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assu\OneDrive\Desktop\dana analysis project\"/>
    </mc:Choice>
  </mc:AlternateContent>
  <xr:revisionPtr revIDLastSave="0" documentId="13_ncr:1_{BA16F95B-62C9-4C37-BDDA-6CAB8C8341FF}" xr6:coauthVersionLast="47" xr6:coauthVersionMax="47" xr10:uidLastSave="{00000000-0000-0000-0000-000000000000}"/>
  <bookViews>
    <workbookView xWindow="-103" yWindow="-103" windowWidth="16663" windowHeight="874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1" l="1"/>
  <c r="R3" i="1"/>
  <c r="R4" i="1"/>
  <c r="R5" i="1"/>
  <c r="R6" i="1"/>
  <c r="R7" i="1"/>
  <c r="R8" i="1"/>
  <c r="R9" i="1"/>
  <c r="R10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2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2" i="1"/>
</calcChain>
</file>

<file path=xl/sharedStrings.xml><?xml version="1.0" encoding="utf-8"?>
<sst xmlns="http://schemas.openxmlformats.org/spreadsheetml/2006/main" count="3715" uniqueCount="1293">
  <si>
    <t>price</t>
  </si>
  <si>
    <t>rating</t>
  </si>
  <si>
    <t>discount</t>
  </si>
  <si>
    <t>reviews</t>
  </si>
  <si>
    <t>highlights</t>
  </si>
  <si>
    <t>REDMI Note 13 Pro 5G (Midnight Black, 128 GB)</t>
  </si>
  <si>
    <t>â‚¹24,999</t>
  </si>
  <si>
    <t>13% off</t>
  </si>
  <si>
    <t>16,522 RatingsÂ &amp;Â 1,485 Reviews</t>
  </si>
  <si>
    <t>8 GB RAM | 128 GB ROM16.94 cm (6.67 inch) Display200MP (OIS) + 8MP + 2MP | 16MP Front Camera5100 mAh Battery7s Gen 2 Mobile Platform 5G Processor1 Year Manufacturer Warranty for Phone and 6 Months Warranty for In the Box Accessories</t>
  </si>
  <si>
    <t>REDMI Note 13 Pro+ 5G (Fusion White, 256 GB)</t>
  </si>
  <si>
    <t>â‚¹30,999</t>
  </si>
  <si>
    <t>8% off</t>
  </si>
  <si>
    <t>7,304 RatingsÂ &amp;Â 825 Reviews</t>
  </si>
  <si>
    <t>8 GB RAM | 256 GB ROM16.94 cm (6.67 inch) Display200MP (OIS) + 8MP + 2MP | 16MP Front Camera5000 mAh BatteryDimensity 7200 Ultra 5G Processor1 Year Manufacturer Warranty for Phone and 6 Months Warranty for In the Box Accessories</t>
  </si>
  <si>
    <t>Motorola Edge 50 Fusion (Hot Pink, 128 GB)</t>
  </si>
  <si>
    <t>â‚¹22,999</t>
  </si>
  <si>
    <t>11% off</t>
  </si>
  <si>
    <t>23,964 RatingsÂ &amp;Â 1,413 Reviews</t>
  </si>
  <si>
    <t>8 GB RAM | 128 GB ROM17.02 cm (6.7 inch) Full HD+ Display50MP + 13MP | 32MP Front Camera5000 mAh Battery7s Gen 2 Processor1 Year on Handset and 6 Months on Accessories</t>
  </si>
  <si>
    <t>Motorola G34 5G (Ice Blue, 128 GB)</t>
  </si>
  <si>
    <t>â‚¹11,999</t>
  </si>
  <si>
    <t>20% off</t>
  </si>
  <si>
    <t>1,05,514 RatingsÂ &amp;Â 7,310 Reviews</t>
  </si>
  <si>
    <t>8 GB RAM | 128 GB ROM16.51 cm (6.5 inch) HD+ Display50MP + 2MP | 16MP Front Camera5000 mAh BatterySnapdragon 695 5G Processor1 Year on Handset and 6 Months on Accessories</t>
  </si>
  <si>
    <t>vivo T3x 5G (Celestial Green, 128 GB)</t>
  </si>
  <si>
    <t>â‚¹14,999</t>
  </si>
  <si>
    <t>21% off</t>
  </si>
  <si>
    <t>36,441 RatingsÂ &amp;Â 1,096 Reviews</t>
  </si>
  <si>
    <t>6 GB RAM | 128 GB ROM | Expandable Upto 1 TB17.07 cm (6.72 inch) Full HD+ Display50MP + 2MP | 8MP Front Camera6000 mAh Battery6 Gen 1 Processor1 Year Manufacturer Warranty for Device and 6 Months Manufacturer Warranty for Inbox Accessories</t>
  </si>
  <si>
    <t>POCO M6 Pro 5G (Power Black, 128 GB)</t>
  </si>
  <si>
    <t>â‚¹9,999</t>
  </si>
  <si>
    <t>41% off</t>
  </si>
  <si>
    <t>1,15,143 RatingsÂ &amp;Â 7,075 Reviews</t>
  </si>
  <si>
    <t>6 GB RAM | 128 GB ROM | Expandable Upto 1 TB17.25 cm (6.79 inch) Full HD+ Display50MP + 2MP | 8MP Front Camera5000 mAh BatterySnapdragon 4 Gen 2 Processor1 Year Manufacturer Warranty for Phone and 6 Months Warranty for In the Box Accessories</t>
  </si>
  <si>
    <t>REDMI Note 13 Pro 5G (Arctic White, 128 GB)</t>
  </si>
  <si>
    <t>REDMI Note 13 Pro+ 5G (Fusion Black, 256 GB)</t>
  </si>
  <si>
    <t>Apple iPhone 15 (Black, 128 GB)</t>
  </si>
  <si>
    <t>â‚¹71,999</t>
  </si>
  <si>
    <t>9% off</t>
  </si>
  <si>
    <t>43,008 RatingsÂ &amp;Â 2,320 Reviews</t>
  </si>
  <si>
    <t>128 GB ROM15.49 cm (6.1 inch) Super Retina XDR Display48MP + 12MP | 12MP Front CameraA16 Bionic Chip, 6 Core Processor Processor1 Year Warranty for Phone and 6 Months Warranty for In-Box Accessories</t>
  </si>
  <si>
    <t>Motorola G34 5G (Charcoal Black, 128 GB)</t>
  </si>
  <si>
    <t>REDMI Note 13 Pro 5G (Coral Purple, 128 GB)</t>
  </si>
  <si>
    <t>REDMI Note 13 Pro+ 5G (Fusion Purple, 256 GB)</t>
  </si>
  <si>
    <t>POCO C65 (Pastel Blue, 128 GB)</t>
  </si>
  <si>
    <t>â‚¹6,999</t>
  </si>
  <si>
    <t>36% off</t>
  </si>
  <si>
    <t>36,170 RatingsÂ &amp;Â 1,932 Reviews</t>
  </si>
  <si>
    <t>4 GB RAM | 128 GB ROM | Expandable Upto 1 TB17.12 cm (6.74 inch) HD+ Display50MP + AI Lens + 2MP | 8MP Front Camera5000 mAh BatteryHelio G85 Processor1 Year Manufacturer Warranty for Phone and 6 Months Warranty for in the Box Accessories</t>
  </si>
  <si>
    <t>â‚¹13,499</t>
  </si>
  <si>
    <t>22% off</t>
  </si>
  <si>
    <t>11,001 RatingsÂ &amp;Â 351 Reviews</t>
  </si>
  <si>
    <t>4 GB RAM | 128 GB ROM | Expandable Upto 1 TB17.07 cm (6.72 inch) Full HD+ Display50MP + 2MP | 8MP Front Camera6000 mAh Battery6 Gen 1 Processor1 Year Manufacturer Warranty for Device and 6 Months Manufacturer Warranty for Inbox Accessories</t>
  </si>
  <si>
    <t>vivo T3x 5G (Crimson Bliss, 128 GB)</t>
  </si>
  <si>
    <t>â‚¹16,499</t>
  </si>
  <si>
    <t>19% off</t>
  </si>
  <si>
    <t>8,203 RatingsÂ &amp;Â 368 Reviews</t>
  </si>
  <si>
    <t>8 GB RAM | 128 GB ROM | Expandable Upto 1 TB17.07 cm (6.72 inch) Full HD+ Display50MP + 2MP | 8MP Front Camera6000 mAh Battery6 Gen 1 Processor1 Year Manufacturer Warranty for Device and 6 Months Manufacturer Warranty for Inbox Accessories</t>
  </si>
  <si>
    <t>POCO C65 (Matte Black, 128 GB)</t>
  </si>
  <si>
    <t>Motorola g64 5G (Pearl Blue, 128 GB)</t>
  </si>
  <si>
    <t>16% off</t>
  </si>
  <si>
    <t>18,240 RatingsÂ &amp;Â 953 Reviews</t>
  </si>
  <si>
    <t>8 GB RAM | 128 GB ROM | Expandable Upto 1 TB16.51 cm (6.5 inch) Full HD+ Display50MP (OIS) + 8MP | 16MP Front Camera6000 mAh BatteryDimensity 7025 Processor1 Year on Handset and 6 Months on Accessories</t>
  </si>
  <si>
    <t>Motorola g64 5G (Ice Lilac, 128 GB)</t>
  </si>
  <si>
    <t>Motorola Edge 50 Fusion (Marshmallow Blue, 256 GB)</t>
  </si>
  <si>
    <t>10% off</t>
  </si>
  <si>
    <t>19,450 RatingsÂ &amp;Â 1,289 Reviews</t>
  </si>
  <si>
    <t>12 GB RAM | 256 GB ROM17.02 cm (6.7 inch) Full HD+ Display50MP + 13MP | 32MP Front Camera5000 mAh Battery7s Gen 2 Processor1 Year on Handset and 6 Months on Accessories</t>
  </si>
  <si>
    <t>Apple iPhone 15 (Blue, 128 GB)</t>
  </si>
  <si>
    <t>Motorola g04s (Satin Blue, 64 GB)</t>
  </si>
  <si>
    <t>30% off</t>
  </si>
  <si>
    <t>7,390 RatingsÂ &amp;Â 411 Reviews</t>
  </si>
  <si>
    <t>4 GB RAM | 64 GB ROM | Expandable Upto 1 TB16.76 cm (6.6 inch) HD+ Display50MP Rear Camera | 5MP Front Camera5000 mAh BatteryT606 Processor1 Year on Handset and 6 Months on Accessories</t>
  </si>
  <si>
    <t>Motorola Edge 50 Pro 5G with 68W Charger (Black Beauty, 256 GB)</t>
  </si>
  <si>
    <t>â‚¹31,999</t>
  </si>
  <si>
    <t>20,498 RatingsÂ &amp;Â 1,800 Reviews</t>
  </si>
  <si>
    <t>8 GB RAM | 256 GB ROM17.02 cm (6.7 inch) Display50MP + 13MP + 10MP | 50MP Front Camera4500 mAh Battery7 Gen 3 Mobile Platform Processor1 Year on Handset and 6 Months on Accessories</t>
  </si>
  <si>
    <t>POCO C65 (Pastel Green, 128 GB)</t>
  </si>
  <si>
    <t>Motorola g64 5G (Ice Lilac, 256 GB)</t>
  </si>
  <si>
    <t>â‚¹16,999</t>
  </si>
  <si>
    <t>15% off</t>
  </si>
  <si>
    <t>11,250 RatingsÂ &amp;Â 668 Reviews</t>
  </si>
  <si>
    <t>12 GB RAM | 256 GB ROM | Expandable Upto 1 TB16.51 cm (6.5 inch) Full HD+ Display50MP (OIS) + 8MP | 16MP Front Camera6000 mAh BatteryDimensity 7025 Processor1 Year on Handset and 6 Months on Accessories</t>
  </si>
  <si>
    <t>Motorola Edge 50 Fusion (Hot Pink, 256 GB)</t>
  </si>
  <si>
    <t>â‚¹7,499</t>
  </si>
  <si>
    <t>37% off</t>
  </si>
  <si>
    <t>11,135 RatingsÂ &amp;Â 579 Reviews</t>
  </si>
  <si>
    <t>6 GB RAM | 128 GB ROM | Expandable Upto 1 TB17.12 cm (6.74 inch) HD+ Display50MP + AI Lens + 2MP | 8MP Front Camera5000 mAh BatteryHelio G85 Processor1 Year Manufacturer Warranty for Phone and 6 Months Warranty for in the Box Accessories</t>
  </si>
  <si>
    <t>realme 12x 5G (Twilight Purple, 128 GB)</t>
  </si>
  <si>
    <t>4,743 RatingsÂ &amp;Â 209 Reviews</t>
  </si>
  <si>
    <t>8 GB RAM | 128 GB ROM | Expandable Upto 2 TB17.07 cm (6.72 inch) Full HD+ Display50MP + 2MP | 8MP Front Camera5000 mAh BatteryDimensity 6100+ Processor1 Year Manufacturer Warranty for Device and 6 Months Manufacturer Warranty for Inbox Accessories</t>
  </si>
  <si>
    <t>realme 12x 5G (Woodland Green, 128 GB)</t>
  </si>
  <si>
    <t>Apple iPhone 14 Plus (Blue, 128 GB)</t>
  </si>
  <si>
    <t>â‚¹58,999</t>
  </si>
  <si>
    <t>26% off</t>
  </si>
  <si>
    <t>75,163 RatingsÂ &amp;Â 4,205 Reviews</t>
  </si>
  <si>
    <t>128 GB ROM17.02 cm (6.7 inch) Super Retina XDR Display12MP + 12MP | 12MP Front CameraA15 Bionic Chip, 6 Core Processor Processor1 Year Warranty for Phone and 6 Months Warranty for In-Box Accessories</t>
  </si>
  <si>
    <t>realme P1 5G (Peacock Green, 128 GB)</t>
  </si>
  <si>
    <t>â‚¹15,999</t>
  </si>
  <si>
    <t>23% off</t>
  </si>
  <si>
    <t>20,685 RatingsÂ &amp;Â 1,299 Reviews</t>
  </si>
  <si>
    <t>6 GB RAM | 128 GB ROM | Expandable Upto 2 TB16.94 cm (6.67 inch) Full HD+ Display50MP + 2MP | 16MP Front Camera5000 mAh BatteryDimensity 7050 Processor1 Year Manufacturer Warranty for Device and 6 Months Manufacturer Warranty for Inbox Accessories</t>
  </si>
  <si>
    <t>SAMSUNG Galaxy S23 FE (Graphite, 128 GB)</t>
  </si>
  <si>
    <t>â‚¹39,999</t>
  </si>
  <si>
    <t>50% off</t>
  </si>
  <si>
    <t>9,587 RatingsÂ &amp;Â 638 Reviews</t>
  </si>
  <si>
    <t>8 GB RAM | 128 GB ROM16.26 cm (6.4 inch) Full HD+ Display50MP + 12MP | 10MP Front Camera4500 mAh BatterySamsung Exynos 2200 Processor1 Year Manufacturer Warranty for Device and 6 Months for In-Box Accessories</t>
  </si>
  <si>
    <t>REDMI 13C (Starfrost White, 128 GB)</t>
  </si>
  <si>
    <t>â‚¹7,699</t>
  </si>
  <si>
    <t>35% off</t>
  </si>
  <si>
    <t>30,885 RatingsÂ &amp;Â 1,291 Reviews</t>
  </si>
  <si>
    <t>4 GB RAM | 128 GB ROM | Expandable Upto 1 TB17.12 cm (6.74 inch) HD+ Display50MP Rear Camera | 8MP Front Camera5000 mAh BatteryHelio G85 Processor1 Year Manufacturer Warranty for Phone and 6 Months Warranty for In the Box Accessories</t>
  </si>
  <si>
    <t>Apple iPhone 15 (Green, 128 GB)</t>
  </si>
  <si>
    <t>REDMI 13C (Starshine Green, 128 GB)</t>
  </si>
  <si>
    <t>29% off</t>
  </si>
  <si>
    <t>6,924 RatingsÂ &amp;Â 405 Reviews</t>
  </si>
  <si>
    <t>4 GB RAM | 128 GB ROM | Expandable Upto 2 TB17.07 cm (6.72 inch) Full HD+ Display50MP + 2MP | 8MP Front Camera5000 mAh BatteryDimensity 6100+ Processor1 Year Manufacturer Warranty for Device and 6 Months Manufacturer Warranty for Inbox Accessories</t>
  </si>
  <si>
    <t>10,145 RatingsÂ &amp;Â 560 Reviews</t>
  </si>
  <si>
    <t>8 GB RAM | 128 GB ROM | Expandable Upto 2 TB16.94 cm (6.67 inch) Full HD+ Display50MP + 2MP | 16MP Front Camera5000 mAh BatteryDimensity 7050 Processor1 Year Manufacturer Warranty for Device and 6 Months Manufacturer Warranty for Inbox Accessories</t>
  </si>
  <si>
    <t>realme P1 5G (Phoenix Red, 128 GB)</t>
  </si>
  <si>
    <t>realme P1 5G (Peacock Green, 256 GB)</t>
  </si>
  <si>
    <t>â‚¹18,999</t>
  </si>
  <si>
    <t>17% off</t>
  </si>
  <si>
    <t>8 GB RAM | 256 GB ROM | Expandable Upto 2 TB16.94 cm (6.67 inch) Full HD+ Display50MP + 2MP | 16MP Front Camera5000 mAh BatteryDimensity 7050 Processor1 Year Manufacturer Warranty for Device and 6 Months Manufacturer Warranty for Inbox Accessories</t>
  </si>
  <si>
    <t>realme P1 5G (Phoenix Red, 256 GB)</t>
  </si>
  <si>
    <t>Motorola g64 5G (Mint Green, 256 GB)</t>
  </si>
  <si>
    <t>Apple iPhone 14 Plus (Starlight, 128 GB)</t>
  </si>
  <si>
    <t>Apple iPhone 15 (Pink, 128 GB)</t>
  </si>
  <si>
    <t>POCO M6 5G (Galactic Black, 256 GB)</t>
  </si>
  <si>
    <t>â‚¹10,999</t>
  </si>
  <si>
    <t>31% off</t>
  </si>
  <si>
    <t>13,730 RatingsÂ &amp;Â 709 Reviews</t>
  </si>
  <si>
    <t>8 GB RAM | 256 GB ROM | Expandable Upto 1 TB17.12 cm (6.74 inch) HD+ Display50MP Rear Camera | 5MP Front Camera5000 mAh BatteryMediatek Dimensity 6100+ Processor1 Year Manufacturer Warranty for Phone and 6 Months Warranty for In the Box Accessories</t>
  </si>
  <si>
    <t>Motorola Edge 50 Fusion (Forest Blue, 128 GB)</t>
  </si>
  <si>
    <t>Motorola G34 5G (Ocean Green, 128 GB)</t>
  </si>
  <si>
    <t>8 GB RAM | 128 GB ROM16.51 cm (6.5 inch) HD+ Display50MP + 2MP | 16MP Front Camera5000 mAh BatterySnapdragon 695 5G ProcessorVegan Leather Design1 Year on Handset and 6 Months on Accessories</t>
  </si>
  <si>
    <t>Motorola G85 5G (Urban Grey, 128 GB)</t>
  </si>
  <si>
    <t>â‚¹17,999</t>
  </si>
  <si>
    <t>14% off</t>
  </si>
  <si>
    <t>5,494 RatingsÂ &amp;Â 292 Reviews</t>
  </si>
  <si>
    <t>8 GB RAM | 128 GB ROM16.94 cm (6.67 inch) Full HD+ Display50MP + 8MP | 32MP Front Camera5000 mAh Battery6s Gen 3 Processor1 Year on Handset and 6 Months on Accessories</t>
  </si>
  <si>
    <t>vivo T2 Pro 5G (Dune Gold, 256 GB)</t>
  </si>
  <si>
    <t>â‚¹23,999</t>
  </si>
  <si>
    <t>1,08,168 RatingsÂ &amp;Â 8,403 Reviews</t>
  </si>
  <si>
    <t>8 GB RAM | 256 GB ROM17.22 cm (6.78 inch) Full HD+ Display64MP + 2MP | 16MP Front Camera4600 mAh BatteryDimensity 7200 Processor1 Year Manufacturer Warranty for Phone and 6 Months Warranty for In the Box Accessories</t>
  </si>
  <si>
    <t>vivo T2 Pro 5G (New Moon Black, 256 GB)</t>
  </si>
  <si>
    <t>SAMSUNG Galaxy S23 5G (Green, 256 GB)</t>
  </si>
  <si>
    <t>â‚¹54,999</t>
  </si>
  <si>
    <t>42% off</t>
  </si>
  <si>
    <t>11,100 RatingsÂ &amp;Â 1,051 Reviews</t>
  </si>
  <si>
    <t>8 GB RAM | 256 GB ROM15.49 cm (6.1 inch) Full HD+ Display50MP + 10MP + 12MP | 12MP Front Camera3900 mAh Lithium Ion BatteryQualcomm Snapdragon 8 Gen 2 Processor1 Year Manufacturer Warranty for Device and 6 Months Manufacturer Warranty for In-Box Accessories</t>
  </si>
  <si>
    <t>Motorola g04s (Concord Black, 64 GB)</t>
  </si>
  <si>
    <t>Apple iPhone 14 Plus (Midnight, 128 GB)</t>
  </si>
  <si>
    <t>POCO C61 (Diamond Dust Black, 64 GB)</t>
  </si>
  <si>
    <t>â‚¹6,499</t>
  </si>
  <si>
    <t>27% off</t>
  </si>
  <si>
    <t>11,018 RatingsÂ &amp;Â 345 Reviews</t>
  </si>
  <si>
    <t>4 GB RAM | 64 GB ROM | Expandable Upto 1 TB17.04 cm (6.71 inch) HD+ Display8MP Rear Camera | 5MP Front Camera5000 mAh BatteryHelio G36 Processor1 Year Manufacturer Warranty for Phone and 6 Months Warranty for In the Box Accessories</t>
  </si>
  <si>
    <t>POCO C61 (Mystical Green, 64 GB)</t>
  </si>
  <si>
    <t>vivo T2 Pro 5G (Dune Gold, 128 GB)</t>
  </si>
  <si>
    <t>8 GB RAM | 128 GB ROM17.22 cm (6.78 inch) Full HD+ Display64MP + 2MP | 16MP Front Camera4600 mAh BatteryDimensity 7200 Processor1 Year Manufacturer Warranty for Phone and 6 Months Warranty for In the Box Accessories</t>
  </si>
  <si>
    <t>vivo T2 Pro 5G (New Moon Black, 128 GB)</t>
  </si>
  <si>
    <t>OnePlus Nord CE 3 Lite 5G (Pastel Lime, 256 GB)</t>
  </si>
  <si>
    <t>â‚¹18,283</t>
  </si>
  <si>
    <t>99,485 RatingsÂ &amp;Â 5,330 Reviews</t>
  </si>
  <si>
    <t>8 GB RAM | 256 GB ROM17.07 cm (6.72 inch) Display108MP Rear Camera5000 mAh BatteryDomestic Warranty of 12 months on phone &amp; 6 months on accessories</t>
  </si>
  <si>
    <t>POCO C61 (Ethereal Blue, 64 GB)</t>
  </si>
  <si>
    <t>REDMI 13C 5G (Starlight Black, 128 GB)</t>
  </si>
  <si>
    <t>â‚¹10,499</t>
  </si>
  <si>
    <t>25% off</t>
  </si>
  <si>
    <t>11,733 RatingsÂ &amp;Â 380 Reviews</t>
  </si>
  <si>
    <t>4 GB RAM | 128 GB ROM | Expandable Upto 1 TB17.12 cm (6.74 inch) HD+ Display50MP Rear Camera | 5MP Front Camera5000 mAh BatteryMediatek Dimensity 6100+ Processor1 Year Manufacturer Warranty for Phone and 6 Months Warranty for In the Box Accessories</t>
  </si>
  <si>
    <t>realme P1 Pro 5G (Phoenix Red, 256 GB)</t>
  </si>
  <si>
    <t>10,281 RatingsÂ &amp;Â 646 Reviews</t>
  </si>
  <si>
    <t>8 GB RAM | 256 GB ROM17.02 cm (6.7 inch) Full HD+ Display50MP + 8MP | 16MP Front Camera5000 mAh Battery6 Gen 1 Processor1 Year Manufacturer Warranty for Device and 6 Months Manufacturer Warranty for Inbox Accessories</t>
  </si>
  <si>
    <t>realme P1 Pro 5G (Parrot Blue, 128 GB)</t>
  </si>
  <si>
    <t>â‚¹21,999</t>
  </si>
  <si>
    <t>12% off</t>
  </si>
  <si>
    <t>8 GB RAM | 128 GB ROM17.02 cm (6.7 inch) Full HD+ Display50MP + 8MP | 16MP Front Camera5000 mAh Battery6 Gen 1 Processor1 Year Manufacturer Warranty for Device and 6 Months Manufacturer Warranty for Inbox Accessories</t>
  </si>
  <si>
    <t>realme P1 Pro 5G (Parrot Blue, 256 GB)</t>
  </si>
  <si>
    <t>â‚¹19,499</t>
  </si>
  <si>
    <t>REDMI 12 5G (Pastel Blue, 128 GB)</t>
  </si>
  <si>
    <t>â‚¹12,499</t>
  </si>
  <si>
    <t>42,872 RatingsÂ &amp;Â 1,976 Reviews</t>
  </si>
  <si>
    <t>REDMI 13C 5G (Startrail Silver, 128 GB)</t>
  </si>
  <si>
    <t>SAMSUNG Galaxy S23 5G (Lavender, 128 GB)</t>
  </si>
  <si>
    <t>â‚¹49,999</t>
  </si>
  <si>
    <t>44% off</t>
  </si>
  <si>
    <t>8 GB RAM | 128 GB ROM15.49 cm (6.1 inch) Full HD+ Display50MP + 10MP + 12MP | 12MP Front Camera3900 mAh Lithium Ion BatteryQualcomm Snapdragon 8 Gen 2 Processor1 Year Manufacturer Warranty for Device and 6 Months Manufacturer Warranty for In-Box Accessories</t>
  </si>
  <si>
    <t>realme C63 (Jade Green, 128 GB)</t>
  </si>
  <si>
    <t>â‚¹8,999</t>
  </si>
  <si>
    <t>18% off</t>
  </si>
  <si>
    <t>575 RatingsÂ &amp;Â 19 Reviews</t>
  </si>
  <si>
    <t>4 GB RAM | 128 GB ROM | Expandable Upto 2 TB17.13 cm (6.745 inch) HD+ Display50MP Rear Camera | 8MP Front Camera5000 mAh BatteryT612 Processor1 Year Manufacturer Warranty for Device and 6 Months Manufacturer Warranty for Inbox Accessories</t>
  </si>
  <si>
    <t>REDMI 12 5G (Moonstone Silver, 128 GB)</t>
  </si>
  <si>
    <t>â‚¹8,499</t>
  </si>
  <si>
    <t>39% off</t>
  </si>
  <si>
    <t>9,944 RatingsÂ &amp;Â 405 Reviews</t>
  </si>
  <si>
    <t>6 GB RAM | 128 GB ROM | Expandable Upto 1 TB17.12 cm (6.74 inch) HD+ Display50MP Rear Camera | 8MP Front Camera5000 mAh BatteryHelio G85 Processor1 Year Manufacturer Warranty for Phone and 6 Months Warranty for In the Box Accessories</t>
  </si>
  <si>
    <t>334 RatingsÂ &amp;Â 15 Reviews</t>
  </si>
  <si>
    <t>12 GB RAM | 256 GB ROM17.02 cm (6.7 inch) Full HD+ Display50MP + 8MP | 16MP Front Camera5000 mAh Battery6 Gen 1 Processor1 Year Manufacturer Warranty for Device and 6 Months Manufacturer Warranty for Inbox Accessories</t>
  </si>
  <si>
    <t>REDMI 13C (Stardust Black, 128 GB)</t>
  </si>
  <si>
    <t>SAMSUNG Galaxy S23 5G (Cream, 128 GB)</t>
  </si>
  <si>
    <t>realme C63 (Leather Blue, 128 GB)</t>
  </si>
  <si>
    <t>REDMI 13C 5G (Startrail Green, 128 GB)</t>
  </si>
  <si>
    <t>vivo T3 5G (Crystal Flake, 128 GB)</t>
  </si>
  <si>
    <t>â‚¹19,999</t>
  </si>
  <si>
    <t>35,739 RatingsÂ &amp;Â 2,537 Reviews</t>
  </si>
  <si>
    <t>8 GB RAM | 128 GB ROM16.94 cm (6.67 inch) Full HD+ Display50MP + 2MP | 16MP Front Camera5000 mAh BatteryDimensity 7200 Processor1 Year Manufacturer Warranty for Device and 6 Months Manufacturer Warranty for Inbox Accessories</t>
  </si>
  <si>
    <t>39,523 RatingsÂ &amp;Â 3,014 Reviews</t>
  </si>
  <si>
    <t>4 GB RAM | 128 GB ROM16.51 cm (6.5 inch) HD+ Display50MP + 2MP | 16MP Front Camera5000 mAh BatterySnapdragon 695 5G Processor1 Year on Handset and 6 Months on Accessories</t>
  </si>
  <si>
    <t>SAMSUNG Galaxy S23 FE (Mint, 256 GB)</t>
  </si>
  <si>
    <t>â‚¹44,999</t>
  </si>
  <si>
    <t>47% off</t>
  </si>
  <si>
    <t>8 GB RAM | 256 GB ROM16.26 cm (6.4 inch) Full HD+ Display50MP + 12MP | 10MP Front Camera4500 mAh BatterySamsung Exynos 2200 Processor1 Year Manufacturer Warranty for Device and 6 Months for In-Box Accessories</t>
  </si>
  <si>
    <t>Motorola G85 5G (Cobalt Blue, 256 GB)</t>
  </si>
  <si>
    <t>955 RatingsÂ &amp;Â 72 Reviews</t>
  </si>
  <si>
    <t>12 GB RAM | 256 GB ROM16.94 cm (6.67 inch) Full HD+ Display50MP + 8MP | 32MP Front Camera5000 mAh Battery6s Gen 3 Processor1 Year on Handset and 6 Months on Accessories</t>
  </si>
  <si>
    <t>Motorola G85 5G (Olive Green, 256 GB)</t>
  </si>
  <si>
    <t>SAMSUNG Galaxy M34 5G without charger (Prism Silver, 128 GB)</t>
  </si>
  <si>
    <t>â‚¹14,970</t>
  </si>
  <si>
    <t>38% off</t>
  </si>
  <si>
    <t>3,722 RatingsÂ &amp;Â 268 Reviews</t>
  </si>
  <si>
    <t>6 GB RAM | 128 GB ROM16.51 cm (6.5 inch) Display50MP Rear Camera6000 mAh BatteryDomestic 1 Year of Device &amp; 6 Months for In-Box Accessories</t>
  </si>
  <si>
    <t>SAMSUNG Galaxy S23 5G (Lavender, 256 GB)</t>
  </si>
  <si>
    <t>Motorola Edge 50 Pro 5G with 125W Charger (Black Beauty, 256 GB)</t>
  </si>
  <si>
    <t>â‚¹35,999</t>
  </si>
  <si>
    <t>7,323 RatingsÂ &amp;Â 616 Reviews</t>
  </si>
  <si>
    <t>12 GB RAM | 256 GB ROM17.02 cm (6.7 inch) Display50MP + 13MP + 10MP | 50MP Front Camera4500 mAh Battery7 Gen 3 Mobile Platform Processor1 Year on Handset and 6 Months on Accessories</t>
  </si>
  <si>
    <t>SAMSUNG Galaxy S23 5G (Phantom Black, 256 GB)</t>
  </si>
  <si>
    <t>Infinix HOT 40i (Horizon Gold, 256 GB)</t>
  </si>
  <si>
    <t>11,481 RatingsÂ &amp;Â 701 Reviews</t>
  </si>
  <si>
    <t>8 GB RAM | 256 GB ROM | Expandable Upto 2 TB16.76 cm (6.6 inch) HD+ Display50MP + AI Lens | 32MP Front Camera5000 mAh BatteryUnisoc T606 Processor1 Year on Handset and 6 Months on Accessories</t>
  </si>
  <si>
    <t>Infinix HOT 40i (Palm Blue, 256 GB)</t>
  </si>
  <si>
    <t>POCO M6 5G - Locked with Airtel Prepaid (Orion Blue, 128 GB)</t>
  </si>
  <si>
    <t>â‚¹8,249</t>
  </si>
  <si>
    <t>34,044 RatingsÂ &amp;Â 1,891 Reviews</t>
  </si>
  <si>
    <t>SAMSUNG Galaxy M34 5G (Waterfall Blue, 128 GB)</t>
  </si>
  <si>
    <t>â‚¹14,870</t>
  </si>
  <si>
    <t>2,014 RatingsÂ &amp;Â 142 Reviews</t>
  </si>
  <si>
    <t>SAMSUNG Galaxy S23 5G (Cream, 256 GB)</t>
  </si>
  <si>
    <t>REDMI 12 5G (Jade Black, 256 GB)</t>
  </si>
  <si>
    <t>â‚¹13,999</t>
  </si>
  <si>
    <t>22,486 RatingsÂ &amp;Â 1,349 Reviews</t>
  </si>
  <si>
    <t>8 GB RAM | 256 GB ROM | Expandable Upto 1 TB17.25 cm (6.79 inch) Full HD+ Display50MP + 2MP | 8MP Front Camera5000 mAh BatterySnapdragon 4 Gen 2 Processor1 Year Manufacturer Warranty for Phone and 6 Months Warranty for In the Box Accessories</t>
  </si>
  <si>
    <t>Motorola Edge 50 Pro 5G with 125W Charger (Luxe Lavender, 256 GB)</t>
  </si>
  <si>
    <t>realme C61 (Safari Green, 128 GB)</t>
  </si>
  <si>
    <t>787 RatingsÂ &amp;Â 19 Reviews</t>
  </si>
  <si>
    <t>6 GB RAM | 128 GB ROM | Expandable Upto 2 TB17.13 cm (6.745 inch) HD+ Display32MP Rear Camera | 5MP Front Camera5000 mAh BatteryT612 Processor1 Year Manufacturer Warranty for Device and 6 Months Manufacturer Warranty for Inbox Accessories</t>
  </si>
  <si>
    <t>realme 12 Pro+ 5G (Submarine Blue, 256 GB)</t>
  </si>
  <si>
    <t>5,522 RatingsÂ &amp;Â 625 Reviews</t>
  </si>
  <si>
    <t>12 GB RAM | 256 GB ROM17.02 cm (6.7 inch) Full HD+ Display50MP + 8MP + 64MP | 32MP Front Camera5000 mAh BatterySnapdragon 7s Gen 2 Processor1 Year Manufacturer Warranty for Device and 6 Months Manufacturer Warranty for Inbox Accessories</t>
  </si>
  <si>
    <t>realme Narzo N63 4G (Twilight Purple, 128 GB)</t>
  </si>
  <si>
    <t>â‚¹8,648</t>
  </si>
  <si>
    <t>491 RatingsÂ &amp;Â 9 Reviews</t>
  </si>
  <si>
    <t>4 GB RAM | 128 GB ROM17.12 cm (6.74 inch) Display50MP Rear Camera5000 mAh BatteryDomestic Warranty  1 year for handset and 6 months for accessories.</t>
  </si>
  <si>
    <t>REDMI 12 5G (Pastel Blue, 256 GB)</t>
  </si>
  <si>
    <t>realme 12 Pro 5G (Submarine Blue, 128 GB)</t>
  </si>
  <si>
    <t>20,172 RatingsÂ &amp;Â 2,018 Reviews</t>
  </si>
  <si>
    <t>8 GB RAM | 128 GB ROM17.02 cm (6.7 inch) Full HD+ Display50MP + 8MP + 32MP | 16MP Front Camera5000 mAh BatterySnapdragon 6 Gen 1 Processor1 Year Manufacturer Warranty for Device and 6 Months Manufacturer Warranty for Inbox Accessories</t>
  </si>
  <si>
    <t>realme C61 (Safari Green, 64 GB)</t>
  </si>
  <si>
    <t>212 RatingsÂ &amp;Â 5 Reviews</t>
  </si>
  <si>
    <t>4 GB RAM | 64 GB ROM | Expandable Upto 2 TB17.13 cm (6.745 inch) HD+ Display32MP Rear Camera | 5MP Front Camera5000 mAh BatteryT612 Processor1 Year Manufacturer Warranty for Device and 6 Months Manufacturer Warranty for Inbox Accessories</t>
  </si>
  <si>
    <t>â‚¹28,999</t>
  </si>
  <si>
    <t>16,447 RatingsÂ &amp;Â 2,128 Reviews</t>
  </si>
  <si>
    <t>8 GB RAM | 256 GB ROM17.02 cm (6.7 inch) Full HD+ Display50MP + 8MP + 64MP | 32MP Front Camera5000 mAh BatterySnapdragon 7s Gen 2 Processor1 Year Manufacturer Warranty for Device and 6 Months Manufacturer Warranty for Inbox Accessories</t>
  </si>
  <si>
    <t>realme 12 Pro 5G (Submarine Blue, 256 GB)</t>
  </si>
  <si>
    <t>8 GB RAM | 256 GB ROM17.02 cm (6.7 inch) Full HD+ Display50MP + 8MP + 32MP | 16MP Front Camera5000 mAh BatterySnapdragon 6 Gen 1 Processor1 Year Manufacturer Warranty for Device and 6 Months Manufacturer Warranty for Inbox Accessories</t>
  </si>
  <si>
    <t>realme C61 (Marble Black, 64 GB)</t>
  </si>
  <si>
    <t>â‚¹8,647</t>
  </si>
  <si>
    <t>Motorola G85 5G (Urban Grey, 256 GB)</t>
  </si>
  <si>
    <t>POCO X6 Neo 5G (Horizon Blue, 128 GB)</t>
  </si>
  <si>
    <t>8,536 RatingsÂ &amp;Â 729 Reviews</t>
  </si>
  <si>
    <t>8 GB RAM | 128 GB ROM | Expandable Upto 1 TB16.94 cm (6.67 inch) Full HD+ Display108MP + 2MP | 16MP Front Camera5000 mAh BatteryDimensity 6080 Processor1 Year Manufacturer Warranty for Phone and 6 Months Warranty for In the Box Accessories</t>
  </si>
  <si>
    <t>realme Narzo N63 4G (Leather Blue, 128 GB)</t>
  </si>
  <si>
    <t>â‚¹8,961</t>
  </si>
  <si>
    <t>4 GB RAM | 128 GB ROM17.13 cm (6.745 inch) Display50MP Rear Camera5000 mAh BatteryDomestic Warranty  1 year for handset and 6 months for accessories.</t>
  </si>
  <si>
    <t>SAMSUNG Galaxy S23 FE (Graphite, 256 GB)</t>
  </si>
  <si>
    <t>realme C65 5G (Feather Green, 128 GB)</t>
  </si>
  <si>
    <t>4,786 RatingsÂ &amp;Â 143 Reviews</t>
  </si>
  <si>
    <t>6 GB RAM | 128 GB ROM | Expandable Upto 2 TB16.94 cm (6.67 inch) HD+ Display50MP Rear Camera | 8MP Front Camera5000 mAh BatteryDimensity 6300 Processor1 Year Manufacturer Warranty for Device and 6 Months Manufacturer Warranty for Inbox Accessories</t>
  </si>
  <si>
    <t>Infinix SMART 8 HD (Galaxy White, 64 GB)</t>
  </si>
  <si>
    <t>â‚¹6,699</t>
  </si>
  <si>
    <t>33,175 RatingsÂ &amp;Â 2,329 Reviews</t>
  </si>
  <si>
    <t>3 GB RAM | 64 GB ROM | Expandable Upto 2 TB16.76 cm (6.6 inch) HD+ Display13MP + AI Lens | 8MP Front Camera5000 mAh BatteryT606 Processor1 Year on Handset and 6 Months on Accessories</t>
  </si>
  <si>
    <t>Infinix SMART 8 HD (Crystal Green, 64 GB)</t>
  </si>
  <si>
    <t>Infinix SMART 8 HD (Timber Black, 64 GB)</t>
  </si>
  <si>
    <t>Infinix SMART 8 HD (Shiny Gold, 64 GB)</t>
  </si>
  <si>
    <t>POCO C65 (Pastel Blue, 256 GB)</t>
  </si>
  <si>
    <t>9,087 RatingsÂ &amp;Â 498 Reviews</t>
  </si>
  <si>
    <t>8 GB RAM | 256 GB ROM | Expandable Upto 1 TB17.12 cm (6.74 inch) HD+ Display50MP + AI Lens + 2MP | 8MP Front Camera5000 mAh BatteryHelio G85 Processor1 Year Manufacturer Warranty for Phone and 6 Months Warranty for in the Box Accessories</t>
  </si>
  <si>
    <t>realme 12+ 5G (Pioneer Green, 128 GB)</t>
  </si>
  <si>
    <t>â‚¹20,999</t>
  </si>
  <si>
    <t>11,356 RatingsÂ &amp;Â 966 Reviews</t>
  </si>
  <si>
    <t>8 GB RAM | 128 GB ROM | Expandable Upto 2 TB16.94 cm (6.67 inch) Full HD+ Display50MP + 8MP + 2MP | 16MP Front Camera5000 mAh BatteryDimensity 7050 Processor1 Year Manufacturer Warranty for Device and 6 Months Manufacturer Warranty for Inbox Accessories</t>
  </si>
  <si>
    <t>SAMSUNG Galaxy S23 FE (Purple, 256 GB)</t>
  </si>
  <si>
    <t>CMF by Nothing Phone 1 (Black, 128 GB)</t>
  </si>
  <si>
    <t>5,460 RatingsÂ &amp;Â 480 Reviews</t>
  </si>
  <si>
    <t>6 GB RAM | 128 GB ROM | Expandable Upto 2 TB16.94 cm (6.67 inch) Full HD+ Display50MP + 2MP | 16MP Front Camera5000 mAh BatteryDimensity 7300 5G Processor1 Year Manufacturing Warranty</t>
  </si>
  <si>
    <t>realme 12+ 5G (Pioneer Green, 256 GB)</t>
  </si>
  <si>
    <t>8 GB RAM | 256 GB ROM | Expandable Upto 2 TB16.94 cm (6.67 inch) Full HD+ Display50MP + 8MP + 2MP | 16MP Front Camera5000 mAh BatteryDimensity 7050 Processor1 Year Manufacturer Warranty for Device and 6 Months Manufacturer Warranty for Inbox Accessories</t>
  </si>
  <si>
    <t>realme C65 5G (Glowing Black, 128 GB)</t>
  </si>
  <si>
    <t>SAMSUNG Galaxy F15 5G (Jazzy Green, 128 GB)</t>
  </si>
  <si>
    <t>â‚¹12,999</t>
  </si>
  <si>
    <t>7,718 RatingsÂ &amp;Â 668 Reviews</t>
  </si>
  <si>
    <t>4 GB RAM | 128 GB ROM | Expandable Upto 1 TB16.51 cm (6.5 inch) Full HD+ Display50MP + 5MP + 2MP | 13MP Front Camera6000 mAh Lithium ion BatteryMediaTek Dimensity 6100+ Processor1 Year Manufacturer Warranty for Device and 6 Months Manufacturer Warranty for In-Box Accessories</t>
  </si>
  <si>
    <t>Apple iPhone 15 Plus (Blue, 128 GB)</t>
  </si>
  <si>
    <t>â‚¹81,999</t>
  </si>
  <si>
    <t>7,312 RatingsÂ &amp;Â 617 Reviews</t>
  </si>
  <si>
    <t>128 GB ROM17.02 cm (6.7 inch) Super Retina XDR Display48MP + 12MP | 12MP Front CameraA16 Bionic Chip, 6 Core Processor Processor1 Year Warranty for Phone and 6 Months Warranty for In-Box Accessories</t>
  </si>
  <si>
    <t>CMF by Nothing Phone 1 (Blue, 128 GB)</t>
  </si>
  <si>
    <t>1,632 RatingsÂ &amp;Â 126 Reviews</t>
  </si>
  <si>
    <t>8 GB RAM | 128 GB ROM | Expandable Upto 2 TB16.94 cm (6.67 inch) Full HD+ Display50MP + 2MP | 16MP Front Camera5000 mAh BatteryDimensity 7300 5G Processor1 Year Manufacturing Warranty</t>
  </si>
  <si>
    <t>CMF by Nothing Phone 1 (Light Green, 128 GB)</t>
  </si>
  <si>
    <t>Infinix HOT 40i (Starfall Green, 256 GB)</t>
  </si>
  <si>
    <t>REDMI 12 (Jade Black, 128 GB)</t>
  </si>
  <si>
    <t>49,363 RatingsÂ &amp;Â 3,303 Reviews</t>
  </si>
  <si>
    <t>6 GB RAM | 128 GB ROM | Expandable Upto 1 TB17.25 cm (6.79 inch) Full HD+ Display50MP + 8MP + 2MP | 8MP Front Camera5000 mAh BatteryHelio G88 Processor1 Year Manufacturer Warranty for Phone and 6 Months Warranty for in the Box Accessories</t>
  </si>
  <si>
    <t>Infinix HOT 40i (Starlit Black, 256 GB)</t>
  </si>
  <si>
    <t>Infinix Smart 8 Plus (Shiny Gold, 128 GB)</t>
  </si>
  <si>
    <t>â‚¹7,799</t>
  </si>
  <si>
    <t>4,797 RatingsÂ &amp;Â 295 Reviews</t>
  </si>
  <si>
    <t>4 GB RAM | 128 GB ROM | Expandable Upto 2 TB16.76 cm (6.6 inch) HD+ Display50MP + AI Lens | 8MP Front Camera6000 mAh BatteryMediatek Helio G36 Processor1 Year Warranty on Handset and 6 Months Warranty on Accessories</t>
  </si>
  <si>
    <t>POCO M6 5G - Locked with Airtel Prepaid (Polaris Green, 128 GB)</t>
  </si>
  <si>
    <t>realme 12+ 5G (Navigator Beige, 128 GB)</t>
  </si>
  <si>
    <t>Infinix GT 20 Pro (Mecha Blue, 256 GB)</t>
  </si>
  <si>
    <t>â‚¹25,999</t>
  </si>
  <si>
    <t>1,831 RatingsÂ &amp;Â 122 Reviews</t>
  </si>
  <si>
    <t>12 GB RAM | 256 GB ROM17.22 cm (6.78 inch) Full HD+ Display108MP (OIS) + 2MP + 2MP | 32MP Front Camera5000 mAh BatteryDimensity 8200 Ultimate Processor1 Year Warranty</t>
  </si>
  <si>
    <t>Nothing Phone (2a) 5G (Black, 256 GB)</t>
  </si>
  <si>
    <t>â‚¹27,999</t>
  </si>
  <si>
    <t>6% off</t>
  </si>
  <si>
    <t>5,809 RatingsÂ &amp;Â 571 Reviews</t>
  </si>
  <si>
    <t>12 GB RAM | 256 GB ROM17.02 cm (6.7 inch) Full HD+ Display50MP (OIS) + 50MP | 32MP Front Camera5000 mAh BatteryDimensity 7200 Pro Processor1 Year Manufacturing Warranty</t>
  </si>
  <si>
    <t>REDMI 13c 5G (Startrail Silver, 256 GB)</t>
  </si>
  <si>
    <t>â‚¹13,709</t>
  </si>
  <si>
    <t>3,765 RatingsÂ &amp;Â 186 Reviews</t>
  </si>
  <si>
    <t>8 GB RAM | 256 GB ROM17.12 cm (6.74 inch) Display50MP Rear Camera5000 mAh Battery1 Year</t>
  </si>
  <si>
    <t>POCO M6 5G - Locked with Airtel Prepaid (Galactic Black, 128 GB)</t>
  </si>
  <si>
    <t>SAMSUNG Galaxy F14 5G (GOAT Green, 128 GB)</t>
  </si>
  <si>
    <t>â‚¹10,990</t>
  </si>
  <si>
    <t>45,062 RatingsÂ &amp;Â 2,971 Reviews</t>
  </si>
  <si>
    <t>4 GB RAM | 128 GB ROM | Expandable Upto 1 TB16.76 cm (6.6 inch) Full HD+ Display50MP + 2MP | 13MP Front Camera6000 mAh BatteryExynos 1330, Octa Core Processor1 Year Manufacturer Warranty for Device and 6 Months Manufacturer Warranty for In-Box Accessories</t>
  </si>
  <si>
    <t>7% off</t>
  </si>
  <si>
    <t>38,672 RatingsÂ &amp;Â 3,975 Reviews</t>
  </si>
  <si>
    <t>8 GB RAM | 256 GB ROM17.02 cm (6.7 inch) Full HD+ Display50MP (OIS) + 50MP | 32MP Front Camera5000 mAh BatteryDimensity 7200 Pro Processor1 Year Manufacturing Warranty</t>
  </si>
  <si>
    <t>REDMI 12 5G (Moonstone Silver, 256 GB)</t>
  </si>
  <si>
    <t>POCO X6 Neo 5G (Martian Orange, 128 GB)</t>
  </si>
  <si>
    <t>Nothing Phone (2a) 5G (Black, 128 GB)</t>
  </si>
  <si>
    <t>8 GB RAM | 128 GB ROM17.02 cm (6.7 inch) Full HD+ Display50MP (OIS) + 50MP | 32MP Front Camera5000 mAh BatteryDimensity 7200 Pro Processor1 Year Manufacturing Warranty</t>
  </si>
  <si>
    <t>Nothing Phone (2a) 5G (White, 128 GB)</t>
  </si>
  <si>
    <t>REDMI 13c 5G (Startrail Green, 256 GB)</t>
  </si>
  <si>
    <t>â‚¹13,746</t>
  </si>
  <si>
    <t>REDMI 13c 5G (Startrail Green, 128 GB)</t>
  </si>
  <si>
    <t>â‚¹10,199</t>
  </si>
  <si>
    <t>4 GB RAM | 128 GB ROM17.12 cm (6.74 inch) Display50MP Rear Camera5000 mAh Battery1 Year</t>
  </si>
  <si>
    <t>POCO M6 5G (Galactic Black, 128 GB)</t>
  </si>
  <si>
    <t>28% off</t>
  </si>
  <si>
    <t>23,319 RatingsÂ &amp;Â 1,246 Reviews</t>
  </si>
  <si>
    <t>6 GB RAM | 128 GB ROM | Expandable Upto 1 TB17.12 cm (6.74 inch) HD+ Display50MP Rear Camera | 5MP Front Camera5000 mAh BatteryMediatek Dimensity 6100+ Processor1 Year Manufacturer Warranty for Phone and 6 Months Warranty for In the Box Accessories</t>
  </si>
  <si>
    <t>SAMSUNG Galaxy F15 5G (Groovy Violet, 128 GB)</t>
  </si>
  <si>
    <t>â‚¹14,499</t>
  </si>
  <si>
    <t>20,043 RatingsÂ &amp;Â 1,672 Reviews</t>
  </si>
  <si>
    <t>6 GB RAM | 128 GB ROM | Expandable Upto 1 TB16.51 cm (6.5 inch) Full HD+ Display50MP + 5MP + 2MP | 13MP Front Camera6000 mAh Lithium ion BatteryMediaTek Dimensity 6100+ Processor1 Year Manufacturer Warranty for Device and 6 Months Manufacturer Warranty for In-Box Accessories</t>
  </si>
  <si>
    <t>POCO X6 5G (Snowstorm White, 256 GB)</t>
  </si>
  <si>
    <t>24% off</t>
  </si>
  <si>
    <t>12,093 RatingsÂ &amp;Â 1,463 Reviews</t>
  </si>
  <si>
    <t>8 GB RAM | 256 GB ROM16.94 cm (6.67 inch) Display64MP + 8MP + 2MP | 16MP Front Camera5100 mAh Battery7s Gen 2 Mobile Platform 5G Processor1 Year Manufacturer Warranty for Phone and 6 Months Warranty for In the Box Accessories</t>
  </si>
  <si>
    <t>POCO M6 5G (Polaris Green, 128 GB)</t>
  </si>
  <si>
    <t>SAMSUNG Galaxy M14 4G (Sapphire Blue, 64 GB)</t>
  </si>
  <si>
    <t>â‚¹8,395</t>
  </si>
  <si>
    <t>40% off</t>
  </si>
  <si>
    <t>594 RatingsÂ &amp;Â 22 Reviews</t>
  </si>
  <si>
    <t>4 GB RAM | 64 GB ROM16.76 cm (6.6 inch) Display50MP Rear Camera6000 mAh Battery1 year for handset and 6 month for accessories</t>
  </si>
  <si>
    <t>Nothing Phone (2a) 5G (Blue, 256 GB)</t>
  </si>
  <si>
    <t>SAMSUNG Galaxy F15 5G (Ash Black, 128 GB)</t>
  </si>
  <si>
    <t>POCO X6 5G (Mirror Black, 256 GB)</t>
  </si>
  <si>
    <t>REDMI Note 13 Pro 5G (Coral Purple, 256 GB)</t>
  </si>
  <si>
    <t>â‚¹24,865</t>
  </si>
  <si>
    <t>2,341 RatingsÂ &amp;Â 216 Reviews</t>
  </si>
  <si>
    <t>12 GB RAM | 256 GB ROM16.94 cm (6.67 inch) Display200MP (OIS) + 8MP + 2MP | 16MP Front Camera5100 mAh Battery7s Gen 2 Mobile Platform 5G Processor1 Year Manufacturer Warranty for Phone and 6 Months Warranty for In the Box Accessories</t>
  </si>
  <si>
    <t>REDMI 13c 5G (Startrail Silver, 128 GB)</t>
  </si>
  <si>
    <t>â‚¹11,788</t>
  </si>
  <si>
    <t>8,417 RatingsÂ &amp;Â 384 Reviews</t>
  </si>
  <si>
    <t>6 GB RAM | 128 GB ROM17.12 cm (6.74 inch) Display50MP Rear Camera5000 mAh Battery1 Year</t>
  </si>
  <si>
    <t>2,488 RatingsÂ &amp;Â 180 Reviews</t>
  </si>
  <si>
    <t>8 GB RAM | 256 GB ROM17.22 cm (6.78 inch) Full HD+ Display108MP (OIS) + 2MP + 2MP | 32MP Front Camera5000 mAh BatteryDimensity 8200 Ultimate Processor1 Year Warranty</t>
  </si>
  <si>
    <t>Infinix GT 20 Pro (Mecha Silver, 256 GB)</t>
  </si>
  <si>
    <t>REDMI Note 13 5G (Stealth Black, 256 GB)</t>
  </si>
  <si>
    <t>â‚¹17,529</t>
  </si>
  <si>
    <t>5,179 RatingsÂ &amp;Â 298 Reviews</t>
  </si>
  <si>
    <t>8 GB RAM | 256 GB ROM16.94 cm (6.67 inch) Display108MP Rear Camera5000 mAh Battery1 Year Brand Warranty</t>
  </si>
  <si>
    <t>realme Narzo N63 4G (Twilight Purple, 64 GB)</t>
  </si>
  <si>
    <t>â‚¹8,180</t>
  </si>
  <si>
    <t>4 GB RAM | 64 GB ROM17.12 cm (6.74 inch) Display50MP Rear Camera5000 mAh BatteryDomestic Warranty  1 year for handset and 6 months for accessories.</t>
  </si>
  <si>
    <t>POCO X6 5G (Mirror Black, 512 GB)</t>
  </si>
  <si>
    <t>3,383 RatingsÂ &amp;Â 369 Reviews</t>
  </si>
  <si>
    <t>12 GB RAM | 512 GB ROM16.94 cm (6.67 inch) Display64MP + 8MP + 2MP | 16MP Front Camera5100 mAh Battery7s Gen 2 Mobile Platform 5G Processor1 Year Manufacturer Warranty for Phone and 6 Months Warranty for In the Box Accessories</t>
  </si>
  <si>
    <t>Infinix GT 20 Pro (Mecha Orange, 256 GB)</t>
  </si>
  <si>
    <t>IQOO z9x (Tornado Green, 128 GB)</t>
  </si>
  <si>
    <t>â‚¹14,587</t>
  </si>
  <si>
    <t>969 RatingsÂ &amp;Â 34 Reviews</t>
  </si>
  <si>
    <t>6 GB RAM | 128 GB ROM | Expandable Upto 1 TB17.07 cm (6.72 inch) Full HD+ Display50MP + 2MP | 8MP Front Camera6000 mAh BatteryQualcomm SM6450 Snapdragon 6 Gen 1 Processor1 Year on Handset and 6 Months on Accessories</t>
  </si>
  <si>
    <t>IQOO z9x (Storm Grey, 128 GB)</t>
  </si>
  <si>
    <t>â‚¹14,849</t>
  </si>
  <si>
    <t>Google Pixel 7 (Snow, 128 GB)</t>
  </si>
  <si>
    <t>â‚¹41,999</t>
  </si>
  <si>
    <t>14,812 RatingsÂ &amp;Â 1,766 Reviews</t>
  </si>
  <si>
    <t>8 GB RAM | 128 GB ROM16.0 cm (6.3 inch) Full HD+ Display50MP + 12MP | 10.8MP Front Camera4270 mAh BatteryGoogle Tensor G2 ProcessorNA</t>
  </si>
  <si>
    <t>Google Pixel 7 (Lemongrass, 128 GB)</t>
  </si>
  <si>
    <t>8 GB RAM | 128 GB ROM16.0 cm (6.3 inch) Full HD+ Display50MP + 12MP | 10.8MP Front Camera4270 mAh BatteryGoogle Tensor G2 Processor1 Year warranty</t>
  </si>
  <si>
    <t>POCO C65 (Matte Black, 256 GB)</t>
  </si>
  <si>
    <t>IQOO Z9x (Storm Grey, 128 GB)</t>
  </si>
  <si>
    <t>â‚¹13,120</t>
  </si>
  <si>
    <t>289 RatingsÂ &amp;Â 7 Reviews</t>
  </si>
  <si>
    <t>4 GB RAM | 128 GB ROM17.07 cm (6.72 inch) Display50MP Rear Camera6000 mAh BatteryOcta core (2.2 GHz, Quad core, Cortex A78 + 1.8 GHz, Quad core, Cortex A55) Processor1 Year Manufacturer Warranty</t>
  </si>
  <si>
    <t>â‚¹21,880</t>
  </si>
  <si>
    <t>realme NARZO 70X 5G (FOREST GREEN, 128 GB)</t>
  </si>
  <si>
    <t>â‚¹12,869</t>
  </si>
  <si>
    <t>1,137 RatingsÂ &amp;Â 51 Reviews</t>
  </si>
  <si>
    <t>6 GB RAM | 128 GB ROM17.07 cm (6.72 inch) Display50MP Rear Camera | 8MP Front Camera5000 mAh BatteryDimensity 6100+ 5G Chipset Processor1 Year Domestic Warranty for Phone and 6 Months Warranty for In-Box Accessories</t>
  </si>
  <si>
    <t>REDMI 13C 5G (Starlight Black, 256 GB)</t>
  </si>
  <si>
    <t>OnePlus Nord CE4 (Celadon Marble, 128 GB)</t>
  </si>
  <si>
    <t>â‚¹24,218</t>
  </si>
  <si>
    <t>3% off</t>
  </si>
  <si>
    <t>9,428 RatingsÂ &amp;Â 508 Reviews</t>
  </si>
  <si>
    <t>8 GB RAM | 128 GB ROM17.02 cm (6.7 inch) Display50MP Rear Camera5500 mAh BatteryOxygenOS 14.0 ProcessorDomestic Warranty 1 Year For Handset And 6 month For Accessories.</t>
  </si>
  <si>
    <t>OnePlus Nord CE4 (Dark Chrome, 256 GB)</t>
  </si>
  <si>
    <t>â‚¹26,988</t>
  </si>
  <si>
    <t>8 GB RAM | 256 GB ROM17.02 cm (6.7 inch) Display50MP Rear Camera5500 mAh BatteryOxygenOS 14.0 ProcessorDomestic Warranty 1 Year For Handset And 6 month For Accessories.</t>
  </si>
  <si>
    <t>Google Pixel 8 (Hazel, 128 GB)</t>
  </si>
  <si>
    <t>â‚¹61,999</t>
  </si>
  <si>
    <t>2,444 RatingsÂ &amp;Â 336 Reviews</t>
  </si>
  <si>
    <t>8 GB RAM | 128 GB ROM15.75 cm (6.2 inch) Full HD+ Display50MP + 12MP | 10.5MP Front Camera4575 mAh BatteryTensor G3 Processor1 Year Domestic Warranty</t>
  </si>
  <si>
    <t>POCO C61  - Locked with Airtel Prepaid (Diamond Dust Black, 64 GB)</t>
  </si>
  <si>
    <t>â‚¹5,999</t>
  </si>
  <si>
    <t>33% off</t>
  </si>
  <si>
    <t>REDMI 12 (Moonstone Silver, 128 GB)</t>
  </si>
  <si>
    <t>â‚¹9,499</t>
  </si>
  <si>
    <t>1,03,246 RatingsÂ &amp;Â 5,489 Reviews</t>
  </si>
  <si>
    <t>4 GB RAM | 128 GB ROM | Expandable Upto 1 TB17.25 cm (6.79 inch) Full HD+ Display50MP + 8MP + 2MP | 8MP Front Camera5000 mAh BatteryHelio G88 Processor1 Year Manufacturer Warranty for Phone and 6 Months Warranty for in the Box Accessories</t>
  </si>
  <si>
    <t>Google Pixel 8 (Mint, 128 GB)</t>
  </si>
  <si>
    <t>â‚¹62,999</t>
  </si>
  <si>
    <t>IQOO Z9 5G (Brushed Green, 256 GB)</t>
  </si>
  <si>
    <t>â‚¹20,200</t>
  </si>
  <si>
    <t>1,554 RatingsÂ &amp;Â 78 Reviews</t>
  </si>
  <si>
    <t>8 GB RAM | 256 GB ROM16.94 cm (6.67 inch) Display50MP Rear Camera5000 mAh Battery1 Year on Handset and 6 Months on Accessories</t>
  </si>
  <si>
    <t>itel A70 | 5000 mAh Battery |13MP Dual Rear Camera | Type C Charging (Azure Blue, 64 GB)</t>
  </si>
  <si>
    <t>â‚¹6,448</t>
  </si>
  <si>
    <t>1,268 RatingsÂ &amp;Â 50 Reviews</t>
  </si>
  <si>
    <t>4 GB RAM | 64 GB ROM16.66 cm (6.56 inch) Display13MP Rear Camera5000 mAh Battery1 year manufacturer Warranty</t>
  </si>
  <si>
    <t>REDMI 12 5G (Jade Black, 128 GB)</t>
  </si>
  <si>
    <t>10,257 RatingsÂ &amp;Â 457 Reviews</t>
  </si>
  <si>
    <t>4 GB RAM | 128 GB ROM | Expandable Upto 1 TB17.25 cm (6.79 inch) Full HD+ Display50MP + 2MP | 8MP Front Camera5000 mAh BatterySnapdragon 4 Gen 2 Processor1 Year Manufacturer Warranty for Phone and 6 Months Warranty for In the Box Accessories</t>
  </si>
  <si>
    <t>OnePlus Nord CE4 (Celadon Marble, 256 GB)</t>
  </si>
  <si>
    <t>â‚¹26,990</t>
  </si>
  <si>
    <t>OnePlus Nord CE4 (Dark Chrome, 128 GB)</t>
  </si>
  <si>
    <t>â‚¹24,039</t>
  </si>
  <si>
    <t>IQOO Z9 (Brushed Green, 128 GB)</t>
  </si>
  <si>
    <t>â‚¹18,462</t>
  </si>
  <si>
    <t>619 RatingsÂ &amp;Â 38 Reviews</t>
  </si>
  <si>
    <t>8 GB RAM | 128 GB ROM17.22 cm (6.78 inch) Display50MP Rear Camera5000 mAh Battery1 Year</t>
  </si>
  <si>
    <t>REDMI Note 13 Pro 5G (Midnight Black, 256 GB)</t>
  </si>
  <si>
    <t>itel A70 | 5000 mAh Battery |13MP Dual Rear Camera | Type C Charging (Brilliant Gold, 64 GB)</t>
  </si>
  <si>
    <t>Samsung Galaxy S21 FE 5G with Snapdragon 888 (Navy, 128 GB)</t>
  </si>
  <si>
    <t>60% off</t>
  </si>
  <si>
    <t>1,44,004 RatingsÂ &amp;Â 13,786 Reviews</t>
  </si>
  <si>
    <t>8 GB RAM | 128 GB ROM16.26 cm (6.4 inch) Full HD+ Display12MP + 12MP + 8MP (OIS) | 32MP Front Camera4500 mAh Lithium-ion BatterySnapdragon 888 Processor1 Year Manufacturer Warranty for Device and 6 Months Manufacturer Warranty for In-Box Accessories</t>
  </si>
  <si>
    <t>itel A70 | 5000 mAh Battery |13MP Dual Rear Camera | Type C Charging (Field Green, 64 GB)</t>
  </si>
  <si>
    <t>â‚¹6,444</t>
  </si>
  <si>
    <t>realme GT 6 (Fluid Silver, 512 GB)</t>
  </si>
  <si>
    <t>581 RatingsÂ &amp;Â 64 Reviews</t>
  </si>
  <si>
    <t>16 GB RAM | 512 GB ROM17.22 cm (6.78 inch) Full HD+ Display50MP + 8MP + 50MP | 32MP Front Camera5500 mAh Battery8s Gen 3 Mobile Platform Processor1 Year Manufacturer Warranty for Device and 6 Months Manufacturer Warranty for Inbox Accessories</t>
  </si>
  <si>
    <t>POCO X6 Pro 5G (Racing Grey, 256 GB)</t>
  </si>
  <si>
    <t>9,532 RatingsÂ &amp;Â 1,251 Reviews</t>
  </si>
  <si>
    <t>8 GB RAM | 256 GB ROM16.94 cm (6.67 inch) Display64MP + 8MP + 2MP | 16MP Front Camera5000 mAh BatteryDimensity D8300 Ultra Processor1 Year Manufacturer Warranty for Phone and 6 Months Warranty for In the Box Accessories</t>
  </si>
  <si>
    <t>realme GT 6 (Razor Green, 256 GB)</t>
  </si>
  <si>
    <t>â‚¹42,999</t>
  </si>
  <si>
    <t>132 RatingsÂ &amp;Â 13 Reviews</t>
  </si>
  <si>
    <t>12 GB RAM | 256 GB ROM17.22 cm (6.78 inch) Full HD+ Display50MP + 8MP + 50MP | 32MP Front Camera5500 mAh Battery8s Gen 3 Mobile Platform Processor1 Year Manufacturer Warranty for Device and 6 Months Manufacturer Warranty for Inbox Accessories</t>
  </si>
  <si>
    <t>â‚¹9,290</t>
  </si>
  <si>
    <t>REDMI Note 13 5G (Prism Gold, 256 GB)</t>
  </si>
  <si>
    <t>â‚¹18,695</t>
  </si>
  <si>
    <t>1,856 RatingsÂ &amp;Â 119 Reviews</t>
  </si>
  <si>
    <t>12 GB RAM | 256 GB ROM16.94 cm (6.67 inch) Display108MP Rear Camera5000 mAh Battery1 Year Brand Warranty</t>
  </si>
  <si>
    <t>REDMI 13 5G (Hawaiian Blue, 128 GB)</t>
  </si>
  <si>
    <t>â‚¹14,239</t>
  </si>
  <si>
    <t>8 RatingsÂ &amp;Â 0 Reviews</t>
  </si>
  <si>
    <t>6 GB RAM | 128 GB ROM17.25 cm (6.79 inch) Full HD+ Display108MP Rear Camera5030 mAh BatteryQualcomm SM4450 Snapdragon 4 Gen 2 AE (4 nm) Processor1 year manufacture warranty</t>
  </si>
  <si>
    <t>realme GT 6 (Razor Green, 512 GB)</t>
  </si>
  <si>
    <t>â‚¹40,999</t>
  </si>
  <si>
    <t>408 RatingsÂ &amp;Â 42 Reviews</t>
  </si>
  <si>
    <t>8 GB RAM | 256 GB ROM17.22 cm (6.78 inch) Full HD+ Display50MP + 8MP + 50MP | 32MP Front Camera5500 mAh Battery8s Gen 3 Mobile Platform Processor1 Year Manufacturer Warranty for Device and 6 Months Manufacturer Warranty for Inbox Accessories</t>
  </si>
  <si>
    <t>POCO X6 Neo 5G (Horizon Blue, 256 GB)</t>
  </si>
  <si>
    <t>5,563 RatingsÂ &amp;Â 367 Reviews</t>
  </si>
  <si>
    <t>12 GB RAM | 256 GB ROM | Expandable Upto 1 TB16.94 cm (6.67 inch) Full HD+ Display108MP + 2MP | 16MP Front Camera5000 mAh BatteryDimensity 6080 Processor1 Year Manufacturer Warranty for Phone and 6 Months Warranty for In the Box Accessories</t>
  </si>
  <si>
    <t>Apple iPhone 15 (Yellow, 128 GB)</t>
  </si>
  <si>
    <t>OnePlus Nord CE4 lite 5G (MEGA BLUE, 256 GB)</t>
  </si>
  <si>
    <t>â‚¹21,949</t>
  </si>
  <si>
    <t>662 RatingsÂ &amp;Â 24 Reviews</t>
  </si>
  <si>
    <t>8 GB RAM | 256 GB ROM16.94 cm (6.67 inch) Display50MP Rear Camera5500 mAh Battery1 year</t>
  </si>
  <si>
    <t>OnePlus Nord CE4 lite 5G (SUPER SILVER, 256 GB)</t>
  </si>
  <si>
    <t>â‚¹21,945</t>
  </si>
  <si>
    <t>realme NARZO 70X 5G (Forest Green, 128 GB)</t>
  </si>
  <si>
    <t>â‚¹15,500</t>
  </si>
  <si>
    <t>104 RatingsÂ &amp;Â 4 Reviews</t>
  </si>
  <si>
    <t>8 GB RAM | 128 GB ROM17.07 cm (6.72 inch) Display50MP Rear Camera5000 mAh BatteryDimensity 6100 Plus, Octa Core Processor1 Year Domestic Warranty for Phone and 6 Months Warranty for In-Box Accessories</t>
  </si>
  <si>
    <t>Google Pixel 7a (Sea, 128 GB)</t>
  </si>
  <si>
    <t>â‚¹37,999</t>
  </si>
  <si>
    <t>19,648 RatingsÂ &amp;Â 2,084 Reviews</t>
  </si>
  <si>
    <t>8 GB RAM | 128 GB ROM15.49 cm (6.1 inch) Full HD+ Display64MP (OIS) + 13MP | 13MP Front Camera4300 mAh BatteryTensor G2 Processor1 Year Domestic Warranty</t>
  </si>
  <si>
    <t>â‚¹13,340</t>
  </si>
  <si>
    <t>â‚¹26,980</t>
  </si>
  <si>
    <t>REDMI Note 13 Pro+ 5G (Fusion Black, 512 GB)</t>
  </si>
  <si>
    <t>â‚¹34,999</t>
  </si>
  <si>
    <t>5,640 RatingsÂ &amp;Â 573 Reviews</t>
  </si>
  <si>
    <t>12 GB RAM | 512 GB ROM16.94 cm (6.67 inch) Display200MP (OIS) + 8MP + 2MP | 16MP Front Camera5000 mAh BatteryDimensity 7200 Ultra 5G Processor1 Year Manufacturer Warranty for Phone and 6 Months Warranty for In the Box Accessories</t>
  </si>
  <si>
    <t>IQOO Z7 Pro 5G (Graphite Matte, 128 GB)</t>
  </si>
  <si>
    <t>â‚¹23,490</t>
  </si>
  <si>
    <t>5,196 RatingsÂ &amp;Â 331 Reviews</t>
  </si>
  <si>
    <t>8 GB RAM | 128 GB ROM17.22 cm (6.78 inch) Display64MP + 2MP | 16MP Front Camera4600 mAh BatteryDimensity 7200 5G Mobile Platform Processor1 Year Manufacturer Warranty for Device and 6 Months Manufacturer Warranty for Inbox Accessories</t>
  </si>
  <si>
    <t>POCO F6 5G (Titanium, 512 GB)</t>
  </si>
  <si>
    <t>â‚¹33,999</t>
  </si>
  <si>
    <t>1,278 RatingsÂ &amp;Â 132 Reviews</t>
  </si>
  <si>
    <t>12 GB RAM | 512 GB ROM16.94 cm (6.67 inch) Display50MP (OIS) + 8MP | 20MP Front Camera5000 mAh Battery8s Gen3 Processor1 Year Manufacturer Warranty for Phone and 6 Months Warranty for In the Box Accessories</t>
  </si>
  <si>
    <t>Motorola g04s (Sunrise Orange, 64 GB)</t>
  </si>
  <si>
    <t>â‚¹26,999</t>
  </si>
  <si>
    <t>8 GB RAM | 256 GB ROM16.94 cm (6.67 inch) Display200MP (OIS) + 8MP + 2MP | 16MP Front Camera5100 mAh Battery7s Gen 2 Mobile Platform 5G Processor1 Year Manufacturer Warranty for Phone and 6 Months Warranty for In the Box Accessories</t>
  </si>
  <si>
    <t>POCO M6 5G (Orion Blue, 64 GB)</t>
  </si>
  <si>
    <t>4 GB RAM | 64 GB ROM | Expandable Upto 1 TB17.12 cm (6.74 inch) HD+ Display50MP Rear Camera | 5MP Front Camera5000 mAh BatteryMediatek Dimensity 6100+ Processor1 Year Manufacturer Warranty for Phone and 6 Months Warranty for In the Box Accessories</t>
  </si>
  <si>
    <t>Apple iPhone 15 (Pink, 256 GB)</t>
  </si>
  <si>
    <t>256 GB ROM15.49 cm (6.1 inch) Super Retina XDR Display48MP + 12MP | 12MP Front CameraA16 Bionic Chip, 6 Core Processor Processor1 Year Warranty for Phone and 6 Months Warranty for In-Box Accessories</t>
  </si>
  <si>
    <t>SAMSUNG Galaxy M14 5G (Smoky Teal, 128 GB)</t>
  </si>
  <si>
    <t>â‚¹11,248</t>
  </si>
  <si>
    <t>6,362 RatingsÂ &amp;Â 341 Reviews</t>
  </si>
  <si>
    <t>4 GB RAM | 128 GB ROM16.76 cm (6.6 inch) Display50MP Rear Camera6000 mAh Battery1 year for handset and 6 month for accessories</t>
  </si>
  <si>
    <t>POCO M6 5G (Orion Blue, 128 GB)</t>
  </si>
  <si>
    <t>â‚¹9,249</t>
  </si>
  <si>
    <t>SAMSUNG Galaxy A14 5G (Light Green, 128 GB)</t>
  </si>
  <si>
    <t>8,326 RatingsÂ &amp;Â 552 Reviews</t>
  </si>
  <si>
    <t>6 GB RAM | 128 GB ROM | Expandable Upto 1 TB16.76 cm (6.6 inch) HD+ Display50MP + 2MP | 13MP Front Camera5000 mAh Lithium Ion BatterySEC S5E8535 (Exynos 1330) Processor1 Year Manufacturer Warranty for Device and 6 Months Manufacturer Warranty for In-Box Accessories</t>
  </si>
  <si>
    <t>â‚¹13,800</t>
  </si>
  <si>
    <t>24,338 RatingsÂ &amp;Â 1,532 Reviews</t>
  </si>
  <si>
    <t>6 GB RAM | 128 GB ROM16.76 cm (6.6 inch) Display50MP Rear Camera6000 mAh Battery1 year manufacturer for handset and 6 month for accessories</t>
  </si>
  <si>
    <t>REDMI 12 (Pastel Blue, 128 GB)</t>
  </si>
  <si>
    <t>Infinix Note 40 Pro+ 5G (Obsidian Black, 256 GB)</t>
  </si>
  <si>
    <t>1,007 RatingsÂ &amp;Â 72 Reviews</t>
  </si>
  <si>
    <t>12 GB RAM | 256 GB ROM17.22 cm (6.78 inch) Full HD+ Display108MP (OIS) + 2MP + 2MP | 32MP Front Camera4600 mAh BatteryMediatek Dimensity 7020 Processor1 Year Warranty on Handset and 6 Months Warranty on Inbox Accessories</t>
  </si>
  <si>
    <t>Google Pixel 8 (Hazel, 256 GB)</t>
  </si>
  <si>
    <t>â‚¹72,999</t>
  </si>
  <si>
    <t>8 GB RAM | 256 GB ROM15.75 cm (6.2 inch) Full HD+ Display50MP + 12MP | 10.5MP Front Camera4575 mAh BatteryTensor G3 Processor1 Year Domestic Warranty</t>
  </si>
  <si>
    <t>â‚¹22,790</t>
  </si>
  <si>
    <t>Google Pixel 7a (Coral, 128 GB)</t>
  </si>
  <si>
    <t>POCO F6 5G (Titanium, 256 GB)</t>
  </si>
  <si>
    <t>12 GB RAM | 256 GB ROM16.94 cm (6.67 inch) Display50MP (OIS) + 8MP | 20MP Front Camera5000 mAh Battery8s Gen3 Processor1 Year Manufacturer Warranty for Phone and 6 Months Warranty for In the Box Accessories</t>
  </si>
  <si>
    <t>OnePlus 12 (Silky Black, 512 GB)</t>
  </si>
  <si>
    <t>â‚¹60,624</t>
  </si>
  <si>
    <t>794 RatingsÂ &amp;Â 76 Reviews</t>
  </si>
  <si>
    <t>16 GB RAM | 512 GB ROM17.32 cm (6.82 inch) Display64MP Rear Camera5400 mAh Battery1 Year Brand Warranty</t>
  </si>
  <si>
    <t>realme NARZO N65 5G (DEEP GREEN, 128 GB)</t>
  </si>
  <si>
    <t>â‚¹12,480</t>
  </si>
  <si>
    <t>532 RatingsÂ &amp;Â 10 Reviews</t>
  </si>
  <si>
    <t>6 GB RAM | 128 GB ROM16.94 cm (6.67 inch) Display50MP Rear Camera5000 mAh Battery1 Year</t>
  </si>
  <si>
    <t>OnePlus 12R (Iron Grey, 256 GB)</t>
  </si>
  <si>
    <t>â‚¹44,600</t>
  </si>
  <si>
    <t>2,105 RatingsÂ &amp;Â 130 Reviews</t>
  </si>
  <si>
    <t>16 GB RAM | 256 GB ROM17.22 cm (6.78 inch) Display50MP Rear Camera5500 mAh Battery1 Year Brand Warranty</t>
  </si>
  <si>
    <t>SAMSUNG Galaxy A15 5G (Blue, 128 GB)</t>
  </si>
  <si>
    <t>78 RatingsÂ &amp;Â 1 Reviews</t>
  </si>
  <si>
    <t>6 GB RAM | 128 GB ROM | Expandable Upto 1 TB16.51 cm (6.5 inch) Full HD+ Display50MP + 5MP + 2MP | 13MP Front Camera5000 mAh BatteryDimensity 6100+ Processor1 Year Manufacturer Warranty for Device and 6 Months for In-Box Accessories</t>
  </si>
  <si>
    <t>OnePlus Nord CE 2 Lite 5G (Blue Tide, 128 GB)</t>
  </si>
  <si>
    <t>â‚¹17,193</t>
  </si>
  <si>
    <t>1,60,784 RatingsÂ &amp;Â 10,798 Reviews</t>
  </si>
  <si>
    <t>6 GB RAM | 128 GB ROM16.74 cm (6.59 inch) Display64MP Rear Camera | 16MP Front Camera5000 mAh Battery12 Months</t>
  </si>
  <si>
    <t>OnePlus 12R (Iron Gray, 256 GB)</t>
  </si>
  <si>
    <t>â‚¹38,900</t>
  </si>
  <si>
    <t>4,015 RatingsÂ &amp;Â 276 Reviews</t>
  </si>
  <si>
    <t>8 GB RAM | 256 GB ROM17.22 cm (6.78 inch) Display50MP Rear Camera5500 mAh Battery1 Year Warranty
1 year manufacturer warranty for device and 1 year manufacturer warranty for in-box accessories including batteries from the date of purchase</t>
  </si>
  <si>
    <t>IQOO Z7 Pro 5G (Graphite Matte, 256 GB)</t>
  </si>
  <si>
    <t>8 GB RAM | 256 GB ROM17.22 cm (6.78 inch) Display64MP + 2MP | 16MP Front Camera4600 mAh BatteryDimensity 7200 5G Mobile Platform Processor1 Year Manufacturer Warranty for Device and 6 Months Manufacturer Warranty for Inbox Accessories</t>
  </si>
  <si>
    <t>Google Pixel 7a (Snow, 128 GB)</t>
  </si>
  <si>
    <t>realme Narzo N55 (Prime Blue, 64 GB)</t>
  </si>
  <si>
    <t>â‚¹10,997</t>
  </si>
  <si>
    <t>2,830 RatingsÂ &amp;Â 157 Reviews</t>
  </si>
  <si>
    <t>4 GB RAM | 64 GB ROM17.07 cm (6.72 inch) Display64MP Rear Camera5000 mAh Battery1 Year Domestic Warranty for Phone and 6 Months Warranty for In-Box Accessories</t>
  </si>
  <si>
    <t>Nokia C22 (Charcoal, 64 GB)</t>
  </si>
  <si>
    <t>â‚¹5,979</t>
  </si>
  <si>
    <t>276 RatingsÂ &amp;Â 5 Reviews</t>
  </si>
  <si>
    <t>2 GB RAM | 64 GB ROM16.51 cm (6.5 inch) Display13MP Rear Camera5000 mAh Battery1-year warranty</t>
  </si>
  <si>
    <t>IQOO Z7 Pro 5G (Blue Lagoon, 128 GB)</t>
  </si>
  <si>
    <t>realme NARZO N65 5G (AMBER GOLD, 128 GB)</t>
  </si>
  <si>
    <t>â‚¹11,199</t>
  </si>
  <si>
    <t>111 RatingsÂ &amp;Â 3 Reviews</t>
  </si>
  <si>
    <t>4 GB RAM | 128 GB ROM16.94 cm (6.67 inch) Display50MP Rear Camera5000 mAh Battery1 Year</t>
  </si>
  <si>
    <t>Apple iPhone 15 Plus (Green, 128 GB)</t>
  </si>
  <si>
    <t>REDMI Note 13 5G (Chromatic Purple, 256 GB)</t>
  </si>
  <si>
    <t>OnePlus 12R (Iron Gray, 128 GB)</t>
  </si>
  <si>
    <t>â‚¹38,777</t>
  </si>
  <si>
    <t>8 GB RAM | 128 GB ROM17.22 cm (6.78 inch) Display50MP Rear Camera5500 mAh Battery1 Year Brand Warranty</t>
  </si>
  <si>
    <t>OnePlus 12R (Cool Blue, 128 GB)</t>
  </si>
  <si>
    <t>â‚¹38,000</t>
  </si>
  <si>
    <t>4% off</t>
  </si>
  <si>
    <t>IQOO Z9X (Storm Grey, 128 GB)</t>
  </si>
  <si>
    <t>â‚¹16,500</t>
  </si>
  <si>
    <t>290 RatingsÂ &amp;Â 4 Reviews</t>
  </si>
  <si>
    <t>8 GB RAM | 128 GB ROM17.07 cm (6.72 inch) Display50MP Rear Camera6000 mAh Battery1 Year Warranty on Handset and 6 Months Warranty on Inbox Accessories</t>
  </si>
  <si>
    <t>realme Narzo N65 5G (Deep Green, 128 GB)</t>
  </si>
  <si>
    <t>â‚¹11,394</t>
  </si>
  <si>
    <t>OnePlus Nord 3 5G (Misty Green, 256 GB)</t>
  </si>
  <si>
    <t>â‚¹37,630</t>
  </si>
  <si>
    <t>1,533 RatingsÂ &amp;Â 136 Reviews</t>
  </si>
  <si>
    <t>16 GB RAM | 256 GB ROM17.12 cm (6.74 inch) Display50MP Rear Camera5000 mAh BatteryDomestic 1 Year of Device &amp; 6 Months for In-Box Accessories</t>
  </si>
  <si>
    <t>OnePlus Nord 3 5G (Tempest Gray, 256 GB)</t>
  </si>
  <si>
    <t>â‚¹36,000</t>
  </si>
  <si>
    <t>5% off</t>
  </si>
  <si>
    <t>OnePlus N20 SE (CELESTIAL BLACK, 128 GB)</t>
  </si>
  <si>
    <t>45% off</t>
  </si>
  <si>
    <t>917 RatingsÂ &amp;Â 38 Reviews</t>
  </si>
  <si>
    <t>4 GB RAM | 128 GB ROM16.66 cm (6.56 inch) Display50MP + 50MP + 2MP | 8MP Front Camera5000 mAh BatteryNo Warranty</t>
  </si>
  <si>
    <t>â‚¹16,597</t>
  </si>
  <si>
    <t>realme Narzo N55 (Prime Blue, 128 GB)</t>
  </si>
  <si>
    <t>â‚¹11,988</t>
  </si>
  <si>
    <t>6,809 RatingsÂ &amp;Â 365 Reviews</t>
  </si>
  <si>
    <t>6 GB RAM | 128 GB ROM17.07 cm (6.72 inch) Display64MP Rear Camera5000 mAh Battery1 Year Domestic Warranty for Phone and 6 Months Warranty for In-Box Accessories</t>
  </si>
  <si>
    <t>REDMI Note 13 Pro 5G (Scarlet Red, 256 GB)</t>
  </si>
  <si>
    <t>Motorola e13 (Cosmic Black, 64 GB)</t>
  </si>
  <si>
    <t>11,415 RatingsÂ &amp;Â 912 Reviews</t>
  </si>
  <si>
    <t>2 GB RAM | 64 GB ROM | Expandable Upto 1 TB16.51 cm (6.5 inch) HD+ Display13MP Rear Camera | 5MP Front Camera5000 mAh BatteryUnisoc T606 Processor1 Year on Handset and 6 Months on Accessories</t>
  </si>
  <si>
    <t>OnePlus Nord 3 5G (Misty Green, 128 GB)</t>
  </si>
  <si>
    <t>â‚¹21,229</t>
  </si>
  <si>
    <t>11,156 RatingsÂ &amp;Â 938 Reviews</t>
  </si>
  <si>
    <t>8 GB RAM | 128 GB ROM17.12 cm (6.74 inch) Display50MP Rear Camera5000 mAh BatteryDomestic 1 Year of Device &amp; 6 Months for In-Box Accessories</t>
  </si>
  <si>
    <t>â‚¹31,399</t>
  </si>
  <si>
    <t>REDMI 13 5G (Orchid Pink, 128 GB)</t>
  </si>
  <si>
    <t>â‚¹15,799</t>
  </si>
  <si>
    <t>13 RatingsÂ &amp;Â 0 Reviews</t>
  </si>
  <si>
    <t>8 GB RAM | 128 GB ROM17.25 cm (6.79 inch) Full HD+ Display108MP Rear Camera5030 mAh BatteryQualcomm SM4450 Snapdragon 4 Gen 2 AE (4 nm) Processor1 year manufacture warranty</t>
  </si>
  <si>
    <t>Motorola Edge 50 Ultra 5G (Peach Fuzz, 512 GB)</t>
  </si>
  <si>
    <t>686 RatingsÂ &amp;Â 77 Reviews</t>
  </si>
  <si>
    <t>12 GB RAM | 512 GB ROM17.02 cm (6.7 inch) Display50MP + 50MP + 64MP | 50MP Front Camera4500 mAh Battery8s Gen 3 Mobile Platform Processor1 Year on Handset and 6 Months on Accessories</t>
  </si>
  <si>
    <t>OnePlus Nord 3 5G (Tempest Gray, 128 GB)</t>
  </si>
  <si>
    <t>â‚¹23,198</t>
  </si>
  <si>
    <t>8 GB RAM | 128 GB ROM17.12 cm (6.74 inch) Full HD+ Display50MP Rear Camera5000 mAh BatteryDomestic 1 Year of Device &amp; 6 Months for In-Box Accessories</t>
  </si>
  <si>
    <t>Apple iPhone 12 (Black, 64 GB)</t>
  </si>
  <si>
    <t>2,10,298 RatingsÂ &amp;Â 13,884 Reviews</t>
  </si>
  <si>
    <t>64 GB ROM15.49 cm (6.1 inch) Super Retina XDR Display12MP + 12MP | 12MP Front CameraA14 Bionic Chip with Next Generation Neural Engine ProcessorCeramic ShieldIndustry-leading IP68 Water ResistanceAll Screen OLED Display12MP TrueDepth Front Camera with Night Mode, 4K Dolby Vision HDR RecordingBrand Warranty for 1 Year</t>
  </si>
  <si>
    <t>SAMSUNG Galaxy M14 5G (Berry Blue, 128 GB)</t>
  </si>
  <si>
    <t>6 GB RAM | 128 GB ROM16.76 cm (6.6 inch) Display50MP Rear Camera6000 mAh Battery1 year for handset and 6 month for accessories</t>
  </si>
  <si>
    <t>realme Narzo N65 5G (Amber Gold, 128 GB)</t>
  </si>
  <si>
    <t>â‚¹11,380</t>
  </si>
  <si>
    <t>itel P55T (Astral Black, 128 GB)</t>
  </si>
  <si>
    <t>â‚¹7,248</t>
  </si>
  <si>
    <t>87 RatingsÂ &amp;Â 3 Reviews</t>
  </si>
  <si>
    <t>4 GB RAM | 128 GB ROM | Expandable Upto 1 TB16.66 cm (6.56 inch) Display50MP Rear Camera | 8MP Front Camera6000 mAh Battery1 Year Manufacturer Warranty</t>
  </si>
  <si>
    <t>itel P55T (Astral Gold, 128 GB)</t>
  </si>
  <si>
    <t>â‚¹16,909</t>
  </si>
  <si>
    <t>REDMI 13c 5G (Starlight Black, 128 GB)</t>
  </si>
  <si>
    <t>vivo Y18 (Gem Green, 128 GB)</t>
  </si>
  <si>
    <t>442 RatingsÂ &amp;Â 12 Reviews</t>
  </si>
  <si>
    <t>4 GB RAM | 128 GB ROM | Expandable Upto 1 TB16.66 cm (6.56 inch) Display50MP + 0.08MP | 8MP Front Camera5000 mAh BatteryHelios G85 Processor1 Year Manufacturer Warranty for Device and 6 Months Manufacturer Warranty for Inbox Accessories</t>
  </si>
  <si>
    <t>itel Aura 05i|Leather Finish|4000 Mah Battery|Type C Charging Support (Crystal Blue, 32 GB)</t>
  </si>
  <si>
    <t>â‚¹5,749</t>
  </si>
  <si>
    <t>678 RatingsÂ &amp;Â 17 Reviews</t>
  </si>
  <si>
    <t>2 GB RAM | 32 GB ROM | Expandable Upto 128 GB16.94 cm (6.67 inch) HD+ Display5MP + 0.3MP | 2MP Front Camera4000 mAh BatteryUnisoc SC9863A1 Processor1 Year Manufacturer Warranty for Device and 6 Months Manufacturer Warranty for Inbox Accessories</t>
  </si>
  <si>
    <t>LAVA O2 (Royal Gold, 128 GB)</t>
  </si>
  <si>
    <t>56 RatingsÂ &amp;Â 2 Reviews</t>
  </si>
  <si>
    <t>8 GB RAM | 128 GB ROM16.51 cm (6.5 inch) Display50MP Rear Camera5000 mAh Battery1 Year Manufacturer Warranty for Phone and 6 Months Warranty for In the Box Accessories</t>
  </si>
  <si>
    <t>REDMI A3 (Midnight Black, 128 GB)</t>
  </si>
  <si>
    <t>â‚¹7,999</t>
  </si>
  <si>
    <t>888 RatingsÂ &amp;Â 36 Reviews</t>
  </si>
  <si>
    <t>4 GB RAM | 128 GB ROM | Expandable Upto 1 TB17.04 cm (6.71 inch) HD+ Display8MP Rear Camera | 5MP Front Camera5000 mAh BatteryMediatek Helio G36 Processor1 Year Manufacturer Warranty for Phone and 6 Months Warranty for In the Box Accessories</t>
  </si>
  <si>
    <t>itel Aura 05i|Leather Finish|4000 Mah Battery|Type C Charging Support (Meadow Green, 32 GB)</t>
  </si>
  <si>
    <t>2 GB RAM | 32 GB ROM | Expandable Upto 128 GB16.76 cm (6.6 inch) HD+ Display5MP + 0.3MP | 2MP Front Camera4000 mAh BatteryUnisoc SC9863A1 Processor1 Year Manufacturer Warranty for Device and 6 Months Manufacturer Warranty for Inbox Accessories</t>
  </si>
  <si>
    <t>â‚¹8,560</t>
  </si>
  <si>
    <t>567 RatingsÂ &amp;Â 31 Reviews</t>
  </si>
  <si>
    <t>6 GB RAM | 128 GB ROM | Expandable Upto 1 TB17.04 cm (6.71 inch) HD+ Display8MP Rear Camera | 5MP Front Camera5000 mAh BatteryMediatek Helio G36 Processor1 Year Manufacturer Warranty for Phone and 6 Months Warranty for In the Box Accessories</t>
  </si>
  <si>
    <t>vivo Y02 (Cosmic Grey, 32 GB)</t>
  </si>
  <si>
    <t>â‚¹9,990</t>
  </si>
  <si>
    <t>1,343 RatingsÂ &amp;Â 58 Reviews</t>
  </si>
  <si>
    <t>3 GB RAM | 32 GB ROM16.54 cm (6.51 inch) HD+ Display8MP Rear Camera | 5MP Front Camera5000 mAh BatteryMediaTek P22 Processor1 Year of Device &amp; 6 Months for In-Box Accessories</t>
  </si>
  <si>
    <t>12 GB RAM | 256 GB ROM16.94 cm (6.67 inch) Display64MP + 8MP + 2MP | 16MP Front Camera5100 mAh Battery7s Gen 2 Mobile Platform 5G Processor1 Year Manufacturer Warranty for Phone and 6 Months Warranty for In the Box Accessories</t>
  </si>
  <si>
    <t>SAMSUNG Galaxy M14 5G (ICY Silver, 128 GB)</t>
  </si>
  <si>
    <t>â‚¹14,490</t>
  </si>
  <si>
    <t>4 GB RAM | 128 GB ROM | Expandable Upto 128 GB16.76 cm (6.6 inch) Full HD Display50MP + 50MP | 1920MP + 2MP Dual Front Camera6000 mAh BatteryExynos Processor1 year for handset and 6 month for accessories</t>
  </si>
  <si>
    <t>POCO M6 Pro 5G (Forest Green, 128 GB)</t>
  </si>
  <si>
    <t>75,736 RatingsÂ &amp;Â 4,955 Reviews</t>
  </si>
  <si>
    <t>vivo Y18 (Space Black, 128 GB)</t>
  </si>
  <si>
    <t>â‚¹32,999</t>
  </si>
  <si>
    <t>12 GB RAM | 256 GB ROM16.94 cm (6.67 inch) Display200MP (OIS) + 8MP + 2MP | 16MP Front Camera5000 mAh BatteryDimensity 7200 Ultra 5G Processor1 Year Manufacturer Warranty for Phone and 6 Months Warranty for In the Box Accessories</t>
  </si>
  <si>
    <t>itel Aura 05i|Leather Finish|4000 Mah Battery|Type C Charging Support (Nebula Black, 32 GB)</t>
  </si>
  <si>
    <t>2 GB RAM | 32 GB ROM | Expandable Upto 128 GB16.76 cm (6.6 inch) HD+ Display5MP + 0.8MP | 5MP Front Camera4000 mAh BatteryUnisoc SC9863A1 Processor1 Year Manufacturer Warranty for Device and 6 Months Manufacturer Warranty for Inbox Accessories</t>
  </si>
  <si>
    <t>Tecno Spark Go 2024 (Magic Skin Green, 64 GB)</t>
  </si>
  <si>
    <t>â‚¹7,199</t>
  </si>
  <si>
    <t>741 RatingsÂ &amp;Â 34 Reviews</t>
  </si>
  <si>
    <t>4 GB RAM | 64 GB ROM | Expandable Upto 1 TB16.66 cm (6.56 inch) HD+ Display13MP + 0.8MP | 8MP Front Camera5000 mAh BatteryUnisoc T606 ProcessorDomestic Warranty of 12 Months on Phone &amp; 6 Months on Accessories</t>
  </si>
  <si>
    <t>8 GB RAM | 256 GB ROM | Expandable Upto 1 TB16.94 cm (6.67 inch) Full HD+ Display108MP + 2MP | 16MP Front Camera5000 mAh BatteryDimensity 6080 Processor1 Year Manufacturer Warranty for Phone and 6 Months Warranty for In the Box Accessories</t>
  </si>
  <si>
    <t>itel A23s (Coastel Gold, 32 GB)</t>
  </si>
  <si>
    <t>â‚¹4,799</t>
  </si>
  <si>
    <t>973 RatingsÂ &amp;Â 58 Reviews</t>
  </si>
  <si>
    <t>2 GB RAM | 32 GB ROM | Expandable Upto 128 GB12.7 cm (5 inch) FWVGA Display2MP + 0MP | 0.8MP Front Camera3020 mAh BatteryUnisoc Processor1 year manufacturer Warranty</t>
  </si>
  <si>
    <t>â‚¹6,899</t>
  </si>
  <si>
    <t>352 RatingsÂ &amp;Â 10 Reviews</t>
  </si>
  <si>
    <t>3 GB RAM | 64 GB ROM | Expandable Upto 1 TB16.66 cm (6.56 inch) HD+ Display13MP Rear Camera | 8MP Front Camera5000 mAh BatteryUnisoc T606 ProcessorDomestic Warranty of 12 Months on Phone &amp; 6 Months on Accessories</t>
  </si>
  <si>
    <t>OnePlus Nord CE 2 Lite 5G (Black Dusk, 128 GB)</t>
  </si>
  <si>
    <t>â‚¹16,748</t>
  </si>
  <si>
    <t>6 GB RAM | 128 GB ROM16.74 cm (6.59 inch) Display64MP Rear Camera | 16MP Front Camera5000 mAh Battery12 months</t>
  </si>
  <si>
    <t>REDMI Note 13 5G (Arctic White, 128 GB)</t>
  </si>
  <si>
    <t>9,895 RatingsÂ &amp;Â 594 Reviews</t>
  </si>
  <si>
    <t>6 GB RAM | 128 GB ROM | Expandable Upto 1 TB16.94 cm (6.67 inch) Full HD+ Display108MP + 2MP | 16MP Front Camera5000 mAh BatteryDimensity 6080 Processor1 Year Manufacturer Warranty for Phone and 6 Months Warranty for In the Box Accessories</t>
  </si>
  <si>
    <t>â‚¹12,989</t>
  </si>
  <si>
    <t>â‚¹10,960</t>
  </si>
  <si>
    <t>Tecno Spark 10 (Magic Skin Orange, 128 GB)</t>
  </si>
  <si>
    <t>284 RatingsÂ &amp;Â 18 Reviews</t>
  </si>
  <si>
    <t>8 GB RAM | 128 GB ROM | Expandable Upto 1 TB16.76 cm (6.6 inch) HD Display50MP Rear Camera | 8MP Front Camera5000 mAh BatteryMediatek Helio G37 Processor1 Year Manufacturer Warranty for Device and 6 Months Manufacturer Warranty for In-Box Accessories</t>
  </si>
  <si>
    <t>Tecno Spark Go 2024 (Mystery White, 64 GB)</t>
  </si>
  <si>
    <t>Tecno Spark Go 2024 (Gravity Black, 64 GB)</t>
  </si>
  <si>
    <t>3 GB RAM | 64 GB ROM | Expandable Upto 1 TB16.66 cm (6.56 inch) HD+ Display13MP + 0.8MP | 8MP Front Camera5000 mAh BatteryUnisoc T606 ProcessorDomestic Warranty of 12 Months on Phone &amp; 6 Months on Accessories</t>
  </si>
  <si>
    <t>â‚¹17,990</t>
  </si>
  <si>
    <t>SAMSUNG Galaxy F14 5G (OMG Black, 128 GB)</t>
  </si>
  <si>
    <t>â‚¹11,990</t>
  </si>
  <si>
    <t>1,17,764 RatingsÂ &amp;Â 8,393 Reviews</t>
  </si>
  <si>
    <t>6 GB RAM | 128 GB ROM | Expandable Upto 1 TB16.76 cm (6.6 inch) Full HD+ Display50MP + 2MP | 13MP Front Camera6000 mAh BatteryExynos 1330, Octa Core Processor1 Year Manufacturer Warranty for Device and 6 Months Manufacturer Warranty for In-Box Accessories</t>
  </si>
  <si>
    <t>REDMI Note 13 5G (Prism Gold, 128 GB)</t>
  </si>
  <si>
    <t>realme NARZO 70 5G (ICE BLUE, 128 GB)</t>
  </si>
  <si>
    <t>â‚¹15,449</t>
  </si>
  <si>
    <t>350 RatingsÂ &amp;Â 15 Reviews</t>
  </si>
  <si>
    <t>8 GB RAM | 128 GB ROM16.94 cm (6.67 inch) Full HD+ AMOLED Display50MP Rear Camera | 16MP Front Camera5000 mAh Battery1 Year Domestic Warranty for Phone and 6 Months Warranty for In-Box Accessories</t>
  </si>
  <si>
    <t>MOTOROLA G04 (Sea Green, 64 GB)</t>
  </si>
  <si>
    <t>13,547 RatingsÂ &amp;Â 868 Reviews</t>
  </si>
  <si>
    <t>4 GB RAM | 64 GB ROM | Expandable Upto 1 TB16.76 cm (6.6 inch) HD+ Display16MP Rear Camera | 5MP Front Camera5000 mAh BatteryUnisoc T606 Processor1 Year on Handset and 6 Months on Accessories</t>
  </si>
  <si>
    <t>908 RatingsÂ &amp;Â 79 Reviews</t>
  </si>
  <si>
    <t>8 GB RAM | 128 GB ROM16.51 cm (6.5 inch) Full HD+ Display50MP Rear Camera6000 mAh BatteryDomestic 1 Year of Device &amp; 6 Months for In-Box Accessories</t>
  </si>
  <si>
    <t>REDMI Note 12 5G (Matte Black, 128 GB)</t>
  </si>
  <si>
    <t>15,122 RatingsÂ &amp;Â 1,058 Reviews</t>
  </si>
  <si>
    <t>6 GB RAM | 128 GB ROM | Expandable Upto 1 TB16.94 cm (6.67 inch) Full HD+ AMOLED Display48MP + 8MP + 2MP | 13MP Front Camera5000 mAh BatteryQualcomm Snapdragon 4 Gen 1 Processor1 Year Manufacturer Warranty for Phone and 6 Months Warranty for In the Box Accessories</t>
  </si>
  <si>
    <t>POCO C61 (Diamond Dust Black, 128 GB)</t>
  </si>
  <si>
    <t>7,585 RatingsÂ &amp;Â 223 Reviews</t>
  </si>
  <si>
    <t>6 GB RAM | 128 GB ROM | Expandable Upto 1 TB17.04 cm (6.71 inch) HD+ Display8MP Rear Camera | 5MP Front Camera5000 mAh BatteryHelio G36 Processor1 Year Manufacturer Warranty for Phone and 6 Months Warranty for In the Box Accessories</t>
  </si>
  <si>
    <t>OPPO Reno 12 Pro 5G (Sunset Gold, 512 GB)</t>
  </si>
  <si>
    <t>331 RatingsÂ &amp;Â 25 Reviews</t>
  </si>
  <si>
    <t>12 GB RAM | 512 GB ROM | Expandable Upto 1 TB17.02 cm (6.7 inch) Full HD+ Display50MP + 8MP + 50MP | 50MP Front Camera5000 mAh BatteryDimensity 7300 Energy Processor1 Year Manufacturer Warranty for Device and 6 Months Manufacturer Warranty for Inbox Accessories</t>
  </si>
  <si>
    <t>POCO X6 5G (Skyline Blue, 256 GB)</t>
  </si>
  <si>
    <t>Xiaomi 14 CIVI (Matcha Green, 512 GB)</t>
  </si>
  <si>
    <t>â‚¹47,999</t>
  </si>
  <si>
    <t>205 RatingsÂ &amp;Â 23 Reviews</t>
  </si>
  <si>
    <t>12 GB RAM | 512 GB ROM16.64 cm (6.55 inch) Display50MP Rear Camera | 32MP + 32MP Dual Front Camera4700 mAh Battery8s Gen 3 Mobile Platform Processor1 Year Manufacturer Warranty for Phone and 6 Months Warranty for In the Box Accessories</t>
  </si>
  <si>
    <t>vivo T2x 5G (Marine Blue, 128 GB)</t>
  </si>
  <si>
    <t>4,27,520 RatingsÂ &amp;Â 23,191 Reviews</t>
  </si>
  <si>
    <t>6 GB RAM | 128 GB ROM16.71 cm (6.58 inch) Full HD+ Display50MP + 2MP | 8MP Front Camera5000 mAh BatteryMediatek Dimensity 6020 Processor1 Year of Device &amp; 6 Months for Inbox Accessories</t>
  </si>
  <si>
    <t>â‚¹23,446</t>
  </si>
  <si>
    <t>REDMI A3 (Olive Green, 128 GB)</t>
  </si>
  <si>
    <t>â‚¹8,836</t>
  </si>
  <si>
    <t>realme 12 5G (Twilight Purple, 128 GB)</t>
  </si>
  <si>
    <t>6,709 RatingsÂ &amp;Â 440 Reviews</t>
  </si>
  <si>
    <t>6 GB RAM | 128 GB ROM | Expandable Upto 2 TB17.07 cm (6.72 inch) Full HD+ Display108MP + 2MP | 8MP Front Camera5000 mAh BatteryDimensity 6100+ Processor1 Year Manufacturer Warranty for Device and 6 Months Manufacturer Warranty for Inbox Accessories</t>
  </si>
  <si>
    <t>â‚¹29,999</t>
  </si>
  <si>
    <t>1,833 RatingsÂ &amp;Â 178 Reviews</t>
  </si>
  <si>
    <t>8 GB RAM | 256 GB ROM16.94 cm (6.67 inch) Display50MP (OIS) + 8MP | 20MP Front Camera5000 mAh Battery8s Gen3 Processor1 Year Manufacturer Warranty for Phone and 6 Months Warranty for In the Box Accessories</t>
  </si>
  <si>
    <t>vivo V30 5G (Andaman Blue, 256 GB)</t>
  </si>
  <si>
    <t>â‚¹37,990</t>
  </si>
  <si>
    <t>859 RatingsÂ &amp;Â 85 Reviews</t>
  </si>
  <si>
    <t>12 GB RAM | 256 GB ROM17.22 cm (6.78 inch) Full HD+ Display50MP + 50MP | 50MP Front Camera5000 mAh Battery7 Gen 3 Processor1 Year Manufacturer Warranty for Device and 6 Months Manufacturer Warranty for Inbox Accessories</t>
  </si>
  <si>
    <t>vivo T2x 5G (Aurora Gold, 128 GB)</t>
  </si>
  <si>
    <t>SAMSUNG Galaxy M14 5G (Icy Silver, 128 GB)</t>
  </si>
  <si>
    <t>6 GB RAM | 128 GB ROM16.76 cm (6.6 inch) Display50MP Rear Camera6000 mAh Battery1 year</t>
  </si>
  <si>
    <t>REDMI Note 13 Pro 5G (Scarlet Red, 128 GB)</t>
  </si>
  <si>
    <t>REDMI A3 (Olive Green, 64 GB)</t>
  </si>
  <si>
    <t>â‚¹7,284</t>
  </si>
  <si>
    <t>2,151 RatingsÂ &amp;Â 90 Reviews</t>
  </si>
  <si>
    <t>3 GB RAM | 64 GB ROM | Expandable Upto 1 TB17.04 cm (6.71 inch) HD+ Display8MP Rear Camera | 5MP Front Camera5000 mAh BatteryMediatek Helio G36 Processor1 Year Manufacturer Warranty for Phone and 6 Months Warranty for In the Box Accessories</t>
  </si>
  <si>
    <t>OPPO A59 5G (Silk Gold, 128 GB)</t>
  </si>
  <si>
    <t>923 RatingsÂ &amp;Â 47 Reviews</t>
  </si>
  <si>
    <t>4 GB RAM | 128 GB ROM | Expandable Upto 1 TB16.66 cm (6.56 inch) HD+ Display13MP + 2MP | 8MP Front Camera5000 mAh BatteryDimensity 6020 Processor1 Year Manufacturer Warranty for Phone and 6 Months Warranty for In the Box Accessories</t>
  </si>
  <si>
    <t>vivo V30 5G (Peacock Green, 256 GB)</t>
  </si>
  <si>
    <t>5,239 RatingsÂ &amp;Â 470 Reviews</t>
  </si>
  <si>
    <t>8 GB RAM | 256 GB ROM17.22 cm (6.78 inch) Full HD+ Display50MP + 50MP | 50MP Front Camera5000 mAh Battery7 Gen 3 Processor1 Year Manufacturer Warranty for Device and 6 Months Manufacturer Warranty for Inbox Accessories</t>
  </si>
  <si>
    <t>Google Pixel 7 Pro (Obsidian, 128 GB)</t>
  </si>
  <si>
    <t>â‚¹55,999</t>
  </si>
  <si>
    <t>34% off</t>
  </si>
  <si>
    <t>5,694 RatingsÂ &amp;Â 773 Reviews</t>
  </si>
  <si>
    <t>12 GB RAM | 128 GB ROM17.02 cm (6.7 inch) Quad HD+ Display50MP + 48MP + 12MP | 10.8MP Front Camera4926 mAh BatteryGoogle Tensor G2 Processor1 Year Domestic Warranty</t>
  </si>
  <si>
    <t>vivo V30 5G (Andaman Blue, 128 GB)</t>
  </si>
  <si>
    <t>8 GB RAM | 128 GB ROM17.22 cm (6.78 inch) Full HD+ Display50MP + 50MP | 50MP Front Camera5000 mAh Battery7 Gen 3 Processor1 Year Manufacturer Warranty for Device and 6 Months Manufacturer Warranty for Inbox Accessories</t>
  </si>
  <si>
    <t>realme Narzo N53 (Feather Gold, 128 GB)</t>
  </si>
  <si>
    <t>â‚¹9,972</t>
  </si>
  <si>
    <t>4,877 RatingsÂ &amp;Â 249 Reviews</t>
  </si>
  <si>
    <t>6 GB RAM | 128 GB ROM17.12 cm (6.74 inch) Display50MP Rear Camera5000 mAh BatteryDomestic 1 Year on Handset and 6 Months on Accessories</t>
  </si>
  <si>
    <t>LAVA Yuva 3 with Dual Sim|5000 mAh Battery|13MP Rear Camera |Expandable Upto 512 GB (Eclipse Black, 64...</t>
  </si>
  <si>
    <t>180 RatingsÂ &amp;Â 12 Reviews</t>
  </si>
  <si>
    <t>4 GB RAM | 64 GB ROM | Expandable Upto 512 GB16.51 cm (6.5 inch) HD+ Display13MP Rear Camera | 8MP Front Camera5000 mAh BatteryUNISOC T606 Octa-core Processor Processor1 Year Handset Warranty and 6 Months Warranty on Accessories</t>
  </si>
  <si>
    <t>1,824 RatingsÂ &amp;Â 103 Reviews</t>
  </si>
  <si>
    <t>8 GB RAM | 128 GB ROM | Expandable Upto 2 TB17.07 cm (6.72 inch) Full HD+ Display108MP + 2MP | 8MP Front Camera5000 mAh BatteryDimensity 6100+ Processor1 Year Manufacturer Warranty for Device and 6 Months Manufacturer Warranty for Inbox Accessories</t>
  </si>
  <si>
    <t>SAMSUNG Galaxy A14 5G (Dark Red, 128 GB)</t>
  </si>
  <si>
    <t>3,446 RatingsÂ &amp;Â 266 Reviews</t>
  </si>
  <si>
    <t>8 GB RAM | 128 GB ROM | Expandable Upto 1 TB16.76 cm (6.6 inch) HD+ Display50MP + 2MP | 13MP Front Camera5000 mAh Lithium Ion BatterySEC S5E8535 (Exynos 1330) Processor1 Year Manufacturer Warranty for Device and 6 Months Manufacturer Warranty for In-Box Accessories</t>
  </si>
  <si>
    <t>1,294 RatingsÂ &amp;Â 87 Reviews</t>
  </si>
  <si>
    <t>8 GB RAM | 128 GB ROM | Expandable Upto 1 TB16.51 cm (6.5 inch) Full HD+ Display50MP + 5MP + 2MP | 13MP Front Camera5000 mAh BatteryDimensity 6100+ Processor1 Year Manufacturer Warranty for Device and 6 Months for In-Box Accessories</t>
  </si>
  <si>
    <t>vivo V30 5G (Peacock Green, 128 GB)</t>
  </si>
  <si>
    <t>SAMSUNG Galaxy A15 5G (Blue, 256 GB)</t>
  </si>
  <si>
    <t>â‚¹22,499</t>
  </si>
  <si>
    <t>8 GB RAM | 256 GB ROM | Expandable Upto 1 TB16.51 cm (6.5 inch) Full HD+ Display50MP + 5MP + 2MP | 13MP Front Camera5000 mAh BatteryDimensity 6100+ Processor1 Year Manufacturer Warranty for Device and 6 Months for In-Box Accessories</t>
  </si>
  <si>
    <t>OPPO A3 Pro 5G (Starry Black, 256 GB)</t>
  </si>
  <si>
    <t>246 RatingsÂ &amp;Â 14 Reviews</t>
  </si>
  <si>
    <t>8 GB RAM | 256 GB ROM | Expandable Upto 1 TB16.94 cm (6.67 inch) Display50MP + 2MP | 8MP Front Camera5100 mAh BatteryDimensity 6300 5G Mobile Platform Processor1 Year Manufacturer Warranty for Device and 6 Months Manufacturer Warranty for Inbox Accessories</t>
  </si>
  <si>
    <t>OPPO A3 Pro 5G (Moonlight Purple, 256 GB)</t>
  </si>
  <si>
    <t>Xiaomi 14 CIVI (Shadow Black, 256 GB)</t>
  </si>
  <si>
    <t>520 RatingsÂ &amp;Â 79 Reviews</t>
  </si>
  <si>
    <t>8 GB RAM | 256 GB ROM16.64 cm (6.55 inch) Display50MP Rear Camera | 32MP + 32MP Dual Front Camera4700 mAh Battery8s Gen 3 Mobile Platform Processor1 Year Manufacturer Warranty for Phone and 6 Months Warranty for In the Box Accessories</t>
  </si>
  <si>
    <t>OnePlus N20 SE (BLUE OASIS, 64 GB)</t>
  </si>
  <si>
    <t>4 GB RAM | 64 GB ROM16.66 cm (6.56 inch) Display50MP Rear Camera5000 mAh BatteryNo Warranty.</t>
  </si>
  <si>
    <t>OnePlus 11R 5G (Red, Solar Red, 128 GB)</t>
  </si>
  <si>
    <t>â‚¹32,777</t>
  </si>
  <si>
    <t>8,112 RatingsÂ &amp;Â 621 Reviews</t>
  </si>
  <si>
    <t>8 GB RAM | 128 GB ROM17.02 cm (6.7 inch) Display50MP Rear Camera5000 mAh BatteryDomestic warranty of 12 months on phone &amp; 6 months on accessories</t>
  </si>
  <si>
    <t>â‚¹13,790</t>
  </si>
  <si>
    <t>1% off</t>
  </si>
  <si>
    <t>â‚¹28,799</t>
  </si>
  <si>
    <t>OPPO A59 5G (Starry Black, 128 GB)</t>
  </si>
  <si>
    <t>â‚¹15,499</t>
  </si>
  <si>
    <t>1,904 RatingsÂ &amp;Â 96 Reviews</t>
  </si>
  <si>
    <t>6 GB RAM | 128 GB ROM | Expandable Upto 1 TB16.66 cm (6.56 inch) HD+ Display13MP + 2MP | 8MP Front Camera5000 mAh BatteryDimensity 6020 Processor1 Year Manufacturer Warranty for Phone and 6 Months Warranty for In the Box Accessories</t>
  </si>
  <si>
    <t>REDMI 13 5G (Black Diamond, 128 GB)</t>
  </si>
  <si>
    <t>â‚¹15,829</t>
  </si>
  <si>
    <t>8 GB RAM | 128 GB ROM17.25 cm (6.79 inch) Display108MP Rear Camera5030 mAh BatteryBrand Warranty</t>
  </si>
  <si>
    <t>â‚¹15,199</t>
  </si>
  <si>
    <t>vivo V30e (Velvet Red, 128 GB)</t>
  </si>
  <si>
    <t>2,571 RatingsÂ &amp;Â 190 Reviews</t>
  </si>
  <si>
    <t>8 GB RAM | 128 GB ROM17.22 cm (6.78 inch) Full HD+ Display50MP + 8MP | 50MP Front Camera5500 mAh Battery6 Gen 1 Processor1 Year Manufacturer Warranty for Device and 6 Months Manufacturer Warranty for Inbox Accessories</t>
  </si>
  <si>
    <t>MOTOROLA G04 (Concord Black, 64 GB)</t>
  </si>
  <si>
    <t>vivo T2x 5G (Black Gladiator, 128 GB)</t>
  </si>
  <si>
    <t>73,418 RatingsÂ &amp;Â 4,272 Reviews</t>
  </si>
  <si>
    <t>8 GB RAM | 128 GB ROM16.71 cm (6.58 inch) Full HD+ Display50MP + 2MP | 8MP Front Camera5000 mAh BatteryMediatek Dimensity 6020 Processor1 Year of Device &amp; 6 Months for Inbox Accessories</t>
  </si>
  <si>
    <t>OnePlus 11R 5G (Sonic Black, 256 GB)</t>
  </si>
  <si>
    <t>â‚¹39,990</t>
  </si>
  <si>
    <t>12,801 RatingsÂ &amp;Â 869 Reviews</t>
  </si>
  <si>
    <t>16 GB RAM | 256 GB ROM17.02 cm (6.7 inch) Display50MP Rear Camera5000 mAh BatteryDomestic warranty of 12 months on phone &amp; 6 months on accessries</t>
  </si>
  <si>
    <t>REDMI A3 (Lake Blue, 128 GB)</t>
  </si>
  <si>
    <t>â‚¹8,699</t>
  </si>
  <si>
    <t>OPPO Reno11 Pro 5G (Pearl White, 256 GB)</t>
  </si>
  <si>
    <t>2,890 RatingsÂ &amp;Â 385 Reviews</t>
  </si>
  <si>
    <t>12 GB RAM | 256 GB ROM17.02 cm (6.7 inch) Full HD+ Display50MP + 8MP + 32MP | 32MP Front Camera4600 mAh BatteryMediatek Dimensity 8200 Processor1 Year Manufacturer Warranty for Device and 6 Months Manufacturer Warranty for Inbox Accessories</t>
  </si>
  <si>
    <t>vivo V30e (Velvet Red, 256 GB)</t>
  </si>
  <si>
    <t>8 GB RAM | 256 GB ROM17.22 cm (6.78 inch) Full HD+ Display50MP + 8MP | 50MP Front Camera5500 mAh Battery6 Gen 1 Processor1 Year Manufacturer Warranty for Device and 6 Months Manufacturer Warranty for Inbox Accessories</t>
  </si>
  <si>
    <t>OnePlus 11R 5G (Sonic Black, 128 GB)</t>
  </si>
  <si>
    <t>vivo T2x 5G (Glimmer Black, 128 GB)</t>
  </si>
  <si>
    <t>LAVA Blaze (Glass Green, 64 GB)</t>
  </si>
  <si>
    <t>1,603 RatingsÂ &amp;Â 361 Reviews</t>
  </si>
  <si>
    <t>3 GB RAM | 64 GB ROM | Expandable Upto 256 GB16.51 cm (6.5 inch) HD+ Display13MP Triple AI Camera + 8MP front camera | 8MP Front Camera5000 mAh Lithium Polymer BatteryMediatek Helio A22 Processor1 Year Handset Warranty and 6 Months Warranty on Accessories</t>
  </si>
  <si>
    <t>SAMSUNG Galaxy A23 5G (Light Blue, 128 GB)</t>
  </si>
  <si>
    <t>â‚¹21,499</t>
  </si>
  <si>
    <t>1,198 RatingsÂ &amp;Â 63 Reviews</t>
  </si>
  <si>
    <t>8 GB RAM | 128 GB ROM | Expandable Upto 1 TB16.76 cm (6.6 inch) Full HD+ Display50MP + 5MP | 8MP Front Camera5000 mAh Lithium Ion BatteryQualcomm Snapdragon 695 (SM6375) Processor1 Year Manufacturer Warranty for Device and 6 Months Manufacturer Warranty for In-Box Accessories</t>
  </si>
  <si>
    <t>LAVA Blaze (Glass Blue, 64 GB)</t>
  </si>
  <si>
    <t>â‚¹9,280</t>
  </si>
  <si>
    <t>OPPO A58 (Glowing Black, 128 GB)</t>
  </si>
  <si>
    <t>1,733 RatingsÂ &amp;Â 103 Reviews</t>
  </si>
  <si>
    <t>6 GB RAM | 128 GB ROM | Expandable Upto 1 TB17.07 cm (6.72 inch) Full HD+ Display50MP + 2MP | 8MP Front Camera5000 mAh BatteryHelio G85 Processor1 Year Manufacturer Warranty for Phone and 6 Months Warranty for In the Box Accessories</t>
  </si>
  <si>
    <t>Tecno Pova 6 Pro 5G (Comet Green, 256 GB)</t>
  </si>
  <si>
    <t>204 RatingsÂ &amp;Â 9 Reviews</t>
  </si>
  <si>
    <t>8 GB RAM | 256 GB ROM | Expandable Upto 2 TB17.22 cm (6.78 inch) Full HD Display108MP Rear Camera | 32MP Front Camera6000 mAh BatteryMediatek Dimensity 6080 Processor1</t>
  </si>
  <si>
    <t>OPPO F25 Pro 5G (Lava Red, 128 GB)</t>
  </si>
  <si>
    <t>3,462 RatingsÂ &amp;Â 287 Reviews</t>
  </si>
  <si>
    <t>8 GB RAM | 128 GB ROM | Expandable Upto 2 TB17.02 cm (6.7 inch) Full HD+ Display64MP + 8MP + 2MP | 32MP Front Camera5000 mAh BatteryDimensity 7050 Processor1 Year Manufacturer Warranty for Device and 6 Months Manufacturer Warranty for Inbox Accessories</t>
  </si>
  <si>
    <t>itel P55 (Aurora Blue, 128 GB)</t>
  </si>
  <si>
    <t>â‚¹7,998</t>
  </si>
  <si>
    <t>389 RatingsÂ &amp;Â 14 Reviews</t>
  </si>
  <si>
    <t>12 GB RAM | 128 GB ROM16.76 cm (6.6 inch) Display50MP Rear Camera5000 mAh BatteryDomestic Warranty 1 Year For Handset and 6 Month for Accessories.</t>
  </si>
  <si>
    <t>OPPO F27 Pro+ (Dusk Pink, 256 GB)</t>
  </si>
  <si>
    <t>1,072 RatingsÂ &amp;Â 50 Reviews</t>
  </si>
  <si>
    <t>8 GB RAM | 256 GB ROM17.02 cm (6.7 inch) Full HD+ Display64MP + 2MP | 8MP Front Camera5000 mAh BatteryDimensity 7050 Processor1 Year Manufacturer Warranty for Device and 6 Months Manufacturer Warranty for Inbox Accessories</t>
  </si>
  <si>
    <t>OPPO F27 Pro+ (Midnight Navy, 256 GB)</t>
  </si>
  <si>
    <t>REDMI Note 13 Pro 5G (Arctic White, 256 GB)</t>
  </si>
  <si>
    <t>SAMSUNG Galaxy S21 FE 5G (Graphite, 128 GB)</t>
  </si>
  <si>
    <t>62% off</t>
  </si>
  <si>
    <t>8 GB RAM | 128 GB ROM16.26 cm (6.4 inch) Full HD+ Display12MP + 12MP + 8MP (OIS) | 32MP Front Camera4500 mAh Lithium-ion Battery1 Year Manufacturer Warranty for Device and 6 Months Manufacturer Warranty for In-Box Accessories</t>
  </si>
  <si>
    <t>Apple iPhone 15 (Green, 256 GB)</t>
  </si>
  <si>
    <t>OPPO A3 Pro 5G (Starry Black, 128 GB)</t>
  </si>
  <si>
    <t>8 GB RAM | 128 GB ROM | Expandable Upto 1 TB16.94 cm (6.67 inch) Display50MP + 2MP | 8MP Front Camera5100 mAh BatteryDimensity 6300 5G Mobile Platform Processor1 Year Manufacturer Warranty for Device and 6 Months Manufacturer Warranty for Inbox Accessories</t>
  </si>
  <si>
    <t>OPPO F27 Pro+ (Midnight Navy, 128 GB)</t>
  </si>
  <si>
    <t>8 GB RAM | 128 GB ROM17.02 cm (6.7 inch) Full HD+ Display64MP + 2MP | 8MP Front Camera5000 mAh BatteryDimensity 7050 Processor1 Year Manufacturer Warranty for Device and 6 Months Manufacturer Warranty for Inbox Accessories</t>
  </si>
  <si>
    <t>Google Pixel 8a (Obsidian, 256 GB)</t>
  </si>
  <si>
    <t>â‚¹59,999</t>
  </si>
  <si>
    <t>781 RatingsÂ &amp;Â 93 Reviews</t>
  </si>
  <si>
    <t>8 GB RAM | 256 GB ROM15.49 cm (6.1 inch) Full HD+ Display64MP + 13MP | 13MP Front Camera4404 mAh BatteryTensor G3 Processor1 Year Domestic Warranty</t>
  </si>
  <si>
    <t>OPPO A58 (Dazzling Green, 128 GB)</t>
  </si>
  <si>
    <t>â‚¹12,950</t>
  </si>
  <si>
    <t>6 GB RAM | 128 GB ROM | Expandable Upto 1 TB17.07 cm (6.72 inch) Full HD+ Display50MP + 50MP + 8MP | 8MP Front Camera5000 mAh BatteryHelio G85 Processor1 Year Manufacturer Warranty for Phone and 6 Months Warranty for In the Box Accessories</t>
  </si>
  <si>
    <t>REDMI A2 (Sea Green, 64 GB)</t>
  </si>
  <si>
    <t>â‚¹7,459</t>
  </si>
  <si>
    <t>15,847 RatingsÂ &amp;Â 842 Reviews</t>
  </si>
  <si>
    <t>2 GB RAM | 64 GB ROM | Expandable Upto 1 TB16.56 cm (6.52 inch) HD+ Display8MP Rear Camera | 5MP Front Camera5000 mAh BatteryHelio G36 Processor1 Year Manufacturer Warranty for Phone and 6 Months Warranty for In the Box Accessories</t>
  </si>
  <si>
    <t>OPPO F25 Pro 5G (Ocean Blue, 128 GB)</t>
  </si>
  <si>
    <t>LAVA Yuva 3 with Dual Sim|5000 mAh Battery|13MP Rear Camera |Expandable Upto 512 GB (Cosmic Lavender, ...</t>
  </si>
  <si>
    <t>4 GB RAM | 128 GB ROM | Expandable Upto 512 GB16.51 cm (6.5 inch) HD+ Display13MP Rear Camera | 5MP Front Camera5000 mAh BatteryUNISOC T606 Octa-core Processor Processor1 Year Handset Warranty and 6 Months Warranty on Accessories</t>
  </si>
  <si>
    <t>OPPO A78 (Aqua Green, 128 GB)</t>
  </si>
  <si>
    <t>â‚¹13,778</t>
  </si>
  <si>
    <t>886 RatingsÂ &amp;Â 57 Reviews</t>
  </si>
  <si>
    <t>8 GB RAM | 128 GB ROM16.33 cm (6.43 inch) Full HD+ AMOLED Display50MP + 2MP | 8MP Front Camera5000 mAh BatterySnapdragon 680 Processor1 Year Manufacturer Warranty for Phone and 6 Months Warranty for In the Box Accessories</t>
  </si>
  <si>
    <t>realme Narzo N53 (Feather Black, 128 GB)</t>
  </si>
  <si>
    <t>â‚¹11,690</t>
  </si>
  <si>
    <t>1,813 RatingsÂ &amp;Â 92 Reviews</t>
  </si>
  <si>
    <t>8 GB RAM | 128 GB ROM17.12 cm (6.74 inch) Display50MP Rear Camera5000 mAh BatteryDomestic 1 Year on Handset and 6 Months on Accessories</t>
  </si>
  <si>
    <t>OPPO A18 (Glowing Black, 128 GB)</t>
  </si>
  <si>
    <t>1,405 RatingsÂ &amp;Â 68 Reviews</t>
  </si>
  <si>
    <t>4 GB RAM | 128 GB ROM16.66 cm (6.56 inch) HD+ Display8MP + 2MP | 5MP Front Camera5000 mAh BatteryHelio G85 Processor1 Year Manufacturer Warranty for Phone and 6 Months Warranty for In the Box Accessories</t>
  </si>
  <si>
    <t>REDMI 11 Prime (Peppy Purple, 64 GB)</t>
  </si>
  <si>
    <t>7,938 RatingsÂ &amp;Â 456 Reviews</t>
  </si>
  <si>
    <t>4 GB RAM | 64 GB ROM | Expandable Upto 512 GB16.71 cm (6.58 inch) Full HD+ Display50MP + 2MP + 2MP | 8MP Front Camera5000 mAh BatteryHelio G99 Processor1 Year Manufacturer Warranty for Phone and 6 Months Warranty for In the Box Accessories</t>
  </si>
  <si>
    <t>Apple iPhone 13 (Green, 128 GB)</t>
  </si>
  <si>
    <t>â‚¹52,999</t>
  </si>
  <si>
    <t>2,82,984 RatingsÂ &amp;Â 13,680 Reviews</t>
  </si>
  <si>
    <t>128 GB ROM15.49 cm (6.1 inch) Super Retina XDR Display12MP + 12MP | 12MP Front CameraA15 Bionic Chip ProcessorBrand Warranty for 1 Year</t>
  </si>
  <si>
    <t>SAMSUNG Galaxy A35 5G (Awesome Lilac, 256 GB)</t>
  </si>
  <si>
    <t>470 RatingsÂ &amp;Â 28 Reviews</t>
  </si>
  <si>
    <t>8 GB RAM | 256 GB ROM | Expandable Upto 1 TB16.76 cm (6.6 inch) Full HD+ Display50MP + 8MP + 5MP | 13MP Front Camera5000 mAh BatterySamsung Exynos 1380 Processor1 Year Manufacturer Warranty for Device and 6 Months for In-Box Accessories</t>
  </si>
  <si>
    <t>LAVA Blaze Pro 5G with Dual Sim|50MP Rear Camera|5000 mAh Battery|Expandable Upto 1TB (Starry Night, 1...</t>
  </si>
  <si>
    <t>â‚¹12,270</t>
  </si>
  <si>
    <t>554 RatingsÂ &amp;Â 76 Reviews</t>
  </si>
  <si>
    <t>8 GB RAM | 128 GB ROM17.22 cm (6.78 inch) Full HD+ Display50MP Rear Camera5000 mAh Battery1 Year Handset Warranty and 6 Months Warranty on Accessories</t>
  </si>
  <si>
    <t>itel P55 5G |50MP Dual Rear Camera|5000mAh Battery|Expandable Upto 1 TB (Mint Green, 64 GB)</t>
  </si>
  <si>
    <t>â‚¹8,998</t>
  </si>
  <si>
    <t>916 RatingsÂ &amp;Â 61 Reviews</t>
  </si>
  <si>
    <t>4 GB RAM | 64 GB ROM16.76 cm (6.6 inch) HD+ Display50MP Rear Camera | 8MP Front Camera5000 mAh BatteryMediaTek Dimensity 6080 Processor2 Year Manufacturer Warranty for Phone and 6 Months Warranty for In the Box Accessories</t>
  </si>
  <si>
    <t>REDMI A3 (Midnight Black, 64 GB)</t>
  </si>
  <si>
    <t>LAVA Yuva 3 with Dual Sim|5000 mAh Battery|13MP Rear Camera |Expandable Upto 512 GB (Eclipse Black, 12...</t>
  </si>
  <si>
    <t>â‚¹7,480</t>
  </si>
  <si>
    <t>â‚¹7,299</t>
  </si>
  <si>
    <t>4 GB RAM | 64 GB ROM | Expandable Upto 512 GB16.51 cm (6.5 inch) HD+ Display13MP Rear Camera | 5MP Front Camera5000 mAh BatteryUNISOC T606 Octa-core Processor Processor1 Year Handset Warranty and 6 Months Warranty on Accessories</t>
  </si>
  <si>
    <t>OnePlus 12 (Glacial White, 256 GB)</t>
  </si>
  <si>
    <t>â‚¹55,000</t>
  </si>
  <si>
    <t>685 RatingsÂ &amp;Â 44 Reviews</t>
  </si>
  <si>
    <t>12 GB RAM | 256 GB ROM17.32 cm (6.82 inch) Full HD+ AMOLED Display50MP Rear Camera5400 mAh BatteryQualcomm SM8650-AB Snapdragon 8 Gen 3 (4 nm) Processor1 Year manufacturer warranty for device and 1 year manufacturer warranty for in-box accessories including batteries from the date of purchase</t>
  </si>
  <si>
    <t>OPPO A18 (Glowing Black, 64 GB)</t>
  </si>
  <si>
    <t>4 GB RAM | 64 GB ROM16.66 cm (6.56 inch) HD+ Display8MP + 2MP | 5MP Front Camera5000 mAh BatteryHelio G85 Processor1 Year Manufacturer Warranty for Phone and 6 Months Warranty for In the Box Accessories</t>
  </si>
  <si>
    <t>Apple iPhone 13 (Pink, 128 GB)</t>
  </si>
  <si>
    <t>vivo Y18e (Space Black, 64 GB)</t>
  </si>
  <si>
    <t>â‚¹8,760</t>
  </si>
  <si>
    <t>406 RatingsÂ &amp;Â 10 Reviews</t>
  </si>
  <si>
    <t>4 GB RAM | 64 GB ROM | Expandable Upto 1 TB16.66 cm (6.56 inch) Display13MP + 0.08MP | 5MP Front Camera5000 mAh BatteryHelios G85 Processor1 Year Manufacturer Warranty for Device and 6 Months Manufacturer Warranty for Inbox Accessories</t>
  </si>
  <si>
    <t>OPPO F25 Pro 5G (Lava Red, 256 GB)</t>
  </si>
  <si>
    <t>8 GB RAM | 256 GB ROM | Expandable Upto 2 TB17.02 cm (6.7 inch) Full HD+ Display64MP + 8MP + 2MP | 32MP Front Camera5000 mAh BatteryDimensity 7050 Processor1 Year Manufacturer Warranty for Device and 6 Months Manufacturer Warranty for Inbox Accessories</t>
  </si>
  <si>
    <t>OPPO A18 (Glowing Blue, 128 GB)</t>
  </si>
  <si>
    <t>LAVA Blaze 2pro (Swag Blue, 128 GB)</t>
  </si>
  <si>
    <t>105 RatingsÂ &amp;Â 8 Reviews</t>
  </si>
  <si>
    <t>8 GB RAM | 128 GB ROM | Expandable Upto 256 GB16.51 cm (6.5 inch) HD+ Display50MP Rear Camera5000 mAh Battery1 Year Handset Warranty and 6 Months Warranty on Accessories</t>
  </si>
  <si>
    <t>Tecno Pova 6 Pro (Comet Green, 256 GB)</t>
  </si>
  <si>
    <t>110 RatingsÂ &amp;Â 5 Reviews</t>
  </si>
  <si>
    <t>12 GB RAM | 256 GB ROM | Expandable Upto 2 TB17.22 cm (6.78 inch) Full HD Display108MP Rear Camera | 32MP Front Camera6000 mAh BatteryMediatek Dimensity 6080 Processor1</t>
  </si>
  <si>
    <t>POCO C61 (Mystical Green, 128 GB)</t>
  </si>
  <si>
    <t>â‚¹14,420</t>
  </si>
  <si>
    <t>1,79,557 RatingsÂ &amp;Â 9,250 Reviews</t>
  </si>
  <si>
    <t>4 GB RAM | 128 GB ROM16.71 cm (6.58 inch) Full HD+ Display50MP + 2MP | 8MP Front Camera5000 mAh BatteryMediatek Dimensity 6020 Processor1 Year of Device &amp; 6 Months for Inbox Accessories</t>
  </si>
  <si>
    <t>Apple iPhone 13 (Starlight, 128 GB)</t>
  </si>
  <si>
    <t>REDMI Note 13 Pro+ 5G (Fusion Purple, 512 GB)</t>
  </si>
  <si>
    <t>â‚¹31,990</t>
  </si>
  <si>
    <t>â‚¹7,650</t>
  </si>
  <si>
    <t>OPPO A78 (Mist Black, 128 GB)</t>
  </si>
  <si>
    <t>32% off</t>
  </si>
  <si>
    <t>Xiaomi 14 CIVI (Shadow Black, 512 GB)</t>
  </si>
  <si>
    <t>SAMSUNG Galaxy A05 (Black, 64 GB)</t>
  </si>
  <si>
    <t>40 RatingsÂ &amp;Â 2 Reviews</t>
  </si>
  <si>
    <t>4 GB RAM | 64 GB ROM | Expandable Upto 1 TB17.12 cm (6.74 inch) HD+ Display50MP + 2MP | 8MP Front Camera5000 mAh BatteryHelio G85 Processor1 Year Manufacturer Warranty for Device and 6 Months Manufacturer Warranty for Inbox Accessories</t>
  </si>
  <si>
    <t>itel S23 (Mystery White, 128 GB)</t>
  </si>
  <si>
    <t>77 RatingsÂ &amp;Â 2 Reviews</t>
  </si>
  <si>
    <t>4 GB RAM | 128 GB ROM16.76 cm (6.6 inch) Display50MP Rear Camera5000 mAh BatteryDomestic warranty 1 year for handset and 6 months for accessories.</t>
  </si>
  <si>
    <t>SAMSUNG Galaxy A54 5G (Awesome Graphite, 256 GB)</t>
  </si>
  <si>
    <t>â‚¹35,499</t>
  </si>
  <si>
    <t>3,351 RatingsÂ &amp;Â 317 Reviews</t>
  </si>
  <si>
    <t>8 GB RAM | 256 GB ROM | Expandable Upto 1 TB16.26 cm (6.4 inch) Full HD+ Display50MP + 12MP + 5MP | 32MP Front Camera5000 mAh BatteryExynos 1380, Octa Core Processor1 Year Manufacturer Warranty for Device and 6 Months Manufacturer Warranty for In-Box Accessories</t>
  </si>
  <si>
    <t>I Kall K333 Plus Touch and Type (Blue, 16 GB)</t>
  </si>
  <si>
    <t>â‚¹2,928</t>
  </si>
  <si>
    <t>820 RatingsÂ &amp;Â 78 Reviews</t>
  </si>
  <si>
    <t>2 GB RAM | 16 GB ROM | Expandable Upto 128 GB7.11 cm (2.8 inch) HD Display2MP Rear Camera2000 mAh BatteryOne year manufacture warranty</t>
  </si>
  <si>
    <t>Tecno Pova 6 Pro 5G (Meteorite Grey, 256 GB)</t>
  </si>
  <si>
    <t>8 GB RAM | 256 GB ROM | Expandable Upto 2 TB17.22 cm (6.78 inch) Full HD Display108MP Rear Camera | 32MP Front Camera6000 mAh BatteryMediatek Dimensity 6080 Processor1 year</t>
  </si>
  <si>
    <t>SAMSUNG Galaxy F13 (Waterfall Blue, 64 GB)</t>
  </si>
  <si>
    <t>43% off</t>
  </si>
  <si>
    <t>2,06,035 RatingsÂ &amp;Â 11,761 Reviews</t>
  </si>
  <si>
    <t>4 GB RAM | 64 GB ROM | Expandable Upto 1 TB16.76 cm (6.6 inch) Full HD+ Display50MP + 5MP + 2MP | 8MP Front Camera6000 mAh Lithium Ion BatteryExynos 850 Processor1 Year Warranty Provided By the Manufacturer from Date of Purchase</t>
  </si>
  <si>
    <t>Google Pixel 8 (Rose, 128 GB)</t>
  </si>
  <si>
    <t>SAMSUNG Galaxy A15 5G (Light Blue, 128 GB)</t>
  </si>
  <si>
    <t>OPPO Reno11 5G (Rock Grey, 256 GB)</t>
  </si>
  <si>
    <t>10,013 RatingsÂ &amp;Â 971 Reviews</t>
  </si>
  <si>
    <t>8 GB RAM | 256 GB ROM | Expandable Upto 2 TB17.02 cm (6.7 inch) Full HD+ Display50MP + 8MP + 32MP | 32MP Front Camera5000 mAh BatteryMediatek Dimensity 7050 Processor1 Year Manufacturer Warranty for Device and 6 Months Manufacturer Warranty for Inbox Accessories</t>
  </si>
  <si>
    <t>OPPO Reno11 5G (Rock Grey, 128 GB)</t>
  </si>
  <si>
    <t>8 GB RAM | 128 GB ROM | Expandable Upto 2 TB17.02 cm (6.7 inch) Full HD+ Display50MP + 8MP + 32MP | 32MP Front Camera5000 mAh BatteryMediatek Dimensity 7050 Processor1 Year Manufacturer Warranty for Device and 6 Months Manufacturer Warranty for Inbox Accessories</t>
  </si>
  <si>
    <t>POCO F5 5G (Carbon Black, 256 GB)</t>
  </si>
  <si>
    <t>5,284 RatingsÂ &amp;Â 642 Reviews</t>
  </si>
  <si>
    <t>12 GB RAM | 256 GB ROM16.94 cm (6.67 inch) Full HD+ Display64MP (OIS) + 8MP + 2MP | 16MP Front Camera5000 mAh BatteryQualcomm Snapdragon 7+ Gen 2 (4nm) Processor2 Year Manufacturer Warranty for Phone and 6 Months Warranty for In the Box Accessories</t>
  </si>
  <si>
    <t>Tecno Spark 10 5G (Meta Blue, 64 GB)</t>
  </si>
  <si>
    <t>â‚¹12,449</t>
  </si>
  <si>
    <t>81 RatingsÂ &amp;Â 6 Reviews</t>
  </si>
  <si>
    <t>4 GB RAM | 64 GB ROM | Expandable Upto 1 TB16.76 cm (6.6 inch) HD+ Display50MP Rear Camera | 8MP Front Camera5000 mAh BatteryMediatek Dimensity 6020 Processor1 Year Manufacturer Warranty for Device and 6 Months Manufacturer Warranty for In-Box Accessories</t>
  </si>
  <si>
    <t>Nokia C22 (Sand, 64 GB)</t>
  </si>
  <si>
    <t>â‚¹6,590</t>
  </si>
  <si>
    <t>Tecno Camon 30 5G (Basaltic Dark, 512 GB)</t>
  </si>
  <si>
    <t>13 RatingsÂ &amp;Â 1 Reviews</t>
  </si>
  <si>
    <t>12 GB RAM | 512 GB ROM | Expandable Upto 1 TB17.22 cm (6.78 inch) Full HD+ Display50MP + 2MP | 50MP Front Camera5000 mAh BatteryMediatek Dimensity 7020 Processor1 year manufacturer Warranty</t>
  </si>
  <si>
    <t>vivo Y27 (Sea Blue, 128 GB)</t>
  </si>
  <si>
    <t>2,215 RatingsÂ &amp;Â 99 Reviews</t>
  </si>
  <si>
    <t>6 GB RAM | 128 GB ROM16.87 cm (6.64 inch) Full HD+ Display50MP + 2MP | 8MP Front Camera5000 mAh BatteryHelio G85 Processor1 Year Manufacturer Warranty for Phone and 6 Months Warranty for In the Box Accessories</t>
  </si>
  <si>
    <t>SAMSUNG Galaxy Z Flip5 (Mint, 256 GB)</t>
  </si>
  <si>
    <t>â‚¹99,999</t>
  </si>
  <si>
    <t>2% off</t>
  </si>
  <si>
    <t>694 RatingsÂ &amp;Â 44 Reviews</t>
  </si>
  <si>
    <t>8 GB RAM | 256 GB ROM17.02 cm (6.7 inch) Display12MP + 12MP | 10MP Front Camera3700 mAh BatterySnapdragon 8 Gen 2 Processor1 Year Manufacturer Warranty for Device and 6 Months Manufacturer Warranty for In-Box Accessories</t>
  </si>
  <si>
    <t>POCO M3 Pro 5G (Yellow, 128 GB)</t>
  </si>
  <si>
    <t>55,622 RatingsÂ &amp;Â 4,549 Reviews</t>
  </si>
  <si>
    <t>6 GB RAM | 128 GB ROM | Expandable Upto 1 TB16.51 cm (6.5 inch) Full HD+ Display48MP + 2MP + 2MP | 8MP Front Camera5000 mAh Lithium-ion Polymer BatteryMediaTek Dimensity 700 ProcessorMultiple Hands-free Voice AssistantOne Year Warranty for Handset, 6 Months for Accessories</t>
  </si>
  <si>
    <t>realme narzo 70 5G (Ice Blue, 128 GB)</t>
  </si>
  <si>
    <t>â‚¹14,975</t>
  </si>
  <si>
    <t>346 RatingsÂ &amp;Â 21 Reviews</t>
  </si>
  <si>
    <t>6 GB RAM | 128 GB ROM16.94 cm (6.67 inch) Full HD+ AMOLED Display50MP Rear Camera5000 mAh Battery1 Year Domestic Warranty for Phone and 6 Months Warranty for In-Box Accessories</t>
  </si>
  <si>
    <t>Nokia C32 (Beach Pink, 128 GB)</t>
  </si>
  <si>
    <t>â‚¹8,302</t>
  </si>
  <si>
    <t>271 RatingsÂ &amp;Â 23 Reviews</t>
  </si>
  <si>
    <t>6 GB RAM | 128 GB ROM16.55 cm (6.517 inch) Display50MP Rear Camera5000 mAh Battery1 Year Replacement Guarantee for Device and 6 Months Manufacturer Warranty for In-Box Accessories Including Battery from the Date of Purchase</t>
  </si>
  <si>
    <t>REDMI 12C (Lavender Purple, 128 GB)</t>
  </si>
  <si>
    <t>â‚¹9,350</t>
  </si>
  <si>
    <t>4,851 RatingsÂ &amp;Â 240 Reviews</t>
  </si>
  <si>
    <t>6 GB RAM | 128 GB ROM | Expandable Upto 1 TB17.04 cm (6.71 inch) HD+ Display50MP Rear Camera | 5MP Front Camera5000 mAh BatteryHelio G85 Processor1 Year Manufacturer Warranty for Phone and 6 Months Warranty for In the Box Accessories</t>
  </si>
  <si>
    <t>Xiaomi 14 CIVI (Cruise Blue, 512 GB)</t>
  </si>
  <si>
    <t>OPPO A18 (Glowing Blue, 64 GB)</t>
  </si>
  <si>
    <t>POCO M6 Pro 5G (Power Black, 256 GB)</t>
  </si>
  <si>
    <t>22,383 RatingsÂ &amp;Â 1,683 Reviews</t>
  </si>
  <si>
    <t>OPPO Reno11 5G (Wave Green, 128 GB)</t>
  </si>
  <si>
    <t>Motorola Edge 40 Neo (Peach Fuzz, 128 GB)</t>
  </si>
  <si>
    <t>53,586 RatingsÂ &amp;Â 5,701 Reviews</t>
  </si>
  <si>
    <t>8 GB RAM | 128 GB ROM16.64 cm (6.55 inch) Full HD+ Display50MP + 13MP | 32MP Front Camera5000 mAh BatteryDimensity 7030 Processor1 Year on Handset and 6 Months on Accessories</t>
  </si>
  <si>
    <t>itel S23 with Dual Sim| 50MP Rear Camera| 5000mAh Battery|Expandable Upto 1 TB (Starry Black, 128 GB)</t>
  </si>
  <si>
    <t>â‚¹7,449</t>
  </si>
  <si>
    <t>723 RatingsÂ &amp;Â 30 Reviews</t>
  </si>
  <si>
    <t>4 GB RAM | 128 GB ROM | Expandable Upto 1 TB16.76 cm (6.6 inch) HD+ Display50MP Rear Camera | 8MP Front Camera5000 mAh BatteryUnisoc Tiger T606 Processor1 Year Manufacturer Warranty for Device and 6 Months Manufacturer Warranty for In-Box Accessories</t>
  </si>
  <si>
    <t>vivo Y02 (Sunset Gold, 32 GB)</t>
  </si>
  <si>
    <t>â‚¹8,050</t>
  </si>
  <si>
    <t>3 GB RAM | 32 GB ROM16.54 cm (6.51 inch) Display8MP Rear Camera5000 mAh Battery12 Months</t>
  </si>
  <si>
    <t>vivo Y27 (Burgundy Black, 128 GB)</t>
  </si>
  <si>
    <t>SAMSUNG Galaxy A23 5G (Orange, 128 GB)</t>
  </si>
  <si>
    <t>2,604 RatingsÂ &amp;Â 174 Reviews</t>
  </si>
  <si>
    <t>6 GB RAM | 128 GB ROM | Expandable Upto 1 TB16.76 cm (6.6 inch) Full HD+ Display50MP + 5MP | 8MP Front Camera5000 mAh Lithium Ion BatteryQualcomm Snapdragon 695 (SM6375) Processor1 Year Manufacturer Warranty for Device and 6 Months Manufacturer Warranty for In-Box Accessories</t>
  </si>
  <si>
    <t>Tecno Spark 10 5G (Meta Black, 128 GB)</t>
  </si>
  <si>
    <t>266 RatingsÂ &amp;Â 17 Reviews</t>
  </si>
  <si>
    <t>8 GB RAM | 128 GB ROM16.76 cm (6.6 inch) Display50MP Rear Camera5000 mAh BatteryDomestic Warranty 1 Year For Handset And 6 Month For Accessories.</t>
  </si>
  <si>
    <t>SAMSUNG galaxy M15 5G (Celestrial Blue, 128 GB)</t>
  </si>
  <si>
    <t>â‚¹13,998</t>
  </si>
  <si>
    <t>570 RatingsÂ &amp;Â 28 Reviews</t>
  </si>
  <si>
    <t>6 GB RAM | 128 GB ROM16.51 cm (6.5 inch) Display50MP Rear Camera6000 mAh BatteryMediaTek ProcessorDomestic Warranty Of 1 Year For Handset And 6 Month For Accessories.</t>
  </si>
  <si>
    <t>OnePlus Nord CE3 5G (Grey Shimmer, 128 GB)</t>
  </si>
  <si>
    <t>â‚¹21,556</t>
  </si>
  <si>
    <t>9,406 RatingsÂ &amp;Â 782 Reviews</t>
  </si>
  <si>
    <t>8 GB RAM | 128 GB ROM17.02 cm (6.7 inch) Display50MP Rear Camera5000 mAh BatteryDomestic 1 Year of Device &amp; 6 Months for In-Box Accessories</t>
  </si>
  <si>
    <t>itel A70 (Starlish Black, 256 GB)</t>
  </si>
  <si>
    <t>â‚¹7,439</t>
  </si>
  <si>
    <t>107 RatingsÂ &amp;Â 3 Reviews</t>
  </si>
  <si>
    <t>4 GB RAM | 256 GB ROM16.76 cm (6.6 inch) Display13MP Rear Camera5000 mAh BatteryDomestic Warranty 1 Year For Handset And 6 Month For Accessories.</t>
  </si>
  <si>
    <t>vivo V30e (Silk Blue, 256 GB)</t>
  </si>
  <si>
    <t>â‚¹29,740</t>
  </si>
  <si>
    <t>MOTOROLA G04 (Satin Blue, 64 GB)</t>
  </si>
  <si>
    <t>SAMSUNG Galaxy A13 (Black, 128 GB)</t>
  </si>
  <si>
    <t>â‚¹17,499</t>
  </si>
  <si>
    <t>537 RatingsÂ &amp;Â 27 Reviews</t>
  </si>
  <si>
    <t>6 GB RAM | 128 GB ROM | Expandable Upto 1 TB16.76 cm (6.6 inch) Full HD+ Display50MP + 5MP + 2MP + 2MP | 8MP Front Camera5000 mAh Lithium Ion BatteryExynos Octa Core Processor1 Year Manufacturer Warranty for Device and 6 months Manufacturer Warranty for In-Box Accessories from Date of Purchase</t>
  </si>
  <si>
    <t>SAMSUNG Galaxy M33 5G (Mystique Green, 128 GB)</t>
  </si>
  <si>
    <t>12,921 RatingsÂ &amp;Â 896 Reviews</t>
  </si>
  <si>
    <t>6 GB RAM | 128 GB ROM16.74 cm (6.59 inch) Display50MP Rear Camera6000 mAh Battery12 Months Warranty</t>
  </si>
  <si>
    <t>â‚¹20,299</t>
  </si>
  <si>
    <t>OPPO Reno11 5G (Wave Green, 256 GB)</t>
  </si>
  <si>
    <t>Infinix Note 40 Pro+ 5G (Vintage Green, 256 GB)</t>
  </si>
  <si>
    <t>â‚¹11,499</t>
  </si>
  <si>
    <t>â‚¹7,696</t>
  </si>
  <si>
    <t>99 RatingsÂ &amp;Â 6 Reviews</t>
  </si>
  <si>
    <t>8 GB RAM | 128 GB ROM | Expandable Upto 512 GB16.66 cm (6.56 inch) HD Display50MP Rear Camera | 8MP Front Camera5000 mAh BatteryUnisoc T606 Processor1 Year Manufacturer Warranty</t>
  </si>
  <si>
    <t>Apple iPhone 14 (Blue, 128 GB)</t>
  </si>
  <si>
    <t>2,99,308 RatingsÂ &amp;Â 11,616 Reviews</t>
  </si>
  <si>
    <t>128 GB ROM15.49 cm (6.1 inch) Super Retina XDR Display12MP + 12MP | 12MP Front CameraA15 Bionic Chip, 6 Core Processor Processor1 Year Warranty for Phone and 6 Months Warranty for In-Box Accessories</t>
  </si>
  <si>
    <t>REDMI 10A SPORT (CHARCOAL BLACK, 128 GB)</t>
  </si>
  <si>
    <t>â‚¹8,888</t>
  </si>
  <si>
    <t>1,600 RatingsÂ &amp;Â 89 Reviews</t>
  </si>
  <si>
    <t>6 GB RAM | 128 GB ROM16.59 cm (6.53 inch) Display13MP Rear Camera5000 mAh Battery12 Months Warranty</t>
  </si>
  <si>
    <t>REDMI 10 (Midnight Black, 64 GB)</t>
  </si>
  <si>
    <t>2,57,454 RatingsÂ &amp;Â 15,184 Reviews</t>
  </si>
  <si>
    <t>4 GB RAM | 64 GB ROM17.02 cm (6.7 inch) Display50MP Rear Camera6000 mAh BatteryDomestic 1 Year of Device &amp; 6 Months for In-Box Accessories</t>
  </si>
  <si>
    <t>Motorola G60 (Frosted Champagne, 128 GB)</t>
  </si>
  <si>
    <t>78,475 RatingsÂ &amp;Â 7,703 Reviews</t>
  </si>
  <si>
    <t>6 GB RAM | 128 GB ROM17.22 cm (6.78 inch) Full HD+ Display108MP + 8MP + 2MP | 32MP Front Camera6000 mAh BatteryQualcomm Snapdragon 732G Processor120Hz Refresh RateStock Android Experience1 Year on Handset and 6 Months on Accessories</t>
  </si>
  <si>
    <t>SAMSUNG GALAXY M13 5G (Stardust Brown, 64 GB)</t>
  </si>
  <si>
    <t>â‚¹12,142</t>
  </si>
  <si>
    <t>1,698 RatingsÂ &amp;Â 92 Reviews</t>
  </si>
  <si>
    <t>4 GB RAM | 64 GB ROM16.51 cm (6.5 inch) Display50MP Rear Camera5000 mAh Battery12 Months Warranty</t>
  </si>
  <si>
    <t>REDMI Note 12 5G (Frosted Green, 128 GB)</t>
  </si>
  <si>
    <t>â‚¹13,700</t>
  </si>
  <si>
    <t>8,988 RatingsÂ &amp;Â 756 Reviews</t>
  </si>
  <si>
    <t>4 GB RAM | 128 GB ROM | Expandable Upto 1 TB16.94 cm (6.67 inch) Full HD+ AMOLED Display48MP + 8MP + 2MP | 13MP Front Camera5000 mAh BatteryQualcomm Snapdragon 4 Gen 1 Processor1 Year Manufacturer Warranty for Phone and 6 Months Warranty for In the Box Accessories</t>
  </si>
  <si>
    <t>â‚¹7,990</t>
  </si>
  <si>
    <t>SAMSUNG Galaxy A25 5G (Blue Black, 128 GB)</t>
  </si>
  <si>
    <t>61 RatingsÂ &amp;Â 6 Reviews</t>
  </si>
  <si>
    <t>8 GB RAM | 128 GB ROM | Expandable Upto 1 TB16.51 cm (6.5 inch) Full HD+ Display50MP + 8MP + 2MP | 13MP Front Camera5000 mAh BatteryExynos 1280 Processor1 Year Manufacturer Warranty for Device and 6 Months for In-Box Accessories</t>
  </si>
  <si>
    <t>Tecno Spark 10 5G (Meta White, 128 GB)</t>
  </si>
  <si>
    <t>8 GB RAM | 128 GB ROM | Expandable Upto 1 TB16.76 cm (6.6 inch) HD+ Display50MP Rear Camera | 8MP Front Camera5000 mAh BatteryMediatek Dimensity 6020 Processor1 Year Manufacturer Warranty for Device and 6 Months Manufacturer Warranty for In-Box Accessories</t>
  </si>
  <si>
    <t>SAMSUNG Galaxy S24 5G (Amber Yellow, 256 GB)</t>
  </si>
  <si>
    <t>â‚¹79,999</t>
  </si>
  <si>
    <t>1,029 RatingsÂ &amp;Â 135 Reviews</t>
  </si>
  <si>
    <t>8 GB RAM | 256 GB ROM15.75 cm (6.2 inch) Full HD+ Display50MP + 10MP + 12MP | 12MP Front Camera4000 mAh BatteryExynos 2400 Processor1 Year Manufacturer Warranty for Device and 6 Months for In-Box Accessories</t>
  </si>
  <si>
    <t>SAMSUNG Galaxy F04 (Opal Green, 64 GB)</t>
  </si>
  <si>
    <t>1,09,996 RatingsÂ &amp;Â 6,189 Reviews</t>
  </si>
  <si>
    <t>4 GB RAM | 64 GB ROM | Expandable Upto 1 TB16.51 cm (6.5 inch) HD Display13MP + 2MP | 5MP Front Camera5000 mAh Lithium-Ion BatteryMediatek Helio P35 Processor1 Year Manufacturer Warranty for Device and 6 Months Manufacturer Warranty for In-Box Accessories</t>
  </si>
  <si>
    <t>Apple iPhone 13 (Midnight, 128 GB)</t>
  </si>
  <si>
    <t>â‚¹7,747</t>
  </si>
  <si>
    <t>OnePlus Nord CE3 5G (Aqua Surge, 128 GB)</t>
  </si>
  <si>
    <t>â‚¹20,980</t>
  </si>
  <si>
    <t>8 GB RAM | 128 GB ROM17.02 cm (6.7 inch) Display50MP Rear Camera | 16MP Front Camera5000 mAh BatteryDomestic 1 Year of Device &amp; 6 Months for In-Box Accessories</t>
  </si>
  <si>
    <t>REDMI A1 (Light Blue, 32 GB)</t>
  </si>
  <si>
    <t>â‚¹6,258</t>
  </si>
  <si>
    <t>9,910 RatingsÂ &amp;Â 452 Reviews</t>
  </si>
  <si>
    <t>2 GB RAM | 32 GB ROM16.56 cm (6.52 inch) Display5MP Rear Camera5000 mAh Battery12 months</t>
  </si>
  <si>
    <t>â‚¹11,995</t>
  </si>
  <si>
    <t>Motorola g14 (Steel Gray, 128 GB)</t>
  </si>
  <si>
    <t>48,997 RatingsÂ &amp;Â 4,102 Reviews</t>
  </si>
  <si>
    <t>4 GB RAM | 128 GB ROM | Expandable Upto 1 TB16.51 cm (6.5 inch) Full HD+ Display50MP + 2MP | 8MP Front Camera5000 mAh BatteryT616 ProcessorImmersive Stereo Speakers with Dolby Atmos1 Year on Handset and 6 Months on Accessories</t>
  </si>
  <si>
    <t>Nokia C32 (Charcoal, 128 GB)</t>
  </si>
  <si>
    <t>6 GB RAM | 128 GB ROM16.55 cm (6.517 inch) Full HD+ Display50MP Rear Camera5000 mAh Battery1 Year Replacement Guarantee for Device and 6 Months Manufacturer Warranty for In-Box Accessories Including Battery from the Date of Purchase</t>
  </si>
  <si>
    <t>POCO X3 (Cobalt Blue, 128 GB)</t>
  </si>
  <si>
    <t>39,482 RatingsÂ &amp;Â 3,617 Reviews</t>
  </si>
  <si>
    <t>8 GB RAM | 128 GB ROM | Expandable Upto 512 GB16.94 cm (6.67 inch) Full HD+ Display64MP + 13MP + 2MP + 2MP | 20MP Front Camera6000 mAh Lithium-ion Polymer BatteryQualcomm Snapdragon 732G Processor1 Year for Handset and 6 Months for Accessories</t>
  </si>
  <si>
    <t>LAVA Blaze 2 5G with Dual Sim|50MP Rear Camera|5000 mAh Battery|Expandable Upto 1 TB (Glass Blue, 128 ...</t>
  </si>
  <si>
    <t>â‚¹10,980</t>
  </si>
  <si>
    <t>555 RatingsÂ &amp;Â 55 Reviews</t>
  </si>
  <si>
    <t>6 GB RAM | 128 GB ROM16.66 cm (6.56 inch) Full HD+ Display50MP Rear Camera5000 mAh Battery1 Year Handset Warranty and 6 Months Warranty on Accessories</t>
  </si>
  <si>
    <t>REDMI Note 13 Pro+ 5G (Fusion White, 512 GB)</t>
  </si>
  <si>
    <t>â‚¹32,495</t>
  </si>
  <si>
    <t>Micromax IN Note 1 (White, 64 GB)</t>
  </si>
  <si>
    <t>50,165 RatingsÂ &amp;Â 8,285 Reviews</t>
  </si>
  <si>
    <t>4 GB RAM | 64 GB ROM | Expandable Upto 256 GB16.94 cm (6.67 inch) Full HD+ Display48MP + 5MP + 2MP + 2MP | 16MP Front Camera5000 mAh Li-Polymer BatteryMediaTek Helio G85 (MT6769V/CZ) ProcessorBrand Warranty of 1 Year Available for Mobile and 6 Months for Accessories</t>
  </si>
  <si>
    <t>Tecno Spark 10 5G (Meta White, 64 GB)</t>
  </si>
  <si>
    <t>Tecno Pova 6 Pro (Meteorite Grey, 256 GB)</t>
  </si>
  <si>
    <t>REDMI 11 Prime (Playful Green, 64 GB)</t>
  </si>
  <si>
    <t>Motorola e13 (Little Boy Blue, 128 GB)</t>
  </si>
  <si>
    <t>34,534 RatingsÂ &amp;Â 2,041 Reviews</t>
  </si>
  <si>
    <t>8 GB RAM | 128 GB ROM | Expandable Upto 1 TB16.51 cm (6.5 inch) HD+ Display13MP Rear Camera | 5MP Front Camera5000 mAh BatteryUnisoc T606 Processor1 Year on Handset and 6 Months on Accessories</t>
  </si>
  <si>
    <t>Infinix Zero 30 5G (Rome Green, 256 GB)</t>
  </si>
  <si>
    <t>12,215 RatingsÂ &amp;Â 1,744 Reviews</t>
  </si>
  <si>
    <t>12 GB RAM | 256 GB ROM17.22 cm (6.78 inch) Full HD+ Display108MP (OIS) + 13MP + 2MP | 50MP Front Camera5000 mAh Lithium-ion Polymer BatteryDimensity 8020 Processor1 Year Warranty on the Handset and 6 Months Warranty on the Accessories</t>
  </si>
  <si>
    <t>Apple iPhone 14 (Midnight, 256 GB)</t>
  </si>
  <si>
    <t>â‚¹69,999</t>
  </si>
  <si>
    <t>256 GB ROM15.49 cm (6.1 inch) Super Retina XDR Display12MP + 12MP | 12MP Front CameraA15 Bionic Chip, 6 Core Processor Processor1 Year Warranty for Phone and 6 Months Warranty for In-Box Accessories</t>
  </si>
  <si>
    <t>SAMSUNG Galaxy A23 5G (Silver, 128 GB)</t>
  </si>
  <si>
    <t>Motorola e32 (Eco Black, 64 GB)</t>
  </si>
  <si>
    <t>24,745 RatingsÂ &amp;Â 2,015 Reviews</t>
  </si>
  <si>
    <t>4 GB RAM | 64 GB ROM | Expandable Upto 1 TB16.51 cm (6.5 inch) HD+ Display50MP + 2MP | 8MP Front Camera5000 mAh BatteryMediatek Helio G37 Processor1 Year on Handset and 6 Months on Accessories</t>
  </si>
  <si>
    <t>SAMSUNG Galaxy A14 5G (Black, 128 GB)</t>
  </si>
  <si>
    <t>Infinix Zero 30 5G (Golden Hour, 256 GB)</t>
  </si>
  <si>
    <t>3,806 RatingsÂ &amp;Â 536 Reviews</t>
  </si>
  <si>
    <t>8 GB RAM | 256 GB ROM17.22 cm (6.78 inch) Full HD+ Display108MP (OIS) + 13MP + 2MP | 50MP Front Camera5000 mAh Lithium-ion Polymer BatteryDimensity 8020 Processor1 Year Warranty on the Handset and 6 Months Warranty on the Accessories</t>
  </si>
  <si>
    <t>Infinix Zero 30 5G (Fantasy Purple, 256 GB)</t>
  </si>
  <si>
    <t>REDMI Note 12 5G (Matte Black, 256 GB)</t>
  </si>
  <si>
    <t>5,287 RatingsÂ &amp;Â 412 Reviews</t>
  </si>
  <si>
    <t>8 GB RAM | 256 GB ROM | Expandable Upto 1 TB16.94 cm (6.67 inch) Full HD+ AMOLED Display48MP + 8MP + 2MP | 13MP Front Camera5000 mAh BatteryQualcomm Snapdragon 4 Gen 1 Processor1 Year Manufacturer Warranty for Phone and 6 Months Warranty for In the Box Accessories</t>
  </si>
  <si>
    <t>LAVA Blaze 2 5G with Dual Sim|50MP Rear Camera|5000 mAh Battery|Expandable Upto 1 TB (Glass Lavender, ...</t>
  </si>
  <si>
    <t>â‚¹11,450</t>
  </si>
  <si>
    <t>REDMI A2+ (Sea Green, 128 GB)</t>
  </si>
  <si>
    <t>3,246 RatingsÂ &amp;Â 164 Reviews</t>
  </si>
  <si>
    <t>4 GB RAM | 128 GB ROM | Expandable Upto 1 TB16.56 cm (6.52 inch) HD+ Display8MP + 8MP | 5MP + 5MP Dual Front Camera5000 mAh BatteryOCTA CORE Processor1 Year and 6 months for Battery,Accessories</t>
  </si>
  <si>
    <t>POCO M4 5G (Power Black, 128 GB)</t>
  </si>
  <si>
    <t>55,693 RatingsÂ &amp;Â 3,818 Reviews</t>
  </si>
  <si>
    <t>6 GB RAM | 128 GB ROM | Expandable Upto 512 GB16.71 cm (6.58 inch) Full HD+ Display50MP + 2MP | 8MP Front Camera5000 mAh Lithium Ion Polymer BatteryMediatek Dimensity 700 Processor1 Year Warranty for Handset and 6 Months for Accessories</t>
  </si>
  <si>
    <t>SAMSUNG Galaxy A35 5G (Awesome Navy, 256 GB)</t>
  </si>
  <si>
    <t>Apple iPhone 13 (Blue, 128 GB)</t>
  </si>
  <si>
    <t>realme 11 5G (Glory Black, 128 GB)</t>
  </si>
  <si>
    <t>70,139 RatingsÂ &amp;Â 5,430 Reviews</t>
  </si>
  <si>
    <t>8 GB RAM | 128 GB ROM | Expandable Upto 2 TB17.07 cm (6.72 inch) Full HD+ Display108MP + 2MP | 16MP Front Camera5000 mAh BatteryDimensity 6100+ Processor1 Year Manufacturer Warranty for Phone and 6 Months Warranty for In the Box Accessories</t>
  </si>
  <si>
    <t>â‚¹12,551</t>
  </si>
  <si>
    <t>Motorola G60 (Soft Silver, 128 GB)</t>
  </si>
  <si>
    <t>SAMSUNG Galaxy A05s (Light Violet, 128 GB)</t>
  </si>
  <si>
    <t>109 RatingsÂ &amp;Â 7 Reviews</t>
  </si>
  <si>
    <t>6 GB RAM | 128 GB ROM | Expandable Upto 1 TB17.07 cm (6.72 inch) Full HD+ Display50MP + 2MP + 2MP | 13MP Front Camera5000 mAh Battery680 Processor1 Year Manufacturer Warranty for Device and 6 Months Manufacturer Warranty for Inbox Accessories</t>
  </si>
  <si>
    <t>Motorola Edge 40 Neo (Soothing Sea, 256 GB)</t>
  </si>
  <si>
    <t>48,781 RatingsÂ &amp;Â 5,955 Reviews</t>
  </si>
  <si>
    <t>12 GB RAM | 256 GB ROM16.64 cm (6.55 inch) Full HD+ Display50MP + 13MP | 32MP Front Camera5000 mAh BatteryDimensity 7030 Processor1 Year on Handset and 6 Months on Accessories</t>
  </si>
  <si>
    <t>vivo Y27 (Garden Green, 128 GB)</t>
  </si>
  <si>
    <t>realme 11 5G (Glory Gold, 256 GB)</t>
  </si>
  <si>
    <t>8 GB RAM | 256 GB ROM | Expandable Upto 2 TB17.07 cm (6.72 inch) Full HD+ Display108MP + 2MP | 16MP Front Camera5000 mAh BatteryDimensity 6100+ Processor1 Year Manufacturer Warranty for Phone and 6 Months Warranty for In the Box Accessories</t>
  </si>
  <si>
    <t>Nokia C32 (Breezy Mint, 128 GB)</t>
  </si>
  <si>
    <t>1,310 RatingsÂ &amp;Â 110 Reviews</t>
  </si>
  <si>
    <t>4 GB RAM | 128 GB ROM16.55 cm (6.517 inch) Display50MP Rear Camera | 8MP Front Camera5000 mAh BatterySC9863A1 Processor1 Year Replacement Guarantee for Device and 6 Months Manufacturer Warranty for In-Box Accessories Including Battery from the Date of Purchase</t>
  </si>
  <si>
    <t>POCO C55 (Power Black, 128 GB)</t>
  </si>
  <si>
    <t>1,40,245 RatingsÂ &amp;Â 8,367 Reviews</t>
  </si>
  <si>
    <t>6 GB RAM | 128 GB ROM | Expandable Upto 1 TB17.04 cm (6.71 inch) HD+ Display50MP Dual Rear Camera | 5MP Front Camera5000 mAh BatteryMediatek Helio G85 Processor1 Year Manufacturer Warranty for Phone and 6 Months Warranty for In the Box Accessories</t>
  </si>
  <si>
    <t>realme 11 5G (Glory Gold, 128 GB)</t>
  </si>
  <si>
    <t>itel A23S (Sky Black, 32 GB)</t>
  </si>
  <si>
    <t>â‚¹4,970</t>
  </si>
  <si>
    <t>2 GB RAM | 32 GB ROM12.7 cm (5 inch) Display2MP Rear Camera3020 mAh BatteryOne Time Screen Replacement within 100 days of purchase, 1 Year warranty on mobile device &amp;  6 months on accessories.</t>
  </si>
  <si>
    <t>â‚¹4,899</t>
  </si>
  <si>
    <t>â‚¹14,485</t>
  </si>
  <si>
    <t>REDMI Note 12 (Ice Blue, 64 GB)</t>
  </si>
  <si>
    <t>â‚¹13,490</t>
  </si>
  <si>
    <t>33,500 RatingsÂ &amp;Â 2,654 Reviews</t>
  </si>
  <si>
    <t>6 GB RAM | 64 GB ROM | Expandable Upto 1 TB16.94 cm (6.67 inch) Full HD+ Super AMOLED Display50MP + 8MP + 2MP | 13MP Front Camera5000 mAh BatterySnapdragon 685 Processor1 Year Manufacturer Warranty for Phone and 6 Months Warranty for In the Box Accessories</t>
  </si>
  <si>
    <t>SAMSUNG Galaxy A04e (Copper, 128 GB)</t>
  </si>
  <si>
    <t>82 RatingsÂ &amp;Â 2 Reviews</t>
  </si>
  <si>
    <t>4 GB RAM | 128 GB ROM | Expandable Upto 1 TB16.51 cm (6.5 inch) HD+ Display13MP + 2MP | 5MP Front Camera5000 mAh Lithium Ion BatteryMediatek Helio P35 Processor1 Year Manufacturer Warranty for Device and 6 Months Manufacturer Warranty for In-Box Accessories</t>
  </si>
  <si>
    <t>LAVA Blaze 2 (Glass Black, 128 GB)</t>
  </si>
  <si>
    <t>â‚¹7,988</t>
  </si>
  <si>
    <t>254 RatingsÂ &amp;Â 16 Reviews</t>
  </si>
  <si>
    <t>6 GB RAM | 128 GB ROM16.51 cm (6.5 inch) Display13MP Rear Camera5000 mAh Battery1 Year Handset Warranty and 6 Months Warranty on Accessories</t>
  </si>
  <si>
    <t>Tecno Spark 20 Pro 5G (Glossy White, 256 GB)</t>
  </si>
  <si>
    <t>9 RatingsÂ &amp;Â 0 Reviews</t>
  </si>
  <si>
    <t>8 GB RAM | 256 GB ROM17.22 cm (6.78 inch) HD+ Display108MP Rear Camera5000 mAh BatteryD6080 5G Processor Processor12 month warranty</t>
  </si>
  <si>
    <t>Tecno Spark 20 Pro 5G (Startrail Black, 256 GB)</t>
  </si>
  <si>
    <t>SAMSUNG Galaxy S24 Ultra 5G (Titanium Violet, 256 GB)</t>
  </si>
  <si>
    <t>â‚¹1,29,999</t>
  </si>
  <si>
    <t>1,860 RatingsÂ &amp;Â 237 Reviews</t>
  </si>
  <si>
    <t>12 GB RAM | 256 GB ROM17.27 cm (6.8 inch) Quad HD+ Display200MP + 50MP + 12MP + 10MP | 12MP Front Camera5000 mAh BatterySnapdragon 8 Gen 3 Processor1 Year Manufacturer Warranty for Device and 6 Months for In-Box Accessories</t>
  </si>
  <si>
    <t>REDMI 12C (Matte Black, 64 GB)</t>
  </si>
  <si>
    <t>26,451 RatingsÂ &amp;Â 1,446 Reviews</t>
  </si>
  <si>
    <t>4 GB RAM | 64 GB ROM | Expandable Upto 1 TB17.04 cm (6.71 inch) HD+ Display50MP Rear Camera | 5MP Front Camera5000 mAh BatteryHelio G85 Processor1 Year Manufacturer Warranty for Phone and 6 Months Warranty for In the Box Accessories</t>
  </si>
  <si>
    <t>POCO M3 Pro 5G (Power Black, 128 GB)</t>
  </si>
  <si>
    <t>4,088 RatingsÂ &amp;Â 264 Reviews</t>
  </si>
  <si>
    <t>4 GB RAM | 128 GB ROM | Expandable Upto 1 TB16.76 cm (6.6 inch) Display50MP + 2MP | 13MP Front Camera5000 mAh Lithium Ion BatterySEC S5E8535 (Exynos 1330) Processor1 Year Manufacturer Warranty for Device and 6 Months Manufacturer Warranty for In-Box Accessories</t>
  </si>
  <si>
    <t>Xiaomi 11i 5G (Pacific Pearl, 128 GB)</t>
  </si>
  <si>
    <t>22,701 RatingsÂ &amp;Â 2,747 Reviews</t>
  </si>
  <si>
    <t>8 GB RAM | 128 GB ROM | Expandable Upto 1 TB16.94 cm (6.67 inch) Full HD+ AMOLED Display108MP Rear Camera | 16MP Front Camera5160 mAh Li-Polymer BatteryMediatek Dimensity 920 Processor1 Year Manufacturer Warranty for Phone and 6 Months Warranty for in the Box Accessories</t>
  </si>
  <si>
    <t>vivo V29e 5G (Artistic Blue, 128 GB)</t>
  </si>
  <si>
    <t>19,583 RatingsÂ &amp;Â 1,728 Reviews</t>
  </si>
  <si>
    <t>8 GB RAM | 128 GB ROM17.22 cm (6.78 inch) Full HD+ Display64MP + 8MP | 50MP Front Camera5000 mAh BatterySnapdragon 695 Processor1 Year Manufacturer Warranty for Phone and 6 Months Warranty for In the Box Accessories</t>
  </si>
  <si>
    <t>SAMSUNG Galaxy F55 5G (Apricot Crush, 256 GB)</t>
  </si>
  <si>
    <t>146 RatingsÂ &amp;Â 14 Reviews</t>
  </si>
  <si>
    <t>12 GB RAM | 256 GB ROM | Expandable Upto 1 TB17.02 cm (6.7 inch) Full HD+ Display50MP + 8MP + 2MP | 50MP Front Camera5000 mAh Battery7 Gen 1 Processor1 Year Manufacturer Warranty for Device and 6 Months for In-Box Accessories</t>
  </si>
  <si>
    <t>Tecno Spark 20 Pro 5G (Startrail Black, 128 GB)</t>
  </si>
  <si>
    <t>8 GB RAM | 128 GB ROM17.22 cm (6.78 inch) HD+ Display108MP Rear Camera5000 mAh BatteryD6080 5G Processor Processor12 month warranty</t>
  </si>
  <si>
    <t>LAVA Blaze Pro (Glass Green, 64 GB)</t>
  </si>
  <si>
    <t>511 RatingsÂ &amp;Â 80 Reviews</t>
  </si>
  <si>
    <t>4 GB RAM | 64 GB ROM | Expandable Upto 256 GB16.51 cm (6.5 inch) HD+ Display50MP Rear Camera | 8MP Front Camera5000 mAh Lithium Polymer BatteryMediatek G37 Octa Core Processor Processor1 Year Handset Warranty and 6 Months Warranty on Accessories</t>
  </si>
  <si>
    <t>OPPO A78 5G (Glowing Black, 128 GB)</t>
  </si>
  <si>
    <t>7,422 RatingsÂ &amp;Â 472 Reviews</t>
  </si>
  <si>
    <t>8 GB RAM | 128 GB ROM16.66 cm (6.56 inch) HD+ Display50MP + 2MP | 8MP Front Camera5000 mAh Battery6833 Processor1 Year Manufacturer Warranty for Phone and 6 Months Warranty for In the Box Accessories</t>
  </si>
  <si>
    <t>Nokia C32 (Charcoal, 64 GB)</t>
  </si>
  <si>
    <t>â‚¹7,979</t>
  </si>
  <si>
    <t>4 GB RAM | 64 GB ROM16.55 cm (6.517 inch) Display50MP Rear Camera | 8MP Front Camera5000 mAh BatterySC9863A1 Processor1 Year Replacement Guarantee for Device and 6 Months Manufacturer Warranty for In-Box Accessories Including Battery from the Date of Purchase</t>
  </si>
  <si>
    <t>OPPO Reno 12 5G (Sunset Peach, 256 GB)</t>
  </si>
  <si>
    <t>8 GB RAM | 256 GB ROM | Expandable Upto 1 TB17.02 cm (6.7 inch) Full HD+ Display50MP + 8MP + 2MP | 32MP Front Camera5000 mAh BatteryDimensity 7300 Energy Processor1 Year Manufacturer Warranty for Device and 6 Months Manufacturer Warranty for Inbox Accessories</t>
  </si>
  <si>
    <t>OPPO Reno 12 5G (Matte Brown, 256 GB)</t>
  </si>
  <si>
    <t>OPPO Reno 12 5G (Astro Silver, 256 GB)</t>
  </si>
  <si>
    <t>REDMI Note 10 Pro (Dark Night, 128 GB)</t>
  </si>
  <si>
    <t>44,234 RatingsÂ &amp;Â 4,023 Reviews</t>
  </si>
  <si>
    <t>6 GB RAM | 128 GB ROM | Expandable Upto 512 GB16.94 cm (6.67 inch) Full HD+ Super AMOLED Display64MP + 8MP + 5MP + 2MP | 16MP Front Camera5020 mAh Li-Polymer BatteryQualcomm Snapdragon 732G Processor1 Year Manufacturer Warranty for Phone and 6 Months Warranty for In the Box Accessories</t>
  </si>
  <si>
    <t>Apple iPhone 15 (Black, 512 GB)</t>
  </si>
  <si>
    <t>â‚¹1,01,999</t>
  </si>
  <si>
    <t>512 GB ROM15.49 cm (6.1 inch) Super Retina XDR Display48MP + 12MP | 12MP Front CameraA16 Bionic Chip, 6 Core Processor Processor1 Year Warranty for Phone and 6 Months Warranty for In-Box Accessories</t>
  </si>
  <si>
    <t>SAMSUNG Galaxy A04s (Copper, 64 GB)</t>
  </si>
  <si>
    <t>167 RatingsÂ &amp;Â 13 Reviews</t>
  </si>
  <si>
    <t>4 GB RAM | 64 GB ROM16.51 cm (6.5 inch) HD+ Display50MP + 50MP + 2MP + 2MP | 5MP Front Camera5000 mAh Lithium-ion BatteryExynos Octa Core Processor Processor1 Year Manufacturer Warranty For Device And 6 Months Manufacturer Warranty For In-box Accessories</t>
  </si>
  <si>
    <t>Google Pixel 8 Pro (Bay, 128 GB)</t>
  </si>
  <si>
    <t>â‚¹98,999</t>
  </si>
  <si>
    <t>907 RatingsÂ &amp;Â 109 Reviews</t>
  </si>
  <si>
    <t>12 GB RAM | 128 GB ROM17.02 cm (6.7 inch) Full HD+ AMOLED Display50MP + 48MP + 48MP | 10.5MP Front Camera5050 mAh BatteryTensor G3 Processor1 Year Domestic Warranty</t>
  </si>
  <si>
    <t>Motorola e13 (Cosmic Black, 128 GB)</t>
  </si>
  <si>
    <t>Google Pixel 8 Pro (Obsidian, 128 GB)</t>
  </si>
  <si>
    <t>POCO F5 5G (Electric Blue, 256 GB)</t>
  </si>
  <si>
    <t>vivo Y56 5G (Black Engine, 128 GB)</t>
  </si>
  <si>
    <t>4,412 RatingsÂ &amp;Â 284 Reviews</t>
  </si>
  <si>
    <t>8 GB RAM | 128 GB ROM16.71 cm (6.58 inch) Full HD+ Display50MP + 2MP | 16MP Front Camera5000 mAh BatteryMediatek Dimensity 700 Processor1 Year Manufacturer Warranty for Handset and 6 Months Manufacturer Warranty for In-Box Accessories</t>
  </si>
  <si>
    <t>Nokia G21 Dual Sim 50MP Camera, 8MP Front Camera (Nordic Blue, 64 GB)</t>
  </si>
  <si>
    <t>â‚¹11,149</t>
  </si>
  <si>
    <t>191 RatingsÂ &amp;Â 33 Reviews</t>
  </si>
  <si>
    <t>4 GB RAM | 64 GB ROM16.51 cm (6.5 inch) HD+ Display50MP + 2MP + 2MP | 8MP Front Camera5050 mAh Lithium Polymer BatteryUnisoc T606 Processor1 Year Manufacturer Warranty for Device and 6 Months Manufacturer Warranty for In-Box Accessories Including Battery from the Date of Purchase</t>
  </si>
  <si>
    <t>OPPO A17 (Midnight Black, 64 GB)</t>
  </si>
  <si>
    <t>13,839 RatingsÂ &amp;Â 589 Reviews</t>
  </si>
  <si>
    <t>4 GB RAM | 64 GB ROM | Expandable Upto 2 TB16.66 cm (6.56 inch) HD+ Display50MP + 0.3MP + 0.3MP | 5MP Front Camera5000 mAh Lithium-ion Polymer BatteryMediatek Helio G35 Processor1 Year on Handset and 6 Months on Accessories</t>
  </si>
  <si>
    <t>Nokia 2.4 (Dusk Purple, 64 GB)</t>
  </si>
  <si>
    <t>1,234 RatingsÂ &amp;Â 124 Reviews</t>
  </si>
  <si>
    <t>3 GB RAM | 64 GB ROM | Expandable Upto 512 GB16.51 cm (6.5 inch) HD+ Display13MP + 2MP | 5MP Front Camera4500 mAh Li-ion Polymer BatteryMediaTek Helio P22 Processor1 Year Manufacturer Warranty for Device and Battery and 6 Months Manufacturer Warranty for In-Box Accessories from the Date of Purchase</t>
  </si>
  <si>
    <t>SAMSUNG Galaxy A73 5G (Awesome Mint, 256 GB)</t>
  </si>
  <si>
    <t>1,859 RatingsÂ &amp;Â 227 Reviews</t>
  </si>
  <si>
    <t>8 GB RAM | 256 GB ROM | Expandable Upto 1 TB17.02 cm (6.7 inch) Full HD+ Display108MP + 12MP + 5MP + 5MP | 32MP Front Camera5000 mAh Li-ion BatteryQualcomm Snapdragon 778G Processor1 Year Manufacturer Warranty for Device and 6 Months Manufacturer Warranty for In-Box</t>
  </si>
  <si>
    <t>Nokia C22 Dual Sim with Jelly Case | 6.51 inch Display | 5000 mAh Battery (Sand, 64 GB)</t>
  </si>
  <si>
    <t>124 RatingsÂ &amp;Â 14 Reviews</t>
  </si>
  <si>
    <t>4 GB RAM | 64 GB ROM16.54 cm (6.51 inch) Display8MP + 8MP + 2MP | 2MP Front Camera5000 mAh BatterySC9863A1 Processor1 Year Replacement Guarantee for Device and 6 Months Manufacturer Warranty for In-Box Accessories Including Battery from the Date of Purchase</t>
  </si>
  <si>
    <t>REDMI 13C (Starshine Green, 256 GB)</t>
  </si>
  <si>
    <t>1,269 RatingsÂ &amp;Â 66 Reviews</t>
  </si>
  <si>
    <t>Apple iPhone 14 (Midnight, 128 GB)</t>
  </si>
  <si>
    <t>price_updated</t>
  </si>
  <si>
    <t>colour</t>
  </si>
  <si>
    <t>phone_model</t>
  </si>
  <si>
    <t>product name</t>
  </si>
  <si>
    <t>discount_amount</t>
  </si>
  <si>
    <t>rating_amount</t>
  </si>
  <si>
    <t>review_amount</t>
  </si>
  <si>
    <t>RAM_size</t>
  </si>
  <si>
    <t>ROM_size</t>
  </si>
  <si>
    <t>disply_size(in inches)</t>
  </si>
  <si>
    <t>camera_resolution(in megapixels)</t>
  </si>
  <si>
    <t>battery_capacity(in mAh)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</si>
</sst>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4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45"/>
  <sheetViews>
    <sheetView tabSelected="1" topLeftCell="Q1" zoomScale="85" zoomScaleNormal="85" workbookViewId="0">
      <selection activeCell="S1" sqref="S1:S1048576"/>
    </sheetView>
  </sheetViews>
  <sheetFormatPr defaultRowHeight="14.6" x14ac:dyDescent="0.4"/>
  <cols>
    <col min="1" max="1" width="43.07421875" customWidth="1"/>
    <col min="2" max="2" width="28.69140625" customWidth="1"/>
    <col min="3" max="3" width="43.07421875" style="5" customWidth="1"/>
    <col min="4" max="4" width="9.61328125" bestFit="1" customWidth="1"/>
    <col min="5" max="5" width="13" style="3" bestFit="1" customWidth="1"/>
    <col min="6" max="6" width="5.61328125" bestFit="1" customWidth="1"/>
    <col min="7" max="7" width="7.921875" bestFit="1" customWidth="1"/>
    <col min="8" max="8" width="15.4609375" style="4" bestFit="1" customWidth="1"/>
    <col min="9" max="9" width="31.921875" bestFit="1" customWidth="1"/>
    <col min="10" max="10" width="14.3828125" style="2" customWidth="1"/>
    <col min="11" max="13" width="31.921875" style="2" customWidth="1"/>
    <col min="14" max="15" width="43.84375" style="2" customWidth="1"/>
    <col min="16" max="18" width="58.765625" style="2" customWidth="1"/>
    <col min="19" max="19" width="34.23046875" style="2" customWidth="1"/>
    <col min="20" max="20" width="255.61328125" bestFit="1" customWidth="1"/>
  </cols>
  <sheetData>
    <row r="1" spans="1:20" x14ac:dyDescent="0.4">
      <c r="A1" t="s">
        <v>1284</v>
      </c>
      <c r="B1" t="s">
        <v>1283</v>
      </c>
      <c r="C1" s="5" t="s">
        <v>1282</v>
      </c>
      <c r="D1" t="s">
        <v>0</v>
      </c>
      <c r="E1" s="3" t="s">
        <v>1281</v>
      </c>
      <c r="F1" t="s">
        <v>1</v>
      </c>
      <c r="G1" t="s">
        <v>2</v>
      </c>
      <c r="H1" s="4" t="s">
        <v>1285</v>
      </c>
      <c r="I1" t="s">
        <v>3</v>
      </c>
      <c r="J1" s="2" t="s">
        <v>1286</v>
      </c>
      <c r="K1" s="2" t="s">
        <v>1287</v>
      </c>
      <c r="L1" s="2" t="s">
        <v>1288</v>
      </c>
      <c r="M1" s="2" t="s">
        <v>1289</v>
      </c>
      <c r="N1" s="2" t="s">
        <v>1290</v>
      </c>
      <c r="O1" s="2" t="s">
        <v>1291</v>
      </c>
      <c r="Q1" s="2" t="s">
        <v>1292</v>
      </c>
      <c r="T1" t="s">
        <v>4</v>
      </c>
    </row>
    <row r="2" spans="1:20" x14ac:dyDescent="0.4">
      <c r="A2" t="s">
        <v>5</v>
      </c>
      <c r="B2" t="str">
        <f>LEFT(A2,SEARCH("(",A2)-1)</f>
        <v xml:space="preserve">REDMI Note 13 Pro 5G </v>
      </c>
      <c r="C2" s="5" t="str">
        <f>MID(A2,FIND("(",A2)+1,FIND(",",A2)-FIND("(",A2)-1)</f>
        <v>Midnight Black</v>
      </c>
      <c r="D2" t="s">
        <v>6</v>
      </c>
      <c r="E2" s="3" t="str">
        <f>RIGHT(D2,LEN(D2)-SEARCH("¹",D2))</f>
        <v>24,999</v>
      </c>
      <c r="F2">
        <v>4.3</v>
      </c>
      <c r="G2" t="s">
        <v>7</v>
      </c>
      <c r="H2" s="4" t="str">
        <f>LEFT(G2,FIND("%",G2))</f>
        <v>13%</v>
      </c>
      <c r="I2" t="s">
        <v>8</v>
      </c>
      <c r="J2" s="2" t="str">
        <f>LEFT(I2,FIND("R",I2)-1)</f>
        <v xml:space="preserve">16,522 </v>
      </c>
      <c r="K2" s="2" t="str">
        <f>MID(I2,FIND("&amp;Â",I2)+2,FIND("Re",I2)-FIND("&amp;Â",I2)-2)</f>
        <v xml:space="preserve"> 1,485 </v>
      </c>
      <c r="L2" s="2" t="str">
        <f>IF(ISNUMBER(FIND("GB RAM", T2)), LEFT(T2, FIND("RAM", T2) - 1), "Not Mentioned")</f>
        <v xml:space="preserve">8 GB </v>
      </c>
      <c r="M2" s="2" t="str">
        <f>MID(T2,FIND("RAM",T2)+6,FIND("ROM",T2)-FIND("RAM",T2)-6)</f>
        <v xml:space="preserve">128 GB </v>
      </c>
      <c r="N2" s="2" t="str">
        <f>MID(T2,FIND("(",T2)+1,FIND("inch",T2)-FIND("(",T2)-1)</f>
        <v xml:space="preserve">6.67 </v>
      </c>
      <c r="O2" s="2" t="str">
        <f>MID(T2,FIND("Display",T2)+7,FIND("MP",T2)-FIND("Display",T2)-7)</f>
        <v>200</v>
      </c>
      <c r="P2" s="2" t="str">
        <f>MID(T2,FIND(" + ",T2)+3,FIND("MP |",T2)-FIND(" + ",T2)-1)</f>
        <v>8MP + 2MP</v>
      </c>
      <c r="Q2" s="2" t="str">
        <f>MID(T2,FIND("Camera",T2)+6,FIND("mAh",T2)-FIND("Camera",T2)-6)</f>
        <v xml:space="preserve">5100 </v>
      </c>
      <c r="R2" s="2" t="str">
        <f>MID(T2,FIND("Battery",T2)+7,FIND("Processor",T2)-FIND("Battery",T2)-7)</f>
        <v xml:space="preserve">7s Gen 2 Mobile Platform 5G </v>
      </c>
      <c r="T2" t="s">
        <v>9</v>
      </c>
    </row>
    <row r="3" spans="1:20" x14ac:dyDescent="0.4">
      <c r="A3" t="s">
        <v>10</v>
      </c>
      <c r="B3" t="str">
        <f t="shared" ref="B3:B66" si="0">LEFT(A3,SEARCH("(",A3)-1)</f>
        <v xml:space="preserve">REDMI Note 13 Pro+ 5G </v>
      </c>
      <c r="C3" s="5" t="str">
        <f>MID(A3,FIND("(",A3)+1,FIND(",",A3)-FIND("(",A3)-1)</f>
        <v>Fusion White</v>
      </c>
      <c r="D3" t="s">
        <v>11</v>
      </c>
      <c r="E3" s="3" t="str">
        <f t="shared" ref="E3:E66" si="1">RIGHT(D3,LEN(D3)-SEARCH("¹",D3))</f>
        <v>30,999</v>
      </c>
      <c r="F3">
        <v>4.2</v>
      </c>
      <c r="G3" t="s">
        <v>12</v>
      </c>
      <c r="H3" s="4" t="str">
        <f t="shared" ref="H3:H66" si="2">LEFT(G3,FIND("%",G3))</f>
        <v>8%</v>
      </c>
      <c r="I3" t="s">
        <v>13</v>
      </c>
      <c r="J3" s="2" t="str">
        <f t="shared" ref="J3:J66" si="3">LEFT(I3,FIND("R",I3)-1)</f>
        <v xml:space="preserve">7,304 </v>
      </c>
      <c r="K3" s="2" t="str">
        <f t="shared" ref="K3:K66" si="4">MID(I3,FIND("&amp;Â",I3)+2,FIND("Re",I3)-FIND("&amp;Â",I3)-2)</f>
        <v xml:space="preserve"> 825 </v>
      </c>
      <c r="L3" s="2" t="str">
        <f t="shared" ref="L3:L66" si="5">IF(ISNUMBER(FIND("GB RAM", T3)), LEFT(T3, FIND("RAM", T3) - 1), "Not Mentioned")</f>
        <v xml:space="preserve">8 GB </v>
      </c>
      <c r="M3" s="2" t="str">
        <f t="shared" ref="M3:M66" si="6">MID(T3,FIND("RAM",T3)+6,FIND("ROM",T3)-FIND("RAM",T3)-6)</f>
        <v xml:space="preserve">256 GB </v>
      </c>
      <c r="N3" s="2" t="str">
        <f t="shared" ref="N3:N66" si="7">MID(T3,FIND("(",T3)+1,FIND("inch",T3)-FIND("(",T3)-1)</f>
        <v xml:space="preserve">6.67 </v>
      </c>
      <c r="O3" s="2" t="str">
        <f t="shared" ref="O3:O66" si="8">MID(T3,FIND("Display",T3)+7,FIND("MP",T3)-FIND("Display",T3)-7)</f>
        <v>200</v>
      </c>
      <c r="P3" s="2" t="str">
        <f t="shared" ref="P3:P66" si="9">MID(T3,FIND(" + ",T3)+3,FIND("MP |",T3)-FIND(" + ",T3)-1)</f>
        <v>8MP + 2MP</v>
      </c>
      <c r="Q3" s="2" t="str">
        <f t="shared" ref="Q3:Q66" si="10">MID(T3,FIND("Camera",T3)+6,FIND("mAh",T3)-FIND("Camera",T3)-6)</f>
        <v xml:space="preserve">5000 </v>
      </c>
      <c r="R3" s="2" t="str">
        <f>MID(T3,FIND("Battery",T3)+7,FIND("Processor",T3)-FIND("Battery",T3)-7)</f>
        <v xml:space="preserve">Dimensity 7200 Ultra 5G </v>
      </c>
      <c r="T3" t="s">
        <v>14</v>
      </c>
    </row>
    <row r="4" spans="1:20" x14ac:dyDescent="0.4">
      <c r="A4" t="s">
        <v>15</v>
      </c>
      <c r="B4" t="str">
        <f t="shared" si="0"/>
        <v xml:space="preserve">Motorola Edge 50 Fusion </v>
      </c>
      <c r="C4" s="5" t="str">
        <f>MID(A4,FIND("(",A4)+1,FIND(",",A4)-FIND("(",A4)-1)</f>
        <v>Hot Pink</v>
      </c>
      <c r="D4" t="s">
        <v>16</v>
      </c>
      <c r="E4" s="3" t="str">
        <f t="shared" si="1"/>
        <v>22,999</v>
      </c>
      <c r="F4">
        <v>4.5</v>
      </c>
      <c r="G4" t="s">
        <v>17</v>
      </c>
      <c r="H4" s="4" t="str">
        <f t="shared" si="2"/>
        <v>11%</v>
      </c>
      <c r="I4" t="s">
        <v>18</v>
      </c>
      <c r="J4" s="2" t="str">
        <f t="shared" si="3"/>
        <v xml:space="preserve">23,964 </v>
      </c>
      <c r="K4" s="2" t="str">
        <f t="shared" si="4"/>
        <v xml:space="preserve"> 1,413 </v>
      </c>
      <c r="L4" s="2" t="str">
        <f t="shared" si="5"/>
        <v xml:space="preserve">8 GB </v>
      </c>
      <c r="M4" s="2" t="str">
        <f t="shared" si="6"/>
        <v xml:space="preserve">128 GB </v>
      </c>
      <c r="N4" s="2" t="str">
        <f t="shared" si="7"/>
        <v xml:space="preserve">6.7 </v>
      </c>
      <c r="O4" s="2" t="str">
        <f t="shared" si="8"/>
        <v>50</v>
      </c>
      <c r="P4" s="2" t="str">
        <f t="shared" si="9"/>
        <v>13MP</v>
      </c>
      <c r="Q4" s="2" t="str">
        <f t="shared" si="10"/>
        <v xml:space="preserve">5000 </v>
      </c>
      <c r="R4" s="2" t="str">
        <f>MID(T4,FIND("Battery",T4)+7,FIND("Processor",T4)-FIND("Battery",T4)-7)</f>
        <v xml:space="preserve">7s Gen 2 </v>
      </c>
      <c r="T4" t="s">
        <v>19</v>
      </c>
    </row>
    <row r="5" spans="1:20" x14ac:dyDescent="0.4">
      <c r="A5" t="s">
        <v>20</v>
      </c>
      <c r="B5" t="str">
        <f t="shared" si="0"/>
        <v xml:space="preserve">Motorola G34 5G </v>
      </c>
      <c r="C5" s="5" t="str">
        <f>MID(A5,FIND("(",A5)+1,FIND(",",A5)-FIND("(",A5)-1)</f>
        <v>Ice Blue</v>
      </c>
      <c r="D5" t="s">
        <v>21</v>
      </c>
      <c r="E5" s="3" t="str">
        <f t="shared" si="1"/>
        <v>11,999</v>
      </c>
      <c r="F5">
        <v>4.2</v>
      </c>
      <c r="G5" t="s">
        <v>22</v>
      </c>
      <c r="H5" s="4" t="str">
        <f t="shared" si="2"/>
        <v>20%</v>
      </c>
      <c r="I5" t="s">
        <v>23</v>
      </c>
      <c r="J5" s="2" t="str">
        <f t="shared" si="3"/>
        <v xml:space="preserve">1,05,514 </v>
      </c>
      <c r="K5" s="2" t="str">
        <f t="shared" si="4"/>
        <v xml:space="preserve"> 7,310 </v>
      </c>
      <c r="L5" s="2" t="str">
        <f t="shared" si="5"/>
        <v xml:space="preserve">8 GB </v>
      </c>
      <c r="M5" s="2" t="str">
        <f t="shared" si="6"/>
        <v xml:space="preserve">128 GB </v>
      </c>
      <c r="N5" s="2" t="str">
        <f t="shared" si="7"/>
        <v xml:space="preserve">6.5 </v>
      </c>
      <c r="O5" s="2" t="str">
        <f t="shared" si="8"/>
        <v>50</v>
      </c>
      <c r="P5" s="2" t="str">
        <f t="shared" si="9"/>
        <v>2MP</v>
      </c>
      <c r="Q5" s="2" t="str">
        <f t="shared" si="10"/>
        <v xml:space="preserve">5000 </v>
      </c>
      <c r="R5" s="2" t="str">
        <f>MID(T5,FIND("Battery",T5)+7,FIND("Processor",T5)-FIND("Battery",T5)-7)</f>
        <v xml:space="preserve">Snapdragon 695 5G </v>
      </c>
      <c r="T5" t="s">
        <v>24</v>
      </c>
    </row>
    <row r="6" spans="1:20" x14ac:dyDescent="0.4">
      <c r="A6" t="s">
        <v>25</v>
      </c>
      <c r="B6" t="str">
        <f t="shared" si="0"/>
        <v xml:space="preserve">vivo T3x 5G </v>
      </c>
      <c r="C6" s="5" t="str">
        <f>MID(A6,FIND("(",A6)+1,FIND(",",A6)-FIND("(",A6)-1)</f>
        <v>Celestial Green</v>
      </c>
      <c r="D6" t="s">
        <v>26</v>
      </c>
      <c r="E6" s="3" t="str">
        <f t="shared" si="1"/>
        <v>14,999</v>
      </c>
      <c r="F6">
        <v>4.5</v>
      </c>
      <c r="G6" t="s">
        <v>27</v>
      </c>
      <c r="H6" s="4" t="str">
        <f t="shared" si="2"/>
        <v>21%</v>
      </c>
      <c r="I6" t="s">
        <v>28</v>
      </c>
      <c r="J6" s="2" t="str">
        <f t="shared" si="3"/>
        <v xml:space="preserve">36,441 </v>
      </c>
      <c r="K6" s="2" t="str">
        <f t="shared" si="4"/>
        <v xml:space="preserve"> 1,096 </v>
      </c>
      <c r="L6" s="2" t="str">
        <f t="shared" si="5"/>
        <v xml:space="preserve">6 GB </v>
      </c>
      <c r="M6" s="2" t="str">
        <f t="shared" si="6"/>
        <v xml:space="preserve">128 GB </v>
      </c>
      <c r="N6" s="2" t="str">
        <f t="shared" si="7"/>
        <v xml:space="preserve">6.72 </v>
      </c>
      <c r="O6" s="2" t="str">
        <f t="shared" si="8"/>
        <v>50</v>
      </c>
      <c r="P6" s="2" t="str">
        <f t="shared" si="9"/>
        <v>2MP</v>
      </c>
      <c r="Q6" s="2" t="str">
        <f t="shared" si="10"/>
        <v xml:space="preserve">6000 </v>
      </c>
      <c r="R6" s="2" t="str">
        <f>MID(T6,FIND("Battery",T6)+7,FIND("Processor",T6)-FIND("Battery",T6)-7)</f>
        <v xml:space="preserve">6 Gen 1 </v>
      </c>
      <c r="T6" t="s">
        <v>29</v>
      </c>
    </row>
    <row r="7" spans="1:20" x14ac:dyDescent="0.4">
      <c r="A7" t="s">
        <v>30</v>
      </c>
      <c r="B7" t="str">
        <f t="shared" si="0"/>
        <v xml:space="preserve">POCO M6 Pro 5G </v>
      </c>
      <c r="C7" s="5" t="str">
        <f>MID(A7,FIND("(",A7)+1,FIND(",",A7)-FIND("(",A7)-1)</f>
        <v>Power Black</v>
      </c>
      <c r="D7" t="s">
        <v>31</v>
      </c>
      <c r="E7" s="3" t="str">
        <f t="shared" si="1"/>
        <v>9,999</v>
      </c>
      <c r="F7">
        <v>4.2</v>
      </c>
      <c r="G7" t="s">
        <v>32</v>
      </c>
      <c r="H7" s="4" t="str">
        <f t="shared" si="2"/>
        <v>41%</v>
      </c>
      <c r="I7" t="s">
        <v>33</v>
      </c>
      <c r="J7" s="2" t="str">
        <f t="shared" si="3"/>
        <v xml:space="preserve">1,15,143 </v>
      </c>
      <c r="K7" s="2" t="str">
        <f t="shared" si="4"/>
        <v xml:space="preserve"> 7,075 </v>
      </c>
      <c r="L7" s="2" t="str">
        <f t="shared" si="5"/>
        <v xml:space="preserve">6 GB </v>
      </c>
      <c r="M7" s="2" t="str">
        <f t="shared" si="6"/>
        <v xml:space="preserve">128 GB </v>
      </c>
      <c r="N7" s="2" t="str">
        <f t="shared" si="7"/>
        <v xml:space="preserve">6.79 </v>
      </c>
      <c r="O7" s="2" t="str">
        <f t="shared" si="8"/>
        <v>50</v>
      </c>
      <c r="P7" s="2" t="str">
        <f t="shared" si="9"/>
        <v>2MP</v>
      </c>
      <c r="Q7" s="2" t="str">
        <f t="shared" si="10"/>
        <v xml:space="preserve">5000 </v>
      </c>
      <c r="R7" s="2" t="str">
        <f>MID(T7,FIND("Battery",T7)+7,FIND("Processor",T7)-FIND("Battery",T7)-7)</f>
        <v xml:space="preserve">Snapdragon 4 Gen 2 </v>
      </c>
      <c r="T7" t="s">
        <v>34</v>
      </c>
    </row>
    <row r="8" spans="1:20" x14ac:dyDescent="0.4">
      <c r="A8" t="s">
        <v>35</v>
      </c>
      <c r="B8" t="str">
        <f t="shared" si="0"/>
        <v xml:space="preserve">REDMI Note 13 Pro 5G </v>
      </c>
      <c r="C8" s="5" t="str">
        <f>MID(A8,FIND("(",A8)+1,FIND(",",A8)-FIND("(",A8)-1)</f>
        <v>Arctic White</v>
      </c>
      <c r="D8" t="s">
        <v>6</v>
      </c>
      <c r="E8" s="3" t="str">
        <f t="shared" si="1"/>
        <v>24,999</v>
      </c>
      <c r="F8">
        <v>4.3</v>
      </c>
      <c r="G8" t="s">
        <v>7</v>
      </c>
      <c r="H8" s="4" t="str">
        <f t="shared" si="2"/>
        <v>13%</v>
      </c>
      <c r="I8" t="s">
        <v>8</v>
      </c>
      <c r="J8" s="2" t="str">
        <f t="shared" si="3"/>
        <v xml:space="preserve">16,522 </v>
      </c>
      <c r="K8" s="2" t="str">
        <f t="shared" si="4"/>
        <v xml:space="preserve"> 1,485 </v>
      </c>
      <c r="L8" s="2" t="str">
        <f t="shared" si="5"/>
        <v xml:space="preserve">8 GB </v>
      </c>
      <c r="M8" s="2" t="str">
        <f t="shared" si="6"/>
        <v xml:space="preserve">128 GB </v>
      </c>
      <c r="N8" s="2" t="str">
        <f t="shared" si="7"/>
        <v xml:space="preserve">6.67 </v>
      </c>
      <c r="O8" s="2" t="str">
        <f t="shared" si="8"/>
        <v>200</v>
      </c>
      <c r="P8" s="2" t="str">
        <f t="shared" si="9"/>
        <v>8MP + 2MP</v>
      </c>
      <c r="Q8" s="2" t="str">
        <f t="shared" si="10"/>
        <v xml:space="preserve">5100 </v>
      </c>
      <c r="R8" s="2" t="str">
        <f>MID(T8,FIND("Battery",T8)+7,FIND("Processor",T8)-FIND("Battery",T8)-7)</f>
        <v xml:space="preserve">7s Gen 2 Mobile Platform 5G </v>
      </c>
      <c r="T8" t="s">
        <v>9</v>
      </c>
    </row>
    <row r="9" spans="1:20" x14ac:dyDescent="0.4">
      <c r="A9" t="s">
        <v>36</v>
      </c>
      <c r="B9" t="str">
        <f t="shared" si="0"/>
        <v xml:space="preserve">REDMI Note 13 Pro+ 5G </v>
      </c>
      <c r="C9" s="5" t="str">
        <f>MID(A9,FIND("(",A9)+1,FIND(",",A9)-FIND("(",A9)-1)</f>
        <v>Fusion Black</v>
      </c>
      <c r="D9" t="s">
        <v>11</v>
      </c>
      <c r="E9" s="3" t="str">
        <f t="shared" si="1"/>
        <v>30,999</v>
      </c>
      <c r="F9">
        <v>4.2</v>
      </c>
      <c r="G9" t="s">
        <v>12</v>
      </c>
      <c r="H9" s="4" t="str">
        <f t="shared" si="2"/>
        <v>8%</v>
      </c>
      <c r="I9" t="s">
        <v>13</v>
      </c>
      <c r="J9" s="2" t="str">
        <f t="shared" si="3"/>
        <v xml:space="preserve">7,304 </v>
      </c>
      <c r="K9" s="2" t="str">
        <f t="shared" si="4"/>
        <v xml:space="preserve"> 825 </v>
      </c>
      <c r="L9" s="2" t="str">
        <f t="shared" si="5"/>
        <v xml:space="preserve">8 GB </v>
      </c>
      <c r="M9" s="2" t="str">
        <f t="shared" si="6"/>
        <v xml:space="preserve">256 GB </v>
      </c>
      <c r="N9" s="2" t="str">
        <f t="shared" si="7"/>
        <v xml:space="preserve">6.67 </v>
      </c>
      <c r="O9" s="2" t="str">
        <f t="shared" si="8"/>
        <v>200</v>
      </c>
      <c r="P9" s="2" t="str">
        <f t="shared" si="9"/>
        <v>8MP + 2MP</v>
      </c>
      <c r="Q9" s="2" t="str">
        <f t="shared" si="10"/>
        <v xml:space="preserve">5000 </v>
      </c>
      <c r="R9" s="2" t="str">
        <f>MID(T9,FIND("Battery",T9)+7,FIND("Processor",T9)-FIND("Battery",T9)-7)</f>
        <v xml:space="preserve">Dimensity 7200 Ultra 5G </v>
      </c>
      <c r="T9" t="s">
        <v>14</v>
      </c>
    </row>
    <row r="10" spans="1:20" x14ac:dyDescent="0.4">
      <c r="A10" t="s">
        <v>37</v>
      </c>
      <c r="B10" t="str">
        <f t="shared" si="0"/>
        <v xml:space="preserve">Apple iPhone 15 </v>
      </c>
      <c r="C10" s="5" t="str">
        <f>MID(A10,FIND("(",A10)+1,FIND(",",A10)-FIND("(",A10)-1)</f>
        <v>Black</v>
      </c>
      <c r="D10" t="s">
        <v>38</v>
      </c>
      <c r="E10" s="3" t="str">
        <f t="shared" si="1"/>
        <v>71,999</v>
      </c>
      <c r="F10">
        <v>4.5999999999999996</v>
      </c>
      <c r="G10" t="s">
        <v>39</v>
      </c>
      <c r="H10" s="4" t="str">
        <f t="shared" si="2"/>
        <v>9%</v>
      </c>
      <c r="I10" t="s">
        <v>40</v>
      </c>
      <c r="J10" s="2" t="str">
        <f t="shared" si="3"/>
        <v xml:space="preserve">43,008 </v>
      </c>
      <c r="K10" s="2" t="str">
        <f t="shared" si="4"/>
        <v xml:space="preserve"> 2,320 </v>
      </c>
      <c r="L10" s="2" t="str">
        <f t="shared" si="5"/>
        <v>Not Mentioned</v>
      </c>
      <c r="M10" s="2" t="e">
        <f t="shared" si="6"/>
        <v>#VALUE!</v>
      </c>
      <c r="N10" s="2" t="str">
        <f t="shared" si="7"/>
        <v xml:space="preserve">6.1 </v>
      </c>
      <c r="O10" s="2" t="str">
        <f t="shared" si="8"/>
        <v>48</v>
      </c>
      <c r="P10" s="2" t="str">
        <f t="shared" si="9"/>
        <v>12MP</v>
      </c>
      <c r="Q10" s="2" t="e">
        <f t="shared" si="10"/>
        <v>#VALUE!</v>
      </c>
      <c r="R10" s="2" t="e">
        <f>MID(T10,FIND("Battery",T10)+7,FIND("Processor",T10)-FIND("Battery",T10)-7)</f>
        <v>#VALUE!</v>
      </c>
      <c r="T10" t="s">
        <v>41</v>
      </c>
    </row>
    <row r="11" spans="1:20" x14ac:dyDescent="0.4">
      <c r="A11" t="s">
        <v>42</v>
      </c>
      <c r="B11" t="str">
        <f t="shared" si="0"/>
        <v xml:space="preserve">Motorola G34 5G </v>
      </c>
      <c r="C11" s="5" t="str">
        <f>MID(A11,FIND("(",A11)+1,FIND(",",A11)-FIND("(",A11)-1)</f>
        <v>Charcoal Black</v>
      </c>
      <c r="D11" t="s">
        <v>21</v>
      </c>
      <c r="E11" s="3" t="str">
        <f t="shared" si="1"/>
        <v>11,999</v>
      </c>
      <c r="F11">
        <v>4.2</v>
      </c>
      <c r="G11" t="s">
        <v>22</v>
      </c>
      <c r="H11" s="4" t="str">
        <f t="shared" si="2"/>
        <v>20%</v>
      </c>
      <c r="I11" t="s">
        <v>23</v>
      </c>
      <c r="J11" s="2" t="str">
        <f t="shared" si="3"/>
        <v xml:space="preserve">1,05,514 </v>
      </c>
      <c r="K11" s="2" t="str">
        <f t="shared" si="4"/>
        <v xml:space="preserve"> 7,310 </v>
      </c>
      <c r="L11" s="2" t="str">
        <f t="shared" si="5"/>
        <v xml:space="preserve">8 GB </v>
      </c>
      <c r="M11" s="2" t="str">
        <f t="shared" si="6"/>
        <v xml:space="preserve">128 GB </v>
      </c>
      <c r="N11" s="2" t="str">
        <f t="shared" si="7"/>
        <v xml:space="preserve">6.5 </v>
      </c>
      <c r="O11" s="2" t="str">
        <f t="shared" si="8"/>
        <v>50</v>
      </c>
      <c r="P11" s="2" t="str">
        <f t="shared" si="9"/>
        <v>2MP</v>
      </c>
      <c r="Q11" s="2" t="str">
        <f t="shared" si="10"/>
        <v xml:space="preserve">5000 </v>
      </c>
      <c r="R11" s="2" t="str">
        <f>MID(T11,FIND("Battery",T11)+7,FIND("Processor",T11)-FIND("Battery",T11)-7)</f>
        <v xml:space="preserve">Snapdragon 695 5G </v>
      </c>
      <c r="T11" t="s">
        <v>24</v>
      </c>
    </row>
    <row r="12" spans="1:20" x14ac:dyDescent="0.4">
      <c r="A12" t="s">
        <v>43</v>
      </c>
      <c r="B12" t="str">
        <f t="shared" si="0"/>
        <v xml:space="preserve">REDMI Note 13 Pro 5G </v>
      </c>
      <c r="C12" s="5" t="str">
        <f>MID(A12,FIND("(",A12)+1,FIND(",",A12)-FIND("(",A12)-1)</f>
        <v>Coral Purple</v>
      </c>
      <c r="D12" t="s">
        <v>6</v>
      </c>
      <c r="E12" s="3" t="str">
        <f t="shared" si="1"/>
        <v>24,999</v>
      </c>
      <c r="F12">
        <v>4.3</v>
      </c>
      <c r="G12" t="s">
        <v>7</v>
      </c>
      <c r="H12" s="4" t="str">
        <f t="shared" si="2"/>
        <v>13%</v>
      </c>
      <c r="I12" t="s">
        <v>8</v>
      </c>
      <c r="J12" s="2" t="str">
        <f t="shared" si="3"/>
        <v xml:space="preserve">16,522 </v>
      </c>
      <c r="K12" s="2" t="str">
        <f t="shared" si="4"/>
        <v xml:space="preserve"> 1,485 </v>
      </c>
      <c r="L12" s="2" t="str">
        <f t="shared" si="5"/>
        <v xml:space="preserve">8 GB </v>
      </c>
      <c r="M12" s="2" t="str">
        <f t="shared" si="6"/>
        <v xml:space="preserve">128 GB </v>
      </c>
      <c r="N12" s="2" t="str">
        <f t="shared" si="7"/>
        <v xml:space="preserve">6.67 </v>
      </c>
      <c r="O12" s="2" t="str">
        <f t="shared" si="8"/>
        <v>200</v>
      </c>
      <c r="P12" s="2" t="str">
        <f t="shared" si="9"/>
        <v>8MP + 2MP</v>
      </c>
      <c r="Q12" s="2" t="str">
        <f t="shared" si="10"/>
        <v xml:space="preserve">5100 </v>
      </c>
      <c r="R12" s="2" t="str">
        <f>MID(T12,FIND("Battery",T12)+7,FIND("Processor",T12)-FIND("Battery",T12)-7)</f>
        <v xml:space="preserve">7s Gen 2 Mobile Platform 5G </v>
      </c>
      <c r="T12" t="s">
        <v>9</v>
      </c>
    </row>
    <row r="13" spans="1:20" x14ac:dyDescent="0.4">
      <c r="A13" t="s">
        <v>44</v>
      </c>
      <c r="B13" t="str">
        <f t="shared" si="0"/>
        <v xml:space="preserve">REDMI Note 13 Pro+ 5G </v>
      </c>
      <c r="C13" s="5" t="str">
        <f>MID(A13,FIND("(",A13)+1,FIND(",",A13)-FIND("(",A13)-1)</f>
        <v>Fusion Purple</v>
      </c>
      <c r="D13" t="s">
        <v>11</v>
      </c>
      <c r="E13" s="3" t="str">
        <f t="shared" si="1"/>
        <v>30,999</v>
      </c>
      <c r="F13">
        <v>4.2</v>
      </c>
      <c r="G13" t="s">
        <v>12</v>
      </c>
      <c r="H13" s="4" t="str">
        <f t="shared" si="2"/>
        <v>8%</v>
      </c>
      <c r="I13" t="s">
        <v>13</v>
      </c>
      <c r="J13" s="2" t="str">
        <f t="shared" si="3"/>
        <v xml:space="preserve">7,304 </v>
      </c>
      <c r="K13" s="2" t="str">
        <f t="shared" si="4"/>
        <v xml:space="preserve"> 825 </v>
      </c>
      <c r="L13" s="2" t="str">
        <f t="shared" si="5"/>
        <v xml:space="preserve">8 GB </v>
      </c>
      <c r="M13" s="2" t="str">
        <f t="shared" si="6"/>
        <v xml:space="preserve">256 GB </v>
      </c>
      <c r="N13" s="2" t="str">
        <f t="shared" si="7"/>
        <v xml:space="preserve">6.67 </v>
      </c>
      <c r="O13" s="2" t="str">
        <f t="shared" si="8"/>
        <v>200</v>
      </c>
      <c r="P13" s="2" t="str">
        <f t="shared" si="9"/>
        <v>8MP + 2MP</v>
      </c>
      <c r="Q13" s="2" t="str">
        <f t="shared" si="10"/>
        <v xml:space="preserve">5000 </v>
      </c>
      <c r="R13" s="2" t="str">
        <f>MID(T13,FIND("Battery",T13)+7,FIND("Processor",T13)-FIND("Battery",T13)-7)</f>
        <v xml:space="preserve">Dimensity 7200 Ultra 5G </v>
      </c>
      <c r="T13" t="s">
        <v>14</v>
      </c>
    </row>
    <row r="14" spans="1:20" x14ac:dyDescent="0.4">
      <c r="A14" t="s">
        <v>45</v>
      </c>
      <c r="B14" t="str">
        <f t="shared" si="0"/>
        <v xml:space="preserve">POCO C65 </v>
      </c>
      <c r="C14" s="5" t="str">
        <f>MID(A14,FIND("(",A14)+1,FIND(",",A14)-FIND("(",A14)-1)</f>
        <v>Pastel Blue</v>
      </c>
      <c r="D14" t="s">
        <v>46</v>
      </c>
      <c r="E14" s="3" t="str">
        <f t="shared" si="1"/>
        <v>6,999</v>
      </c>
      <c r="F14">
        <v>4.3</v>
      </c>
      <c r="G14" t="s">
        <v>47</v>
      </c>
      <c r="H14" s="4" t="str">
        <f t="shared" si="2"/>
        <v>36%</v>
      </c>
      <c r="I14" t="s">
        <v>48</v>
      </c>
      <c r="J14" s="2" t="str">
        <f t="shared" si="3"/>
        <v xml:space="preserve">36,170 </v>
      </c>
      <c r="K14" s="2" t="str">
        <f t="shared" si="4"/>
        <v xml:space="preserve"> 1,932 </v>
      </c>
      <c r="L14" s="2" t="str">
        <f t="shared" si="5"/>
        <v xml:space="preserve">4 GB </v>
      </c>
      <c r="M14" s="2" t="str">
        <f t="shared" si="6"/>
        <v xml:space="preserve">128 GB </v>
      </c>
      <c r="N14" s="2" t="str">
        <f t="shared" si="7"/>
        <v xml:space="preserve">6.74 </v>
      </c>
      <c r="O14" s="2" t="str">
        <f t="shared" si="8"/>
        <v>50</v>
      </c>
      <c r="P14" s="2" t="str">
        <f t="shared" si="9"/>
        <v>AI Lens + 2MP</v>
      </c>
      <c r="Q14" s="2" t="str">
        <f t="shared" si="10"/>
        <v xml:space="preserve">5000 </v>
      </c>
      <c r="R14" s="2" t="str">
        <f>MID(T14,FIND("Battery",T14)+7,FIND("Processor",T14)-FIND("Battery",T14)-7)</f>
        <v xml:space="preserve">Helio G85 </v>
      </c>
      <c r="T14" t="s">
        <v>49</v>
      </c>
    </row>
    <row r="15" spans="1:20" x14ac:dyDescent="0.4">
      <c r="A15" t="s">
        <v>25</v>
      </c>
      <c r="B15" t="str">
        <f t="shared" si="0"/>
        <v xml:space="preserve">vivo T3x 5G </v>
      </c>
      <c r="C15" s="5" t="str">
        <f>MID(A15,FIND("(",A15)+1,FIND(",",A15)-FIND("(",A15)-1)</f>
        <v>Celestial Green</v>
      </c>
      <c r="D15" t="s">
        <v>50</v>
      </c>
      <c r="E15" s="3" t="str">
        <f t="shared" si="1"/>
        <v>13,499</v>
      </c>
      <c r="F15">
        <v>4.5</v>
      </c>
      <c r="G15" t="s">
        <v>51</v>
      </c>
      <c r="H15" s="4" t="str">
        <f t="shared" si="2"/>
        <v>22%</v>
      </c>
      <c r="I15" t="s">
        <v>52</v>
      </c>
      <c r="J15" s="2" t="str">
        <f t="shared" si="3"/>
        <v xml:space="preserve">11,001 </v>
      </c>
      <c r="K15" s="2" t="str">
        <f t="shared" si="4"/>
        <v xml:space="preserve"> 351 </v>
      </c>
      <c r="L15" s="2" t="str">
        <f t="shared" si="5"/>
        <v xml:space="preserve">4 GB </v>
      </c>
      <c r="M15" s="2" t="str">
        <f t="shared" si="6"/>
        <v xml:space="preserve">128 GB </v>
      </c>
      <c r="N15" s="2" t="str">
        <f t="shared" si="7"/>
        <v xml:space="preserve">6.72 </v>
      </c>
      <c r="O15" s="2" t="str">
        <f t="shared" si="8"/>
        <v>50</v>
      </c>
      <c r="P15" s="2" t="str">
        <f t="shared" si="9"/>
        <v>2MP</v>
      </c>
      <c r="Q15" s="2" t="str">
        <f t="shared" si="10"/>
        <v xml:space="preserve">6000 </v>
      </c>
      <c r="R15" s="2" t="str">
        <f>MID(T15,FIND("Battery",T15)+7,FIND("Processor",T15)-FIND("Battery",T15)-7)</f>
        <v xml:space="preserve">6 Gen 1 </v>
      </c>
      <c r="T15" t="s">
        <v>53</v>
      </c>
    </row>
    <row r="16" spans="1:20" x14ac:dyDescent="0.4">
      <c r="A16" t="s">
        <v>54</v>
      </c>
      <c r="B16" t="str">
        <f t="shared" si="0"/>
        <v xml:space="preserve">vivo T3x 5G </v>
      </c>
      <c r="C16" s="5" t="str">
        <f>MID(A16,FIND("(",A16)+1,FIND(",",A16)-FIND("(",A16)-1)</f>
        <v>Crimson Bliss</v>
      </c>
      <c r="D16" t="s">
        <v>50</v>
      </c>
      <c r="E16" s="3" t="str">
        <f t="shared" si="1"/>
        <v>13,499</v>
      </c>
      <c r="F16">
        <v>4.5</v>
      </c>
      <c r="G16" t="s">
        <v>51</v>
      </c>
      <c r="H16" s="4" t="str">
        <f t="shared" si="2"/>
        <v>22%</v>
      </c>
      <c r="I16" t="s">
        <v>52</v>
      </c>
      <c r="J16" s="2" t="str">
        <f t="shared" si="3"/>
        <v xml:space="preserve">11,001 </v>
      </c>
      <c r="K16" s="2" t="str">
        <f t="shared" si="4"/>
        <v xml:space="preserve"> 351 </v>
      </c>
      <c r="L16" s="2" t="str">
        <f t="shared" si="5"/>
        <v xml:space="preserve">4 GB </v>
      </c>
      <c r="M16" s="2" t="str">
        <f t="shared" si="6"/>
        <v xml:space="preserve">128 GB </v>
      </c>
      <c r="N16" s="2" t="str">
        <f t="shared" si="7"/>
        <v xml:space="preserve">6.72 </v>
      </c>
      <c r="O16" s="2" t="str">
        <f t="shared" si="8"/>
        <v>50</v>
      </c>
      <c r="P16" s="2" t="str">
        <f t="shared" si="9"/>
        <v>2MP</v>
      </c>
      <c r="Q16" s="2" t="str">
        <f t="shared" si="10"/>
        <v xml:space="preserve">6000 </v>
      </c>
      <c r="R16" s="2" t="str">
        <f>MID(T16,FIND("Battery",T16)+7,FIND("Processor",T16)-FIND("Battery",T16)-7)</f>
        <v xml:space="preserve">6 Gen 1 </v>
      </c>
      <c r="T16" t="s">
        <v>53</v>
      </c>
    </row>
    <row r="17" spans="1:20" x14ac:dyDescent="0.4">
      <c r="A17" t="s">
        <v>25</v>
      </c>
      <c r="B17" t="str">
        <f t="shared" si="0"/>
        <v xml:space="preserve">vivo T3x 5G </v>
      </c>
      <c r="C17" s="5" t="str">
        <f>MID(A17,FIND("(",A17)+1,FIND(",",A17)-FIND("(",A17)-1)</f>
        <v>Celestial Green</v>
      </c>
      <c r="D17" t="s">
        <v>55</v>
      </c>
      <c r="E17" s="3" t="str">
        <f t="shared" si="1"/>
        <v>16,499</v>
      </c>
      <c r="F17">
        <v>4.4000000000000004</v>
      </c>
      <c r="G17" t="s">
        <v>56</v>
      </c>
      <c r="H17" s="4" t="str">
        <f t="shared" si="2"/>
        <v>19%</v>
      </c>
      <c r="I17" t="s">
        <v>57</v>
      </c>
      <c r="J17" s="2" t="str">
        <f t="shared" si="3"/>
        <v xml:space="preserve">8,203 </v>
      </c>
      <c r="K17" s="2" t="str">
        <f t="shared" si="4"/>
        <v xml:space="preserve"> 368 </v>
      </c>
      <c r="L17" s="2" t="str">
        <f t="shared" si="5"/>
        <v xml:space="preserve">8 GB </v>
      </c>
      <c r="M17" s="2" t="str">
        <f t="shared" si="6"/>
        <v xml:space="preserve">128 GB </v>
      </c>
      <c r="N17" s="2" t="str">
        <f t="shared" si="7"/>
        <v xml:space="preserve">6.72 </v>
      </c>
      <c r="O17" s="2" t="str">
        <f t="shared" si="8"/>
        <v>50</v>
      </c>
      <c r="P17" s="2" t="str">
        <f t="shared" si="9"/>
        <v>2MP</v>
      </c>
      <c r="Q17" s="2" t="str">
        <f t="shared" si="10"/>
        <v xml:space="preserve">6000 </v>
      </c>
      <c r="R17" s="2" t="str">
        <f>MID(T17,FIND("Battery",T17)+7,FIND("Processor",T17)-FIND("Battery",T17)-7)</f>
        <v xml:space="preserve">6 Gen 1 </v>
      </c>
      <c r="T17" t="s">
        <v>58</v>
      </c>
    </row>
    <row r="18" spans="1:20" x14ac:dyDescent="0.4">
      <c r="A18" t="s">
        <v>54</v>
      </c>
      <c r="B18" t="str">
        <f t="shared" si="0"/>
        <v xml:space="preserve">vivo T3x 5G </v>
      </c>
      <c r="C18" s="5" t="str">
        <f>MID(A18,FIND("(",A18)+1,FIND(",",A18)-FIND("(",A18)-1)</f>
        <v>Crimson Bliss</v>
      </c>
      <c r="D18" t="s">
        <v>26</v>
      </c>
      <c r="E18" s="3" t="str">
        <f t="shared" si="1"/>
        <v>14,999</v>
      </c>
      <c r="F18">
        <v>4.5</v>
      </c>
      <c r="G18" t="s">
        <v>27</v>
      </c>
      <c r="H18" s="4" t="str">
        <f t="shared" si="2"/>
        <v>21%</v>
      </c>
      <c r="I18" t="s">
        <v>28</v>
      </c>
      <c r="J18" s="2" t="str">
        <f t="shared" si="3"/>
        <v xml:space="preserve">36,441 </v>
      </c>
      <c r="K18" s="2" t="str">
        <f t="shared" si="4"/>
        <v xml:space="preserve"> 1,096 </v>
      </c>
      <c r="L18" s="2" t="str">
        <f t="shared" si="5"/>
        <v xml:space="preserve">6 GB </v>
      </c>
      <c r="M18" s="2" t="str">
        <f t="shared" si="6"/>
        <v xml:space="preserve">128 GB </v>
      </c>
      <c r="N18" s="2" t="str">
        <f t="shared" si="7"/>
        <v xml:space="preserve">6.72 </v>
      </c>
      <c r="O18" s="2" t="str">
        <f t="shared" si="8"/>
        <v>50</v>
      </c>
      <c r="P18" s="2" t="str">
        <f t="shared" si="9"/>
        <v>2MP</v>
      </c>
      <c r="Q18" s="2" t="str">
        <f t="shared" si="10"/>
        <v xml:space="preserve">6000 </v>
      </c>
      <c r="R18" s="2" t="str">
        <f>MID(T18,FIND("Battery",T18)+7,FIND("Processor",T18)-FIND("Battery",T18)-7)</f>
        <v xml:space="preserve">6 Gen 1 </v>
      </c>
      <c r="T18" t="s">
        <v>29</v>
      </c>
    </row>
    <row r="19" spans="1:20" x14ac:dyDescent="0.4">
      <c r="A19" t="s">
        <v>54</v>
      </c>
      <c r="B19" t="str">
        <f t="shared" si="0"/>
        <v xml:space="preserve">vivo T3x 5G </v>
      </c>
      <c r="C19" s="5" t="str">
        <f>MID(A19,FIND("(",A19)+1,FIND(",",A19)-FIND("(",A19)-1)</f>
        <v>Crimson Bliss</v>
      </c>
      <c r="D19" t="s">
        <v>55</v>
      </c>
      <c r="E19" s="3" t="str">
        <f t="shared" si="1"/>
        <v>16,499</v>
      </c>
      <c r="F19">
        <v>4.4000000000000004</v>
      </c>
      <c r="G19" t="s">
        <v>56</v>
      </c>
      <c r="H19" s="4" t="str">
        <f t="shared" si="2"/>
        <v>19%</v>
      </c>
      <c r="I19" t="s">
        <v>57</v>
      </c>
      <c r="J19" s="2" t="str">
        <f t="shared" si="3"/>
        <v xml:space="preserve">8,203 </v>
      </c>
      <c r="K19" s="2" t="str">
        <f t="shared" si="4"/>
        <v xml:space="preserve"> 368 </v>
      </c>
      <c r="L19" s="2" t="str">
        <f t="shared" si="5"/>
        <v xml:space="preserve">8 GB </v>
      </c>
      <c r="M19" s="2" t="str">
        <f t="shared" si="6"/>
        <v xml:space="preserve">128 GB </v>
      </c>
      <c r="N19" s="2" t="str">
        <f t="shared" si="7"/>
        <v xml:space="preserve">6.72 </v>
      </c>
      <c r="O19" s="2" t="str">
        <f t="shared" si="8"/>
        <v>50</v>
      </c>
      <c r="P19" s="2" t="str">
        <f t="shared" si="9"/>
        <v>2MP</v>
      </c>
      <c r="Q19" s="2" t="str">
        <f t="shared" si="10"/>
        <v xml:space="preserve">6000 </v>
      </c>
      <c r="R19" s="2" t="str">
        <f>MID(T19,FIND("Battery",T19)+7,FIND("Processor",T19)-FIND("Battery",T19)-7)</f>
        <v xml:space="preserve">6 Gen 1 </v>
      </c>
      <c r="T19" t="s">
        <v>58</v>
      </c>
    </row>
    <row r="20" spans="1:20" x14ac:dyDescent="0.4">
      <c r="A20" t="s">
        <v>59</v>
      </c>
      <c r="B20" t="str">
        <f t="shared" si="0"/>
        <v xml:space="preserve">POCO C65 </v>
      </c>
      <c r="C20" s="5" t="str">
        <f>MID(A20,FIND("(",A20)+1,FIND(",",A20)-FIND("(",A20)-1)</f>
        <v>Matte Black</v>
      </c>
      <c r="D20" t="s">
        <v>46</v>
      </c>
      <c r="E20" s="3" t="str">
        <f t="shared" si="1"/>
        <v>6,999</v>
      </c>
      <c r="F20">
        <v>4.3</v>
      </c>
      <c r="G20" t="s">
        <v>47</v>
      </c>
      <c r="H20" s="4" t="str">
        <f t="shared" si="2"/>
        <v>36%</v>
      </c>
      <c r="I20" t="s">
        <v>48</v>
      </c>
      <c r="J20" s="2" t="str">
        <f t="shared" si="3"/>
        <v xml:space="preserve">36,170 </v>
      </c>
      <c r="K20" s="2" t="str">
        <f t="shared" si="4"/>
        <v xml:space="preserve"> 1,932 </v>
      </c>
      <c r="L20" s="2" t="str">
        <f t="shared" si="5"/>
        <v xml:space="preserve">4 GB </v>
      </c>
      <c r="M20" s="2" t="str">
        <f t="shared" si="6"/>
        <v xml:space="preserve">128 GB </v>
      </c>
      <c r="N20" s="2" t="str">
        <f t="shared" si="7"/>
        <v xml:space="preserve">6.74 </v>
      </c>
      <c r="O20" s="2" t="str">
        <f t="shared" si="8"/>
        <v>50</v>
      </c>
      <c r="P20" s="2" t="str">
        <f t="shared" si="9"/>
        <v>AI Lens + 2MP</v>
      </c>
      <c r="Q20" s="2" t="str">
        <f t="shared" si="10"/>
        <v xml:space="preserve">5000 </v>
      </c>
      <c r="R20" s="2" t="str">
        <f>MID(T20,FIND("Battery",T20)+7,FIND("Processor",T20)-FIND("Battery",T20)-7)</f>
        <v xml:space="preserve">Helio G85 </v>
      </c>
      <c r="T20" t="s">
        <v>49</v>
      </c>
    </row>
    <row r="21" spans="1:20" x14ac:dyDescent="0.4">
      <c r="A21" t="s">
        <v>60</v>
      </c>
      <c r="B21" t="str">
        <f t="shared" si="0"/>
        <v xml:space="preserve">Motorola g64 5G </v>
      </c>
      <c r="C21" s="5" t="str">
        <f>MID(A21,FIND("(",A21)+1,FIND(",",A21)-FIND("(",A21)-1)</f>
        <v>Pearl Blue</v>
      </c>
      <c r="D21" t="s">
        <v>26</v>
      </c>
      <c r="E21" s="3" t="str">
        <f t="shared" si="1"/>
        <v>14,999</v>
      </c>
      <c r="F21">
        <v>4.2</v>
      </c>
      <c r="G21" t="s">
        <v>61</v>
      </c>
      <c r="H21" s="4" t="str">
        <f t="shared" si="2"/>
        <v>16%</v>
      </c>
      <c r="I21" t="s">
        <v>62</v>
      </c>
      <c r="J21" s="2" t="str">
        <f t="shared" si="3"/>
        <v xml:space="preserve">18,240 </v>
      </c>
      <c r="K21" s="2" t="str">
        <f t="shared" si="4"/>
        <v xml:space="preserve"> 953 </v>
      </c>
      <c r="L21" s="2" t="str">
        <f t="shared" si="5"/>
        <v xml:space="preserve">8 GB </v>
      </c>
      <c r="M21" s="2" t="str">
        <f t="shared" si="6"/>
        <v xml:space="preserve">128 GB </v>
      </c>
      <c r="N21" s="2" t="str">
        <f t="shared" si="7"/>
        <v xml:space="preserve">6.5 </v>
      </c>
      <c r="O21" s="2" t="str">
        <f t="shared" si="8"/>
        <v>50</v>
      </c>
      <c r="P21" s="2" t="str">
        <f t="shared" si="9"/>
        <v>8MP</v>
      </c>
      <c r="Q21" s="2" t="str">
        <f t="shared" si="10"/>
        <v xml:space="preserve">6000 </v>
      </c>
      <c r="R21" s="2" t="str">
        <f>MID(T21,FIND("Battery",T21)+7,FIND("Processor",T21)-FIND("Battery",T21)-7)</f>
        <v xml:space="preserve">Dimensity 7025 </v>
      </c>
      <c r="T21" t="s">
        <v>63</v>
      </c>
    </row>
    <row r="22" spans="1:20" x14ac:dyDescent="0.4">
      <c r="A22" t="s">
        <v>64</v>
      </c>
      <c r="B22" t="str">
        <f t="shared" si="0"/>
        <v xml:space="preserve">Motorola g64 5G </v>
      </c>
      <c r="C22" s="5" t="str">
        <f>MID(A22,FIND("(",A22)+1,FIND(",",A22)-FIND("(",A22)-1)</f>
        <v>Ice Lilac</v>
      </c>
      <c r="D22" t="s">
        <v>26</v>
      </c>
      <c r="E22" s="3" t="str">
        <f t="shared" si="1"/>
        <v>14,999</v>
      </c>
      <c r="F22">
        <v>4.2</v>
      </c>
      <c r="G22" t="s">
        <v>61</v>
      </c>
      <c r="H22" s="4" t="str">
        <f t="shared" si="2"/>
        <v>16%</v>
      </c>
      <c r="I22" t="s">
        <v>62</v>
      </c>
      <c r="J22" s="2" t="str">
        <f t="shared" si="3"/>
        <v xml:space="preserve">18,240 </v>
      </c>
      <c r="K22" s="2" t="str">
        <f t="shared" si="4"/>
        <v xml:space="preserve"> 953 </v>
      </c>
      <c r="L22" s="2" t="str">
        <f t="shared" si="5"/>
        <v xml:space="preserve">8 GB </v>
      </c>
      <c r="M22" s="2" t="str">
        <f t="shared" si="6"/>
        <v xml:space="preserve">128 GB </v>
      </c>
      <c r="N22" s="2" t="str">
        <f t="shared" si="7"/>
        <v xml:space="preserve">6.5 </v>
      </c>
      <c r="O22" s="2" t="str">
        <f t="shared" si="8"/>
        <v>50</v>
      </c>
      <c r="P22" s="2" t="str">
        <f t="shared" si="9"/>
        <v>8MP</v>
      </c>
      <c r="Q22" s="2" t="str">
        <f t="shared" si="10"/>
        <v xml:space="preserve">6000 </v>
      </c>
      <c r="R22" s="2" t="str">
        <f>MID(T22,FIND("Battery",T22)+7,FIND("Processor",T22)-FIND("Battery",T22)-7)</f>
        <v xml:space="preserve">Dimensity 7025 </v>
      </c>
      <c r="T22" t="s">
        <v>63</v>
      </c>
    </row>
    <row r="23" spans="1:20" x14ac:dyDescent="0.4">
      <c r="A23" t="s">
        <v>65</v>
      </c>
      <c r="B23" t="str">
        <f t="shared" si="0"/>
        <v xml:space="preserve">Motorola Edge 50 Fusion </v>
      </c>
      <c r="C23" s="5" t="str">
        <f>MID(A23,FIND("(",A23)+1,FIND(",",A23)-FIND("(",A23)-1)</f>
        <v>Marshmallow Blue</v>
      </c>
      <c r="D23" t="s">
        <v>6</v>
      </c>
      <c r="E23" s="3" t="str">
        <f t="shared" si="1"/>
        <v>24,999</v>
      </c>
      <c r="F23">
        <v>4.5</v>
      </c>
      <c r="G23" t="s">
        <v>66</v>
      </c>
      <c r="H23" s="4" t="str">
        <f t="shared" si="2"/>
        <v>10%</v>
      </c>
      <c r="I23" t="s">
        <v>67</v>
      </c>
      <c r="J23" s="2" t="str">
        <f t="shared" si="3"/>
        <v xml:space="preserve">19,450 </v>
      </c>
      <c r="K23" s="2" t="str">
        <f t="shared" si="4"/>
        <v xml:space="preserve"> 1,289 </v>
      </c>
      <c r="L23" s="2" t="str">
        <f t="shared" si="5"/>
        <v xml:space="preserve">12 GB </v>
      </c>
      <c r="M23" s="2" t="str">
        <f t="shared" si="6"/>
        <v xml:space="preserve">256 GB </v>
      </c>
      <c r="N23" s="2" t="str">
        <f t="shared" si="7"/>
        <v xml:space="preserve">6.7 </v>
      </c>
      <c r="O23" s="2" t="str">
        <f t="shared" si="8"/>
        <v>50</v>
      </c>
      <c r="P23" s="2" t="str">
        <f t="shared" si="9"/>
        <v>13MP</v>
      </c>
      <c r="Q23" s="2" t="str">
        <f t="shared" si="10"/>
        <v xml:space="preserve">5000 </v>
      </c>
      <c r="R23" s="2" t="str">
        <f>MID(T23,FIND("Battery",T23)+7,FIND("Processor",T23)-FIND("Battery",T23)-7)</f>
        <v xml:space="preserve">7s Gen 2 </v>
      </c>
      <c r="T23" t="s">
        <v>68</v>
      </c>
    </row>
    <row r="24" spans="1:20" x14ac:dyDescent="0.4">
      <c r="A24" t="s">
        <v>69</v>
      </c>
      <c r="B24" t="str">
        <f t="shared" si="0"/>
        <v xml:space="preserve">Apple iPhone 15 </v>
      </c>
      <c r="C24" s="5" t="str">
        <f>MID(A24,FIND("(",A24)+1,FIND(",",A24)-FIND("(",A24)-1)</f>
        <v>Blue</v>
      </c>
      <c r="D24" t="s">
        <v>38</v>
      </c>
      <c r="E24" s="3" t="str">
        <f t="shared" si="1"/>
        <v>71,999</v>
      </c>
      <c r="F24">
        <v>4.5999999999999996</v>
      </c>
      <c r="G24" t="s">
        <v>39</v>
      </c>
      <c r="H24" s="4" t="str">
        <f t="shared" si="2"/>
        <v>9%</v>
      </c>
      <c r="I24" t="s">
        <v>40</v>
      </c>
      <c r="J24" s="2" t="str">
        <f t="shared" si="3"/>
        <v xml:space="preserve">43,008 </v>
      </c>
      <c r="K24" s="2" t="str">
        <f t="shared" si="4"/>
        <v xml:space="preserve"> 2,320 </v>
      </c>
      <c r="L24" s="2" t="str">
        <f t="shared" si="5"/>
        <v>Not Mentioned</v>
      </c>
      <c r="M24" s="2" t="e">
        <f t="shared" si="6"/>
        <v>#VALUE!</v>
      </c>
      <c r="N24" s="2" t="str">
        <f t="shared" si="7"/>
        <v xml:space="preserve">6.1 </v>
      </c>
      <c r="O24" s="2" t="str">
        <f t="shared" si="8"/>
        <v>48</v>
      </c>
      <c r="P24" s="2" t="str">
        <f t="shared" si="9"/>
        <v>12MP</v>
      </c>
      <c r="Q24" s="2" t="e">
        <f t="shared" si="10"/>
        <v>#VALUE!</v>
      </c>
      <c r="R24" s="2" t="e">
        <f>MID(T24,FIND("Battery",T24)+7,FIND("Processor",T24)-FIND("Battery",T24)-7)</f>
        <v>#VALUE!</v>
      </c>
      <c r="T24" t="s">
        <v>41</v>
      </c>
    </row>
    <row r="25" spans="1:20" x14ac:dyDescent="0.4">
      <c r="A25" t="s">
        <v>70</v>
      </c>
      <c r="B25" t="str">
        <f t="shared" si="0"/>
        <v xml:space="preserve">Motorola g04s </v>
      </c>
      <c r="C25" s="5" t="str">
        <f>MID(A25,FIND("(",A25)+1,FIND(",",A25)-FIND("(",A25)-1)</f>
        <v>Satin Blue</v>
      </c>
      <c r="D25" t="s">
        <v>46</v>
      </c>
      <c r="E25" s="3" t="str">
        <f t="shared" si="1"/>
        <v>6,999</v>
      </c>
      <c r="F25">
        <v>4.2</v>
      </c>
      <c r="G25" t="s">
        <v>71</v>
      </c>
      <c r="H25" s="4" t="str">
        <f t="shared" si="2"/>
        <v>30%</v>
      </c>
      <c r="I25" t="s">
        <v>72</v>
      </c>
      <c r="J25" s="2" t="str">
        <f t="shared" si="3"/>
        <v xml:space="preserve">7,390 </v>
      </c>
      <c r="K25" s="2" t="str">
        <f t="shared" si="4"/>
        <v xml:space="preserve"> 411 </v>
      </c>
      <c r="L25" s="2" t="str">
        <f t="shared" si="5"/>
        <v xml:space="preserve">4 GB </v>
      </c>
      <c r="M25" s="2" t="str">
        <f t="shared" si="6"/>
        <v xml:space="preserve">64 GB </v>
      </c>
      <c r="N25" s="2" t="str">
        <f t="shared" si="7"/>
        <v xml:space="preserve">6.6 </v>
      </c>
      <c r="O25" s="2" t="str">
        <f t="shared" si="8"/>
        <v>50</v>
      </c>
      <c r="P25" s="2" t="e">
        <f t="shared" si="9"/>
        <v>#VALUE!</v>
      </c>
      <c r="Q25" s="2" t="str">
        <f t="shared" si="10"/>
        <v xml:space="preserve"> | 5MP Front Camera5000 </v>
      </c>
      <c r="R25" s="2" t="str">
        <f>MID(T25,FIND("Battery",T25)+7,FIND("Processor",T25)-FIND("Battery",T25)-7)</f>
        <v xml:space="preserve">T606 </v>
      </c>
      <c r="T25" t="s">
        <v>73</v>
      </c>
    </row>
    <row r="26" spans="1:20" x14ac:dyDescent="0.4">
      <c r="A26" t="s">
        <v>74</v>
      </c>
      <c r="B26" t="str">
        <f t="shared" si="0"/>
        <v xml:space="preserve">Motorola Edge 50 Pro 5G with 68W Charger </v>
      </c>
      <c r="C26" s="5" t="str">
        <f>MID(A26,FIND("(",A26)+1,FIND(",",A26)-FIND("(",A26)-1)</f>
        <v>Black Beauty</v>
      </c>
      <c r="D26" t="s">
        <v>75</v>
      </c>
      <c r="E26" s="3" t="str">
        <f t="shared" si="1"/>
        <v>31,999</v>
      </c>
      <c r="F26">
        <v>4.4000000000000004</v>
      </c>
      <c r="G26" t="s">
        <v>7</v>
      </c>
      <c r="H26" s="4" t="str">
        <f t="shared" si="2"/>
        <v>13%</v>
      </c>
      <c r="I26" t="s">
        <v>76</v>
      </c>
      <c r="J26" s="2" t="str">
        <f t="shared" si="3"/>
        <v xml:space="preserve">20,498 </v>
      </c>
      <c r="K26" s="2" t="str">
        <f t="shared" si="4"/>
        <v xml:space="preserve"> 1,800 </v>
      </c>
      <c r="L26" s="2" t="str">
        <f t="shared" si="5"/>
        <v xml:space="preserve">8 GB </v>
      </c>
      <c r="M26" s="2" t="str">
        <f t="shared" si="6"/>
        <v xml:space="preserve">256 GB </v>
      </c>
      <c r="N26" s="2" t="str">
        <f t="shared" si="7"/>
        <v xml:space="preserve">6.7 </v>
      </c>
      <c r="O26" s="2" t="str">
        <f t="shared" si="8"/>
        <v>50</v>
      </c>
      <c r="P26" s="2" t="str">
        <f t="shared" si="9"/>
        <v>13MP + 10MP</v>
      </c>
      <c r="Q26" s="2" t="str">
        <f t="shared" si="10"/>
        <v xml:space="preserve">4500 </v>
      </c>
      <c r="R26" s="2" t="str">
        <f>MID(T26,FIND("Battery",T26)+7,FIND("Processor",T26)-FIND("Battery",T26)-7)</f>
        <v xml:space="preserve">7 Gen 3 Mobile Platform </v>
      </c>
      <c r="T26" t="s">
        <v>77</v>
      </c>
    </row>
    <row r="27" spans="1:20" x14ac:dyDescent="0.4">
      <c r="A27" t="s">
        <v>78</v>
      </c>
      <c r="B27" t="str">
        <f t="shared" si="0"/>
        <v xml:space="preserve">POCO C65 </v>
      </c>
      <c r="C27" s="5" t="str">
        <f>MID(A27,FIND("(",A27)+1,FIND(",",A27)-FIND("(",A27)-1)</f>
        <v>Pastel Green</v>
      </c>
      <c r="D27" t="s">
        <v>46</v>
      </c>
      <c r="E27" s="3" t="str">
        <f t="shared" si="1"/>
        <v>6,999</v>
      </c>
      <c r="F27">
        <v>4.3</v>
      </c>
      <c r="G27" t="s">
        <v>47</v>
      </c>
      <c r="H27" s="4" t="str">
        <f t="shared" si="2"/>
        <v>36%</v>
      </c>
      <c r="I27" t="s">
        <v>48</v>
      </c>
      <c r="J27" s="2" t="str">
        <f t="shared" si="3"/>
        <v xml:space="preserve">36,170 </v>
      </c>
      <c r="K27" s="2" t="str">
        <f t="shared" si="4"/>
        <v xml:space="preserve"> 1,932 </v>
      </c>
      <c r="L27" s="2" t="str">
        <f t="shared" si="5"/>
        <v xml:space="preserve">4 GB </v>
      </c>
      <c r="M27" s="2" t="str">
        <f t="shared" si="6"/>
        <v xml:space="preserve">128 GB </v>
      </c>
      <c r="N27" s="2" t="str">
        <f t="shared" si="7"/>
        <v xml:space="preserve">6.74 </v>
      </c>
      <c r="O27" s="2" t="str">
        <f t="shared" si="8"/>
        <v>50</v>
      </c>
      <c r="P27" s="2" t="str">
        <f t="shared" si="9"/>
        <v>AI Lens + 2MP</v>
      </c>
      <c r="Q27" s="2" t="str">
        <f t="shared" si="10"/>
        <v xml:space="preserve">5000 </v>
      </c>
      <c r="R27" s="2" t="str">
        <f>MID(T27,FIND("Battery",T27)+7,FIND("Processor",T27)-FIND("Battery",T27)-7)</f>
        <v xml:space="preserve">Helio G85 </v>
      </c>
      <c r="T27" t="s">
        <v>49</v>
      </c>
    </row>
    <row r="28" spans="1:20" x14ac:dyDescent="0.4">
      <c r="A28" t="s">
        <v>5</v>
      </c>
      <c r="B28" t="str">
        <f t="shared" si="0"/>
        <v xml:space="preserve">REDMI Note 13 Pro 5G </v>
      </c>
      <c r="C28" s="5" t="str">
        <f>MID(A28,FIND("(",A28)+1,FIND(",",A28)-FIND("(",A28)-1)</f>
        <v>Midnight Black</v>
      </c>
      <c r="D28" t="s">
        <v>6</v>
      </c>
      <c r="E28" s="3" t="str">
        <f t="shared" si="1"/>
        <v>24,999</v>
      </c>
      <c r="F28">
        <v>4.3</v>
      </c>
      <c r="G28" t="s">
        <v>7</v>
      </c>
      <c r="H28" s="4" t="str">
        <f t="shared" si="2"/>
        <v>13%</v>
      </c>
      <c r="I28" t="s">
        <v>8</v>
      </c>
      <c r="J28" s="2" t="str">
        <f t="shared" si="3"/>
        <v xml:space="preserve">16,522 </v>
      </c>
      <c r="K28" s="2" t="str">
        <f t="shared" si="4"/>
        <v xml:space="preserve"> 1,485 </v>
      </c>
      <c r="L28" s="2" t="str">
        <f t="shared" si="5"/>
        <v xml:space="preserve">8 GB </v>
      </c>
      <c r="M28" s="2" t="str">
        <f t="shared" si="6"/>
        <v xml:space="preserve">128 GB </v>
      </c>
      <c r="N28" s="2" t="str">
        <f t="shared" si="7"/>
        <v xml:space="preserve">6.67 </v>
      </c>
      <c r="O28" s="2" t="str">
        <f t="shared" si="8"/>
        <v>200</v>
      </c>
      <c r="P28" s="2" t="str">
        <f t="shared" si="9"/>
        <v>8MP + 2MP</v>
      </c>
      <c r="Q28" s="2" t="str">
        <f t="shared" si="10"/>
        <v xml:space="preserve">5100 </v>
      </c>
      <c r="R28" s="2" t="str">
        <f>MID(T28,FIND("Battery",T28)+7,FIND("Processor",T28)-FIND("Battery",T28)-7)</f>
        <v xml:space="preserve">7s Gen 2 Mobile Platform 5G </v>
      </c>
      <c r="T28" t="s">
        <v>9</v>
      </c>
    </row>
    <row r="29" spans="1:20" x14ac:dyDescent="0.4">
      <c r="A29" t="s">
        <v>10</v>
      </c>
      <c r="B29" t="str">
        <f t="shared" si="0"/>
        <v xml:space="preserve">REDMI Note 13 Pro+ 5G </v>
      </c>
      <c r="C29" s="5" t="str">
        <f>MID(A29,FIND("(",A29)+1,FIND(",",A29)-FIND("(",A29)-1)</f>
        <v>Fusion White</v>
      </c>
      <c r="D29" t="s">
        <v>11</v>
      </c>
      <c r="E29" s="3" t="str">
        <f t="shared" si="1"/>
        <v>30,999</v>
      </c>
      <c r="F29">
        <v>4.2</v>
      </c>
      <c r="G29" t="s">
        <v>12</v>
      </c>
      <c r="H29" s="4" t="str">
        <f t="shared" si="2"/>
        <v>8%</v>
      </c>
      <c r="I29" t="s">
        <v>13</v>
      </c>
      <c r="J29" s="2" t="str">
        <f t="shared" si="3"/>
        <v xml:space="preserve">7,304 </v>
      </c>
      <c r="K29" s="2" t="str">
        <f t="shared" si="4"/>
        <v xml:space="preserve"> 825 </v>
      </c>
      <c r="L29" s="2" t="str">
        <f t="shared" si="5"/>
        <v xml:space="preserve">8 GB </v>
      </c>
      <c r="M29" s="2" t="str">
        <f t="shared" si="6"/>
        <v xml:space="preserve">256 GB </v>
      </c>
      <c r="N29" s="2" t="str">
        <f t="shared" si="7"/>
        <v xml:space="preserve">6.67 </v>
      </c>
      <c r="O29" s="2" t="str">
        <f t="shared" si="8"/>
        <v>200</v>
      </c>
      <c r="P29" s="2" t="str">
        <f t="shared" si="9"/>
        <v>8MP + 2MP</v>
      </c>
      <c r="Q29" s="2" t="str">
        <f t="shared" si="10"/>
        <v xml:space="preserve">5000 </v>
      </c>
      <c r="R29" s="2" t="str">
        <f>MID(T29,FIND("Battery",T29)+7,FIND("Processor",T29)-FIND("Battery",T29)-7)</f>
        <v xml:space="preserve">Dimensity 7200 Ultra 5G </v>
      </c>
      <c r="T29" t="s">
        <v>14</v>
      </c>
    </row>
    <row r="30" spans="1:20" x14ac:dyDescent="0.4">
      <c r="A30" t="s">
        <v>79</v>
      </c>
      <c r="B30" t="str">
        <f t="shared" si="0"/>
        <v xml:space="preserve">Motorola g64 5G </v>
      </c>
      <c r="C30" s="5" t="str">
        <f>MID(A30,FIND("(",A30)+1,FIND(",",A30)-FIND("(",A30)-1)</f>
        <v>Ice Lilac</v>
      </c>
      <c r="D30" t="s">
        <v>80</v>
      </c>
      <c r="E30" s="3" t="str">
        <f t="shared" si="1"/>
        <v>16,999</v>
      </c>
      <c r="F30">
        <v>4.2</v>
      </c>
      <c r="G30" t="s">
        <v>81</v>
      </c>
      <c r="H30" s="4" t="str">
        <f t="shared" si="2"/>
        <v>15%</v>
      </c>
      <c r="I30" t="s">
        <v>82</v>
      </c>
      <c r="J30" s="2" t="str">
        <f t="shared" si="3"/>
        <v xml:space="preserve">11,250 </v>
      </c>
      <c r="K30" s="2" t="str">
        <f t="shared" si="4"/>
        <v xml:space="preserve"> 668 </v>
      </c>
      <c r="L30" s="2" t="str">
        <f t="shared" si="5"/>
        <v xml:space="preserve">12 GB </v>
      </c>
      <c r="M30" s="2" t="str">
        <f t="shared" si="6"/>
        <v xml:space="preserve">256 GB </v>
      </c>
      <c r="N30" s="2" t="str">
        <f t="shared" si="7"/>
        <v xml:space="preserve">6.5 </v>
      </c>
      <c r="O30" s="2" t="str">
        <f t="shared" si="8"/>
        <v>50</v>
      </c>
      <c r="P30" s="2" t="str">
        <f t="shared" si="9"/>
        <v>8MP</v>
      </c>
      <c r="Q30" s="2" t="str">
        <f t="shared" si="10"/>
        <v xml:space="preserve">6000 </v>
      </c>
      <c r="R30" s="2" t="str">
        <f>MID(T30,FIND("Battery",T30)+7,FIND("Processor",T30)-FIND("Battery",T30)-7)</f>
        <v xml:space="preserve">Dimensity 7025 </v>
      </c>
      <c r="T30" t="s">
        <v>83</v>
      </c>
    </row>
    <row r="31" spans="1:20" x14ac:dyDescent="0.4">
      <c r="A31" t="s">
        <v>84</v>
      </c>
      <c r="B31" t="str">
        <f t="shared" si="0"/>
        <v xml:space="preserve">Motorola Edge 50 Fusion </v>
      </c>
      <c r="C31" s="5" t="str">
        <f>MID(A31,FIND("(",A31)+1,FIND(",",A31)-FIND("(",A31)-1)</f>
        <v>Hot Pink</v>
      </c>
      <c r="D31" t="s">
        <v>6</v>
      </c>
      <c r="E31" s="3" t="str">
        <f t="shared" si="1"/>
        <v>24,999</v>
      </c>
      <c r="F31">
        <v>4.5</v>
      </c>
      <c r="G31" t="s">
        <v>66</v>
      </c>
      <c r="H31" s="4" t="str">
        <f t="shared" si="2"/>
        <v>10%</v>
      </c>
      <c r="I31" t="s">
        <v>67</v>
      </c>
      <c r="J31" s="2" t="str">
        <f t="shared" si="3"/>
        <v xml:space="preserve">19,450 </v>
      </c>
      <c r="K31" s="2" t="str">
        <f t="shared" si="4"/>
        <v xml:space="preserve"> 1,289 </v>
      </c>
      <c r="L31" s="2" t="str">
        <f t="shared" si="5"/>
        <v xml:space="preserve">12 GB </v>
      </c>
      <c r="M31" s="2" t="str">
        <f t="shared" si="6"/>
        <v xml:space="preserve">256 GB </v>
      </c>
      <c r="N31" s="2" t="str">
        <f t="shared" si="7"/>
        <v xml:space="preserve">6.7 </v>
      </c>
      <c r="O31" s="2" t="str">
        <f t="shared" si="8"/>
        <v>50</v>
      </c>
      <c r="P31" s="2" t="str">
        <f t="shared" si="9"/>
        <v>13MP</v>
      </c>
      <c r="Q31" s="2" t="str">
        <f t="shared" si="10"/>
        <v xml:space="preserve">5000 </v>
      </c>
      <c r="R31" s="2" t="str">
        <f>MID(T31,FIND("Battery",T31)+7,FIND("Processor",T31)-FIND("Battery",T31)-7)</f>
        <v xml:space="preserve">7s Gen 2 </v>
      </c>
      <c r="T31" t="s">
        <v>68</v>
      </c>
    </row>
    <row r="32" spans="1:20" x14ac:dyDescent="0.4">
      <c r="A32" t="s">
        <v>35</v>
      </c>
      <c r="B32" t="str">
        <f t="shared" si="0"/>
        <v xml:space="preserve">REDMI Note 13 Pro 5G </v>
      </c>
      <c r="C32" s="5" t="str">
        <f>MID(A32,FIND("(",A32)+1,FIND(",",A32)-FIND("(",A32)-1)</f>
        <v>Arctic White</v>
      </c>
      <c r="D32" t="s">
        <v>6</v>
      </c>
      <c r="E32" s="3" t="str">
        <f t="shared" si="1"/>
        <v>24,999</v>
      </c>
      <c r="F32">
        <v>4.3</v>
      </c>
      <c r="G32" t="s">
        <v>7</v>
      </c>
      <c r="H32" s="4" t="str">
        <f t="shared" si="2"/>
        <v>13%</v>
      </c>
      <c r="I32" t="s">
        <v>8</v>
      </c>
      <c r="J32" s="2" t="str">
        <f t="shared" si="3"/>
        <v xml:space="preserve">16,522 </v>
      </c>
      <c r="K32" s="2" t="str">
        <f t="shared" si="4"/>
        <v xml:space="preserve"> 1,485 </v>
      </c>
      <c r="L32" s="2" t="str">
        <f t="shared" si="5"/>
        <v xml:space="preserve">8 GB </v>
      </c>
      <c r="M32" s="2" t="str">
        <f t="shared" si="6"/>
        <v xml:space="preserve">128 GB </v>
      </c>
      <c r="N32" s="2" t="str">
        <f t="shared" si="7"/>
        <v xml:space="preserve">6.67 </v>
      </c>
      <c r="O32" s="2" t="str">
        <f t="shared" si="8"/>
        <v>200</v>
      </c>
      <c r="P32" s="2" t="str">
        <f t="shared" si="9"/>
        <v>8MP + 2MP</v>
      </c>
      <c r="Q32" s="2" t="str">
        <f t="shared" si="10"/>
        <v xml:space="preserve">5100 </v>
      </c>
      <c r="R32" s="2" t="str">
        <f>MID(T32,FIND("Battery",T32)+7,FIND("Processor",T32)-FIND("Battery",T32)-7)</f>
        <v xml:space="preserve">7s Gen 2 Mobile Platform 5G </v>
      </c>
      <c r="T32" t="s">
        <v>9</v>
      </c>
    </row>
    <row r="33" spans="1:20" x14ac:dyDescent="0.4">
      <c r="A33" t="s">
        <v>36</v>
      </c>
      <c r="B33" t="str">
        <f t="shared" si="0"/>
        <v xml:space="preserve">REDMI Note 13 Pro+ 5G </v>
      </c>
      <c r="C33" s="5" t="str">
        <f>MID(A33,FIND("(",A33)+1,FIND(",",A33)-FIND("(",A33)-1)</f>
        <v>Fusion Black</v>
      </c>
      <c r="D33" t="s">
        <v>11</v>
      </c>
      <c r="E33" s="3" t="str">
        <f t="shared" si="1"/>
        <v>30,999</v>
      </c>
      <c r="F33">
        <v>4.2</v>
      </c>
      <c r="G33" t="s">
        <v>12</v>
      </c>
      <c r="H33" s="4" t="str">
        <f t="shared" si="2"/>
        <v>8%</v>
      </c>
      <c r="I33" t="s">
        <v>13</v>
      </c>
      <c r="J33" s="2" t="str">
        <f t="shared" si="3"/>
        <v xml:space="preserve">7,304 </v>
      </c>
      <c r="K33" s="2" t="str">
        <f t="shared" si="4"/>
        <v xml:space="preserve"> 825 </v>
      </c>
      <c r="L33" s="2" t="str">
        <f t="shared" si="5"/>
        <v xml:space="preserve">8 GB </v>
      </c>
      <c r="M33" s="2" t="str">
        <f t="shared" si="6"/>
        <v xml:space="preserve">256 GB </v>
      </c>
      <c r="N33" s="2" t="str">
        <f t="shared" si="7"/>
        <v xml:space="preserve">6.67 </v>
      </c>
      <c r="O33" s="2" t="str">
        <f t="shared" si="8"/>
        <v>200</v>
      </c>
      <c r="P33" s="2" t="str">
        <f t="shared" si="9"/>
        <v>8MP + 2MP</v>
      </c>
      <c r="Q33" s="2" t="str">
        <f t="shared" si="10"/>
        <v xml:space="preserve">5000 </v>
      </c>
      <c r="R33" s="2" t="str">
        <f>MID(T33,FIND("Battery",T33)+7,FIND("Processor",T33)-FIND("Battery",T33)-7)</f>
        <v xml:space="preserve">Dimensity 7200 Ultra 5G </v>
      </c>
      <c r="T33" t="s">
        <v>14</v>
      </c>
    </row>
    <row r="34" spans="1:20" x14ac:dyDescent="0.4">
      <c r="A34" t="s">
        <v>45</v>
      </c>
      <c r="B34" t="str">
        <f t="shared" si="0"/>
        <v xml:space="preserve">POCO C65 </v>
      </c>
      <c r="C34" s="5" t="str">
        <f>MID(A34,FIND("(",A34)+1,FIND(",",A34)-FIND("(",A34)-1)</f>
        <v>Pastel Blue</v>
      </c>
      <c r="D34" t="s">
        <v>85</v>
      </c>
      <c r="E34" s="3" t="str">
        <f t="shared" si="1"/>
        <v>7,499</v>
      </c>
      <c r="F34">
        <v>4.2</v>
      </c>
      <c r="G34" t="s">
        <v>86</v>
      </c>
      <c r="H34" s="4" t="str">
        <f t="shared" si="2"/>
        <v>37%</v>
      </c>
      <c r="I34" t="s">
        <v>87</v>
      </c>
      <c r="J34" s="2" t="str">
        <f t="shared" si="3"/>
        <v xml:space="preserve">11,135 </v>
      </c>
      <c r="K34" s="2" t="str">
        <f t="shared" si="4"/>
        <v xml:space="preserve"> 579 </v>
      </c>
      <c r="L34" s="2" t="str">
        <f t="shared" si="5"/>
        <v xml:space="preserve">6 GB </v>
      </c>
      <c r="M34" s="2" t="str">
        <f t="shared" si="6"/>
        <v xml:space="preserve">128 GB </v>
      </c>
      <c r="N34" s="2" t="str">
        <f t="shared" si="7"/>
        <v xml:space="preserve">6.74 </v>
      </c>
      <c r="O34" s="2" t="str">
        <f t="shared" si="8"/>
        <v>50</v>
      </c>
      <c r="P34" s="2" t="str">
        <f t="shared" si="9"/>
        <v>AI Lens + 2MP</v>
      </c>
      <c r="Q34" s="2" t="str">
        <f t="shared" si="10"/>
        <v xml:space="preserve">5000 </v>
      </c>
      <c r="R34" s="2" t="str">
        <f>MID(T34,FIND("Battery",T34)+7,FIND("Processor",T34)-FIND("Battery",T34)-7)</f>
        <v xml:space="preserve">Helio G85 </v>
      </c>
      <c r="T34" t="s">
        <v>88</v>
      </c>
    </row>
    <row r="35" spans="1:20" x14ac:dyDescent="0.4">
      <c r="A35" t="s">
        <v>89</v>
      </c>
      <c r="B35" t="str">
        <f t="shared" si="0"/>
        <v xml:space="preserve">realme 12x 5G </v>
      </c>
      <c r="C35" s="5" t="str">
        <f>MID(A35,FIND("(",A35)+1,FIND(",",A35)-FIND("(",A35)-1)</f>
        <v>Twilight Purple</v>
      </c>
      <c r="D35" t="s">
        <v>26</v>
      </c>
      <c r="E35" s="3" t="str">
        <f t="shared" si="1"/>
        <v>14,999</v>
      </c>
      <c r="F35">
        <v>4.4000000000000004</v>
      </c>
      <c r="G35" t="s">
        <v>27</v>
      </c>
      <c r="H35" s="4" t="str">
        <f t="shared" si="2"/>
        <v>21%</v>
      </c>
      <c r="I35" t="s">
        <v>90</v>
      </c>
      <c r="J35" s="2" t="str">
        <f t="shared" si="3"/>
        <v xml:space="preserve">4,743 </v>
      </c>
      <c r="K35" s="2" t="str">
        <f t="shared" si="4"/>
        <v xml:space="preserve"> 209 </v>
      </c>
      <c r="L35" s="2" t="str">
        <f t="shared" si="5"/>
        <v xml:space="preserve">8 GB </v>
      </c>
      <c r="M35" s="2" t="str">
        <f t="shared" si="6"/>
        <v xml:space="preserve">128 GB </v>
      </c>
      <c r="N35" s="2" t="str">
        <f t="shared" si="7"/>
        <v xml:space="preserve">6.72 </v>
      </c>
      <c r="O35" s="2" t="str">
        <f t="shared" si="8"/>
        <v>50</v>
      </c>
      <c r="P35" s="2" t="str">
        <f t="shared" si="9"/>
        <v>2MP</v>
      </c>
      <c r="Q35" s="2" t="str">
        <f t="shared" si="10"/>
        <v xml:space="preserve">5000 </v>
      </c>
      <c r="R35" s="2" t="str">
        <f>MID(T35,FIND("Battery",T35)+7,FIND("Processor",T35)-FIND("Battery",T35)-7)</f>
        <v xml:space="preserve">Dimensity 6100+ </v>
      </c>
      <c r="T35" t="s">
        <v>91</v>
      </c>
    </row>
    <row r="36" spans="1:20" x14ac:dyDescent="0.4">
      <c r="A36" t="s">
        <v>92</v>
      </c>
      <c r="B36" t="str">
        <f t="shared" si="0"/>
        <v xml:space="preserve">realme 12x 5G </v>
      </c>
      <c r="C36" s="5" t="str">
        <f>MID(A36,FIND("(",A36)+1,FIND(",",A36)-FIND("(",A36)-1)</f>
        <v>Woodland Green</v>
      </c>
      <c r="D36" t="s">
        <v>26</v>
      </c>
      <c r="E36" s="3" t="str">
        <f t="shared" si="1"/>
        <v>14,999</v>
      </c>
      <c r="F36">
        <v>4.4000000000000004</v>
      </c>
      <c r="G36" t="s">
        <v>27</v>
      </c>
      <c r="H36" s="4" t="str">
        <f t="shared" si="2"/>
        <v>21%</v>
      </c>
      <c r="I36" t="s">
        <v>90</v>
      </c>
      <c r="J36" s="2" t="str">
        <f t="shared" si="3"/>
        <v xml:space="preserve">4,743 </v>
      </c>
      <c r="K36" s="2" t="str">
        <f t="shared" si="4"/>
        <v xml:space="preserve"> 209 </v>
      </c>
      <c r="L36" s="2" t="str">
        <f t="shared" si="5"/>
        <v xml:space="preserve">8 GB </v>
      </c>
      <c r="M36" s="2" t="str">
        <f t="shared" si="6"/>
        <v xml:space="preserve">128 GB </v>
      </c>
      <c r="N36" s="2" t="str">
        <f t="shared" si="7"/>
        <v xml:space="preserve">6.72 </v>
      </c>
      <c r="O36" s="2" t="str">
        <f t="shared" si="8"/>
        <v>50</v>
      </c>
      <c r="P36" s="2" t="str">
        <f t="shared" si="9"/>
        <v>2MP</v>
      </c>
      <c r="Q36" s="2" t="str">
        <f t="shared" si="10"/>
        <v xml:space="preserve">5000 </v>
      </c>
      <c r="R36" s="2" t="str">
        <f>MID(T36,FIND("Battery",T36)+7,FIND("Processor",T36)-FIND("Battery",T36)-7)</f>
        <v xml:space="preserve">Dimensity 6100+ </v>
      </c>
      <c r="T36" t="s">
        <v>91</v>
      </c>
    </row>
    <row r="37" spans="1:20" x14ac:dyDescent="0.4">
      <c r="A37" t="s">
        <v>93</v>
      </c>
      <c r="B37" t="str">
        <f t="shared" si="0"/>
        <v xml:space="preserve">Apple iPhone 14 Plus </v>
      </c>
      <c r="C37" s="5" t="str">
        <f>MID(A37,FIND("(",A37)+1,FIND(",",A37)-FIND("(",A37)-1)</f>
        <v>Blue</v>
      </c>
      <c r="D37" t="s">
        <v>94</v>
      </c>
      <c r="E37" s="3" t="str">
        <f t="shared" si="1"/>
        <v>58,999</v>
      </c>
      <c r="F37">
        <v>4.5999999999999996</v>
      </c>
      <c r="G37" t="s">
        <v>95</v>
      </c>
      <c r="H37" s="4" t="str">
        <f t="shared" si="2"/>
        <v>26%</v>
      </c>
      <c r="I37" t="s">
        <v>96</v>
      </c>
      <c r="J37" s="2" t="str">
        <f t="shared" si="3"/>
        <v xml:space="preserve">75,163 </v>
      </c>
      <c r="K37" s="2" t="str">
        <f t="shared" si="4"/>
        <v xml:space="preserve"> 4,205 </v>
      </c>
      <c r="L37" s="2" t="str">
        <f t="shared" si="5"/>
        <v>Not Mentioned</v>
      </c>
      <c r="M37" s="2" t="e">
        <f t="shared" si="6"/>
        <v>#VALUE!</v>
      </c>
      <c r="N37" s="2" t="str">
        <f t="shared" si="7"/>
        <v xml:space="preserve">6.7 </v>
      </c>
      <c r="O37" s="2" t="str">
        <f t="shared" si="8"/>
        <v>12</v>
      </c>
      <c r="P37" s="2" t="str">
        <f t="shared" si="9"/>
        <v>12MP</v>
      </c>
      <c r="Q37" s="2" t="e">
        <f t="shared" si="10"/>
        <v>#VALUE!</v>
      </c>
      <c r="R37" s="2" t="e">
        <f>MID(T37,FIND("Battery",T37)+7,FIND("Processor",T37)-FIND("Battery",T37)-7)</f>
        <v>#VALUE!</v>
      </c>
      <c r="T37" t="s">
        <v>97</v>
      </c>
    </row>
    <row r="38" spans="1:20" x14ac:dyDescent="0.4">
      <c r="A38" t="s">
        <v>43</v>
      </c>
      <c r="B38" t="str">
        <f t="shared" si="0"/>
        <v xml:space="preserve">REDMI Note 13 Pro 5G </v>
      </c>
      <c r="C38" s="5" t="str">
        <f>MID(A38,FIND("(",A38)+1,FIND(",",A38)-FIND("(",A38)-1)</f>
        <v>Coral Purple</v>
      </c>
      <c r="D38" t="s">
        <v>6</v>
      </c>
      <c r="E38" s="3" t="str">
        <f t="shared" si="1"/>
        <v>24,999</v>
      </c>
      <c r="F38">
        <v>4.3</v>
      </c>
      <c r="G38" t="s">
        <v>7</v>
      </c>
      <c r="H38" s="4" t="str">
        <f t="shared" si="2"/>
        <v>13%</v>
      </c>
      <c r="I38" t="s">
        <v>8</v>
      </c>
      <c r="J38" s="2" t="str">
        <f t="shared" si="3"/>
        <v xml:space="preserve">16,522 </v>
      </c>
      <c r="K38" s="2" t="str">
        <f t="shared" si="4"/>
        <v xml:space="preserve"> 1,485 </v>
      </c>
      <c r="L38" s="2" t="str">
        <f t="shared" si="5"/>
        <v xml:space="preserve">8 GB </v>
      </c>
      <c r="M38" s="2" t="str">
        <f t="shared" si="6"/>
        <v xml:space="preserve">128 GB </v>
      </c>
      <c r="N38" s="2" t="str">
        <f t="shared" si="7"/>
        <v xml:space="preserve">6.67 </v>
      </c>
      <c r="O38" s="2" t="str">
        <f t="shared" si="8"/>
        <v>200</v>
      </c>
      <c r="P38" s="2" t="str">
        <f t="shared" si="9"/>
        <v>8MP + 2MP</v>
      </c>
      <c r="Q38" s="2" t="str">
        <f t="shared" si="10"/>
        <v xml:space="preserve">5100 </v>
      </c>
      <c r="R38" s="2" t="str">
        <f>MID(T38,FIND("Battery",T38)+7,FIND("Processor",T38)-FIND("Battery",T38)-7)</f>
        <v xml:space="preserve">7s Gen 2 Mobile Platform 5G </v>
      </c>
      <c r="T38" t="s">
        <v>9</v>
      </c>
    </row>
    <row r="39" spans="1:20" x14ac:dyDescent="0.4">
      <c r="A39" t="s">
        <v>44</v>
      </c>
      <c r="B39" t="str">
        <f t="shared" si="0"/>
        <v xml:space="preserve">REDMI Note 13 Pro+ 5G </v>
      </c>
      <c r="C39" s="5" t="str">
        <f>MID(A39,FIND("(",A39)+1,FIND(",",A39)-FIND("(",A39)-1)</f>
        <v>Fusion Purple</v>
      </c>
      <c r="D39" t="s">
        <v>11</v>
      </c>
      <c r="E39" s="3" t="str">
        <f t="shared" si="1"/>
        <v>30,999</v>
      </c>
      <c r="F39">
        <v>4.2</v>
      </c>
      <c r="G39" t="s">
        <v>12</v>
      </c>
      <c r="H39" s="4" t="str">
        <f t="shared" si="2"/>
        <v>8%</v>
      </c>
      <c r="I39" t="s">
        <v>13</v>
      </c>
      <c r="J39" s="2" t="str">
        <f t="shared" si="3"/>
        <v xml:space="preserve">7,304 </v>
      </c>
      <c r="K39" s="2" t="str">
        <f t="shared" si="4"/>
        <v xml:space="preserve"> 825 </v>
      </c>
      <c r="L39" s="2" t="str">
        <f t="shared" si="5"/>
        <v xml:space="preserve">8 GB </v>
      </c>
      <c r="M39" s="2" t="str">
        <f t="shared" si="6"/>
        <v xml:space="preserve">256 GB </v>
      </c>
      <c r="N39" s="2" t="str">
        <f t="shared" si="7"/>
        <v xml:space="preserve">6.67 </v>
      </c>
      <c r="O39" s="2" t="str">
        <f t="shared" si="8"/>
        <v>200</v>
      </c>
      <c r="P39" s="2" t="str">
        <f t="shared" si="9"/>
        <v>8MP + 2MP</v>
      </c>
      <c r="Q39" s="2" t="str">
        <f t="shared" si="10"/>
        <v xml:space="preserve">5000 </v>
      </c>
      <c r="R39" s="2" t="str">
        <f>MID(T39,FIND("Battery",T39)+7,FIND("Processor",T39)-FIND("Battery",T39)-7)</f>
        <v xml:space="preserve">Dimensity 7200 Ultra 5G </v>
      </c>
      <c r="T39" t="s">
        <v>14</v>
      </c>
    </row>
    <row r="40" spans="1:20" x14ac:dyDescent="0.4">
      <c r="A40" t="s">
        <v>98</v>
      </c>
      <c r="B40" t="str">
        <f t="shared" si="0"/>
        <v xml:space="preserve">realme P1 5G </v>
      </c>
      <c r="C40" s="5" t="str">
        <f>MID(A40,FIND("(",A40)+1,FIND(",",A40)-FIND("(",A40)-1)</f>
        <v>Peacock Green</v>
      </c>
      <c r="D40" t="s">
        <v>99</v>
      </c>
      <c r="E40" s="3" t="str">
        <f t="shared" si="1"/>
        <v>15,999</v>
      </c>
      <c r="F40">
        <v>4.4000000000000004</v>
      </c>
      <c r="G40" t="s">
        <v>100</v>
      </c>
      <c r="H40" s="4" t="str">
        <f t="shared" si="2"/>
        <v>23%</v>
      </c>
      <c r="I40" t="s">
        <v>101</v>
      </c>
      <c r="J40" s="2" t="str">
        <f t="shared" si="3"/>
        <v xml:space="preserve">20,685 </v>
      </c>
      <c r="K40" s="2" t="str">
        <f t="shared" si="4"/>
        <v xml:space="preserve"> 1,299 </v>
      </c>
      <c r="L40" s="2" t="str">
        <f t="shared" si="5"/>
        <v xml:space="preserve">6 GB </v>
      </c>
      <c r="M40" s="2" t="str">
        <f t="shared" si="6"/>
        <v xml:space="preserve">128 GB </v>
      </c>
      <c r="N40" s="2" t="str">
        <f t="shared" si="7"/>
        <v xml:space="preserve">6.67 </v>
      </c>
      <c r="O40" s="2" t="str">
        <f t="shared" si="8"/>
        <v>50</v>
      </c>
      <c r="P40" s="2" t="str">
        <f t="shared" si="9"/>
        <v>2MP</v>
      </c>
      <c r="Q40" s="2" t="str">
        <f t="shared" si="10"/>
        <v xml:space="preserve">5000 </v>
      </c>
      <c r="R40" s="2" t="str">
        <f>MID(T40,FIND("Battery",T40)+7,FIND("Processor",T40)-FIND("Battery",T40)-7)</f>
        <v xml:space="preserve">Dimensity 7050 </v>
      </c>
      <c r="T40" t="s">
        <v>102</v>
      </c>
    </row>
    <row r="41" spans="1:20" x14ac:dyDescent="0.4">
      <c r="A41" t="s">
        <v>103</v>
      </c>
      <c r="B41" t="str">
        <f t="shared" si="0"/>
        <v xml:space="preserve">SAMSUNG Galaxy S23 FE </v>
      </c>
      <c r="C41" s="5" t="str">
        <f>MID(A41,FIND("(",A41)+1,FIND(",",A41)-FIND("(",A41)-1)</f>
        <v>Graphite</v>
      </c>
      <c r="D41" t="s">
        <v>104</v>
      </c>
      <c r="E41" s="3" t="str">
        <f t="shared" si="1"/>
        <v>39,999</v>
      </c>
      <c r="F41">
        <v>4.3</v>
      </c>
      <c r="G41" t="s">
        <v>105</v>
      </c>
      <c r="H41" s="4" t="str">
        <f t="shared" si="2"/>
        <v>50%</v>
      </c>
      <c r="I41" t="s">
        <v>106</v>
      </c>
      <c r="J41" s="2" t="str">
        <f t="shared" si="3"/>
        <v xml:space="preserve">9,587 </v>
      </c>
      <c r="K41" s="2" t="str">
        <f t="shared" si="4"/>
        <v xml:space="preserve"> 638 </v>
      </c>
      <c r="L41" s="2" t="str">
        <f t="shared" si="5"/>
        <v xml:space="preserve">8 GB </v>
      </c>
      <c r="M41" s="2" t="str">
        <f t="shared" si="6"/>
        <v xml:space="preserve">128 GB </v>
      </c>
      <c r="N41" s="2" t="str">
        <f t="shared" si="7"/>
        <v xml:space="preserve">6.4 </v>
      </c>
      <c r="O41" s="2" t="str">
        <f t="shared" si="8"/>
        <v>50</v>
      </c>
      <c r="P41" s="2" t="str">
        <f t="shared" si="9"/>
        <v>12MP</v>
      </c>
      <c r="Q41" s="2" t="str">
        <f t="shared" si="10"/>
        <v xml:space="preserve">4500 </v>
      </c>
      <c r="R41" s="2" t="str">
        <f>MID(T41,FIND("Battery",T41)+7,FIND("Processor",T41)-FIND("Battery",T41)-7)</f>
        <v xml:space="preserve">Samsung Exynos 2200 </v>
      </c>
      <c r="T41" t="s">
        <v>107</v>
      </c>
    </row>
    <row r="42" spans="1:20" x14ac:dyDescent="0.4">
      <c r="A42" t="s">
        <v>108</v>
      </c>
      <c r="B42" t="str">
        <f t="shared" si="0"/>
        <v xml:space="preserve">REDMI 13C </v>
      </c>
      <c r="C42" s="5" t="str">
        <f>MID(A42,FIND("(",A42)+1,FIND(",",A42)-FIND("(",A42)-1)</f>
        <v>Starfrost White</v>
      </c>
      <c r="D42" t="s">
        <v>109</v>
      </c>
      <c r="E42" s="3" t="str">
        <f t="shared" si="1"/>
        <v>7,699</v>
      </c>
      <c r="F42">
        <v>4.2</v>
      </c>
      <c r="G42" t="s">
        <v>110</v>
      </c>
      <c r="H42" s="4" t="str">
        <f t="shared" si="2"/>
        <v>35%</v>
      </c>
      <c r="I42" t="s">
        <v>111</v>
      </c>
      <c r="J42" s="2" t="str">
        <f t="shared" si="3"/>
        <v xml:space="preserve">30,885 </v>
      </c>
      <c r="K42" s="2" t="str">
        <f t="shared" si="4"/>
        <v xml:space="preserve"> 1,291 </v>
      </c>
      <c r="L42" s="2" t="str">
        <f t="shared" si="5"/>
        <v xml:space="preserve">4 GB </v>
      </c>
      <c r="M42" s="2" t="str">
        <f t="shared" si="6"/>
        <v xml:space="preserve">128 GB </v>
      </c>
      <c r="N42" s="2" t="str">
        <f t="shared" si="7"/>
        <v xml:space="preserve">6.74 </v>
      </c>
      <c r="O42" s="2" t="str">
        <f t="shared" si="8"/>
        <v>50</v>
      </c>
      <c r="P42" s="2" t="e">
        <f t="shared" si="9"/>
        <v>#VALUE!</v>
      </c>
      <c r="Q42" s="2" t="str">
        <f t="shared" si="10"/>
        <v xml:space="preserve"> | 8MP Front Camera5000 </v>
      </c>
      <c r="R42" s="2" t="str">
        <f>MID(T42,FIND("Battery",T42)+7,FIND("Processor",T42)-FIND("Battery",T42)-7)</f>
        <v xml:space="preserve">Helio G85 </v>
      </c>
      <c r="T42" t="s">
        <v>112</v>
      </c>
    </row>
    <row r="43" spans="1:20" x14ac:dyDescent="0.4">
      <c r="A43" t="s">
        <v>113</v>
      </c>
      <c r="B43" t="str">
        <f t="shared" si="0"/>
        <v xml:space="preserve">Apple iPhone 15 </v>
      </c>
      <c r="C43" s="5" t="str">
        <f>MID(A43,FIND("(",A43)+1,FIND(",",A43)-FIND("(",A43)-1)</f>
        <v>Green</v>
      </c>
      <c r="D43" t="s">
        <v>38</v>
      </c>
      <c r="E43" s="3" t="str">
        <f t="shared" si="1"/>
        <v>71,999</v>
      </c>
      <c r="F43">
        <v>4.5999999999999996</v>
      </c>
      <c r="G43" t="s">
        <v>39</v>
      </c>
      <c r="H43" s="4" t="str">
        <f t="shared" si="2"/>
        <v>9%</v>
      </c>
      <c r="I43" t="s">
        <v>40</v>
      </c>
      <c r="J43" s="2" t="str">
        <f t="shared" si="3"/>
        <v xml:space="preserve">43,008 </v>
      </c>
      <c r="K43" s="2" t="str">
        <f t="shared" si="4"/>
        <v xml:space="preserve"> 2,320 </v>
      </c>
      <c r="L43" s="2" t="str">
        <f t="shared" si="5"/>
        <v>Not Mentioned</v>
      </c>
      <c r="M43" s="2" t="e">
        <f t="shared" si="6"/>
        <v>#VALUE!</v>
      </c>
      <c r="N43" s="2" t="str">
        <f t="shared" si="7"/>
        <v xml:space="preserve">6.1 </v>
      </c>
      <c r="O43" s="2" t="str">
        <f t="shared" si="8"/>
        <v>48</v>
      </c>
      <c r="P43" s="2" t="str">
        <f t="shared" si="9"/>
        <v>12MP</v>
      </c>
      <c r="Q43" s="2" t="e">
        <f t="shared" si="10"/>
        <v>#VALUE!</v>
      </c>
      <c r="R43" s="2" t="e">
        <f>MID(T43,FIND("Battery",T43)+7,FIND("Processor",T43)-FIND("Battery",T43)-7)</f>
        <v>#VALUE!</v>
      </c>
      <c r="T43" t="s">
        <v>41</v>
      </c>
    </row>
    <row r="44" spans="1:20" x14ac:dyDescent="0.4">
      <c r="A44" t="s">
        <v>114</v>
      </c>
      <c r="B44" t="str">
        <f t="shared" si="0"/>
        <v xml:space="preserve">REDMI 13C </v>
      </c>
      <c r="C44" s="5" t="str">
        <f>MID(A44,FIND("(",A44)+1,FIND(",",A44)-FIND("(",A44)-1)</f>
        <v>Starshine Green</v>
      </c>
      <c r="D44" t="s">
        <v>109</v>
      </c>
      <c r="E44" s="3" t="str">
        <f t="shared" si="1"/>
        <v>7,699</v>
      </c>
      <c r="F44">
        <v>4.2</v>
      </c>
      <c r="G44" t="s">
        <v>110</v>
      </c>
      <c r="H44" s="4" t="str">
        <f t="shared" si="2"/>
        <v>35%</v>
      </c>
      <c r="I44" t="s">
        <v>111</v>
      </c>
      <c r="J44" s="2" t="str">
        <f t="shared" si="3"/>
        <v xml:space="preserve">30,885 </v>
      </c>
      <c r="K44" s="2" t="str">
        <f t="shared" si="4"/>
        <v xml:space="preserve"> 1,291 </v>
      </c>
      <c r="L44" s="2" t="str">
        <f t="shared" si="5"/>
        <v xml:space="preserve">4 GB </v>
      </c>
      <c r="M44" s="2" t="str">
        <f t="shared" si="6"/>
        <v xml:space="preserve">128 GB </v>
      </c>
      <c r="N44" s="2" t="str">
        <f t="shared" si="7"/>
        <v xml:space="preserve">6.74 </v>
      </c>
      <c r="O44" s="2" t="str">
        <f t="shared" si="8"/>
        <v>50</v>
      </c>
      <c r="P44" s="2" t="e">
        <f t="shared" si="9"/>
        <v>#VALUE!</v>
      </c>
      <c r="Q44" s="2" t="str">
        <f t="shared" si="10"/>
        <v xml:space="preserve"> | 8MP Front Camera5000 </v>
      </c>
      <c r="R44" s="2" t="str">
        <f>MID(T44,FIND("Battery",T44)+7,FIND("Processor",T44)-FIND("Battery",T44)-7)</f>
        <v xml:space="preserve">Helio G85 </v>
      </c>
      <c r="T44" t="s">
        <v>112</v>
      </c>
    </row>
    <row r="45" spans="1:20" x14ac:dyDescent="0.4">
      <c r="A45" t="s">
        <v>89</v>
      </c>
      <c r="B45" t="str">
        <f t="shared" si="0"/>
        <v xml:space="preserve">realme 12x 5G </v>
      </c>
      <c r="C45" s="5" t="str">
        <f>MID(A45,FIND("(",A45)+1,FIND(",",A45)-FIND("(",A45)-1)</f>
        <v>Twilight Purple</v>
      </c>
      <c r="D45" t="s">
        <v>21</v>
      </c>
      <c r="E45" s="3" t="str">
        <f t="shared" si="1"/>
        <v>11,999</v>
      </c>
      <c r="F45">
        <v>4.0999999999999996</v>
      </c>
      <c r="G45" t="s">
        <v>115</v>
      </c>
      <c r="H45" s="4" t="str">
        <f t="shared" si="2"/>
        <v>29%</v>
      </c>
      <c r="I45" t="s">
        <v>116</v>
      </c>
      <c r="J45" s="2" t="str">
        <f t="shared" si="3"/>
        <v xml:space="preserve">6,924 </v>
      </c>
      <c r="K45" s="2" t="str">
        <f t="shared" si="4"/>
        <v xml:space="preserve"> 405 </v>
      </c>
      <c r="L45" s="2" t="str">
        <f t="shared" si="5"/>
        <v xml:space="preserve">4 GB </v>
      </c>
      <c r="M45" s="2" t="str">
        <f t="shared" si="6"/>
        <v xml:space="preserve">128 GB </v>
      </c>
      <c r="N45" s="2" t="str">
        <f t="shared" si="7"/>
        <v xml:space="preserve">6.72 </v>
      </c>
      <c r="O45" s="2" t="str">
        <f t="shared" si="8"/>
        <v>50</v>
      </c>
      <c r="P45" s="2" t="str">
        <f t="shared" si="9"/>
        <v>2MP</v>
      </c>
      <c r="Q45" s="2" t="str">
        <f t="shared" si="10"/>
        <v xml:space="preserve">5000 </v>
      </c>
      <c r="R45" s="2" t="str">
        <f>MID(T45,FIND("Battery",T45)+7,FIND("Processor",T45)-FIND("Battery",T45)-7)</f>
        <v xml:space="preserve">Dimensity 6100+ </v>
      </c>
      <c r="T45" t="s">
        <v>117</v>
      </c>
    </row>
    <row r="46" spans="1:20" x14ac:dyDescent="0.4">
      <c r="A46" t="s">
        <v>98</v>
      </c>
      <c r="B46" t="str">
        <f t="shared" si="0"/>
        <v xml:space="preserve">realme P1 5G </v>
      </c>
      <c r="C46" s="5" t="str">
        <f>MID(A46,FIND("(",A46)+1,FIND(",",A46)-FIND("(",A46)-1)</f>
        <v>Peacock Green</v>
      </c>
      <c r="D46" t="s">
        <v>80</v>
      </c>
      <c r="E46" s="3" t="str">
        <f t="shared" si="1"/>
        <v>16,999</v>
      </c>
      <c r="F46">
        <v>4.3</v>
      </c>
      <c r="G46" t="s">
        <v>51</v>
      </c>
      <c r="H46" s="4" t="str">
        <f t="shared" si="2"/>
        <v>22%</v>
      </c>
      <c r="I46" t="s">
        <v>118</v>
      </c>
      <c r="J46" s="2" t="str">
        <f t="shared" si="3"/>
        <v xml:space="preserve">10,145 </v>
      </c>
      <c r="K46" s="2" t="str">
        <f t="shared" si="4"/>
        <v xml:space="preserve"> 560 </v>
      </c>
      <c r="L46" s="2" t="str">
        <f t="shared" si="5"/>
        <v xml:space="preserve">8 GB </v>
      </c>
      <c r="M46" s="2" t="str">
        <f t="shared" si="6"/>
        <v xml:space="preserve">128 GB </v>
      </c>
      <c r="N46" s="2" t="str">
        <f t="shared" si="7"/>
        <v xml:space="preserve">6.67 </v>
      </c>
      <c r="O46" s="2" t="str">
        <f t="shared" si="8"/>
        <v>50</v>
      </c>
      <c r="P46" s="2" t="str">
        <f t="shared" si="9"/>
        <v>2MP</v>
      </c>
      <c r="Q46" s="2" t="str">
        <f t="shared" si="10"/>
        <v xml:space="preserve">5000 </v>
      </c>
      <c r="R46" s="2" t="str">
        <f>MID(T46,FIND("Battery",T46)+7,FIND("Processor",T46)-FIND("Battery",T46)-7)</f>
        <v xml:space="preserve">Dimensity 7050 </v>
      </c>
      <c r="T46" t="s">
        <v>119</v>
      </c>
    </row>
    <row r="47" spans="1:20" x14ac:dyDescent="0.4">
      <c r="A47" t="s">
        <v>120</v>
      </c>
      <c r="B47" t="str">
        <f t="shared" si="0"/>
        <v xml:space="preserve">realme P1 5G </v>
      </c>
      <c r="C47" s="5" t="str">
        <f>MID(A47,FIND("(",A47)+1,FIND(",",A47)-FIND("(",A47)-1)</f>
        <v>Phoenix Red</v>
      </c>
      <c r="D47" t="s">
        <v>80</v>
      </c>
      <c r="E47" s="3" t="str">
        <f t="shared" si="1"/>
        <v>16,999</v>
      </c>
      <c r="F47">
        <v>4.3</v>
      </c>
      <c r="G47" t="s">
        <v>51</v>
      </c>
      <c r="H47" s="4" t="str">
        <f t="shared" si="2"/>
        <v>22%</v>
      </c>
      <c r="I47" t="s">
        <v>118</v>
      </c>
      <c r="J47" s="2" t="str">
        <f t="shared" si="3"/>
        <v xml:space="preserve">10,145 </v>
      </c>
      <c r="K47" s="2" t="str">
        <f t="shared" si="4"/>
        <v xml:space="preserve"> 560 </v>
      </c>
      <c r="L47" s="2" t="str">
        <f t="shared" si="5"/>
        <v xml:space="preserve">8 GB </v>
      </c>
      <c r="M47" s="2" t="str">
        <f t="shared" si="6"/>
        <v xml:space="preserve">128 GB </v>
      </c>
      <c r="N47" s="2" t="str">
        <f t="shared" si="7"/>
        <v xml:space="preserve">6.67 </v>
      </c>
      <c r="O47" s="2" t="str">
        <f t="shared" si="8"/>
        <v>50</v>
      </c>
      <c r="P47" s="2" t="str">
        <f t="shared" si="9"/>
        <v>2MP</v>
      </c>
      <c r="Q47" s="2" t="str">
        <f t="shared" si="10"/>
        <v xml:space="preserve">5000 </v>
      </c>
      <c r="R47" s="2" t="str">
        <f>MID(T47,FIND("Battery",T47)+7,FIND("Processor",T47)-FIND("Battery",T47)-7)</f>
        <v xml:space="preserve">Dimensity 7050 </v>
      </c>
      <c r="T47" t="s">
        <v>119</v>
      </c>
    </row>
    <row r="48" spans="1:20" x14ac:dyDescent="0.4">
      <c r="A48" t="s">
        <v>121</v>
      </c>
      <c r="B48" t="str">
        <f t="shared" si="0"/>
        <v xml:space="preserve">realme P1 5G </v>
      </c>
      <c r="C48" s="5" t="str">
        <f>MID(A48,FIND("(",A48)+1,FIND(",",A48)-FIND("(",A48)-1)</f>
        <v>Peacock Green</v>
      </c>
      <c r="D48" t="s">
        <v>122</v>
      </c>
      <c r="E48" s="3" t="str">
        <f t="shared" si="1"/>
        <v>18,999</v>
      </c>
      <c r="F48">
        <v>4.3</v>
      </c>
      <c r="G48" t="s">
        <v>123</v>
      </c>
      <c r="H48" s="4" t="str">
        <f t="shared" si="2"/>
        <v>17%</v>
      </c>
      <c r="I48" t="s">
        <v>118</v>
      </c>
      <c r="J48" s="2" t="str">
        <f t="shared" si="3"/>
        <v xml:space="preserve">10,145 </v>
      </c>
      <c r="K48" s="2" t="str">
        <f t="shared" si="4"/>
        <v xml:space="preserve"> 560 </v>
      </c>
      <c r="L48" s="2" t="str">
        <f t="shared" si="5"/>
        <v xml:space="preserve">8 GB </v>
      </c>
      <c r="M48" s="2" t="str">
        <f t="shared" si="6"/>
        <v xml:space="preserve">256 GB </v>
      </c>
      <c r="N48" s="2" t="str">
        <f t="shared" si="7"/>
        <v xml:space="preserve">6.67 </v>
      </c>
      <c r="O48" s="2" t="str">
        <f t="shared" si="8"/>
        <v>50</v>
      </c>
      <c r="P48" s="2" t="str">
        <f t="shared" si="9"/>
        <v>2MP</v>
      </c>
      <c r="Q48" s="2" t="str">
        <f t="shared" si="10"/>
        <v xml:space="preserve">5000 </v>
      </c>
      <c r="R48" s="2" t="str">
        <f>MID(T48,FIND("Battery",T48)+7,FIND("Processor",T48)-FIND("Battery",T48)-7)</f>
        <v xml:space="preserve">Dimensity 7050 </v>
      </c>
      <c r="T48" t="s">
        <v>124</v>
      </c>
    </row>
    <row r="49" spans="1:20" x14ac:dyDescent="0.4">
      <c r="A49" t="s">
        <v>125</v>
      </c>
      <c r="B49" t="str">
        <f t="shared" si="0"/>
        <v xml:space="preserve">realme P1 5G </v>
      </c>
      <c r="C49" s="5" t="str">
        <f>MID(A49,FIND("(",A49)+1,FIND(",",A49)-FIND("(",A49)-1)</f>
        <v>Phoenix Red</v>
      </c>
      <c r="D49" t="s">
        <v>122</v>
      </c>
      <c r="E49" s="3" t="str">
        <f t="shared" si="1"/>
        <v>18,999</v>
      </c>
      <c r="F49">
        <v>4.3</v>
      </c>
      <c r="G49" t="s">
        <v>123</v>
      </c>
      <c r="H49" s="4" t="str">
        <f t="shared" si="2"/>
        <v>17%</v>
      </c>
      <c r="I49" t="s">
        <v>118</v>
      </c>
      <c r="J49" s="2" t="str">
        <f t="shared" si="3"/>
        <v xml:space="preserve">10,145 </v>
      </c>
      <c r="K49" s="2" t="str">
        <f t="shared" si="4"/>
        <v xml:space="preserve"> 560 </v>
      </c>
      <c r="L49" s="2" t="str">
        <f t="shared" si="5"/>
        <v xml:space="preserve">8 GB </v>
      </c>
      <c r="M49" s="2" t="str">
        <f t="shared" si="6"/>
        <v xml:space="preserve">256 GB </v>
      </c>
      <c r="N49" s="2" t="str">
        <f t="shared" si="7"/>
        <v xml:space="preserve">6.67 </v>
      </c>
      <c r="O49" s="2" t="str">
        <f t="shared" si="8"/>
        <v>50</v>
      </c>
      <c r="P49" s="2" t="str">
        <f t="shared" si="9"/>
        <v>2MP</v>
      </c>
      <c r="Q49" s="2" t="str">
        <f t="shared" si="10"/>
        <v xml:space="preserve">5000 </v>
      </c>
      <c r="R49" s="2" t="str">
        <f>MID(T49,FIND("Battery",T49)+7,FIND("Processor",T49)-FIND("Battery",T49)-7)</f>
        <v xml:space="preserve">Dimensity 7050 </v>
      </c>
      <c r="T49" t="s">
        <v>124</v>
      </c>
    </row>
    <row r="50" spans="1:20" x14ac:dyDescent="0.4">
      <c r="A50" t="s">
        <v>92</v>
      </c>
      <c r="B50" t="str">
        <f t="shared" si="0"/>
        <v xml:space="preserve">realme 12x 5G </v>
      </c>
      <c r="C50" s="5" t="str">
        <f>MID(A50,FIND("(",A50)+1,FIND(",",A50)-FIND("(",A50)-1)</f>
        <v>Woodland Green</v>
      </c>
      <c r="D50" t="s">
        <v>21</v>
      </c>
      <c r="E50" s="3" t="str">
        <f t="shared" si="1"/>
        <v>11,999</v>
      </c>
      <c r="F50">
        <v>4.0999999999999996</v>
      </c>
      <c r="G50" t="s">
        <v>115</v>
      </c>
      <c r="H50" s="4" t="str">
        <f t="shared" si="2"/>
        <v>29%</v>
      </c>
      <c r="I50" t="s">
        <v>116</v>
      </c>
      <c r="J50" s="2" t="str">
        <f t="shared" si="3"/>
        <v xml:space="preserve">6,924 </v>
      </c>
      <c r="K50" s="2" t="str">
        <f t="shared" si="4"/>
        <v xml:space="preserve"> 405 </v>
      </c>
      <c r="L50" s="2" t="str">
        <f t="shared" si="5"/>
        <v xml:space="preserve">4 GB </v>
      </c>
      <c r="M50" s="2" t="str">
        <f t="shared" si="6"/>
        <v xml:space="preserve">128 GB </v>
      </c>
      <c r="N50" s="2" t="str">
        <f t="shared" si="7"/>
        <v xml:space="preserve">6.72 </v>
      </c>
      <c r="O50" s="2" t="str">
        <f t="shared" si="8"/>
        <v>50</v>
      </c>
      <c r="P50" s="2" t="str">
        <f t="shared" si="9"/>
        <v>2MP</v>
      </c>
      <c r="Q50" s="2" t="str">
        <f t="shared" si="10"/>
        <v xml:space="preserve">5000 </v>
      </c>
      <c r="R50" s="2" t="str">
        <f>MID(T50,FIND("Battery",T50)+7,FIND("Processor",T50)-FIND("Battery",T50)-7)</f>
        <v xml:space="preserve">Dimensity 6100+ </v>
      </c>
      <c r="T50" t="s">
        <v>117</v>
      </c>
    </row>
    <row r="51" spans="1:20" x14ac:dyDescent="0.4">
      <c r="A51" t="s">
        <v>126</v>
      </c>
      <c r="B51" t="str">
        <f t="shared" si="0"/>
        <v xml:space="preserve">Motorola g64 5G </v>
      </c>
      <c r="C51" s="5" t="str">
        <f>MID(A51,FIND("(",A51)+1,FIND(",",A51)-FIND("(",A51)-1)</f>
        <v>Mint Green</v>
      </c>
      <c r="D51" t="s">
        <v>80</v>
      </c>
      <c r="E51" s="3" t="str">
        <f t="shared" si="1"/>
        <v>16,999</v>
      </c>
      <c r="F51">
        <v>4.2</v>
      </c>
      <c r="G51" t="s">
        <v>81</v>
      </c>
      <c r="H51" s="4" t="str">
        <f t="shared" si="2"/>
        <v>15%</v>
      </c>
      <c r="I51" t="s">
        <v>82</v>
      </c>
      <c r="J51" s="2" t="str">
        <f t="shared" si="3"/>
        <v xml:space="preserve">11,250 </v>
      </c>
      <c r="K51" s="2" t="str">
        <f t="shared" si="4"/>
        <v xml:space="preserve"> 668 </v>
      </c>
      <c r="L51" s="2" t="str">
        <f t="shared" si="5"/>
        <v xml:space="preserve">12 GB </v>
      </c>
      <c r="M51" s="2" t="str">
        <f t="shared" si="6"/>
        <v xml:space="preserve">256 GB </v>
      </c>
      <c r="N51" s="2" t="str">
        <f t="shared" si="7"/>
        <v xml:space="preserve">6.5 </v>
      </c>
      <c r="O51" s="2" t="str">
        <f t="shared" si="8"/>
        <v>50</v>
      </c>
      <c r="P51" s="2" t="str">
        <f t="shared" si="9"/>
        <v>8MP</v>
      </c>
      <c r="Q51" s="2" t="str">
        <f t="shared" si="10"/>
        <v xml:space="preserve">6000 </v>
      </c>
      <c r="R51" s="2" t="str">
        <f>MID(T51,FIND("Battery",T51)+7,FIND("Processor",T51)-FIND("Battery",T51)-7)</f>
        <v xml:space="preserve">Dimensity 7025 </v>
      </c>
      <c r="T51" t="s">
        <v>83</v>
      </c>
    </row>
    <row r="52" spans="1:20" x14ac:dyDescent="0.4">
      <c r="A52" t="s">
        <v>5</v>
      </c>
      <c r="B52" t="str">
        <f t="shared" si="0"/>
        <v xml:space="preserve">REDMI Note 13 Pro 5G </v>
      </c>
      <c r="C52" s="5" t="str">
        <f>MID(A52,FIND("(",A52)+1,FIND(",",A52)-FIND("(",A52)-1)</f>
        <v>Midnight Black</v>
      </c>
      <c r="D52" t="s">
        <v>6</v>
      </c>
      <c r="E52" s="3" t="str">
        <f t="shared" si="1"/>
        <v>24,999</v>
      </c>
      <c r="F52">
        <v>4.3</v>
      </c>
      <c r="G52" t="s">
        <v>7</v>
      </c>
      <c r="H52" s="4" t="str">
        <f t="shared" si="2"/>
        <v>13%</v>
      </c>
      <c r="I52" t="s">
        <v>8</v>
      </c>
      <c r="J52" s="2" t="str">
        <f t="shared" si="3"/>
        <v xml:space="preserve">16,522 </v>
      </c>
      <c r="K52" s="2" t="str">
        <f t="shared" si="4"/>
        <v xml:space="preserve"> 1,485 </v>
      </c>
      <c r="L52" s="2" t="str">
        <f t="shared" si="5"/>
        <v xml:space="preserve">8 GB </v>
      </c>
      <c r="M52" s="2" t="str">
        <f t="shared" si="6"/>
        <v xml:space="preserve">128 GB </v>
      </c>
      <c r="N52" s="2" t="str">
        <f t="shared" si="7"/>
        <v xml:space="preserve">6.67 </v>
      </c>
      <c r="O52" s="2" t="str">
        <f t="shared" si="8"/>
        <v>200</v>
      </c>
      <c r="P52" s="2" t="str">
        <f t="shared" si="9"/>
        <v>8MP + 2MP</v>
      </c>
      <c r="Q52" s="2" t="str">
        <f t="shared" si="10"/>
        <v xml:space="preserve">5100 </v>
      </c>
      <c r="R52" s="2" t="str">
        <f>MID(T52,FIND("Battery",T52)+7,FIND("Processor",T52)-FIND("Battery",T52)-7)</f>
        <v xml:space="preserve">7s Gen 2 Mobile Platform 5G </v>
      </c>
      <c r="T52" t="s">
        <v>9</v>
      </c>
    </row>
    <row r="53" spans="1:20" x14ac:dyDescent="0.4">
      <c r="A53" t="s">
        <v>10</v>
      </c>
      <c r="B53" t="str">
        <f t="shared" si="0"/>
        <v xml:space="preserve">REDMI Note 13 Pro+ 5G </v>
      </c>
      <c r="C53" s="5" t="str">
        <f>MID(A53,FIND("(",A53)+1,FIND(",",A53)-FIND("(",A53)-1)</f>
        <v>Fusion White</v>
      </c>
      <c r="D53" t="s">
        <v>11</v>
      </c>
      <c r="E53" s="3" t="str">
        <f t="shared" si="1"/>
        <v>30,999</v>
      </c>
      <c r="F53">
        <v>4.2</v>
      </c>
      <c r="G53" t="s">
        <v>12</v>
      </c>
      <c r="H53" s="4" t="str">
        <f t="shared" si="2"/>
        <v>8%</v>
      </c>
      <c r="I53" t="s">
        <v>13</v>
      </c>
      <c r="J53" s="2" t="str">
        <f t="shared" si="3"/>
        <v xml:space="preserve">7,304 </v>
      </c>
      <c r="K53" s="2" t="str">
        <f t="shared" si="4"/>
        <v xml:space="preserve"> 825 </v>
      </c>
      <c r="L53" s="2" t="str">
        <f t="shared" si="5"/>
        <v xml:space="preserve">8 GB </v>
      </c>
      <c r="M53" s="2" t="str">
        <f t="shared" si="6"/>
        <v xml:space="preserve">256 GB </v>
      </c>
      <c r="N53" s="2" t="str">
        <f t="shared" si="7"/>
        <v xml:space="preserve">6.67 </v>
      </c>
      <c r="O53" s="2" t="str">
        <f t="shared" si="8"/>
        <v>200</v>
      </c>
      <c r="P53" s="2" t="str">
        <f t="shared" si="9"/>
        <v>8MP + 2MP</v>
      </c>
      <c r="Q53" s="2" t="str">
        <f t="shared" si="10"/>
        <v xml:space="preserve">5000 </v>
      </c>
      <c r="R53" s="2" t="str">
        <f>MID(T53,FIND("Battery",T53)+7,FIND("Processor",T53)-FIND("Battery",T53)-7)</f>
        <v xml:space="preserve">Dimensity 7200 Ultra 5G </v>
      </c>
      <c r="T53" t="s">
        <v>14</v>
      </c>
    </row>
    <row r="54" spans="1:20" x14ac:dyDescent="0.4">
      <c r="A54" t="s">
        <v>127</v>
      </c>
      <c r="B54" t="str">
        <f t="shared" si="0"/>
        <v xml:space="preserve">Apple iPhone 14 Plus </v>
      </c>
      <c r="C54" s="5" t="str">
        <f>MID(A54,FIND("(",A54)+1,FIND(",",A54)-FIND("(",A54)-1)</f>
        <v>Starlight</v>
      </c>
      <c r="D54" t="s">
        <v>94</v>
      </c>
      <c r="E54" s="3" t="str">
        <f t="shared" si="1"/>
        <v>58,999</v>
      </c>
      <c r="F54">
        <v>4.5999999999999996</v>
      </c>
      <c r="G54" t="s">
        <v>95</v>
      </c>
      <c r="H54" s="4" t="str">
        <f t="shared" si="2"/>
        <v>26%</v>
      </c>
      <c r="I54" t="s">
        <v>96</v>
      </c>
      <c r="J54" s="2" t="str">
        <f t="shared" si="3"/>
        <v xml:space="preserve">75,163 </v>
      </c>
      <c r="K54" s="2" t="str">
        <f t="shared" si="4"/>
        <v xml:space="preserve"> 4,205 </v>
      </c>
      <c r="L54" s="2" t="str">
        <f t="shared" si="5"/>
        <v>Not Mentioned</v>
      </c>
      <c r="M54" s="2" t="e">
        <f t="shared" si="6"/>
        <v>#VALUE!</v>
      </c>
      <c r="N54" s="2" t="str">
        <f t="shared" si="7"/>
        <v xml:space="preserve">6.7 </v>
      </c>
      <c r="O54" s="2" t="str">
        <f t="shared" si="8"/>
        <v>12</v>
      </c>
      <c r="P54" s="2" t="str">
        <f t="shared" si="9"/>
        <v>12MP</v>
      </c>
      <c r="Q54" s="2" t="e">
        <f t="shared" si="10"/>
        <v>#VALUE!</v>
      </c>
      <c r="R54" s="2" t="e">
        <f>MID(T54,FIND("Battery",T54)+7,FIND("Processor",T54)-FIND("Battery",T54)-7)</f>
        <v>#VALUE!</v>
      </c>
      <c r="T54" t="s">
        <v>97</v>
      </c>
    </row>
    <row r="55" spans="1:20" x14ac:dyDescent="0.4">
      <c r="A55" t="s">
        <v>128</v>
      </c>
      <c r="B55" t="str">
        <f t="shared" si="0"/>
        <v xml:space="preserve">Apple iPhone 15 </v>
      </c>
      <c r="C55" s="5" t="str">
        <f>MID(A55,FIND("(",A55)+1,FIND(",",A55)-FIND("(",A55)-1)</f>
        <v>Pink</v>
      </c>
      <c r="D55" t="s">
        <v>38</v>
      </c>
      <c r="E55" s="3" t="str">
        <f t="shared" si="1"/>
        <v>71,999</v>
      </c>
      <c r="F55">
        <v>4.5999999999999996</v>
      </c>
      <c r="G55" t="s">
        <v>39</v>
      </c>
      <c r="H55" s="4" t="str">
        <f t="shared" si="2"/>
        <v>9%</v>
      </c>
      <c r="I55" t="s">
        <v>40</v>
      </c>
      <c r="J55" s="2" t="str">
        <f t="shared" si="3"/>
        <v xml:space="preserve">43,008 </v>
      </c>
      <c r="K55" s="2" t="str">
        <f t="shared" si="4"/>
        <v xml:space="preserve"> 2,320 </v>
      </c>
      <c r="L55" s="2" t="str">
        <f t="shared" si="5"/>
        <v>Not Mentioned</v>
      </c>
      <c r="M55" s="2" t="e">
        <f t="shared" si="6"/>
        <v>#VALUE!</v>
      </c>
      <c r="N55" s="2" t="str">
        <f t="shared" si="7"/>
        <v xml:space="preserve">6.1 </v>
      </c>
      <c r="O55" s="2" t="str">
        <f t="shared" si="8"/>
        <v>48</v>
      </c>
      <c r="P55" s="2" t="str">
        <f t="shared" si="9"/>
        <v>12MP</v>
      </c>
      <c r="Q55" s="2" t="e">
        <f t="shared" si="10"/>
        <v>#VALUE!</v>
      </c>
      <c r="R55" s="2" t="e">
        <f>MID(T55,FIND("Battery",T55)+7,FIND("Processor",T55)-FIND("Battery",T55)-7)</f>
        <v>#VALUE!</v>
      </c>
      <c r="T55" t="s">
        <v>41</v>
      </c>
    </row>
    <row r="56" spans="1:20" x14ac:dyDescent="0.4">
      <c r="A56" t="s">
        <v>129</v>
      </c>
      <c r="B56" t="str">
        <f t="shared" si="0"/>
        <v xml:space="preserve">POCO M6 5G </v>
      </c>
      <c r="C56" s="5" t="str">
        <f>MID(A56,FIND("(",A56)+1,FIND(",",A56)-FIND("(",A56)-1)</f>
        <v>Galactic Black</v>
      </c>
      <c r="D56" t="s">
        <v>130</v>
      </c>
      <c r="E56" s="3" t="str">
        <f t="shared" si="1"/>
        <v>10,999</v>
      </c>
      <c r="F56">
        <v>4.2</v>
      </c>
      <c r="G56" t="s">
        <v>131</v>
      </c>
      <c r="H56" s="4" t="str">
        <f t="shared" si="2"/>
        <v>31%</v>
      </c>
      <c r="I56" t="s">
        <v>132</v>
      </c>
      <c r="J56" s="2" t="str">
        <f t="shared" si="3"/>
        <v xml:space="preserve">13,730 </v>
      </c>
      <c r="K56" s="2" t="str">
        <f t="shared" si="4"/>
        <v xml:space="preserve"> 709 </v>
      </c>
      <c r="L56" s="2" t="str">
        <f t="shared" si="5"/>
        <v xml:space="preserve">8 GB </v>
      </c>
      <c r="M56" s="2" t="str">
        <f t="shared" si="6"/>
        <v xml:space="preserve">256 GB </v>
      </c>
      <c r="N56" s="2" t="str">
        <f t="shared" si="7"/>
        <v xml:space="preserve">6.74 </v>
      </c>
      <c r="O56" s="2" t="str">
        <f t="shared" si="8"/>
        <v>50</v>
      </c>
      <c r="P56" s="2" t="e">
        <f t="shared" si="9"/>
        <v>#VALUE!</v>
      </c>
      <c r="Q56" s="2" t="str">
        <f t="shared" si="10"/>
        <v xml:space="preserve"> | 5MP Front Camera5000 </v>
      </c>
      <c r="R56" s="2" t="str">
        <f>MID(T56,FIND("Battery",T56)+7,FIND("Processor",T56)-FIND("Battery",T56)-7)</f>
        <v xml:space="preserve">Mediatek Dimensity 6100+ </v>
      </c>
      <c r="T56" t="s">
        <v>133</v>
      </c>
    </row>
    <row r="57" spans="1:20" x14ac:dyDescent="0.4">
      <c r="A57" t="s">
        <v>134</v>
      </c>
      <c r="B57" t="str">
        <f t="shared" si="0"/>
        <v xml:space="preserve">Motorola Edge 50 Fusion </v>
      </c>
      <c r="C57" s="5" t="str">
        <f>MID(A57,FIND("(",A57)+1,FIND(",",A57)-FIND("(",A57)-1)</f>
        <v>Forest Blue</v>
      </c>
      <c r="D57" t="s">
        <v>16</v>
      </c>
      <c r="E57" s="3" t="str">
        <f t="shared" si="1"/>
        <v>22,999</v>
      </c>
      <c r="F57">
        <v>4.5</v>
      </c>
      <c r="G57" t="s">
        <v>17</v>
      </c>
      <c r="H57" s="4" t="str">
        <f t="shared" si="2"/>
        <v>11%</v>
      </c>
      <c r="I57" t="s">
        <v>18</v>
      </c>
      <c r="J57" s="2" t="str">
        <f t="shared" si="3"/>
        <v xml:space="preserve">23,964 </v>
      </c>
      <c r="K57" s="2" t="str">
        <f t="shared" si="4"/>
        <v xml:space="preserve"> 1,413 </v>
      </c>
      <c r="L57" s="2" t="str">
        <f t="shared" si="5"/>
        <v xml:space="preserve">8 GB </v>
      </c>
      <c r="M57" s="2" t="str">
        <f t="shared" si="6"/>
        <v xml:space="preserve">128 GB </v>
      </c>
      <c r="N57" s="2" t="str">
        <f t="shared" si="7"/>
        <v xml:space="preserve">6.7 </v>
      </c>
      <c r="O57" s="2" t="str">
        <f t="shared" si="8"/>
        <v>50</v>
      </c>
      <c r="P57" s="2" t="str">
        <f t="shared" si="9"/>
        <v>13MP</v>
      </c>
      <c r="Q57" s="2" t="str">
        <f t="shared" si="10"/>
        <v xml:space="preserve">5000 </v>
      </c>
      <c r="R57" s="2" t="str">
        <f>MID(T57,FIND("Battery",T57)+7,FIND("Processor",T57)-FIND("Battery",T57)-7)</f>
        <v xml:space="preserve">7s Gen 2 </v>
      </c>
      <c r="T57" t="s">
        <v>19</v>
      </c>
    </row>
    <row r="58" spans="1:20" x14ac:dyDescent="0.4">
      <c r="A58" t="s">
        <v>35</v>
      </c>
      <c r="B58" t="str">
        <f t="shared" si="0"/>
        <v xml:space="preserve">REDMI Note 13 Pro 5G </v>
      </c>
      <c r="C58" s="5" t="str">
        <f>MID(A58,FIND("(",A58)+1,FIND(",",A58)-FIND("(",A58)-1)</f>
        <v>Arctic White</v>
      </c>
      <c r="D58" t="s">
        <v>6</v>
      </c>
      <c r="E58" s="3" t="str">
        <f t="shared" si="1"/>
        <v>24,999</v>
      </c>
      <c r="F58">
        <v>4.3</v>
      </c>
      <c r="G58" t="s">
        <v>7</v>
      </c>
      <c r="H58" s="4" t="str">
        <f t="shared" si="2"/>
        <v>13%</v>
      </c>
      <c r="I58" t="s">
        <v>8</v>
      </c>
      <c r="J58" s="2" t="str">
        <f t="shared" si="3"/>
        <v xml:space="preserve">16,522 </v>
      </c>
      <c r="K58" s="2" t="str">
        <f t="shared" si="4"/>
        <v xml:space="preserve"> 1,485 </v>
      </c>
      <c r="L58" s="2" t="str">
        <f t="shared" si="5"/>
        <v xml:space="preserve">8 GB </v>
      </c>
      <c r="M58" s="2" t="str">
        <f t="shared" si="6"/>
        <v xml:space="preserve">128 GB </v>
      </c>
      <c r="N58" s="2" t="str">
        <f t="shared" si="7"/>
        <v xml:space="preserve">6.67 </v>
      </c>
      <c r="O58" s="2" t="str">
        <f t="shared" si="8"/>
        <v>200</v>
      </c>
      <c r="P58" s="2" t="str">
        <f t="shared" si="9"/>
        <v>8MP + 2MP</v>
      </c>
      <c r="Q58" s="2" t="str">
        <f t="shared" si="10"/>
        <v xml:space="preserve">5100 </v>
      </c>
      <c r="R58" s="2" t="str">
        <f>MID(T58,FIND("Battery",T58)+7,FIND("Processor",T58)-FIND("Battery",T58)-7)</f>
        <v xml:space="preserve">7s Gen 2 Mobile Platform 5G </v>
      </c>
      <c r="T58" t="s">
        <v>9</v>
      </c>
    </row>
    <row r="59" spans="1:20" x14ac:dyDescent="0.4">
      <c r="A59" t="s">
        <v>36</v>
      </c>
      <c r="B59" t="str">
        <f t="shared" si="0"/>
        <v xml:space="preserve">REDMI Note 13 Pro+ 5G </v>
      </c>
      <c r="C59" s="5" t="str">
        <f>MID(A59,FIND("(",A59)+1,FIND(",",A59)-FIND("(",A59)-1)</f>
        <v>Fusion Black</v>
      </c>
      <c r="D59" t="s">
        <v>11</v>
      </c>
      <c r="E59" s="3" t="str">
        <f t="shared" si="1"/>
        <v>30,999</v>
      </c>
      <c r="F59">
        <v>4.2</v>
      </c>
      <c r="G59" t="s">
        <v>12</v>
      </c>
      <c r="H59" s="4" t="str">
        <f t="shared" si="2"/>
        <v>8%</v>
      </c>
      <c r="I59" t="s">
        <v>13</v>
      </c>
      <c r="J59" s="2" t="str">
        <f t="shared" si="3"/>
        <v xml:space="preserve">7,304 </v>
      </c>
      <c r="K59" s="2" t="str">
        <f t="shared" si="4"/>
        <v xml:space="preserve"> 825 </v>
      </c>
      <c r="L59" s="2" t="str">
        <f t="shared" si="5"/>
        <v xml:space="preserve">8 GB </v>
      </c>
      <c r="M59" s="2" t="str">
        <f t="shared" si="6"/>
        <v xml:space="preserve">256 GB </v>
      </c>
      <c r="N59" s="2" t="str">
        <f t="shared" si="7"/>
        <v xml:space="preserve">6.67 </v>
      </c>
      <c r="O59" s="2" t="str">
        <f t="shared" si="8"/>
        <v>200</v>
      </c>
      <c r="P59" s="2" t="str">
        <f t="shared" si="9"/>
        <v>8MP + 2MP</v>
      </c>
      <c r="Q59" s="2" t="str">
        <f t="shared" si="10"/>
        <v xml:space="preserve">5000 </v>
      </c>
      <c r="R59" s="2" t="str">
        <f>MID(T59,FIND("Battery",T59)+7,FIND("Processor",T59)-FIND("Battery",T59)-7)</f>
        <v xml:space="preserve">Dimensity 7200 Ultra 5G </v>
      </c>
      <c r="T59" t="s">
        <v>14</v>
      </c>
    </row>
    <row r="60" spans="1:20" x14ac:dyDescent="0.4">
      <c r="A60" t="s">
        <v>135</v>
      </c>
      <c r="B60" t="str">
        <f t="shared" si="0"/>
        <v xml:space="preserve">Motorola G34 5G </v>
      </c>
      <c r="C60" s="5" t="str">
        <f>MID(A60,FIND("(",A60)+1,FIND(",",A60)-FIND("(",A60)-1)</f>
        <v>Ocean Green</v>
      </c>
      <c r="D60" t="s">
        <v>21</v>
      </c>
      <c r="E60" s="3" t="str">
        <f t="shared" si="1"/>
        <v>11,999</v>
      </c>
      <c r="F60">
        <v>4.2</v>
      </c>
      <c r="G60" t="s">
        <v>22</v>
      </c>
      <c r="H60" s="4" t="str">
        <f t="shared" si="2"/>
        <v>20%</v>
      </c>
      <c r="I60" t="s">
        <v>23</v>
      </c>
      <c r="J60" s="2" t="str">
        <f t="shared" si="3"/>
        <v xml:space="preserve">1,05,514 </v>
      </c>
      <c r="K60" s="2" t="str">
        <f t="shared" si="4"/>
        <v xml:space="preserve"> 7,310 </v>
      </c>
      <c r="L60" s="2" t="str">
        <f t="shared" si="5"/>
        <v xml:space="preserve">8 GB </v>
      </c>
      <c r="M60" s="2" t="str">
        <f t="shared" si="6"/>
        <v xml:space="preserve">128 GB </v>
      </c>
      <c r="N60" s="2" t="str">
        <f t="shared" si="7"/>
        <v xml:space="preserve">6.5 </v>
      </c>
      <c r="O60" s="2" t="str">
        <f t="shared" si="8"/>
        <v>50</v>
      </c>
      <c r="P60" s="2" t="str">
        <f t="shared" si="9"/>
        <v>2MP</v>
      </c>
      <c r="Q60" s="2" t="str">
        <f t="shared" si="10"/>
        <v xml:space="preserve">5000 </v>
      </c>
      <c r="R60" s="2" t="str">
        <f>MID(T60,FIND("Battery",T60)+7,FIND("Processor",T60)-FIND("Battery",T60)-7)</f>
        <v xml:space="preserve">Snapdragon 695 5G </v>
      </c>
      <c r="T60" t="s">
        <v>136</v>
      </c>
    </row>
    <row r="61" spans="1:20" x14ac:dyDescent="0.4">
      <c r="A61" t="s">
        <v>137</v>
      </c>
      <c r="B61" t="str">
        <f t="shared" si="0"/>
        <v xml:space="preserve">Motorola G85 5G </v>
      </c>
      <c r="C61" s="5" t="str">
        <f>MID(A61,FIND("(",A61)+1,FIND(",",A61)-FIND("(",A61)-1)</f>
        <v>Urban Grey</v>
      </c>
      <c r="D61" t="s">
        <v>138</v>
      </c>
      <c r="E61" s="3" t="str">
        <f t="shared" si="1"/>
        <v>17,999</v>
      </c>
      <c r="F61">
        <v>4.5</v>
      </c>
      <c r="G61" t="s">
        <v>139</v>
      </c>
      <c r="H61" s="4" t="str">
        <f t="shared" si="2"/>
        <v>14%</v>
      </c>
      <c r="I61" t="s">
        <v>140</v>
      </c>
      <c r="J61" s="2" t="str">
        <f t="shared" si="3"/>
        <v xml:space="preserve">5,494 </v>
      </c>
      <c r="K61" s="2" t="str">
        <f t="shared" si="4"/>
        <v xml:space="preserve"> 292 </v>
      </c>
      <c r="L61" s="2" t="str">
        <f t="shared" si="5"/>
        <v xml:space="preserve">8 GB </v>
      </c>
      <c r="M61" s="2" t="str">
        <f t="shared" si="6"/>
        <v xml:space="preserve">128 GB </v>
      </c>
      <c r="N61" s="2" t="str">
        <f t="shared" si="7"/>
        <v xml:space="preserve">6.67 </v>
      </c>
      <c r="O61" s="2" t="str">
        <f t="shared" si="8"/>
        <v>50</v>
      </c>
      <c r="P61" s="2" t="str">
        <f t="shared" si="9"/>
        <v>8MP</v>
      </c>
      <c r="Q61" s="2" t="str">
        <f t="shared" si="10"/>
        <v xml:space="preserve">5000 </v>
      </c>
      <c r="R61" s="2" t="str">
        <f>MID(T61,FIND("Battery",T61)+7,FIND("Processor",T61)-FIND("Battery",T61)-7)</f>
        <v xml:space="preserve">6s Gen 3 </v>
      </c>
      <c r="T61" t="s">
        <v>141</v>
      </c>
    </row>
    <row r="62" spans="1:20" x14ac:dyDescent="0.4">
      <c r="A62" t="s">
        <v>43</v>
      </c>
      <c r="B62" t="str">
        <f t="shared" si="0"/>
        <v xml:space="preserve">REDMI Note 13 Pro 5G </v>
      </c>
      <c r="C62" s="5" t="str">
        <f>MID(A62,FIND("(",A62)+1,FIND(",",A62)-FIND("(",A62)-1)</f>
        <v>Coral Purple</v>
      </c>
      <c r="D62" t="s">
        <v>6</v>
      </c>
      <c r="E62" s="3" t="str">
        <f t="shared" si="1"/>
        <v>24,999</v>
      </c>
      <c r="F62">
        <v>4.3</v>
      </c>
      <c r="G62" t="s">
        <v>7</v>
      </c>
      <c r="H62" s="4" t="str">
        <f t="shared" si="2"/>
        <v>13%</v>
      </c>
      <c r="I62" t="s">
        <v>8</v>
      </c>
      <c r="J62" s="2" t="str">
        <f t="shared" si="3"/>
        <v xml:space="preserve">16,522 </v>
      </c>
      <c r="K62" s="2" t="str">
        <f t="shared" si="4"/>
        <v xml:space="preserve"> 1,485 </v>
      </c>
      <c r="L62" s="2" t="str">
        <f t="shared" si="5"/>
        <v xml:space="preserve">8 GB </v>
      </c>
      <c r="M62" s="2" t="str">
        <f t="shared" si="6"/>
        <v xml:space="preserve">128 GB </v>
      </c>
      <c r="N62" s="2" t="str">
        <f t="shared" si="7"/>
        <v xml:space="preserve">6.67 </v>
      </c>
      <c r="O62" s="2" t="str">
        <f t="shared" si="8"/>
        <v>200</v>
      </c>
      <c r="P62" s="2" t="str">
        <f t="shared" si="9"/>
        <v>8MP + 2MP</v>
      </c>
      <c r="Q62" s="2" t="str">
        <f t="shared" si="10"/>
        <v xml:space="preserve">5100 </v>
      </c>
      <c r="R62" s="2" t="str">
        <f>MID(T62,FIND("Battery",T62)+7,FIND("Processor",T62)-FIND("Battery",T62)-7)</f>
        <v xml:space="preserve">7s Gen 2 Mobile Platform 5G </v>
      </c>
      <c r="T62" t="s">
        <v>9</v>
      </c>
    </row>
    <row r="63" spans="1:20" x14ac:dyDescent="0.4">
      <c r="A63" t="s">
        <v>44</v>
      </c>
      <c r="B63" t="str">
        <f t="shared" si="0"/>
        <v xml:space="preserve">REDMI Note 13 Pro+ 5G </v>
      </c>
      <c r="C63" s="5" t="str">
        <f>MID(A63,FIND("(",A63)+1,FIND(",",A63)-FIND("(",A63)-1)</f>
        <v>Fusion Purple</v>
      </c>
      <c r="D63" t="s">
        <v>11</v>
      </c>
      <c r="E63" s="3" t="str">
        <f t="shared" si="1"/>
        <v>30,999</v>
      </c>
      <c r="F63">
        <v>4.2</v>
      </c>
      <c r="G63" t="s">
        <v>12</v>
      </c>
      <c r="H63" s="4" t="str">
        <f t="shared" si="2"/>
        <v>8%</v>
      </c>
      <c r="I63" t="s">
        <v>13</v>
      </c>
      <c r="J63" s="2" t="str">
        <f t="shared" si="3"/>
        <v xml:space="preserve">7,304 </v>
      </c>
      <c r="K63" s="2" t="str">
        <f t="shared" si="4"/>
        <v xml:space="preserve"> 825 </v>
      </c>
      <c r="L63" s="2" t="str">
        <f t="shared" si="5"/>
        <v xml:space="preserve">8 GB </v>
      </c>
      <c r="M63" s="2" t="str">
        <f t="shared" si="6"/>
        <v xml:space="preserve">256 GB </v>
      </c>
      <c r="N63" s="2" t="str">
        <f t="shared" si="7"/>
        <v xml:space="preserve">6.67 </v>
      </c>
      <c r="O63" s="2" t="str">
        <f t="shared" si="8"/>
        <v>200</v>
      </c>
      <c r="P63" s="2" t="str">
        <f t="shared" si="9"/>
        <v>8MP + 2MP</v>
      </c>
      <c r="Q63" s="2" t="str">
        <f t="shared" si="10"/>
        <v xml:space="preserve">5000 </v>
      </c>
      <c r="R63" s="2" t="str">
        <f>MID(T63,FIND("Battery",T63)+7,FIND("Processor",T63)-FIND("Battery",T63)-7)</f>
        <v xml:space="preserve">Dimensity 7200 Ultra 5G </v>
      </c>
      <c r="T63" t="s">
        <v>14</v>
      </c>
    </row>
    <row r="64" spans="1:20" x14ac:dyDescent="0.4">
      <c r="A64" t="s">
        <v>142</v>
      </c>
      <c r="B64" t="str">
        <f t="shared" si="0"/>
        <v xml:space="preserve">vivo T2 Pro 5G </v>
      </c>
      <c r="C64" s="5" t="str">
        <f>MID(A64,FIND("(",A64)+1,FIND(",",A64)-FIND("(",A64)-1)</f>
        <v>Dune Gold</v>
      </c>
      <c r="D64" t="s">
        <v>143</v>
      </c>
      <c r="E64" s="3" t="str">
        <f t="shared" si="1"/>
        <v>23,999</v>
      </c>
      <c r="F64">
        <v>4.5</v>
      </c>
      <c r="G64" t="s">
        <v>139</v>
      </c>
      <c r="H64" s="4" t="str">
        <f t="shared" si="2"/>
        <v>14%</v>
      </c>
      <c r="I64" t="s">
        <v>144</v>
      </c>
      <c r="J64" s="2" t="str">
        <f t="shared" si="3"/>
        <v xml:space="preserve">1,08,168 </v>
      </c>
      <c r="K64" s="2" t="str">
        <f t="shared" si="4"/>
        <v xml:space="preserve"> 8,403 </v>
      </c>
      <c r="L64" s="2" t="str">
        <f t="shared" si="5"/>
        <v xml:space="preserve">8 GB </v>
      </c>
      <c r="M64" s="2" t="str">
        <f t="shared" si="6"/>
        <v xml:space="preserve">256 GB </v>
      </c>
      <c r="N64" s="2" t="str">
        <f t="shared" si="7"/>
        <v xml:space="preserve">6.78 </v>
      </c>
      <c r="O64" s="2" t="str">
        <f t="shared" si="8"/>
        <v>64</v>
      </c>
      <c r="P64" s="2" t="str">
        <f t="shared" si="9"/>
        <v>2MP</v>
      </c>
      <c r="Q64" s="2" t="str">
        <f t="shared" si="10"/>
        <v xml:space="preserve">4600 </v>
      </c>
      <c r="R64" s="2" t="str">
        <f>MID(T64,FIND("Battery",T64)+7,FIND("Processor",T64)-FIND("Battery",T64)-7)</f>
        <v xml:space="preserve">Dimensity 7200 </v>
      </c>
      <c r="T64" t="s">
        <v>145</v>
      </c>
    </row>
    <row r="65" spans="1:20" x14ac:dyDescent="0.4">
      <c r="A65" t="s">
        <v>146</v>
      </c>
      <c r="B65" t="str">
        <f t="shared" si="0"/>
        <v xml:space="preserve">vivo T2 Pro 5G </v>
      </c>
      <c r="C65" s="5" t="str">
        <f>MID(A65,FIND("(",A65)+1,FIND(",",A65)-FIND("(",A65)-1)</f>
        <v>New Moon Black</v>
      </c>
      <c r="D65" t="s">
        <v>143</v>
      </c>
      <c r="E65" s="3" t="str">
        <f t="shared" si="1"/>
        <v>23,999</v>
      </c>
      <c r="F65">
        <v>4.5</v>
      </c>
      <c r="G65" t="s">
        <v>139</v>
      </c>
      <c r="H65" s="4" t="str">
        <f t="shared" si="2"/>
        <v>14%</v>
      </c>
      <c r="I65" t="s">
        <v>144</v>
      </c>
      <c r="J65" s="2" t="str">
        <f t="shared" si="3"/>
        <v xml:space="preserve">1,08,168 </v>
      </c>
      <c r="K65" s="2" t="str">
        <f t="shared" si="4"/>
        <v xml:space="preserve"> 8,403 </v>
      </c>
      <c r="L65" s="2" t="str">
        <f t="shared" si="5"/>
        <v xml:space="preserve">8 GB </v>
      </c>
      <c r="M65" s="2" t="str">
        <f t="shared" si="6"/>
        <v xml:space="preserve">256 GB </v>
      </c>
      <c r="N65" s="2" t="str">
        <f t="shared" si="7"/>
        <v xml:space="preserve">6.78 </v>
      </c>
      <c r="O65" s="2" t="str">
        <f t="shared" si="8"/>
        <v>64</v>
      </c>
      <c r="P65" s="2" t="str">
        <f t="shared" si="9"/>
        <v>2MP</v>
      </c>
      <c r="Q65" s="2" t="str">
        <f t="shared" si="10"/>
        <v xml:space="preserve">4600 </v>
      </c>
      <c r="R65" s="2" t="str">
        <f>MID(T65,FIND("Battery",T65)+7,FIND("Processor",T65)-FIND("Battery",T65)-7)</f>
        <v xml:space="preserve">Dimensity 7200 </v>
      </c>
      <c r="T65" t="s">
        <v>145</v>
      </c>
    </row>
    <row r="66" spans="1:20" x14ac:dyDescent="0.4">
      <c r="A66" t="s">
        <v>147</v>
      </c>
      <c r="B66" t="str">
        <f t="shared" si="0"/>
        <v xml:space="preserve">SAMSUNG Galaxy S23 5G </v>
      </c>
      <c r="C66" s="5" t="str">
        <f>MID(A66,FIND("(",A66)+1,FIND(",",A66)-FIND("(",A66)-1)</f>
        <v>Green</v>
      </c>
      <c r="D66" t="s">
        <v>148</v>
      </c>
      <c r="E66" s="3" t="str">
        <f t="shared" si="1"/>
        <v>54,999</v>
      </c>
      <c r="F66">
        <v>4.5</v>
      </c>
      <c r="G66" t="s">
        <v>149</v>
      </c>
      <c r="H66" s="4" t="str">
        <f t="shared" si="2"/>
        <v>42%</v>
      </c>
      <c r="I66" t="s">
        <v>150</v>
      </c>
      <c r="J66" s="2" t="str">
        <f t="shared" si="3"/>
        <v xml:space="preserve">11,100 </v>
      </c>
      <c r="K66" s="2" t="str">
        <f t="shared" si="4"/>
        <v xml:space="preserve"> 1,051 </v>
      </c>
      <c r="L66" s="2" t="str">
        <f t="shared" si="5"/>
        <v xml:space="preserve">8 GB </v>
      </c>
      <c r="M66" s="2" t="str">
        <f t="shared" si="6"/>
        <v xml:space="preserve">256 GB </v>
      </c>
      <c r="N66" s="2" t="str">
        <f t="shared" si="7"/>
        <v xml:space="preserve">6.1 </v>
      </c>
      <c r="O66" s="2" t="str">
        <f t="shared" si="8"/>
        <v>50</v>
      </c>
      <c r="P66" s="2" t="str">
        <f t="shared" si="9"/>
        <v>10MP + 12MP</v>
      </c>
      <c r="Q66" s="2" t="str">
        <f t="shared" si="10"/>
        <v xml:space="preserve">3900 </v>
      </c>
      <c r="R66" s="2" t="str">
        <f>MID(T66,FIND("Battery",T66)+7,FIND("Processor",T66)-FIND("Battery",T66)-7)</f>
        <v xml:space="preserve">Qualcomm Snapdragon 8 Gen 2 </v>
      </c>
      <c r="T66" t="s">
        <v>151</v>
      </c>
    </row>
    <row r="67" spans="1:20" x14ac:dyDescent="0.4">
      <c r="A67" t="s">
        <v>152</v>
      </c>
      <c r="B67" t="str">
        <f t="shared" ref="B67:B130" si="11">LEFT(A67,SEARCH("(",A67)-1)</f>
        <v xml:space="preserve">Motorola g04s </v>
      </c>
      <c r="C67" s="5" t="str">
        <f>MID(A67,FIND("(",A67)+1,FIND(",",A67)-FIND("(",A67)-1)</f>
        <v>Concord Black</v>
      </c>
      <c r="D67" t="s">
        <v>46</v>
      </c>
      <c r="E67" s="3" t="str">
        <f t="shared" ref="E67:E130" si="12">RIGHT(D67,LEN(D67)-SEARCH("¹",D67))</f>
        <v>6,999</v>
      </c>
      <c r="F67">
        <v>4.2</v>
      </c>
      <c r="G67" t="s">
        <v>71</v>
      </c>
      <c r="H67" s="4" t="str">
        <f t="shared" ref="H67:H130" si="13">LEFT(G67,FIND("%",G67))</f>
        <v>30%</v>
      </c>
      <c r="I67" t="s">
        <v>72</v>
      </c>
      <c r="J67" s="2" t="str">
        <f t="shared" ref="J67:J130" si="14">LEFT(I67,FIND("R",I67)-1)</f>
        <v xml:space="preserve">7,390 </v>
      </c>
      <c r="K67" s="2" t="str">
        <f t="shared" ref="K67:K130" si="15">MID(I67,FIND("&amp;Â",I67)+2,FIND("Re",I67)-FIND("&amp;Â",I67)-2)</f>
        <v xml:space="preserve"> 411 </v>
      </c>
      <c r="L67" s="2" t="str">
        <f t="shared" ref="L67:L130" si="16">IF(ISNUMBER(FIND("GB RAM", T67)), LEFT(T67, FIND("RAM", T67) - 1), "Not Mentioned")</f>
        <v xml:space="preserve">4 GB </v>
      </c>
      <c r="M67" s="2" t="str">
        <f t="shared" ref="M67:M130" si="17">MID(T67,FIND("RAM",T67)+6,FIND("ROM",T67)-FIND("RAM",T67)-6)</f>
        <v xml:space="preserve">64 GB </v>
      </c>
      <c r="N67" s="2" t="str">
        <f t="shared" ref="N67:N130" si="18">MID(T67,FIND("(",T67)+1,FIND("inch",T67)-FIND("(",T67)-1)</f>
        <v xml:space="preserve">6.6 </v>
      </c>
      <c r="O67" s="2" t="str">
        <f t="shared" ref="O67:O130" si="19">MID(T67,FIND("Display",T67)+7,FIND("MP",T67)-FIND("Display",T67)-7)</f>
        <v>50</v>
      </c>
      <c r="P67" s="2" t="e">
        <f t="shared" ref="P67:P130" si="20">MID(T67,FIND(" + ",T67)+3,FIND("MP |",T67)-FIND(" + ",T67)-1)</f>
        <v>#VALUE!</v>
      </c>
      <c r="Q67" s="2" t="str">
        <f t="shared" ref="Q67:Q130" si="21">MID(T67,FIND("Camera",T67)+6,FIND("mAh",T67)-FIND("Camera",T67)-6)</f>
        <v xml:space="preserve"> | 5MP Front Camera5000 </v>
      </c>
      <c r="R67" s="2" t="str">
        <f t="shared" ref="R67:R130" si="22">MID(T67,FIND("Battery",T67)+7,FIND("Processor",T67)-FIND("Battery",T67)-7)</f>
        <v xml:space="preserve">T606 </v>
      </c>
      <c r="T67" t="s">
        <v>73</v>
      </c>
    </row>
    <row r="68" spans="1:20" x14ac:dyDescent="0.4">
      <c r="A68" t="s">
        <v>153</v>
      </c>
      <c r="B68" t="str">
        <f t="shared" si="11"/>
        <v xml:space="preserve">Apple iPhone 14 Plus </v>
      </c>
      <c r="C68" s="5" t="str">
        <f>MID(A68,FIND("(",A68)+1,FIND(",",A68)-FIND("(",A68)-1)</f>
        <v>Midnight</v>
      </c>
      <c r="D68" t="s">
        <v>94</v>
      </c>
      <c r="E68" s="3" t="str">
        <f t="shared" si="12"/>
        <v>58,999</v>
      </c>
      <c r="F68">
        <v>4.5999999999999996</v>
      </c>
      <c r="G68" t="s">
        <v>95</v>
      </c>
      <c r="H68" s="4" t="str">
        <f t="shared" si="13"/>
        <v>26%</v>
      </c>
      <c r="I68" t="s">
        <v>96</v>
      </c>
      <c r="J68" s="2" t="str">
        <f t="shared" si="14"/>
        <v xml:space="preserve">75,163 </v>
      </c>
      <c r="K68" s="2" t="str">
        <f t="shared" si="15"/>
        <v xml:space="preserve"> 4,205 </v>
      </c>
      <c r="L68" s="2" t="str">
        <f t="shared" si="16"/>
        <v>Not Mentioned</v>
      </c>
      <c r="M68" s="2" t="e">
        <f t="shared" si="17"/>
        <v>#VALUE!</v>
      </c>
      <c r="N68" s="2" t="str">
        <f t="shared" si="18"/>
        <v xml:space="preserve">6.7 </v>
      </c>
      <c r="O68" s="2" t="str">
        <f t="shared" si="19"/>
        <v>12</v>
      </c>
      <c r="P68" s="2" t="str">
        <f t="shared" si="20"/>
        <v>12MP</v>
      </c>
      <c r="Q68" s="2" t="e">
        <f t="shared" si="21"/>
        <v>#VALUE!</v>
      </c>
      <c r="R68" s="2" t="e">
        <f t="shared" si="22"/>
        <v>#VALUE!</v>
      </c>
      <c r="T68" t="s">
        <v>97</v>
      </c>
    </row>
    <row r="69" spans="1:20" x14ac:dyDescent="0.4">
      <c r="A69" t="s">
        <v>154</v>
      </c>
      <c r="B69" t="str">
        <f t="shared" si="11"/>
        <v xml:space="preserve">POCO C61 </v>
      </c>
      <c r="C69" s="5" t="str">
        <f>MID(A69,FIND("(",A69)+1,FIND(",",A69)-FIND("(",A69)-1)</f>
        <v>Diamond Dust Black</v>
      </c>
      <c r="D69" t="s">
        <v>155</v>
      </c>
      <c r="E69" s="3" t="str">
        <f t="shared" si="12"/>
        <v>6,499</v>
      </c>
      <c r="F69">
        <v>4.2</v>
      </c>
      <c r="G69" t="s">
        <v>156</v>
      </c>
      <c r="H69" s="4" t="str">
        <f t="shared" si="13"/>
        <v>27%</v>
      </c>
      <c r="I69" t="s">
        <v>157</v>
      </c>
      <c r="J69" s="2" t="str">
        <f t="shared" si="14"/>
        <v xml:space="preserve">11,018 </v>
      </c>
      <c r="K69" s="2" t="str">
        <f t="shared" si="15"/>
        <v xml:space="preserve"> 345 </v>
      </c>
      <c r="L69" s="2" t="str">
        <f t="shared" si="16"/>
        <v xml:space="preserve">4 GB </v>
      </c>
      <c r="M69" s="2" t="str">
        <f t="shared" si="17"/>
        <v xml:space="preserve">64 GB </v>
      </c>
      <c r="N69" s="2" t="str">
        <f t="shared" si="18"/>
        <v xml:space="preserve">6.71 </v>
      </c>
      <c r="O69" s="2" t="str">
        <f t="shared" si="19"/>
        <v>8</v>
      </c>
      <c r="P69" s="2" t="e">
        <f t="shared" si="20"/>
        <v>#VALUE!</v>
      </c>
      <c r="Q69" s="2" t="str">
        <f t="shared" si="21"/>
        <v xml:space="preserve"> | 5MP Front Camera5000 </v>
      </c>
      <c r="R69" s="2" t="str">
        <f t="shared" si="22"/>
        <v xml:space="preserve">Helio G36 </v>
      </c>
      <c r="T69" t="s">
        <v>158</v>
      </c>
    </row>
    <row r="70" spans="1:20" x14ac:dyDescent="0.4">
      <c r="A70" t="s">
        <v>159</v>
      </c>
      <c r="B70" t="str">
        <f t="shared" si="11"/>
        <v xml:space="preserve">POCO C61 </v>
      </c>
      <c r="C70" s="5" t="str">
        <f>MID(A70,FIND("(",A70)+1,FIND(",",A70)-FIND("(",A70)-1)</f>
        <v>Mystical Green</v>
      </c>
      <c r="D70" t="s">
        <v>155</v>
      </c>
      <c r="E70" s="3" t="str">
        <f t="shared" si="12"/>
        <v>6,499</v>
      </c>
      <c r="F70">
        <v>4.2</v>
      </c>
      <c r="G70" t="s">
        <v>156</v>
      </c>
      <c r="H70" s="4" t="str">
        <f t="shared" si="13"/>
        <v>27%</v>
      </c>
      <c r="I70" t="s">
        <v>157</v>
      </c>
      <c r="J70" s="2" t="str">
        <f t="shared" si="14"/>
        <v xml:space="preserve">11,018 </v>
      </c>
      <c r="K70" s="2" t="str">
        <f t="shared" si="15"/>
        <v xml:space="preserve"> 345 </v>
      </c>
      <c r="L70" s="2" t="str">
        <f t="shared" si="16"/>
        <v xml:space="preserve">4 GB </v>
      </c>
      <c r="M70" s="2" t="str">
        <f t="shared" si="17"/>
        <v xml:space="preserve">64 GB </v>
      </c>
      <c r="N70" s="2" t="str">
        <f t="shared" si="18"/>
        <v xml:space="preserve">6.71 </v>
      </c>
      <c r="O70" s="2" t="str">
        <f t="shared" si="19"/>
        <v>8</v>
      </c>
      <c r="P70" s="2" t="e">
        <f t="shared" si="20"/>
        <v>#VALUE!</v>
      </c>
      <c r="Q70" s="2" t="str">
        <f t="shared" si="21"/>
        <v xml:space="preserve"> | 5MP Front Camera5000 </v>
      </c>
      <c r="R70" s="2" t="str">
        <f t="shared" si="22"/>
        <v xml:space="preserve">Helio G36 </v>
      </c>
      <c r="T70" t="s">
        <v>158</v>
      </c>
    </row>
    <row r="71" spans="1:20" x14ac:dyDescent="0.4">
      <c r="A71" t="s">
        <v>160</v>
      </c>
      <c r="B71" t="str">
        <f t="shared" si="11"/>
        <v xml:space="preserve">vivo T2 Pro 5G </v>
      </c>
      <c r="C71" s="5" t="str">
        <f>MID(A71,FIND("(",A71)+1,FIND(",",A71)-FIND("(",A71)-1)</f>
        <v>Dune Gold</v>
      </c>
      <c r="D71" t="s">
        <v>16</v>
      </c>
      <c r="E71" s="3" t="str">
        <f t="shared" si="12"/>
        <v>22,999</v>
      </c>
      <c r="F71">
        <v>4.5</v>
      </c>
      <c r="G71" t="s">
        <v>139</v>
      </c>
      <c r="H71" s="4" t="str">
        <f t="shared" si="13"/>
        <v>14%</v>
      </c>
      <c r="I71" t="s">
        <v>144</v>
      </c>
      <c r="J71" s="2" t="str">
        <f t="shared" si="14"/>
        <v xml:space="preserve">1,08,168 </v>
      </c>
      <c r="K71" s="2" t="str">
        <f t="shared" si="15"/>
        <v xml:space="preserve"> 8,403 </v>
      </c>
      <c r="L71" s="2" t="str">
        <f t="shared" si="16"/>
        <v xml:space="preserve">8 GB </v>
      </c>
      <c r="M71" s="2" t="str">
        <f t="shared" si="17"/>
        <v xml:space="preserve">128 GB </v>
      </c>
      <c r="N71" s="2" t="str">
        <f t="shared" si="18"/>
        <v xml:space="preserve">6.78 </v>
      </c>
      <c r="O71" s="2" t="str">
        <f t="shared" si="19"/>
        <v>64</v>
      </c>
      <c r="P71" s="2" t="str">
        <f t="shared" si="20"/>
        <v>2MP</v>
      </c>
      <c r="Q71" s="2" t="str">
        <f t="shared" si="21"/>
        <v xml:space="preserve">4600 </v>
      </c>
      <c r="R71" s="2" t="str">
        <f t="shared" si="22"/>
        <v xml:space="preserve">Dimensity 7200 </v>
      </c>
      <c r="T71" t="s">
        <v>161</v>
      </c>
    </row>
    <row r="72" spans="1:20" x14ac:dyDescent="0.4">
      <c r="A72" t="s">
        <v>162</v>
      </c>
      <c r="B72" t="str">
        <f t="shared" si="11"/>
        <v xml:space="preserve">vivo T2 Pro 5G </v>
      </c>
      <c r="C72" s="5" t="str">
        <f>MID(A72,FIND("(",A72)+1,FIND(",",A72)-FIND("(",A72)-1)</f>
        <v>New Moon Black</v>
      </c>
      <c r="D72" t="s">
        <v>16</v>
      </c>
      <c r="E72" s="3" t="str">
        <f t="shared" si="12"/>
        <v>22,999</v>
      </c>
      <c r="F72">
        <v>4.5</v>
      </c>
      <c r="G72" t="s">
        <v>139</v>
      </c>
      <c r="H72" s="4" t="str">
        <f t="shared" si="13"/>
        <v>14%</v>
      </c>
      <c r="I72" t="s">
        <v>144</v>
      </c>
      <c r="J72" s="2" t="str">
        <f t="shared" si="14"/>
        <v xml:space="preserve">1,08,168 </v>
      </c>
      <c r="K72" s="2" t="str">
        <f t="shared" si="15"/>
        <v xml:space="preserve"> 8,403 </v>
      </c>
      <c r="L72" s="2" t="str">
        <f t="shared" si="16"/>
        <v xml:space="preserve">8 GB </v>
      </c>
      <c r="M72" s="2" t="str">
        <f t="shared" si="17"/>
        <v xml:space="preserve">128 GB </v>
      </c>
      <c r="N72" s="2" t="str">
        <f t="shared" si="18"/>
        <v xml:space="preserve">6.78 </v>
      </c>
      <c r="O72" s="2" t="str">
        <f t="shared" si="19"/>
        <v>64</v>
      </c>
      <c r="P72" s="2" t="str">
        <f t="shared" si="20"/>
        <v>2MP</v>
      </c>
      <c r="Q72" s="2" t="str">
        <f t="shared" si="21"/>
        <v xml:space="preserve">4600 </v>
      </c>
      <c r="R72" s="2" t="str">
        <f t="shared" si="22"/>
        <v xml:space="preserve">Dimensity 7200 </v>
      </c>
      <c r="T72" t="s">
        <v>161</v>
      </c>
    </row>
    <row r="73" spans="1:20" x14ac:dyDescent="0.4">
      <c r="A73" t="s">
        <v>163</v>
      </c>
      <c r="B73" t="str">
        <f t="shared" si="11"/>
        <v xml:space="preserve">OnePlus Nord CE 3 Lite 5G </v>
      </c>
      <c r="C73" s="5" t="str">
        <f>MID(A73,FIND("(",A73)+1,FIND(",",A73)-FIND("(",A73)-1)</f>
        <v>Pastel Lime</v>
      </c>
      <c r="D73" t="s">
        <v>164</v>
      </c>
      <c r="E73" s="3" t="str">
        <f t="shared" si="12"/>
        <v>18,283</v>
      </c>
      <c r="F73">
        <v>4.4000000000000004</v>
      </c>
      <c r="G73" t="s">
        <v>61</v>
      </c>
      <c r="H73" s="4" t="str">
        <f t="shared" si="13"/>
        <v>16%</v>
      </c>
      <c r="I73" t="s">
        <v>165</v>
      </c>
      <c r="J73" s="2" t="str">
        <f t="shared" si="14"/>
        <v xml:space="preserve">99,485 </v>
      </c>
      <c r="K73" s="2" t="str">
        <f t="shared" si="15"/>
        <v xml:space="preserve"> 5,330 </v>
      </c>
      <c r="L73" s="2" t="str">
        <f t="shared" si="16"/>
        <v xml:space="preserve">8 GB </v>
      </c>
      <c r="M73" s="2" t="str">
        <f t="shared" si="17"/>
        <v xml:space="preserve">256 GB </v>
      </c>
      <c r="N73" s="2" t="str">
        <f t="shared" si="18"/>
        <v xml:space="preserve">6.72 </v>
      </c>
      <c r="O73" s="2" t="str">
        <f t="shared" si="19"/>
        <v>108</v>
      </c>
      <c r="P73" s="2" t="e">
        <f t="shared" si="20"/>
        <v>#VALUE!</v>
      </c>
      <c r="Q73" s="2" t="str">
        <f t="shared" si="21"/>
        <v xml:space="preserve">5000 </v>
      </c>
      <c r="R73" s="2" t="e">
        <f t="shared" si="22"/>
        <v>#VALUE!</v>
      </c>
      <c r="T73" t="s">
        <v>166</v>
      </c>
    </row>
    <row r="74" spans="1:20" x14ac:dyDescent="0.4">
      <c r="A74" t="s">
        <v>127</v>
      </c>
      <c r="B74" t="str">
        <f t="shared" si="11"/>
        <v xml:space="preserve">Apple iPhone 14 Plus </v>
      </c>
      <c r="C74" s="5" t="str">
        <f>MID(A74,FIND("(",A74)+1,FIND(",",A74)-FIND("(",A74)-1)</f>
        <v>Starlight</v>
      </c>
      <c r="D74" t="s">
        <v>94</v>
      </c>
      <c r="E74" s="3" t="str">
        <f t="shared" si="12"/>
        <v>58,999</v>
      </c>
      <c r="F74">
        <v>4.5999999999999996</v>
      </c>
      <c r="G74" t="s">
        <v>95</v>
      </c>
      <c r="H74" s="4" t="str">
        <f t="shared" si="13"/>
        <v>26%</v>
      </c>
      <c r="I74" t="s">
        <v>96</v>
      </c>
      <c r="J74" s="2" t="str">
        <f t="shared" si="14"/>
        <v xml:space="preserve">75,163 </v>
      </c>
      <c r="K74" s="2" t="str">
        <f t="shared" si="15"/>
        <v xml:space="preserve"> 4,205 </v>
      </c>
      <c r="L74" s="2" t="str">
        <f t="shared" si="16"/>
        <v>Not Mentioned</v>
      </c>
      <c r="M74" s="2" t="e">
        <f t="shared" si="17"/>
        <v>#VALUE!</v>
      </c>
      <c r="N74" s="2" t="str">
        <f t="shared" si="18"/>
        <v xml:space="preserve">6.7 </v>
      </c>
      <c r="O74" s="2" t="str">
        <f t="shared" si="19"/>
        <v>12</v>
      </c>
      <c r="P74" s="2" t="str">
        <f t="shared" si="20"/>
        <v>12MP</v>
      </c>
      <c r="Q74" s="2" t="e">
        <f t="shared" si="21"/>
        <v>#VALUE!</v>
      </c>
      <c r="R74" s="2" t="e">
        <f t="shared" si="22"/>
        <v>#VALUE!</v>
      </c>
      <c r="T74" t="s">
        <v>97</v>
      </c>
    </row>
    <row r="75" spans="1:20" x14ac:dyDescent="0.4">
      <c r="A75" t="s">
        <v>167</v>
      </c>
      <c r="B75" t="str">
        <f t="shared" si="11"/>
        <v xml:space="preserve">POCO C61 </v>
      </c>
      <c r="C75" s="5" t="str">
        <f>MID(A75,FIND("(",A75)+1,FIND(",",A75)-FIND("(",A75)-1)</f>
        <v>Ethereal Blue</v>
      </c>
      <c r="D75" t="s">
        <v>155</v>
      </c>
      <c r="E75" s="3" t="str">
        <f t="shared" si="12"/>
        <v>6,499</v>
      </c>
      <c r="F75">
        <v>4.2</v>
      </c>
      <c r="G75" t="s">
        <v>156</v>
      </c>
      <c r="H75" s="4" t="str">
        <f t="shared" si="13"/>
        <v>27%</v>
      </c>
      <c r="I75" t="s">
        <v>157</v>
      </c>
      <c r="J75" s="2" t="str">
        <f t="shared" si="14"/>
        <v xml:space="preserve">11,018 </v>
      </c>
      <c r="K75" s="2" t="str">
        <f t="shared" si="15"/>
        <v xml:space="preserve"> 345 </v>
      </c>
      <c r="L75" s="2" t="str">
        <f t="shared" si="16"/>
        <v xml:space="preserve">4 GB </v>
      </c>
      <c r="M75" s="2" t="str">
        <f t="shared" si="17"/>
        <v xml:space="preserve">64 GB </v>
      </c>
      <c r="N75" s="2" t="str">
        <f t="shared" si="18"/>
        <v xml:space="preserve">6.71 </v>
      </c>
      <c r="O75" s="2" t="str">
        <f t="shared" si="19"/>
        <v>8</v>
      </c>
      <c r="P75" s="2" t="e">
        <f t="shared" si="20"/>
        <v>#VALUE!</v>
      </c>
      <c r="Q75" s="2" t="str">
        <f t="shared" si="21"/>
        <v xml:space="preserve"> | 5MP Front Camera5000 </v>
      </c>
      <c r="R75" s="2" t="str">
        <f t="shared" si="22"/>
        <v xml:space="preserve">Helio G36 </v>
      </c>
      <c r="T75" t="s">
        <v>158</v>
      </c>
    </row>
    <row r="76" spans="1:20" x14ac:dyDescent="0.4">
      <c r="A76" t="s">
        <v>168</v>
      </c>
      <c r="B76" t="str">
        <f t="shared" si="11"/>
        <v xml:space="preserve">REDMI 13C 5G </v>
      </c>
      <c r="C76" s="5" t="str">
        <f>MID(A76,FIND("(",A76)+1,FIND(",",A76)-FIND("(",A76)-1)</f>
        <v>Starlight Black</v>
      </c>
      <c r="D76" t="s">
        <v>169</v>
      </c>
      <c r="E76" s="3" t="str">
        <f t="shared" si="12"/>
        <v>10,499</v>
      </c>
      <c r="F76">
        <v>4.3</v>
      </c>
      <c r="G76" t="s">
        <v>170</v>
      </c>
      <c r="H76" s="4" t="str">
        <f t="shared" si="13"/>
        <v>25%</v>
      </c>
      <c r="I76" t="s">
        <v>171</v>
      </c>
      <c r="J76" s="2" t="str">
        <f t="shared" si="14"/>
        <v xml:space="preserve">11,733 </v>
      </c>
      <c r="K76" s="2" t="str">
        <f t="shared" si="15"/>
        <v xml:space="preserve"> 380 </v>
      </c>
      <c r="L76" s="2" t="str">
        <f t="shared" si="16"/>
        <v xml:space="preserve">4 GB </v>
      </c>
      <c r="M76" s="2" t="str">
        <f t="shared" si="17"/>
        <v xml:space="preserve">128 GB </v>
      </c>
      <c r="N76" s="2" t="str">
        <f t="shared" si="18"/>
        <v xml:space="preserve">6.74 </v>
      </c>
      <c r="O76" s="2" t="str">
        <f t="shared" si="19"/>
        <v>50</v>
      </c>
      <c r="P76" s="2" t="e">
        <f t="shared" si="20"/>
        <v>#VALUE!</v>
      </c>
      <c r="Q76" s="2" t="str">
        <f t="shared" si="21"/>
        <v xml:space="preserve"> | 5MP Front Camera5000 </v>
      </c>
      <c r="R76" s="2" t="str">
        <f t="shared" si="22"/>
        <v xml:space="preserve">Mediatek Dimensity 6100+ </v>
      </c>
      <c r="T76" t="s">
        <v>172</v>
      </c>
    </row>
    <row r="77" spans="1:20" x14ac:dyDescent="0.4">
      <c r="A77" t="s">
        <v>173</v>
      </c>
      <c r="B77" t="str">
        <f t="shared" si="11"/>
        <v xml:space="preserve">realme P1 Pro 5G </v>
      </c>
      <c r="C77" s="5" t="str">
        <f>MID(A77,FIND("(",A77)+1,FIND(",",A77)-FIND("(",A77)-1)</f>
        <v>Phoenix Red</v>
      </c>
      <c r="D77" t="s">
        <v>16</v>
      </c>
      <c r="E77" s="3" t="str">
        <f t="shared" si="12"/>
        <v>22,999</v>
      </c>
      <c r="F77">
        <v>4.4000000000000004</v>
      </c>
      <c r="G77" t="s">
        <v>17</v>
      </c>
      <c r="H77" s="4" t="str">
        <f t="shared" si="13"/>
        <v>11%</v>
      </c>
      <c r="I77" t="s">
        <v>174</v>
      </c>
      <c r="J77" s="2" t="str">
        <f t="shared" si="14"/>
        <v xml:space="preserve">10,281 </v>
      </c>
      <c r="K77" s="2" t="str">
        <f t="shared" si="15"/>
        <v xml:space="preserve"> 646 </v>
      </c>
      <c r="L77" s="2" t="str">
        <f t="shared" si="16"/>
        <v xml:space="preserve">8 GB </v>
      </c>
      <c r="M77" s="2" t="str">
        <f t="shared" si="17"/>
        <v xml:space="preserve">256 GB </v>
      </c>
      <c r="N77" s="2" t="str">
        <f t="shared" si="18"/>
        <v xml:space="preserve">6.7 </v>
      </c>
      <c r="O77" s="2" t="str">
        <f t="shared" si="19"/>
        <v>50</v>
      </c>
      <c r="P77" s="2" t="str">
        <f t="shared" si="20"/>
        <v>8MP</v>
      </c>
      <c r="Q77" s="2" t="str">
        <f t="shared" si="21"/>
        <v xml:space="preserve">5000 </v>
      </c>
      <c r="R77" s="2" t="str">
        <f t="shared" si="22"/>
        <v xml:space="preserve">6 Gen 1 </v>
      </c>
      <c r="T77" t="s">
        <v>175</v>
      </c>
    </row>
    <row r="78" spans="1:20" x14ac:dyDescent="0.4">
      <c r="A78" t="s">
        <v>5</v>
      </c>
      <c r="B78" t="str">
        <f t="shared" si="11"/>
        <v xml:space="preserve">REDMI Note 13 Pro 5G </v>
      </c>
      <c r="C78" s="5" t="str">
        <f>MID(A78,FIND("(",A78)+1,FIND(",",A78)-FIND("(",A78)-1)</f>
        <v>Midnight Black</v>
      </c>
      <c r="D78" t="s">
        <v>6</v>
      </c>
      <c r="E78" s="3" t="str">
        <f t="shared" si="12"/>
        <v>24,999</v>
      </c>
      <c r="F78">
        <v>4.3</v>
      </c>
      <c r="G78" t="s">
        <v>7</v>
      </c>
      <c r="H78" s="4" t="str">
        <f t="shared" si="13"/>
        <v>13%</v>
      </c>
      <c r="I78" t="s">
        <v>8</v>
      </c>
      <c r="J78" s="2" t="str">
        <f t="shared" si="14"/>
        <v xml:space="preserve">16,522 </v>
      </c>
      <c r="K78" s="2" t="str">
        <f t="shared" si="15"/>
        <v xml:space="preserve"> 1,485 </v>
      </c>
      <c r="L78" s="2" t="str">
        <f t="shared" si="16"/>
        <v xml:space="preserve">8 GB </v>
      </c>
      <c r="M78" s="2" t="str">
        <f t="shared" si="17"/>
        <v xml:space="preserve">128 GB </v>
      </c>
      <c r="N78" s="2" t="str">
        <f t="shared" si="18"/>
        <v xml:space="preserve">6.67 </v>
      </c>
      <c r="O78" s="2" t="str">
        <f t="shared" si="19"/>
        <v>200</v>
      </c>
      <c r="P78" s="2" t="str">
        <f t="shared" si="20"/>
        <v>8MP + 2MP</v>
      </c>
      <c r="Q78" s="2" t="str">
        <f t="shared" si="21"/>
        <v xml:space="preserve">5100 </v>
      </c>
      <c r="R78" s="2" t="str">
        <f t="shared" si="22"/>
        <v xml:space="preserve">7s Gen 2 Mobile Platform 5G </v>
      </c>
      <c r="T78" t="s">
        <v>9</v>
      </c>
    </row>
    <row r="79" spans="1:20" x14ac:dyDescent="0.4">
      <c r="A79" t="s">
        <v>10</v>
      </c>
      <c r="B79" t="str">
        <f t="shared" si="11"/>
        <v xml:space="preserve">REDMI Note 13 Pro+ 5G </v>
      </c>
      <c r="C79" s="5" t="str">
        <f>MID(A79,FIND("(",A79)+1,FIND(",",A79)-FIND("(",A79)-1)</f>
        <v>Fusion White</v>
      </c>
      <c r="D79" t="s">
        <v>11</v>
      </c>
      <c r="E79" s="3" t="str">
        <f t="shared" si="12"/>
        <v>30,999</v>
      </c>
      <c r="F79">
        <v>4.2</v>
      </c>
      <c r="G79" t="s">
        <v>12</v>
      </c>
      <c r="H79" s="4" t="str">
        <f t="shared" si="13"/>
        <v>8%</v>
      </c>
      <c r="I79" t="s">
        <v>13</v>
      </c>
      <c r="J79" s="2" t="str">
        <f t="shared" si="14"/>
        <v xml:space="preserve">7,304 </v>
      </c>
      <c r="K79" s="2" t="str">
        <f t="shared" si="15"/>
        <v xml:space="preserve"> 825 </v>
      </c>
      <c r="L79" s="2" t="str">
        <f t="shared" si="16"/>
        <v xml:space="preserve">8 GB </v>
      </c>
      <c r="M79" s="2" t="str">
        <f t="shared" si="17"/>
        <v xml:space="preserve">256 GB </v>
      </c>
      <c r="N79" s="2" t="str">
        <f t="shared" si="18"/>
        <v xml:space="preserve">6.67 </v>
      </c>
      <c r="O79" s="2" t="str">
        <f t="shared" si="19"/>
        <v>200</v>
      </c>
      <c r="P79" s="2" t="str">
        <f t="shared" si="20"/>
        <v>8MP + 2MP</v>
      </c>
      <c r="Q79" s="2" t="str">
        <f t="shared" si="21"/>
        <v xml:space="preserve">5000 </v>
      </c>
      <c r="R79" s="2" t="str">
        <f t="shared" si="22"/>
        <v xml:space="preserve">Dimensity 7200 Ultra 5G </v>
      </c>
      <c r="T79" t="s">
        <v>14</v>
      </c>
    </row>
    <row r="80" spans="1:20" x14ac:dyDescent="0.4">
      <c r="A80" t="s">
        <v>176</v>
      </c>
      <c r="B80" t="str">
        <f t="shared" si="11"/>
        <v xml:space="preserve">realme P1 Pro 5G </v>
      </c>
      <c r="C80" s="5" t="str">
        <f>MID(A80,FIND("(",A80)+1,FIND(",",A80)-FIND("(",A80)-1)</f>
        <v>Parrot Blue</v>
      </c>
      <c r="D80" t="s">
        <v>177</v>
      </c>
      <c r="E80" s="3" t="str">
        <f t="shared" si="12"/>
        <v>21,999</v>
      </c>
      <c r="F80">
        <v>4.4000000000000004</v>
      </c>
      <c r="G80" t="s">
        <v>178</v>
      </c>
      <c r="H80" s="4" t="str">
        <f t="shared" si="13"/>
        <v>12%</v>
      </c>
      <c r="I80" t="s">
        <v>174</v>
      </c>
      <c r="J80" s="2" t="str">
        <f t="shared" si="14"/>
        <v xml:space="preserve">10,281 </v>
      </c>
      <c r="K80" s="2" t="str">
        <f t="shared" si="15"/>
        <v xml:space="preserve"> 646 </v>
      </c>
      <c r="L80" s="2" t="str">
        <f t="shared" si="16"/>
        <v xml:space="preserve">8 GB </v>
      </c>
      <c r="M80" s="2" t="str">
        <f t="shared" si="17"/>
        <v xml:space="preserve">128 GB </v>
      </c>
      <c r="N80" s="2" t="str">
        <f t="shared" si="18"/>
        <v xml:space="preserve">6.7 </v>
      </c>
      <c r="O80" s="2" t="str">
        <f t="shared" si="19"/>
        <v>50</v>
      </c>
      <c r="P80" s="2" t="str">
        <f t="shared" si="20"/>
        <v>8MP</v>
      </c>
      <c r="Q80" s="2" t="str">
        <f t="shared" si="21"/>
        <v xml:space="preserve">5000 </v>
      </c>
      <c r="R80" s="2" t="str">
        <f t="shared" si="22"/>
        <v xml:space="preserve">6 Gen 1 </v>
      </c>
      <c r="T80" t="s">
        <v>179</v>
      </c>
    </row>
    <row r="81" spans="1:20" x14ac:dyDescent="0.4">
      <c r="A81" t="s">
        <v>180</v>
      </c>
      <c r="B81" t="str">
        <f t="shared" si="11"/>
        <v xml:space="preserve">realme P1 Pro 5G </v>
      </c>
      <c r="C81" s="5" t="str">
        <f>MID(A81,FIND("(",A81)+1,FIND(",",A81)-FIND("(",A81)-1)</f>
        <v>Parrot Blue</v>
      </c>
      <c r="D81" t="s">
        <v>181</v>
      </c>
      <c r="E81" s="3" t="str">
        <f t="shared" si="12"/>
        <v>19,499</v>
      </c>
      <c r="F81">
        <v>4.4000000000000004</v>
      </c>
      <c r="G81" t="s">
        <v>170</v>
      </c>
      <c r="H81" s="4" t="str">
        <f t="shared" si="13"/>
        <v>25%</v>
      </c>
      <c r="I81" t="s">
        <v>174</v>
      </c>
      <c r="J81" s="2" t="str">
        <f t="shared" si="14"/>
        <v xml:space="preserve">10,281 </v>
      </c>
      <c r="K81" s="2" t="str">
        <f t="shared" si="15"/>
        <v xml:space="preserve"> 646 </v>
      </c>
      <c r="L81" s="2" t="str">
        <f t="shared" si="16"/>
        <v xml:space="preserve">8 GB </v>
      </c>
      <c r="M81" s="2" t="str">
        <f t="shared" si="17"/>
        <v xml:space="preserve">256 GB </v>
      </c>
      <c r="N81" s="2" t="str">
        <f t="shared" si="18"/>
        <v xml:space="preserve">6.7 </v>
      </c>
      <c r="O81" s="2" t="str">
        <f t="shared" si="19"/>
        <v>50</v>
      </c>
      <c r="P81" s="2" t="str">
        <f t="shared" si="20"/>
        <v>8MP</v>
      </c>
      <c r="Q81" s="2" t="str">
        <f t="shared" si="21"/>
        <v xml:space="preserve">5000 </v>
      </c>
      <c r="R81" s="2" t="str">
        <f t="shared" si="22"/>
        <v xml:space="preserve">6 Gen 1 </v>
      </c>
      <c r="T81" t="s">
        <v>175</v>
      </c>
    </row>
    <row r="82" spans="1:20" x14ac:dyDescent="0.4">
      <c r="A82" t="s">
        <v>35</v>
      </c>
      <c r="B82" t="str">
        <f t="shared" si="11"/>
        <v xml:space="preserve">REDMI Note 13 Pro 5G </v>
      </c>
      <c r="C82" s="5" t="str">
        <f>MID(A82,FIND("(",A82)+1,FIND(",",A82)-FIND("(",A82)-1)</f>
        <v>Arctic White</v>
      </c>
      <c r="D82" t="s">
        <v>6</v>
      </c>
      <c r="E82" s="3" t="str">
        <f t="shared" si="12"/>
        <v>24,999</v>
      </c>
      <c r="F82">
        <v>4.3</v>
      </c>
      <c r="G82" t="s">
        <v>7</v>
      </c>
      <c r="H82" s="4" t="str">
        <f t="shared" si="13"/>
        <v>13%</v>
      </c>
      <c r="I82" t="s">
        <v>8</v>
      </c>
      <c r="J82" s="2" t="str">
        <f t="shared" si="14"/>
        <v xml:space="preserve">16,522 </v>
      </c>
      <c r="K82" s="2" t="str">
        <f t="shared" si="15"/>
        <v xml:space="preserve"> 1,485 </v>
      </c>
      <c r="L82" s="2" t="str">
        <f t="shared" si="16"/>
        <v xml:space="preserve">8 GB </v>
      </c>
      <c r="M82" s="2" t="str">
        <f t="shared" si="17"/>
        <v xml:space="preserve">128 GB </v>
      </c>
      <c r="N82" s="2" t="str">
        <f t="shared" si="18"/>
        <v xml:space="preserve">6.67 </v>
      </c>
      <c r="O82" s="2" t="str">
        <f t="shared" si="19"/>
        <v>200</v>
      </c>
      <c r="P82" s="2" t="str">
        <f t="shared" si="20"/>
        <v>8MP + 2MP</v>
      </c>
      <c r="Q82" s="2" t="str">
        <f t="shared" si="21"/>
        <v xml:space="preserve">5100 </v>
      </c>
      <c r="R82" s="2" t="str">
        <f t="shared" si="22"/>
        <v xml:space="preserve">7s Gen 2 Mobile Platform 5G </v>
      </c>
      <c r="T82" t="s">
        <v>9</v>
      </c>
    </row>
    <row r="83" spans="1:20" x14ac:dyDescent="0.4">
      <c r="A83" t="s">
        <v>36</v>
      </c>
      <c r="B83" t="str">
        <f t="shared" si="11"/>
        <v xml:space="preserve">REDMI Note 13 Pro+ 5G </v>
      </c>
      <c r="C83" s="5" t="str">
        <f>MID(A83,FIND("(",A83)+1,FIND(",",A83)-FIND("(",A83)-1)</f>
        <v>Fusion Black</v>
      </c>
      <c r="D83" t="s">
        <v>11</v>
      </c>
      <c r="E83" s="3" t="str">
        <f t="shared" si="12"/>
        <v>30,999</v>
      </c>
      <c r="F83">
        <v>4.2</v>
      </c>
      <c r="G83" t="s">
        <v>12</v>
      </c>
      <c r="H83" s="4" t="str">
        <f t="shared" si="13"/>
        <v>8%</v>
      </c>
      <c r="I83" t="s">
        <v>13</v>
      </c>
      <c r="J83" s="2" t="str">
        <f t="shared" si="14"/>
        <v xml:space="preserve">7,304 </v>
      </c>
      <c r="K83" s="2" t="str">
        <f t="shared" si="15"/>
        <v xml:space="preserve"> 825 </v>
      </c>
      <c r="L83" s="2" t="str">
        <f t="shared" si="16"/>
        <v xml:space="preserve">8 GB </v>
      </c>
      <c r="M83" s="2" t="str">
        <f t="shared" si="17"/>
        <v xml:space="preserve">256 GB </v>
      </c>
      <c r="N83" s="2" t="str">
        <f t="shared" si="18"/>
        <v xml:space="preserve">6.67 </v>
      </c>
      <c r="O83" s="2" t="str">
        <f t="shared" si="19"/>
        <v>200</v>
      </c>
      <c r="P83" s="2" t="str">
        <f t="shared" si="20"/>
        <v>8MP + 2MP</v>
      </c>
      <c r="Q83" s="2" t="str">
        <f t="shared" si="21"/>
        <v xml:space="preserve">5000 </v>
      </c>
      <c r="R83" s="2" t="str">
        <f t="shared" si="22"/>
        <v xml:space="preserve">Dimensity 7200 Ultra 5G </v>
      </c>
      <c r="T83" t="s">
        <v>14</v>
      </c>
    </row>
    <row r="84" spans="1:20" x14ac:dyDescent="0.4">
      <c r="A84" t="s">
        <v>182</v>
      </c>
      <c r="B84" t="str">
        <f t="shared" si="11"/>
        <v xml:space="preserve">REDMI 12 5G </v>
      </c>
      <c r="C84" s="5" t="str">
        <f>MID(A84,FIND("(",A84)+1,FIND(",",A84)-FIND("(",A84)-1)</f>
        <v>Pastel Blue</v>
      </c>
      <c r="D84" t="s">
        <v>183</v>
      </c>
      <c r="E84" s="3" t="str">
        <f t="shared" si="12"/>
        <v>12,499</v>
      </c>
      <c r="F84">
        <v>4.2</v>
      </c>
      <c r="G84" t="s">
        <v>71</v>
      </c>
      <c r="H84" s="4" t="str">
        <f t="shared" si="13"/>
        <v>30%</v>
      </c>
      <c r="I84" t="s">
        <v>184</v>
      </c>
      <c r="J84" s="2" t="str">
        <f t="shared" si="14"/>
        <v xml:space="preserve">42,872 </v>
      </c>
      <c r="K84" s="2" t="str">
        <f t="shared" si="15"/>
        <v xml:space="preserve"> 1,976 </v>
      </c>
      <c r="L84" s="2" t="str">
        <f t="shared" si="16"/>
        <v xml:space="preserve">6 GB </v>
      </c>
      <c r="M84" s="2" t="str">
        <f t="shared" si="17"/>
        <v xml:space="preserve">128 GB </v>
      </c>
      <c r="N84" s="2" t="str">
        <f t="shared" si="18"/>
        <v xml:space="preserve">6.79 </v>
      </c>
      <c r="O84" s="2" t="str">
        <f t="shared" si="19"/>
        <v>50</v>
      </c>
      <c r="P84" s="2" t="str">
        <f t="shared" si="20"/>
        <v>2MP</v>
      </c>
      <c r="Q84" s="2" t="str">
        <f t="shared" si="21"/>
        <v xml:space="preserve">5000 </v>
      </c>
      <c r="R84" s="2" t="str">
        <f t="shared" si="22"/>
        <v xml:space="preserve">Snapdragon 4 Gen 2 </v>
      </c>
      <c r="T84" t="s">
        <v>34</v>
      </c>
    </row>
    <row r="85" spans="1:20" x14ac:dyDescent="0.4">
      <c r="A85" t="s">
        <v>185</v>
      </c>
      <c r="B85" t="str">
        <f t="shared" si="11"/>
        <v xml:space="preserve">REDMI 13C 5G </v>
      </c>
      <c r="C85" s="5" t="str">
        <f>MID(A85,FIND("(",A85)+1,FIND(",",A85)-FIND("(",A85)-1)</f>
        <v>Startrail Silver</v>
      </c>
      <c r="D85" t="s">
        <v>169</v>
      </c>
      <c r="E85" s="3" t="str">
        <f t="shared" si="12"/>
        <v>10,499</v>
      </c>
      <c r="F85">
        <v>4.3</v>
      </c>
      <c r="G85" t="s">
        <v>170</v>
      </c>
      <c r="H85" s="4" t="str">
        <f t="shared" si="13"/>
        <v>25%</v>
      </c>
      <c r="I85" t="s">
        <v>171</v>
      </c>
      <c r="J85" s="2" t="str">
        <f t="shared" si="14"/>
        <v xml:space="preserve">11,733 </v>
      </c>
      <c r="K85" s="2" t="str">
        <f t="shared" si="15"/>
        <v xml:space="preserve"> 380 </v>
      </c>
      <c r="L85" s="2" t="str">
        <f t="shared" si="16"/>
        <v xml:space="preserve">4 GB </v>
      </c>
      <c r="M85" s="2" t="str">
        <f t="shared" si="17"/>
        <v xml:space="preserve">128 GB </v>
      </c>
      <c r="N85" s="2" t="str">
        <f t="shared" si="18"/>
        <v xml:space="preserve">6.74 </v>
      </c>
      <c r="O85" s="2" t="str">
        <f t="shared" si="19"/>
        <v>50</v>
      </c>
      <c r="P85" s="2" t="e">
        <f t="shared" si="20"/>
        <v>#VALUE!</v>
      </c>
      <c r="Q85" s="2" t="str">
        <f t="shared" si="21"/>
        <v xml:space="preserve"> | 5MP Front Camera5000 </v>
      </c>
      <c r="R85" s="2" t="str">
        <f t="shared" si="22"/>
        <v xml:space="preserve">Mediatek Dimensity 6100+ </v>
      </c>
      <c r="T85" t="s">
        <v>172</v>
      </c>
    </row>
    <row r="86" spans="1:20" x14ac:dyDescent="0.4">
      <c r="A86" t="s">
        <v>186</v>
      </c>
      <c r="B86" t="str">
        <f t="shared" si="11"/>
        <v xml:space="preserve">SAMSUNG Galaxy S23 5G </v>
      </c>
      <c r="C86" s="5" t="str">
        <f>MID(A86,FIND("(",A86)+1,FIND(",",A86)-FIND("(",A86)-1)</f>
        <v>Lavender</v>
      </c>
      <c r="D86" t="s">
        <v>187</v>
      </c>
      <c r="E86" s="3" t="str">
        <f t="shared" si="12"/>
        <v>49,999</v>
      </c>
      <c r="F86">
        <v>4.5</v>
      </c>
      <c r="G86" t="s">
        <v>188</v>
      </c>
      <c r="H86" s="4" t="str">
        <f t="shared" si="13"/>
        <v>44%</v>
      </c>
      <c r="I86" t="s">
        <v>150</v>
      </c>
      <c r="J86" s="2" t="str">
        <f t="shared" si="14"/>
        <v xml:space="preserve">11,100 </v>
      </c>
      <c r="K86" s="2" t="str">
        <f t="shared" si="15"/>
        <v xml:space="preserve"> 1,051 </v>
      </c>
      <c r="L86" s="2" t="str">
        <f t="shared" si="16"/>
        <v xml:space="preserve">8 GB </v>
      </c>
      <c r="M86" s="2" t="str">
        <f t="shared" si="17"/>
        <v xml:space="preserve">128 GB </v>
      </c>
      <c r="N86" s="2" t="str">
        <f t="shared" si="18"/>
        <v xml:space="preserve">6.1 </v>
      </c>
      <c r="O86" s="2" t="str">
        <f t="shared" si="19"/>
        <v>50</v>
      </c>
      <c r="P86" s="2" t="str">
        <f t="shared" si="20"/>
        <v>10MP + 12MP</v>
      </c>
      <c r="Q86" s="2" t="str">
        <f t="shared" si="21"/>
        <v xml:space="preserve">3900 </v>
      </c>
      <c r="R86" s="2" t="str">
        <f t="shared" si="22"/>
        <v xml:space="preserve">Qualcomm Snapdragon 8 Gen 2 </v>
      </c>
      <c r="T86" t="s">
        <v>189</v>
      </c>
    </row>
    <row r="87" spans="1:20" x14ac:dyDescent="0.4">
      <c r="A87" t="s">
        <v>190</v>
      </c>
      <c r="B87" t="str">
        <f t="shared" si="11"/>
        <v xml:space="preserve">realme C63 </v>
      </c>
      <c r="C87" s="5" t="str">
        <f>MID(A87,FIND("(",A87)+1,FIND(",",A87)-FIND("(",A87)-1)</f>
        <v>Jade Green</v>
      </c>
      <c r="D87" t="s">
        <v>191</v>
      </c>
      <c r="E87" s="3" t="str">
        <f t="shared" si="12"/>
        <v>8,999</v>
      </c>
      <c r="F87">
        <v>4.3</v>
      </c>
      <c r="G87" t="s">
        <v>192</v>
      </c>
      <c r="H87" s="4" t="str">
        <f t="shared" si="13"/>
        <v>18%</v>
      </c>
      <c r="I87" t="s">
        <v>193</v>
      </c>
      <c r="J87" s="2" t="str">
        <f t="shared" si="14"/>
        <v xml:space="preserve">575 </v>
      </c>
      <c r="K87" s="2" t="str">
        <f t="shared" si="15"/>
        <v xml:space="preserve"> 19 </v>
      </c>
      <c r="L87" s="2" t="str">
        <f t="shared" si="16"/>
        <v xml:space="preserve">4 GB </v>
      </c>
      <c r="M87" s="2" t="str">
        <f t="shared" si="17"/>
        <v xml:space="preserve">128 GB </v>
      </c>
      <c r="N87" s="2" t="str">
        <f t="shared" si="18"/>
        <v xml:space="preserve">6.745 </v>
      </c>
      <c r="O87" s="2" t="str">
        <f t="shared" si="19"/>
        <v>50</v>
      </c>
      <c r="P87" s="2" t="e">
        <f t="shared" si="20"/>
        <v>#VALUE!</v>
      </c>
      <c r="Q87" s="2" t="str">
        <f t="shared" si="21"/>
        <v xml:space="preserve"> | 8MP Front Camera5000 </v>
      </c>
      <c r="R87" s="2" t="str">
        <f t="shared" si="22"/>
        <v xml:space="preserve">T612 </v>
      </c>
      <c r="T87" t="s">
        <v>194</v>
      </c>
    </row>
    <row r="88" spans="1:20" x14ac:dyDescent="0.4">
      <c r="A88" t="s">
        <v>43</v>
      </c>
      <c r="B88" t="str">
        <f t="shared" si="11"/>
        <v xml:space="preserve">REDMI Note 13 Pro 5G </v>
      </c>
      <c r="C88" s="5" t="str">
        <f>MID(A88,FIND("(",A88)+1,FIND(",",A88)-FIND("(",A88)-1)</f>
        <v>Coral Purple</v>
      </c>
      <c r="D88" t="s">
        <v>6</v>
      </c>
      <c r="E88" s="3" t="str">
        <f t="shared" si="12"/>
        <v>24,999</v>
      </c>
      <c r="F88">
        <v>4.3</v>
      </c>
      <c r="G88" t="s">
        <v>7</v>
      </c>
      <c r="H88" s="4" t="str">
        <f t="shared" si="13"/>
        <v>13%</v>
      </c>
      <c r="I88" t="s">
        <v>8</v>
      </c>
      <c r="J88" s="2" t="str">
        <f t="shared" si="14"/>
        <v xml:space="preserve">16,522 </v>
      </c>
      <c r="K88" s="2" t="str">
        <f t="shared" si="15"/>
        <v xml:space="preserve"> 1,485 </v>
      </c>
      <c r="L88" s="2" t="str">
        <f t="shared" si="16"/>
        <v xml:space="preserve">8 GB </v>
      </c>
      <c r="M88" s="2" t="str">
        <f t="shared" si="17"/>
        <v xml:space="preserve">128 GB </v>
      </c>
      <c r="N88" s="2" t="str">
        <f t="shared" si="18"/>
        <v xml:space="preserve">6.67 </v>
      </c>
      <c r="O88" s="2" t="str">
        <f t="shared" si="19"/>
        <v>200</v>
      </c>
      <c r="P88" s="2" t="str">
        <f t="shared" si="20"/>
        <v>8MP + 2MP</v>
      </c>
      <c r="Q88" s="2" t="str">
        <f t="shared" si="21"/>
        <v xml:space="preserve">5100 </v>
      </c>
      <c r="R88" s="2" t="str">
        <f t="shared" si="22"/>
        <v xml:space="preserve">7s Gen 2 Mobile Platform 5G </v>
      </c>
      <c r="T88" t="s">
        <v>9</v>
      </c>
    </row>
    <row r="89" spans="1:20" x14ac:dyDescent="0.4">
      <c r="A89" t="s">
        <v>44</v>
      </c>
      <c r="B89" t="str">
        <f t="shared" si="11"/>
        <v xml:space="preserve">REDMI Note 13 Pro+ 5G </v>
      </c>
      <c r="C89" s="5" t="str">
        <f>MID(A89,FIND("(",A89)+1,FIND(",",A89)-FIND("(",A89)-1)</f>
        <v>Fusion Purple</v>
      </c>
      <c r="D89" t="s">
        <v>11</v>
      </c>
      <c r="E89" s="3" t="str">
        <f t="shared" si="12"/>
        <v>30,999</v>
      </c>
      <c r="F89">
        <v>4.2</v>
      </c>
      <c r="G89" t="s">
        <v>12</v>
      </c>
      <c r="H89" s="4" t="str">
        <f t="shared" si="13"/>
        <v>8%</v>
      </c>
      <c r="I89" t="s">
        <v>13</v>
      </c>
      <c r="J89" s="2" t="str">
        <f t="shared" si="14"/>
        <v xml:space="preserve">7,304 </v>
      </c>
      <c r="K89" s="2" t="str">
        <f t="shared" si="15"/>
        <v xml:space="preserve"> 825 </v>
      </c>
      <c r="L89" s="2" t="str">
        <f t="shared" si="16"/>
        <v xml:space="preserve">8 GB </v>
      </c>
      <c r="M89" s="2" t="str">
        <f t="shared" si="17"/>
        <v xml:space="preserve">256 GB </v>
      </c>
      <c r="N89" s="2" t="str">
        <f t="shared" si="18"/>
        <v xml:space="preserve">6.67 </v>
      </c>
      <c r="O89" s="2" t="str">
        <f t="shared" si="19"/>
        <v>200</v>
      </c>
      <c r="P89" s="2" t="str">
        <f t="shared" si="20"/>
        <v>8MP + 2MP</v>
      </c>
      <c r="Q89" s="2" t="str">
        <f t="shared" si="21"/>
        <v xml:space="preserve">5000 </v>
      </c>
      <c r="R89" s="2" t="str">
        <f t="shared" si="22"/>
        <v xml:space="preserve">Dimensity 7200 Ultra 5G </v>
      </c>
      <c r="T89" t="s">
        <v>14</v>
      </c>
    </row>
    <row r="90" spans="1:20" x14ac:dyDescent="0.4">
      <c r="A90" t="s">
        <v>195</v>
      </c>
      <c r="B90" t="str">
        <f t="shared" si="11"/>
        <v xml:space="preserve">REDMI 12 5G </v>
      </c>
      <c r="C90" s="5" t="str">
        <f>MID(A90,FIND("(",A90)+1,FIND(",",A90)-FIND("(",A90)-1)</f>
        <v>Moonstone Silver</v>
      </c>
      <c r="D90" t="s">
        <v>183</v>
      </c>
      <c r="E90" s="3" t="str">
        <f t="shared" si="12"/>
        <v>12,499</v>
      </c>
      <c r="F90">
        <v>4.2</v>
      </c>
      <c r="G90" t="s">
        <v>71</v>
      </c>
      <c r="H90" s="4" t="str">
        <f t="shared" si="13"/>
        <v>30%</v>
      </c>
      <c r="I90" t="s">
        <v>184</v>
      </c>
      <c r="J90" s="2" t="str">
        <f t="shared" si="14"/>
        <v xml:space="preserve">42,872 </v>
      </c>
      <c r="K90" s="2" t="str">
        <f t="shared" si="15"/>
        <v xml:space="preserve"> 1,976 </v>
      </c>
      <c r="L90" s="2" t="str">
        <f t="shared" si="16"/>
        <v xml:space="preserve">6 GB </v>
      </c>
      <c r="M90" s="2" t="str">
        <f t="shared" si="17"/>
        <v xml:space="preserve">128 GB </v>
      </c>
      <c r="N90" s="2" t="str">
        <f t="shared" si="18"/>
        <v xml:space="preserve">6.79 </v>
      </c>
      <c r="O90" s="2" t="str">
        <f t="shared" si="19"/>
        <v>50</v>
      </c>
      <c r="P90" s="2" t="str">
        <f t="shared" si="20"/>
        <v>2MP</v>
      </c>
      <c r="Q90" s="2" t="str">
        <f t="shared" si="21"/>
        <v xml:space="preserve">5000 </v>
      </c>
      <c r="R90" s="2" t="str">
        <f t="shared" si="22"/>
        <v xml:space="preserve">Snapdragon 4 Gen 2 </v>
      </c>
      <c r="T90" t="s">
        <v>34</v>
      </c>
    </row>
    <row r="91" spans="1:20" x14ac:dyDescent="0.4">
      <c r="A91" t="s">
        <v>114</v>
      </c>
      <c r="B91" t="str">
        <f t="shared" si="11"/>
        <v xml:space="preserve">REDMI 13C </v>
      </c>
      <c r="C91" s="5" t="str">
        <f>MID(A91,FIND("(",A91)+1,FIND(",",A91)-FIND("(",A91)-1)</f>
        <v>Starshine Green</v>
      </c>
      <c r="D91" t="s">
        <v>196</v>
      </c>
      <c r="E91" s="3" t="str">
        <f t="shared" si="12"/>
        <v>8,499</v>
      </c>
      <c r="F91">
        <v>4.2</v>
      </c>
      <c r="G91" t="s">
        <v>197</v>
      </c>
      <c r="H91" s="4" t="str">
        <f t="shared" si="13"/>
        <v>39%</v>
      </c>
      <c r="I91" t="s">
        <v>198</v>
      </c>
      <c r="J91" s="2" t="str">
        <f t="shared" si="14"/>
        <v xml:space="preserve">9,944 </v>
      </c>
      <c r="K91" s="2" t="str">
        <f t="shared" si="15"/>
        <v xml:space="preserve"> 405 </v>
      </c>
      <c r="L91" s="2" t="str">
        <f t="shared" si="16"/>
        <v xml:space="preserve">6 GB </v>
      </c>
      <c r="M91" s="2" t="str">
        <f t="shared" si="17"/>
        <v xml:space="preserve">128 GB </v>
      </c>
      <c r="N91" s="2" t="str">
        <f t="shared" si="18"/>
        <v xml:space="preserve">6.74 </v>
      </c>
      <c r="O91" s="2" t="str">
        <f t="shared" si="19"/>
        <v>50</v>
      </c>
      <c r="P91" s="2" t="e">
        <f t="shared" si="20"/>
        <v>#VALUE!</v>
      </c>
      <c r="Q91" s="2" t="str">
        <f t="shared" si="21"/>
        <v xml:space="preserve"> | 8MP Front Camera5000 </v>
      </c>
      <c r="R91" s="2" t="str">
        <f t="shared" si="22"/>
        <v xml:space="preserve">Helio G85 </v>
      </c>
      <c r="T91" t="s">
        <v>199</v>
      </c>
    </row>
    <row r="92" spans="1:20" x14ac:dyDescent="0.4">
      <c r="A92" t="s">
        <v>180</v>
      </c>
      <c r="B92" t="str">
        <f t="shared" si="11"/>
        <v xml:space="preserve">realme P1 Pro 5G </v>
      </c>
      <c r="C92" s="5" t="str">
        <f>MID(A92,FIND("(",A92)+1,FIND(",",A92)-FIND("(",A92)-1)</f>
        <v>Parrot Blue</v>
      </c>
      <c r="D92" t="s">
        <v>16</v>
      </c>
      <c r="E92" s="3" t="str">
        <f t="shared" si="12"/>
        <v>22,999</v>
      </c>
      <c r="F92">
        <v>4.4000000000000004</v>
      </c>
      <c r="G92" t="s">
        <v>139</v>
      </c>
      <c r="H92" s="4" t="str">
        <f t="shared" si="13"/>
        <v>14%</v>
      </c>
      <c r="I92" t="s">
        <v>200</v>
      </c>
      <c r="J92" s="2" t="str">
        <f t="shared" si="14"/>
        <v xml:space="preserve">334 </v>
      </c>
      <c r="K92" s="2" t="str">
        <f t="shared" si="15"/>
        <v xml:space="preserve"> 15 </v>
      </c>
      <c r="L92" s="2" t="str">
        <f t="shared" si="16"/>
        <v xml:space="preserve">12 GB </v>
      </c>
      <c r="M92" s="2" t="str">
        <f t="shared" si="17"/>
        <v xml:space="preserve">256 GB </v>
      </c>
      <c r="N92" s="2" t="str">
        <f t="shared" si="18"/>
        <v xml:space="preserve">6.7 </v>
      </c>
      <c r="O92" s="2" t="str">
        <f t="shared" si="19"/>
        <v>50</v>
      </c>
      <c r="P92" s="2" t="str">
        <f t="shared" si="20"/>
        <v>8MP</v>
      </c>
      <c r="Q92" s="2" t="str">
        <f t="shared" si="21"/>
        <v xml:space="preserve">5000 </v>
      </c>
      <c r="R92" s="2" t="str">
        <f t="shared" si="22"/>
        <v xml:space="preserve">6 Gen 1 </v>
      </c>
      <c r="T92" t="s">
        <v>201</v>
      </c>
    </row>
    <row r="93" spans="1:20" x14ac:dyDescent="0.4">
      <c r="A93" t="s">
        <v>173</v>
      </c>
      <c r="B93" t="str">
        <f t="shared" si="11"/>
        <v xml:space="preserve">realme P1 Pro 5G </v>
      </c>
      <c r="C93" s="5" t="str">
        <f>MID(A93,FIND("(",A93)+1,FIND(",",A93)-FIND("(",A93)-1)</f>
        <v>Phoenix Red</v>
      </c>
      <c r="D93" t="s">
        <v>16</v>
      </c>
      <c r="E93" s="3" t="str">
        <f t="shared" si="12"/>
        <v>22,999</v>
      </c>
      <c r="F93">
        <v>4.4000000000000004</v>
      </c>
      <c r="G93" t="s">
        <v>139</v>
      </c>
      <c r="H93" s="4" t="str">
        <f t="shared" si="13"/>
        <v>14%</v>
      </c>
      <c r="I93" t="s">
        <v>200</v>
      </c>
      <c r="J93" s="2" t="str">
        <f t="shared" si="14"/>
        <v xml:space="preserve">334 </v>
      </c>
      <c r="K93" s="2" t="str">
        <f t="shared" si="15"/>
        <v xml:space="preserve"> 15 </v>
      </c>
      <c r="L93" s="2" t="str">
        <f t="shared" si="16"/>
        <v xml:space="preserve">12 GB </v>
      </c>
      <c r="M93" s="2" t="str">
        <f t="shared" si="17"/>
        <v xml:space="preserve">256 GB </v>
      </c>
      <c r="N93" s="2" t="str">
        <f t="shared" si="18"/>
        <v xml:space="preserve">6.7 </v>
      </c>
      <c r="O93" s="2" t="str">
        <f t="shared" si="19"/>
        <v>50</v>
      </c>
      <c r="P93" s="2" t="str">
        <f t="shared" si="20"/>
        <v>8MP</v>
      </c>
      <c r="Q93" s="2" t="str">
        <f t="shared" si="21"/>
        <v xml:space="preserve">5000 </v>
      </c>
      <c r="R93" s="2" t="str">
        <f t="shared" si="22"/>
        <v xml:space="preserve">6 Gen 1 </v>
      </c>
      <c r="T93" t="s">
        <v>201</v>
      </c>
    </row>
    <row r="94" spans="1:20" x14ac:dyDescent="0.4">
      <c r="A94" t="s">
        <v>202</v>
      </c>
      <c r="B94" t="str">
        <f t="shared" si="11"/>
        <v xml:space="preserve">REDMI 13C </v>
      </c>
      <c r="C94" s="5" t="str">
        <f>MID(A94,FIND("(",A94)+1,FIND(",",A94)-FIND("(",A94)-1)</f>
        <v>Stardust Black</v>
      </c>
      <c r="D94" t="s">
        <v>196</v>
      </c>
      <c r="E94" s="3" t="str">
        <f t="shared" si="12"/>
        <v>8,499</v>
      </c>
      <c r="F94">
        <v>4.2</v>
      </c>
      <c r="G94" t="s">
        <v>197</v>
      </c>
      <c r="H94" s="4" t="str">
        <f t="shared" si="13"/>
        <v>39%</v>
      </c>
      <c r="I94" t="s">
        <v>198</v>
      </c>
      <c r="J94" s="2" t="str">
        <f t="shared" si="14"/>
        <v xml:space="preserve">9,944 </v>
      </c>
      <c r="K94" s="2" t="str">
        <f t="shared" si="15"/>
        <v xml:space="preserve"> 405 </v>
      </c>
      <c r="L94" s="2" t="str">
        <f t="shared" si="16"/>
        <v xml:space="preserve">6 GB </v>
      </c>
      <c r="M94" s="2" t="str">
        <f t="shared" si="17"/>
        <v xml:space="preserve">128 GB </v>
      </c>
      <c r="N94" s="2" t="str">
        <f t="shared" si="18"/>
        <v xml:space="preserve">6.74 </v>
      </c>
      <c r="O94" s="2" t="str">
        <f t="shared" si="19"/>
        <v>50</v>
      </c>
      <c r="P94" s="2" t="e">
        <f t="shared" si="20"/>
        <v>#VALUE!</v>
      </c>
      <c r="Q94" s="2" t="str">
        <f t="shared" si="21"/>
        <v xml:space="preserve"> | 8MP Front Camera5000 </v>
      </c>
      <c r="R94" s="2" t="str">
        <f t="shared" si="22"/>
        <v xml:space="preserve">Helio G85 </v>
      </c>
      <c r="T94" t="s">
        <v>199</v>
      </c>
    </row>
    <row r="95" spans="1:20" x14ac:dyDescent="0.4">
      <c r="A95" t="s">
        <v>203</v>
      </c>
      <c r="B95" t="str">
        <f t="shared" si="11"/>
        <v xml:space="preserve">SAMSUNG Galaxy S23 5G </v>
      </c>
      <c r="C95" s="5" t="str">
        <f>MID(A95,FIND("(",A95)+1,FIND(",",A95)-FIND("(",A95)-1)</f>
        <v>Cream</v>
      </c>
      <c r="D95" t="s">
        <v>187</v>
      </c>
      <c r="E95" s="3" t="str">
        <f t="shared" si="12"/>
        <v>49,999</v>
      </c>
      <c r="F95">
        <v>4.5</v>
      </c>
      <c r="G95" t="s">
        <v>188</v>
      </c>
      <c r="H95" s="4" t="str">
        <f t="shared" si="13"/>
        <v>44%</v>
      </c>
      <c r="I95" t="s">
        <v>150</v>
      </c>
      <c r="J95" s="2" t="str">
        <f t="shared" si="14"/>
        <v xml:space="preserve">11,100 </v>
      </c>
      <c r="K95" s="2" t="str">
        <f t="shared" si="15"/>
        <v xml:space="preserve"> 1,051 </v>
      </c>
      <c r="L95" s="2" t="str">
        <f t="shared" si="16"/>
        <v xml:space="preserve">8 GB </v>
      </c>
      <c r="M95" s="2" t="str">
        <f t="shared" si="17"/>
        <v xml:space="preserve">128 GB </v>
      </c>
      <c r="N95" s="2" t="str">
        <f t="shared" si="18"/>
        <v xml:space="preserve">6.1 </v>
      </c>
      <c r="O95" s="2" t="str">
        <f t="shared" si="19"/>
        <v>50</v>
      </c>
      <c r="P95" s="2" t="str">
        <f t="shared" si="20"/>
        <v>10MP + 12MP</v>
      </c>
      <c r="Q95" s="2" t="str">
        <f t="shared" si="21"/>
        <v xml:space="preserve">3900 </v>
      </c>
      <c r="R95" s="2" t="str">
        <f t="shared" si="22"/>
        <v xml:space="preserve">Qualcomm Snapdragon 8 Gen 2 </v>
      </c>
      <c r="T95" t="s">
        <v>189</v>
      </c>
    </row>
    <row r="96" spans="1:20" x14ac:dyDescent="0.4">
      <c r="A96" t="s">
        <v>204</v>
      </c>
      <c r="B96" t="str">
        <f t="shared" si="11"/>
        <v xml:space="preserve">realme C63 </v>
      </c>
      <c r="C96" s="5" t="str">
        <f>MID(A96,FIND("(",A96)+1,FIND(",",A96)-FIND("(",A96)-1)</f>
        <v>Leather Blue</v>
      </c>
      <c r="D96" t="s">
        <v>191</v>
      </c>
      <c r="E96" s="3" t="str">
        <f t="shared" si="12"/>
        <v>8,999</v>
      </c>
      <c r="F96">
        <v>4.3</v>
      </c>
      <c r="G96" t="s">
        <v>192</v>
      </c>
      <c r="H96" s="4" t="str">
        <f t="shared" si="13"/>
        <v>18%</v>
      </c>
      <c r="I96" t="s">
        <v>193</v>
      </c>
      <c r="J96" s="2" t="str">
        <f t="shared" si="14"/>
        <v xml:space="preserve">575 </v>
      </c>
      <c r="K96" s="2" t="str">
        <f t="shared" si="15"/>
        <v xml:space="preserve"> 19 </v>
      </c>
      <c r="L96" s="2" t="str">
        <f t="shared" si="16"/>
        <v xml:space="preserve">4 GB </v>
      </c>
      <c r="M96" s="2" t="str">
        <f t="shared" si="17"/>
        <v xml:space="preserve">128 GB </v>
      </c>
      <c r="N96" s="2" t="str">
        <f t="shared" si="18"/>
        <v xml:space="preserve">6.745 </v>
      </c>
      <c r="O96" s="2" t="str">
        <f t="shared" si="19"/>
        <v>50</v>
      </c>
      <c r="P96" s="2" t="e">
        <f t="shared" si="20"/>
        <v>#VALUE!</v>
      </c>
      <c r="Q96" s="2" t="str">
        <f t="shared" si="21"/>
        <v xml:space="preserve"> | 8MP Front Camera5000 </v>
      </c>
      <c r="R96" s="2" t="str">
        <f t="shared" si="22"/>
        <v xml:space="preserve">T612 </v>
      </c>
      <c r="T96" t="s">
        <v>194</v>
      </c>
    </row>
    <row r="97" spans="1:20" x14ac:dyDescent="0.4">
      <c r="A97" t="s">
        <v>205</v>
      </c>
      <c r="B97" t="str">
        <f t="shared" si="11"/>
        <v xml:space="preserve">REDMI 13C 5G </v>
      </c>
      <c r="C97" s="5" t="str">
        <f>MID(A97,FIND("(",A97)+1,FIND(",",A97)-FIND("(",A97)-1)</f>
        <v>Startrail Green</v>
      </c>
      <c r="D97" t="s">
        <v>169</v>
      </c>
      <c r="E97" s="3" t="str">
        <f t="shared" si="12"/>
        <v>10,499</v>
      </c>
      <c r="F97">
        <v>4.3</v>
      </c>
      <c r="G97" t="s">
        <v>170</v>
      </c>
      <c r="H97" s="4" t="str">
        <f t="shared" si="13"/>
        <v>25%</v>
      </c>
      <c r="I97" t="s">
        <v>171</v>
      </c>
      <c r="J97" s="2" t="str">
        <f t="shared" si="14"/>
        <v xml:space="preserve">11,733 </v>
      </c>
      <c r="K97" s="2" t="str">
        <f t="shared" si="15"/>
        <v xml:space="preserve"> 380 </v>
      </c>
      <c r="L97" s="2" t="str">
        <f t="shared" si="16"/>
        <v xml:space="preserve">4 GB </v>
      </c>
      <c r="M97" s="2" t="str">
        <f t="shared" si="17"/>
        <v xml:space="preserve">128 GB </v>
      </c>
      <c r="N97" s="2" t="str">
        <f t="shared" si="18"/>
        <v xml:space="preserve">6.74 </v>
      </c>
      <c r="O97" s="2" t="str">
        <f t="shared" si="19"/>
        <v>50</v>
      </c>
      <c r="P97" s="2" t="e">
        <f t="shared" si="20"/>
        <v>#VALUE!</v>
      </c>
      <c r="Q97" s="2" t="str">
        <f t="shared" si="21"/>
        <v xml:space="preserve"> | 5MP Front Camera5000 </v>
      </c>
      <c r="R97" s="2" t="str">
        <f t="shared" si="22"/>
        <v xml:space="preserve">Mediatek Dimensity 6100+ </v>
      </c>
      <c r="T97" t="s">
        <v>172</v>
      </c>
    </row>
    <row r="98" spans="1:20" x14ac:dyDescent="0.4">
      <c r="A98" t="s">
        <v>5</v>
      </c>
      <c r="B98" t="str">
        <f t="shared" si="11"/>
        <v xml:space="preserve">REDMI Note 13 Pro 5G </v>
      </c>
      <c r="C98" s="5" t="str">
        <f>MID(A98,FIND("(",A98)+1,FIND(",",A98)-FIND("(",A98)-1)</f>
        <v>Midnight Black</v>
      </c>
      <c r="D98" t="s">
        <v>6</v>
      </c>
      <c r="E98" s="3" t="str">
        <f t="shared" si="12"/>
        <v>24,999</v>
      </c>
      <c r="F98">
        <v>4.3</v>
      </c>
      <c r="G98" t="s">
        <v>7</v>
      </c>
      <c r="H98" s="4" t="str">
        <f t="shared" si="13"/>
        <v>13%</v>
      </c>
      <c r="I98" t="s">
        <v>8</v>
      </c>
      <c r="J98" s="2" t="str">
        <f t="shared" si="14"/>
        <v xml:space="preserve">16,522 </v>
      </c>
      <c r="K98" s="2" t="str">
        <f t="shared" si="15"/>
        <v xml:space="preserve"> 1,485 </v>
      </c>
      <c r="L98" s="2" t="str">
        <f t="shared" si="16"/>
        <v xml:space="preserve">8 GB </v>
      </c>
      <c r="M98" s="2" t="str">
        <f t="shared" si="17"/>
        <v xml:space="preserve">128 GB </v>
      </c>
      <c r="N98" s="2" t="str">
        <f t="shared" si="18"/>
        <v xml:space="preserve">6.67 </v>
      </c>
      <c r="O98" s="2" t="str">
        <f t="shared" si="19"/>
        <v>200</v>
      </c>
      <c r="P98" s="2" t="str">
        <f t="shared" si="20"/>
        <v>8MP + 2MP</v>
      </c>
      <c r="Q98" s="2" t="str">
        <f t="shared" si="21"/>
        <v xml:space="preserve">5100 </v>
      </c>
      <c r="R98" s="2" t="str">
        <f t="shared" si="22"/>
        <v xml:space="preserve">7s Gen 2 Mobile Platform 5G </v>
      </c>
      <c r="T98" t="s">
        <v>9</v>
      </c>
    </row>
    <row r="99" spans="1:20" x14ac:dyDescent="0.4">
      <c r="A99" t="s">
        <v>10</v>
      </c>
      <c r="B99" t="str">
        <f t="shared" si="11"/>
        <v xml:space="preserve">REDMI Note 13 Pro+ 5G </v>
      </c>
      <c r="C99" s="5" t="str">
        <f>MID(A99,FIND("(",A99)+1,FIND(",",A99)-FIND("(",A99)-1)</f>
        <v>Fusion White</v>
      </c>
      <c r="D99" t="s">
        <v>11</v>
      </c>
      <c r="E99" s="3" t="str">
        <f t="shared" si="12"/>
        <v>30,999</v>
      </c>
      <c r="F99">
        <v>4.2</v>
      </c>
      <c r="G99" t="s">
        <v>12</v>
      </c>
      <c r="H99" s="4" t="str">
        <f t="shared" si="13"/>
        <v>8%</v>
      </c>
      <c r="I99" t="s">
        <v>13</v>
      </c>
      <c r="J99" s="2" t="str">
        <f t="shared" si="14"/>
        <v xml:space="preserve">7,304 </v>
      </c>
      <c r="K99" s="2" t="str">
        <f t="shared" si="15"/>
        <v xml:space="preserve"> 825 </v>
      </c>
      <c r="L99" s="2" t="str">
        <f t="shared" si="16"/>
        <v xml:space="preserve">8 GB </v>
      </c>
      <c r="M99" s="2" t="str">
        <f t="shared" si="17"/>
        <v xml:space="preserve">256 GB </v>
      </c>
      <c r="N99" s="2" t="str">
        <f t="shared" si="18"/>
        <v xml:space="preserve">6.67 </v>
      </c>
      <c r="O99" s="2" t="str">
        <f t="shared" si="19"/>
        <v>200</v>
      </c>
      <c r="P99" s="2" t="str">
        <f t="shared" si="20"/>
        <v>8MP + 2MP</v>
      </c>
      <c r="Q99" s="2" t="str">
        <f t="shared" si="21"/>
        <v xml:space="preserve">5000 </v>
      </c>
      <c r="R99" s="2" t="str">
        <f t="shared" si="22"/>
        <v xml:space="preserve">Dimensity 7200 Ultra 5G </v>
      </c>
      <c r="T99" t="s">
        <v>14</v>
      </c>
    </row>
    <row r="100" spans="1:20" x14ac:dyDescent="0.4">
      <c r="A100" t="s">
        <v>173</v>
      </c>
      <c r="B100" t="str">
        <f t="shared" si="11"/>
        <v xml:space="preserve">realme P1 Pro 5G </v>
      </c>
      <c r="C100" s="5" t="str">
        <f>MID(A100,FIND("(",A100)+1,FIND(",",A100)-FIND("(",A100)-1)</f>
        <v>Phoenix Red</v>
      </c>
      <c r="D100" t="s">
        <v>16</v>
      </c>
      <c r="E100" s="3" t="str">
        <f t="shared" si="12"/>
        <v>22,999</v>
      </c>
      <c r="F100">
        <v>4.4000000000000004</v>
      </c>
      <c r="G100" t="s">
        <v>17</v>
      </c>
      <c r="H100" s="4" t="str">
        <f t="shared" si="13"/>
        <v>11%</v>
      </c>
      <c r="I100" t="s">
        <v>174</v>
      </c>
      <c r="J100" s="2" t="str">
        <f t="shared" si="14"/>
        <v xml:space="preserve">10,281 </v>
      </c>
      <c r="K100" s="2" t="str">
        <f t="shared" si="15"/>
        <v xml:space="preserve"> 646 </v>
      </c>
      <c r="L100" s="2" t="str">
        <f t="shared" si="16"/>
        <v xml:space="preserve">8 GB </v>
      </c>
      <c r="M100" s="2" t="str">
        <f t="shared" si="17"/>
        <v xml:space="preserve">256 GB </v>
      </c>
      <c r="N100" s="2" t="str">
        <f t="shared" si="18"/>
        <v xml:space="preserve">6.7 </v>
      </c>
      <c r="O100" s="2" t="str">
        <f t="shared" si="19"/>
        <v>50</v>
      </c>
      <c r="P100" s="2" t="str">
        <f t="shared" si="20"/>
        <v>8MP</v>
      </c>
      <c r="Q100" s="2" t="str">
        <f t="shared" si="21"/>
        <v xml:space="preserve">5000 </v>
      </c>
      <c r="R100" s="2" t="str">
        <f t="shared" si="22"/>
        <v xml:space="preserve">6 Gen 1 </v>
      </c>
      <c r="T100" t="s">
        <v>175</v>
      </c>
    </row>
    <row r="101" spans="1:20" x14ac:dyDescent="0.4">
      <c r="A101" t="s">
        <v>180</v>
      </c>
      <c r="B101" t="str">
        <f t="shared" si="11"/>
        <v xml:space="preserve">realme P1 Pro 5G </v>
      </c>
      <c r="C101" s="5" t="str">
        <f>MID(A101,FIND("(",A101)+1,FIND(",",A101)-FIND("(",A101)-1)</f>
        <v>Parrot Blue</v>
      </c>
      <c r="D101" t="s">
        <v>181</v>
      </c>
      <c r="E101" s="3" t="str">
        <f t="shared" si="12"/>
        <v>19,499</v>
      </c>
      <c r="F101">
        <v>4.4000000000000004</v>
      </c>
      <c r="G101" t="s">
        <v>170</v>
      </c>
      <c r="H101" s="4" t="str">
        <f t="shared" si="13"/>
        <v>25%</v>
      </c>
      <c r="I101" t="s">
        <v>174</v>
      </c>
      <c r="J101" s="2" t="str">
        <f t="shared" si="14"/>
        <v xml:space="preserve">10,281 </v>
      </c>
      <c r="K101" s="2" t="str">
        <f t="shared" si="15"/>
        <v xml:space="preserve"> 646 </v>
      </c>
      <c r="L101" s="2" t="str">
        <f t="shared" si="16"/>
        <v xml:space="preserve">8 GB </v>
      </c>
      <c r="M101" s="2" t="str">
        <f t="shared" si="17"/>
        <v xml:space="preserve">256 GB </v>
      </c>
      <c r="N101" s="2" t="str">
        <f t="shared" si="18"/>
        <v xml:space="preserve">6.7 </v>
      </c>
      <c r="O101" s="2" t="str">
        <f t="shared" si="19"/>
        <v>50</v>
      </c>
      <c r="P101" s="2" t="str">
        <f t="shared" si="20"/>
        <v>8MP</v>
      </c>
      <c r="Q101" s="2" t="str">
        <f t="shared" si="21"/>
        <v xml:space="preserve">5000 </v>
      </c>
      <c r="R101" s="2" t="str">
        <f t="shared" si="22"/>
        <v xml:space="preserve">6 Gen 1 </v>
      </c>
      <c r="T101" t="s">
        <v>175</v>
      </c>
    </row>
    <row r="102" spans="1:20" x14ac:dyDescent="0.4">
      <c r="A102" t="s">
        <v>35</v>
      </c>
      <c r="B102" t="str">
        <f t="shared" si="11"/>
        <v xml:space="preserve">REDMI Note 13 Pro 5G </v>
      </c>
      <c r="C102" s="5" t="str">
        <f>MID(A102,FIND("(",A102)+1,FIND(",",A102)-FIND("(",A102)-1)</f>
        <v>Arctic White</v>
      </c>
      <c r="D102" t="s">
        <v>6</v>
      </c>
      <c r="E102" s="3" t="str">
        <f t="shared" si="12"/>
        <v>24,999</v>
      </c>
      <c r="F102">
        <v>4.3</v>
      </c>
      <c r="G102" t="s">
        <v>7</v>
      </c>
      <c r="H102" s="4" t="str">
        <f t="shared" si="13"/>
        <v>13%</v>
      </c>
      <c r="I102" t="s">
        <v>8</v>
      </c>
      <c r="J102" s="2" t="str">
        <f t="shared" si="14"/>
        <v xml:space="preserve">16,522 </v>
      </c>
      <c r="K102" s="2" t="str">
        <f t="shared" si="15"/>
        <v xml:space="preserve"> 1,485 </v>
      </c>
      <c r="L102" s="2" t="str">
        <f t="shared" si="16"/>
        <v xml:space="preserve">8 GB </v>
      </c>
      <c r="M102" s="2" t="str">
        <f t="shared" si="17"/>
        <v xml:space="preserve">128 GB </v>
      </c>
      <c r="N102" s="2" t="str">
        <f t="shared" si="18"/>
        <v xml:space="preserve">6.67 </v>
      </c>
      <c r="O102" s="2" t="str">
        <f t="shared" si="19"/>
        <v>200</v>
      </c>
      <c r="P102" s="2" t="str">
        <f t="shared" si="20"/>
        <v>8MP + 2MP</v>
      </c>
      <c r="Q102" s="2" t="str">
        <f t="shared" si="21"/>
        <v xml:space="preserve">5100 </v>
      </c>
      <c r="R102" s="2" t="str">
        <f t="shared" si="22"/>
        <v xml:space="preserve">7s Gen 2 Mobile Platform 5G </v>
      </c>
      <c r="T102" t="s">
        <v>9</v>
      </c>
    </row>
    <row r="103" spans="1:20" x14ac:dyDescent="0.4">
      <c r="A103" t="s">
        <v>36</v>
      </c>
      <c r="B103" t="str">
        <f t="shared" si="11"/>
        <v xml:space="preserve">REDMI Note 13 Pro+ 5G </v>
      </c>
      <c r="C103" s="5" t="str">
        <f>MID(A103,FIND("(",A103)+1,FIND(",",A103)-FIND("(",A103)-1)</f>
        <v>Fusion Black</v>
      </c>
      <c r="D103" t="s">
        <v>11</v>
      </c>
      <c r="E103" s="3" t="str">
        <f t="shared" si="12"/>
        <v>30,999</v>
      </c>
      <c r="F103">
        <v>4.2</v>
      </c>
      <c r="G103" t="s">
        <v>12</v>
      </c>
      <c r="H103" s="4" t="str">
        <f t="shared" si="13"/>
        <v>8%</v>
      </c>
      <c r="I103" t="s">
        <v>13</v>
      </c>
      <c r="J103" s="2" t="str">
        <f t="shared" si="14"/>
        <v xml:space="preserve">7,304 </v>
      </c>
      <c r="K103" s="2" t="str">
        <f t="shared" si="15"/>
        <v xml:space="preserve"> 825 </v>
      </c>
      <c r="L103" s="2" t="str">
        <f t="shared" si="16"/>
        <v xml:space="preserve">8 GB </v>
      </c>
      <c r="M103" s="2" t="str">
        <f t="shared" si="17"/>
        <v xml:space="preserve">256 GB </v>
      </c>
      <c r="N103" s="2" t="str">
        <f t="shared" si="18"/>
        <v xml:space="preserve">6.67 </v>
      </c>
      <c r="O103" s="2" t="str">
        <f t="shared" si="19"/>
        <v>200</v>
      </c>
      <c r="P103" s="2" t="str">
        <f t="shared" si="20"/>
        <v>8MP + 2MP</v>
      </c>
      <c r="Q103" s="2" t="str">
        <f t="shared" si="21"/>
        <v xml:space="preserve">5000 </v>
      </c>
      <c r="R103" s="2" t="str">
        <f t="shared" si="22"/>
        <v xml:space="preserve">Dimensity 7200 Ultra 5G </v>
      </c>
      <c r="T103" t="s">
        <v>14</v>
      </c>
    </row>
    <row r="104" spans="1:20" x14ac:dyDescent="0.4">
      <c r="A104" t="s">
        <v>206</v>
      </c>
      <c r="B104" t="str">
        <f t="shared" si="11"/>
        <v xml:space="preserve">vivo T3 5G </v>
      </c>
      <c r="C104" s="5" t="str">
        <f>MID(A104,FIND("(",A104)+1,FIND(",",A104)-FIND("(",A104)-1)</f>
        <v>Crystal Flake</v>
      </c>
      <c r="D104" t="s">
        <v>207</v>
      </c>
      <c r="E104" s="3" t="str">
        <f t="shared" si="12"/>
        <v>19,999</v>
      </c>
      <c r="F104">
        <v>4.4000000000000004</v>
      </c>
      <c r="G104" t="s">
        <v>7</v>
      </c>
      <c r="H104" s="4" t="str">
        <f t="shared" si="13"/>
        <v>13%</v>
      </c>
      <c r="I104" t="s">
        <v>208</v>
      </c>
      <c r="J104" s="2" t="str">
        <f t="shared" si="14"/>
        <v xml:space="preserve">35,739 </v>
      </c>
      <c r="K104" s="2" t="str">
        <f t="shared" si="15"/>
        <v xml:space="preserve"> 2,537 </v>
      </c>
      <c r="L104" s="2" t="str">
        <f t="shared" si="16"/>
        <v xml:space="preserve">8 GB </v>
      </c>
      <c r="M104" s="2" t="str">
        <f t="shared" si="17"/>
        <v xml:space="preserve">128 GB </v>
      </c>
      <c r="N104" s="2" t="str">
        <f t="shared" si="18"/>
        <v xml:space="preserve">6.67 </v>
      </c>
      <c r="O104" s="2" t="str">
        <f t="shared" si="19"/>
        <v>50</v>
      </c>
      <c r="P104" s="2" t="str">
        <f t="shared" si="20"/>
        <v>2MP</v>
      </c>
      <c r="Q104" s="2" t="str">
        <f t="shared" si="21"/>
        <v xml:space="preserve">5000 </v>
      </c>
      <c r="R104" s="2" t="str">
        <f t="shared" si="22"/>
        <v xml:space="preserve">Dimensity 7200 </v>
      </c>
      <c r="T104" t="s">
        <v>209</v>
      </c>
    </row>
    <row r="105" spans="1:20" x14ac:dyDescent="0.4">
      <c r="A105" t="s">
        <v>20</v>
      </c>
      <c r="B105" t="str">
        <f t="shared" si="11"/>
        <v xml:space="preserve">Motorola G34 5G </v>
      </c>
      <c r="C105" s="5" t="str">
        <f>MID(A105,FIND("(",A105)+1,FIND(",",A105)-FIND("(",A105)-1)</f>
        <v>Ice Blue</v>
      </c>
      <c r="D105" t="s">
        <v>130</v>
      </c>
      <c r="E105" s="3" t="str">
        <f t="shared" si="12"/>
        <v>10,999</v>
      </c>
      <c r="F105">
        <v>4.2</v>
      </c>
      <c r="G105" t="s">
        <v>27</v>
      </c>
      <c r="H105" s="4" t="str">
        <f t="shared" si="13"/>
        <v>21%</v>
      </c>
      <c r="I105" t="s">
        <v>210</v>
      </c>
      <c r="J105" s="2" t="str">
        <f t="shared" si="14"/>
        <v xml:space="preserve">39,523 </v>
      </c>
      <c r="K105" s="2" t="str">
        <f t="shared" si="15"/>
        <v xml:space="preserve"> 3,014 </v>
      </c>
      <c r="L105" s="2" t="str">
        <f t="shared" si="16"/>
        <v xml:space="preserve">4 GB </v>
      </c>
      <c r="M105" s="2" t="str">
        <f t="shared" si="17"/>
        <v xml:space="preserve">128 GB </v>
      </c>
      <c r="N105" s="2" t="str">
        <f t="shared" si="18"/>
        <v xml:space="preserve">6.5 </v>
      </c>
      <c r="O105" s="2" t="str">
        <f t="shared" si="19"/>
        <v>50</v>
      </c>
      <c r="P105" s="2" t="str">
        <f t="shared" si="20"/>
        <v>2MP</v>
      </c>
      <c r="Q105" s="2" t="str">
        <f t="shared" si="21"/>
        <v xml:space="preserve">5000 </v>
      </c>
      <c r="R105" s="2" t="str">
        <f t="shared" si="22"/>
        <v xml:space="preserve">Snapdragon 695 5G </v>
      </c>
      <c r="T105" t="s">
        <v>211</v>
      </c>
    </row>
    <row r="106" spans="1:20" x14ac:dyDescent="0.4">
      <c r="A106" t="s">
        <v>212</v>
      </c>
      <c r="B106" t="str">
        <f t="shared" si="11"/>
        <v xml:space="preserve">SAMSUNG Galaxy S23 FE </v>
      </c>
      <c r="C106" s="5" t="str">
        <f>MID(A106,FIND("(",A106)+1,FIND(",",A106)-FIND("(",A106)-1)</f>
        <v>Mint</v>
      </c>
      <c r="D106" t="s">
        <v>213</v>
      </c>
      <c r="E106" s="3" t="str">
        <f t="shared" si="12"/>
        <v>44,999</v>
      </c>
      <c r="F106">
        <v>4.3</v>
      </c>
      <c r="G106" t="s">
        <v>214</v>
      </c>
      <c r="H106" s="4" t="str">
        <f t="shared" si="13"/>
        <v>47%</v>
      </c>
      <c r="I106" t="s">
        <v>106</v>
      </c>
      <c r="J106" s="2" t="str">
        <f t="shared" si="14"/>
        <v xml:space="preserve">9,587 </v>
      </c>
      <c r="K106" s="2" t="str">
        <f t="shared" si="15"/>
        <v xml:space="preserve"> 638 </v>
      </c>
      <c r="L106" s="2" t="str">
        <f t="shared" si="16"/>
        <v xml:space="preserve">8 GB </v>
      </c>
      <c r="M106" s="2" t="str">
        <f t="shared" si="17"/>
        <v xml:space="preserve">256 GB </v>
      </c>
      <c r="N106" s="2" t="str">
        <f t="shared" si="18"/>
        <v xml:space="preserve">6.4 </v>
      </c>
      <c r="O106" s="2" t="str">
        <f t="shared" si="19"/>
        <v>50</v>
      </c>
      <c r="P106" s="2" t="str">
        <f t="shared" si="20"/>
        <v>12MP</v>
      </c>
      <c r="Q106" s="2" t="str">
        <f t="shared" si="21"/>
        <v xml:space="preserve">4500 </v>
      </c>
      <c r="R106" s="2" t="str">
        <f t="shared" si="22"/>
        <v xml:space="preserve">Samsung Exynos 2200 </v>
      </c>
      <c r="T106" t="s">
        <v>215</v>
      </c>
    </row>
    <row r="107" spans="1:20" x14ac:dyDescent="0.4">
      <c r="A107" t="s">
        <v>114</v>
      </c>
      <c r="B107" t="str">
        <f t="shared" si="11"/>
        <v xml:space="preserve">REDMI 13C </v>
      </c>
      <c r="C107" s="5" t="str">
        <f>MID(A107,FIND("(",A107)+1,FIND(",",A107)-FIND("(",A107)-1)</f>
        <v>Starshine Green</v>
      </c>
      <c r="D107" t="s">
        <v>196</v>
      </c>
      <c r="E107" s="3" t="str">
        <f t="shared" si="12"/>
        <v>8,499</v>
      </c>
      <c r="F107">
        <v>4.2</v>
      </c>
      <c r="G107" t="s">
        <v>197</v>
      </c>
      <c r="H107" s="4" t="str">
        <f t="shared" si="13"/>
        <v>39%</v>
      </c>
      <c r="I107" t="s">
        <v>198</v>
      </c>
      <c r="J107" s="2" t="str">
        <f t="shared" si="14"/>
        <v xml:space="preserve">9,944 </v>
      </c>
      <c r="K107" s="2" t="str">
        <f t="shared" si="15"/>
        <v xml:space="preserve"> 405 </v>
      </c>
      <c r="L107" s="2" t="str">
        <f t="shared" si="16"/>
        <v xml:space="preserve">6 GB </v>
      </c>
      <c r="M107" s="2" t="str">
        <f t="shared" si="17"/>
        <v xml:space="preserve">128 GB </v>
      </c>
      <c r="N107" s="2" t="str">
        <f t="shared" si="18"/>
        <v xml:space="preserve">6.74 </v>
      </c>
      <c r="O107" s="2" t="str">
        <f t="shared" si="19"/>
        <v>50</v>
      </c>
      <c r="P107" s="2" t="e">
        <f t="shared" si="20"/>
        <v>#VALUE!</v>
      </c>
      <c r="Q107" s="2" t="str">
        <f t="shared" si="21"/>
        <v xml:space="preserve"> | 8MP Front Camera5000 </v>
      </c>
      <c r="R107" s="2" t="str">
        <f t="shared" si="22"/>
        <v xml:space="preserve">Helio G85 </v>
      </c>
      <c r="T107" t="s">
        <v>199</v>
      </c>
    </row>
    <row r="108" spans="1:20" x14ac:dyDescent="0.4">
      <c r="A108" t="s">
        <v>43</v>
      </c>
      <c r="B108" t="str">
        <f t="shared" si="11"/>
        <v xml:space="preserve">REDMI Note 13 Pro 5G </v>
      </c>
      <c r="C108" s="5" t="str">
        <f>MID(A108,FIND("(",A108)+1,FIND(",",A108)-FIND("(",A108)-1)</f>
        <v>Coral Purple</v>
      </c>
      <c r="D108" t="s">
        <v>6</v>
      </c>
      <c r="E108" s="3" t="str">
        <f t="shared" si="12"/>
        <v>24,999</v>
      </c>
      <c r="F108">
        <v>4.3</v>
      </c>
      <c r="G108" t="s">
        <v>7</v>
      </c>
      <c r="H108" s="4" t="str">
        <f t="shared" si="13"/>
        <v>13%</v>
      </c>
      <c r="I108" t="s">
        <v>8</v>
      </c>
      <c r="J108" s="2" t="str">
        <f t="shared" si="14"/>
        <v xml:space="preserve">16,522 </v>
      </c>
      <c r="K108" s="2" t="str">
        <f t="shared" si="15"/>
        <v xml:space="preserve"> 1,485 </v>
      </c>
      <c r="L108" s="2" t="str">
        <f t="shared" si="16"/>
        <v xml:space="preserve">8 GB </v>
      </c>
      <c r="M108" s="2" t="str">
        <f t="shared" si="17"/>
        <v xml:space="preserve">128 GB </v>
      </c>
      <c r="N108" s="2" t="str">
        <f t="shared" si="18"/>
        <v xml:space="preserve">6.67 </v>
      </c>
      <c r="O108" s="2" t="str">
        <f t="shared" si="19"/>
        <v>200</v>
      </c>
      <c r="P108" s="2" t="str">
        <f t="shared" si="20"/>
        <v>8MP + 2MP</v>
      </c>
      <c r="Q108" s="2" t="str">
        <f t="shared" si="21"/>
        <v xml:space="preserve">5100 </v>
      </c>
      <c r="R108" s="2" t="str">
        <f t="shared" si="22"/>
        <v xml:space="preserve">7s Gen 2 Mobile Platform 5G </v>
      </c>
      <c r="T108" t="s">
        <v>9</v>
      </c>
    </row>
    <row r="109" spans="1:20" x14ac:dyDescent="0.4">
      <c r="A109" t="s">
        <v>44</v>
      </c>
      <c r="B109" t="str">
        <f t="shared" si="11"/>
        <v xml:space="preserve">REDMI Note 13 Pro+ 5G </v>
      </c>
      <c r="C109" s="5" t="str">
        <f>MID(A109,FIND("(",A109)+1,FIND(",",A109)-FIND("(",A109)-1)</f>
        <v>Fusion Purple</v>
      </c>
      <c r="D109" t="s">
        <v>11</v>
      </c>
      <c r="E109" s="3" t="str">
        <f t="shared" si="12"/>
        <v>30,999</v>
      </c>
      <c r="F109">
        <v>4.2</v>
      </c>
      <c r="G109" t="s">
        <v>12</v>
      </c>
      <c r="H109" s="4" t="str">
        <f t="shared" si="13"/>
        <v>8%</v>
      </c>
      <c r="I109" t="s">
        <v>13</v>
      </c>
      <c r="J109" s="2" t="str">
        <f t="shared" si="14"/>
        <v xml:space="preserve">7,304 </v>
      </c>
      <c r="K109" s="2" t="str">
        <f t="shared" si="15"/>
        <v xml:space="preserve"> 825 </v>
      </c>
      <c r="L109" s="2" t="str">
        <f t="shared" si="16"/>
        <v xml:space="preserve">8 GB </v>
      </c>
      <c r="M109" s="2" t="str">
        <f t="shared" si="17"/>
        <v xml:space="preserve">256 GB </v>
      </c>
      <c r="N109" s="2" t="str">
        <f t="shared" si="18"/>
        <v xml:space="preserve">6.67 </v>
      </c>
      <c r="O109" s="2" t="str">
        <f t="shared" si="19"/>
        <v>200</v>
      </c>
      <c r="P109" s="2" t="str">
        <f t="shared" si="20"/>
        <v>8MP + 2MP</v>
      </c>
      <c r="Q109" s="2" t="str">
        <f t="shared" si="21"/>
        <v xml:space="preserve">5000 </v>
      </c>
      <c r="R109" s="2" t="str">
        <f t="shared" si="22"/>
        <v xml:space="preserve">Dimensity 7200 Ultra 5G </v>
      </c>
      <c r="T109" t="s">
        <v>14</v>
      </c>
    </row>
    <row r="110" spans="1:20" x14ac:dyDescent="0.4">
      <c r="A110" t="s">
        <v>42</v>
      </c>
      <c r="B110" t="str">
        <f t="shared" si="11"/>
        <v xml:space="preserve">Motorola G34 5G </v>
      </c>
      <c r="C110" s="5" t="str">
        <f>MID(A110,FIND("(",A110)+1,FIND(",",A110)-FIND("(",A110)-1)</f>
        <v>Charcoal Black</v>
      </c>
      <c r="D110" t="s">
        <v>130</v>
      </c>
      <c r="E110" s="3" t="str">
        <f t="shared" si="12"/>
        <v>10,999</v>
      </c>
      <c r="F110">
        <v>4.2</v>
      </c>
      <c r="G110" t="s">
        <v>27</v>
      </c>
      <c r="H110" s="4" t="str">
        <f t="shared" si="13"/>
        <v>21%</v>
      </c>
      <c r="I110" t="s">
        <v>210</v>
      </c>
      <c r="J110" s="2" t="str">
        <f t="shared" si="14"/>
        <v xml:space="preserve">39,523 </v>
      </c>
      <c r="K110" s="2" t="str">
        <f t="shared" si="15"/>
        <v xml:space="preserve"> 3,014 </v>
      </c>
      <c r="L110" s="2" t="str">
        <f t="shared" si="16"/>
        <v xml:space="preserve">4 GB </v>
      </c>
      <c r="M110" s="2" t="str">
        <f t="shared" si="17"/>
        <v xml:space="preserve">128 GB </v>
      </c>
      <c r="N110" s="2" t="str">
        <f t="shared" si="18"/>
        <v xml:space="preserve">6.5 </v>
      </c>
      <c r="O110" s="2" t="str">
        <f t="shared" si="19"/>
        <v>50</v>
      </c>
      <c r="P110" s="2" t="str">
        <f t="shared" si="20"/>
        <v>2MP</v>
      </c>
      <c r="Q110" s="2" t="str">
        <f t="shared" si="21"/>
        <v xml:space="preserve">5000 </v>
      </c>
      <c r="R110" s="2" t="str">
        <f t="shared" si="22"/>
        <v xml:space="preserve">Snapdragon 695 5G </v>
      </c>
      <c r="T110" t="s">
        <v>211</v>
      </c>
    </row>
    <row r="111" spans="1:20" x14ac:dyDescent="0.4">
      <c r="A111" t="s">
        <v>216</v>
      </c>
      <c r="B111" t="str">
        <f t="shared" si="11"/>
        <v xml:space="preserve">Motorola G85 5G </v>
      </c>
      <c r="C111" s="5" t="str">
        <f>MID(A111,FIND("(",A111)+1,FIND(",",A111)-FIND("(",A111)-1)</f>
        <v>Cobalt Blue</v>
      </c>
      <c r="D111" t="s">
        <v>207</v>
      </c>
      <c r="E111" s="3" t="str">
        <f t="shared" si="12"/>
        <v>19,999</v>
      </c>
      <c r="F111">
        <v>4.4000000000000004</v>
      </c>
      <c r="G111" t="s">
        <v>7</v>
      </c>
      <c r="H111" s="4" t="str">
        <f t="shared" si="13"/>
        <v>13%</v>
      </c>
      <c r="I111" t="s">
        <v>217</v>
      </c>
      <c r="J111" s="2" t="str">
        <f t="shared" si="14"/>
        <v xml:space="preserve">955 </v>
      </c>
      <c r="K111" s="2" t="str">
        <f t="shared" si="15"/>
        <v xml:space="preserve"> 72 </v>
      </c>
      <c r="L111" s="2" t="str">
        <f t="shared" si="16"/>
        <v xml:space="preserve">12 GB </v>
      </c>
      <c r="M111" s="2" t="str">
        <f t="shared" si="17"/>
        <v xml:space="preserve">256 GB </v>
      </c>
      <c r="N111" s="2" t="str">
        <f t="shared" si="18"/>
        <v xml:space="preserve">6.67 </v>
      </c>
      <c r="O111" s="2" t="str">
        <f t="shared" si="19"/>
        <v>50</v>
      </c>
      <c r="P111" s="2" t="str">
        <f t="shared" si="20"/>
        <v>8MP</v>
      </c>
      <c r="Q111" s="2" t="str">
        <f t="shared" si="21"/>
        <v xml:space="preserve">5000 </v>
      </c>
      <c r="R111" s="2" t="str">
        <f t="shared" si="22"/>
        <v xml:space="preserve">6s Gen 3 </v>
      </c>
      <c r="T111" t="s">
        <v>218</v>
      </c>
    </row>
    <row r="112" spans="1:20" x14ac:dyDescent="0.4">
      <c r="A112" t="s">
        <v>195</v>
      </c>
      <c r="B112" t="str">
        <f t="shared" si="11"/>
        <v xml:space="preserve">REDMI 12 5G </v>
      </c>
      <c r="C112" s="5" t="str">
        <f>MID(A112,FIND("(",A112)+1,FIND(",",A112)-FIND("(",A112)-1)</f>
        <v>Moonstone Silver</v>
      </c>
      <c r="D112" t="s">
        <v>183</v>
      </c>
      <c r="E112" s="3" t="str">
        <f t="shared" si="12"/>
        <v>12,499</v>
      </c>
      <c r="F112">
        <v>4.2</v>
      </c>
      <c r="G112" t="s">
        <v>71</v>
      </c>
      <c r="H112" s="4" t="str">
        <f t="shared" si="13"/>
        <v>30%</v>
      </c>
      <c r="I112" t="s">
        <v>184</v>
      </c>
      <c r="J112" s="2" t="str">
        <f t="shared" si="14"/>
        <v xml:space="preserve">42,872 </v>
      </c>
      <c r="K112" s="2" t="str">
        <f t="shared" si="15"/>
        <v xml:space="preserve"> 1,976 </v>
      </c>
      <c r="L112" s="2" t="str">
        <f t="shared" si="16"/>
        <v xml:space="preserve">6 GB </v>
      </c>
      <c r="M112" s="2" t="str">
        <f t="shared" si="17"/>
        <v xml:space="preserve">128 GB </v>
      </c>
      <c r="N112" s="2" t="str">
        <f t="shared" si="18"/>
        <v xml:space="preserve">6.79 </v>
      </c>
      <c r="O112" s="2" t="str">
        <f t="shared" si="19"/>
        <v>50</v>
      </c>
      <c r="P112" s="2" t="str">
        <f t="shared" si="20"/>
        <v>2MP</v>
      </c>
      <c r="Q112" s="2" t="str">
        <f t="shared" si="21"/>
        <v xml:space="preserve">5000 </v>
      </c>
      <c r="R112" s="2" t="str">
        <f t="shared" si="22"/>
        <v xml:space="preserve">Snapdragon 4 Gen 2 </v>
      </c>
      <c r="T112" t="s">
        <v>34</v>
      </c>
    </row>
    <row r="113" spans="1:20" x14ac:dyDescent="0.4">
      <c r="A113" t="s">
        <v>219</v>
      </c>
      <c r="B113" t="str">
        <f t="shared" si="11"/>
        <v xml:space="preserve">Motorola G85 5G </v>
      </c>
      <c r="C113" s="5" t="str">
        <f>MID(A113,FIND("(",A113)+1,FIND(",",A113)-FIND("(",A113)-1)</f>
        <v>Olive Green</v>
      </c>
      <c r="D113" t="s">
        <v>207</v>
      </c>
      <c r="E113" s="3" t="str">
        <f t="shared" si="12"/>
        <v>19,999</v>
      </c>
      <c r="F113">
        <v>4.4000000000000004</v>
      </c>
      <c r="G113" t="s">
        <v>7</v>
      </c>
      <c r="H113" s="4" t="str">
        <f t="shared" si="13"/>
        <v>13%</v>
      </c>
      <c r="I113" t="s">
        <v>217</v>
      </c>
      <c r="J113" s="2" t="str">
        <f t="shared" si="14"/>
        <v xml:space="preserve">955 </v>
      </c>
      <c r="K113" s="2" t="str">
        <f t="shared" si="15"/>
        <v xml:space="preserve"> 72 </v>
      </c>
      <c r="L113" s="2" t="str">
        <f t="shared" si="16"/>
        <v xml:space="preserve">12 GB </v>
      </c>
      <c r="M113" s="2" t="str">
        <f t="shared" si="17"/>
        <v xml:space="preserve">256 GB </v>
      </c>
      <c r="N113" s="2" t="str">
        <f t="shared" si="18"/>
        <v xml:space="preserve">6.67 </v>
      </c>
      <c r="O113" s="2" t="str">
        <f t="shared" si="19"/>
        <v>50</v>
      </c>
      <c r="P113" s="2" t="str">
        <f t="shared" si="20"/>
        <v>8MP</v>
      </c>
      <c r="Q113" s="2" t="str">
        <f t="shared" si="21"/>
        <v xml:space="preserve">5000 </v>
      </c>
      <c r="R113" s="2" t="str">
        <f t="shared" si="22"/>
        <v xml:space="preserve">6s Gen 3 </v>
      </c>
      <c r="T113" t="s">
        <v>218</v>
      </c>
    </row>
    <row r="114" spans="1:20" x14ac:dyDescent="0.4">
      <c r="A114" t="s">
        <v>202</v>
      </c>
      <c r="B114" t="str">
        <f t="shared" si="11"/>
        <v xml:space="preserve">REDMI 13C </v>
      </c>
      <c r="C114" s="5" t="str">
        <f>MID(A114,FIND("(",A114)+1,FIND(",",A114)-FIND("(",A114)-1)</f>
        <v>Stardust Black</v>
      </c>
      <c r="D114" t="s">
        <v>196</v>
      </c>
      <c r="E114" s="3" t="str">
        <f t="shared" si="12"/>
        <v>8,499</v>
      </c>
      <c r="F114">
        <v>4.2</v>
      </c>
      <c r="G114" t="s">
        <v>197</v>
      </c>
      <c r="H114" s="4" t="str">
        <f t="shared" si="13"/>
        <v>39%</v>
      </c>
      <c r="I114" t="s">
        <v>198</v>
      </c>
      <c r="J114" s="2" t="str">
        <f t="shared" si="14"/>
        <v xml:space="preserve">9,944 </v>
      </c>
      <c r="K114" s="2" t="str">
        <f t="shared" si="15"/>
        <v xml:space="preserve"> 405 </v>
      </c>
      <c r="L114" s="2" t="str">
        <f t="shared" si="16"/>
        <v xml:space="preserve">6 GB </v>
      </c>
      <c r="M114" s="2" t="str">
        <f t="shared" si="17"/>
        <v xml:space="preserve">128 GB </v>
      </c>
      <c r="N114" s="2" t="str">
        <f t="shared" si="18"/>
        <v xml:space="preserve">6.74 </v>
      </c>
      <c r="O114" s="2" t="str">
        <f t="shared" si="19"/>
        <v>50</v>
      </c>
      <c r="P114" s="2" t="e">
        <f t="shared" si="20"/>
        <v>#VALUE!</v>
      </c>
      <c r="Q114" s="2" t="str">
        <f t="shared" si="21"/>
        <v xml:space="preserve"> | 8MP Front Camera5000 </v>
      </c>
      <c r="R114" s="2" t="str">
        <f t="shared" si="22"/>
        <v xml:space="preserve">Helio G85 </v>
      </c>
      <c r="T114" t="s">
        <v>199</v>
      </c>
    </row>
    <row r="115" spans="1:20" x14ac:dyDescent="0.4">
      <c r="A115" t="s">
        <v>190</v>
      </c>
      <c r="B115" t="str">
        <f t="shared" si="11"/>
        <v xml:space="preserve">realme C63 </v>
      </c>
      <c r="C115" s="5" t="str">
        <f>MID(A115,FIND("(",A115)+1,FIND(",",A115)-FIND("(",A115)-1)</f>
        <v>Jade Green</v>
      </c>
      <c r="D115" t="s">
        <v>191</v>
      </c>
      <c r="E115" s="3" t="str">
        <f t="shared" si="12"/>
        <v>8,999</v>
      </c>
      <c r="F115">
        <v>4.3</v>
      </c>
      <c r="G115" t="s">
        <v>192</v>
      </c>
      <c r="H115" s="4" t="str">
        <f t="shared" si="13"/>
        <v>18%</v>
      </c>
      <c r="I115" t="s">
        <v>193</v>
      </c>
      <c r="J115" s="2" t="str">
        <f t="shared" si="14"/>
        <v xml:space="preserve">575 </v>
      </c>
      <c r="K115" s="2" t="str">
        <f t="shared" si="15"/>
        <v xml:space="preserve"> 19 </v>
      </c>
      <c r="L115" s="2" t="str">
        <f t="shared" si="16"/>
        <v xml:space="preserve">4 GB </v>
      </c>
      <c r="M115" s="2" t="str">
        <f t="shared" si="17"/>
        <v xml:space="preserve">128 GB </v>
      </c>
      <c r="N115" s="2" t="str">
        <f t="shared" si="18"/>
        <v xml:space="preserve">6.745 </v>
      </c>
      <c r="O115" s="2" t="str">
        <f t="shared" si="19"/>
        <v>50</v>
      </c>
      <c r="P115" s="2" t="e">
        <f t="shared" si="20"/>
        <v>#VALUE!</v>
      </c>
      <c r="Q115" s="2" t="str">
        <f t="shared" si="21"/>
        <v xml:space="preserve"> | 8MP Front Camera5000 </v>
      </c>
      <c r="R115" s="2" t="str">
        <f t="shared" si="22"/>
        <v xml:space="preserve">T612 </v>
      </c>
      <c r="T115" t="s">
        <v>194</v>
      </c>
    </row>
    <row r="116" spans="1:20" x14ac:dyDescent="0.4">
      <c r="A116" t="s">
        <v>173</v>
      </c>
      <c r="B116" t="str">
        <f t="shared" si="11"/>
        <v xml:space="preserve">realme P1 Pro 5G </v>
      </c>
      <c r="C116" s="5" t="str">
        <f>MID(A116,FIND("(",A116)+1,FIND(",",A116)-FIND("(",A116)-1)</f>
        <v>Phoenix Red</v>
      </c>
      <c r="D116" t="s">
        <v>16</v>
      </c>
      <c r="E116" s="3" t="str">
        <f t="shared" si="12"/>
        <v>22,999</v>
      </c>
      <c r="F116">
        <v>4.4000000000000004</v>
      </c>
      <c r="G116" t="s">
        <v>139</v>
      </c>
      <c r="H116" s="4" t="str">
        <f t="shared" si="13"/>
        <v>14%</v>
      </c>
      <c r="I116" t="s">
        <v>200</v>
      </c>
      <c r="J116" s="2" t="str">
        <f t="shared" si="14"/>
        <v xml:space="preserve">334 </v>
      </c>
      <c r="K116" s="2" t="str">
        <f t="shared" si="15"/>
        <v xml:space="preserve"> 15 </v>
      </c>
      <c r="L116" s="2" t="str">
        <f t="shared" si="16"/>
        <v xml:space="preserve">12 GB </v>
      </c>
      <c r="M116" s="2" t="str">
        <f t="shared" si="17"/>
        <v xml:space="preserve">256 GB </v>
      </c>
      <c r="N116" s="2" t="str">
        <f t="shared" si="18"/>
        <v xml:space="preserve">6.7 </v>
      </c>
      <c r="O116" s="2" t="str">
        <f t="shared" si="19"/>
        <v>50</v>
      </c>
      <c r="P116" s="2" t="str">
        <f t="shared" si="20"/>
        <v>8MP</v>
      </c>
      <c r="Q116" s="2" t="str">
        <f t="shared" si="21"/>
        <v xml:space="preserve">5000 </v>
      </c>
      <c r="R116" s="2" t="str">
        <f t="shared" si="22"/>
        <v xml:space="preserve">6 Gen 1 </v>
      </c>
      <c r="T116" t="s">
        <v>201</v>
      </c>
    </row>
    <row r="117" spans="1:20" x14ac:dyDescent="0.4">
      <c r="A117" t="s">
        <v>205</v>
      </c>
      <c r="B117" t="str">
        <f t="shared" si="11"/>
        <v xml:space="preserve">REDMI 13C 5G </v>
      </c>
      <c r="C117" s="5" t="str">
        <f>MID(A117,FIND("(",A117)+1,FIND(",",A117)-FIND("(",A117)-1)</f>
        <v>Startrail Green</v>
      </c>
      <c r="D117" t="s">
        <v>169</v>
      </c>
      <c r="E117" s="3" t="str">
        <f t="shared" si="12"/>
        <v>10,499</v>
      </c>
      <c r="F117">
        <v>4.3</v>
      </c>
      <c r="G117" t="s">
        <v>170</v>
      </c>
      <c r="H117" s="4" t="str">
        <f t="shared" si="13"/>
        <v>25%</v>
      </c>
      <c r="I117" t="s">
        <v>171</v>
      </c>
      <c r="J117" s="2" t="str">
        <f t="shared" si="14"/>
        <v xml:space="preserve">11,733 </v>
      </c>
      <c r="K117" s="2" t="str">
        <f t="shared" si="15"/>
        <v xml:space="preserve"> 380 </v>
      </c>
      <c r="L117" s="2" t="str">
        <f t="shared" si="16"/>
        <v xml:space="preserve">4 GB </v>
      </c>
      <c r="M117" s="2" t="str">
        <f t="shared" si="17"/>
        <v xml:space="preserve">128 GB </v>
      </c>
      <c r="N117" s="2" t="str">
        <f t="shared" si="18"/>
        <v xml:space="preserve">6.74 </v>
      </c>
      <c r="O117" s="2" t="str">
        <f t="shared" si="19"/>
        <v>50</v>
      </c>
      <c r="P117" s="2" t="e">
        <f t="shared" si="20"/>
        <v>#VALUE!</v>
      </c>
      <c r="Q117" s="2" t="str">
        <f t="shared" si="21"/>
        <v xml:space="preserve"> | 5MP Front Camera5000 </v>
      </c>
      <c r="R117" s="2" t="str">
        <f t="shared" si="22"/>
        <v xml:space="preserve">Mediatek Dimensity 6100+ </v>
      </c>
      <c r="T117" t="s">
        <v>172</v>
      </c>
    </row>
    <row r="118" spans="1:20" x14ac:dyDescent="0.4">
      <c r="A118" t="s">
        <v>180</v>
      </c>
      <c r="B118" t="str">
        <f t="shared" si="11"/>
        <v xml:space="preserve">realme P1 Pro 5G </v>
      </c>
      <c r="C118" s="5" t="str">
        <f>MID(A118,FIND("(",A118)+1,FIND(",",A118)-FIND("(",A118)-1)</f>
        <v>Parrot Blue</v>
      </c>
      <c r="D118" t="s">
        <v>16</v>
      </c>
      <c r="E118" s="3" t="str">
        <f t="shared" si="12"/>
        <v>22,999</v>
      </c>
      <c r="F118">
        <v>4.4000000000000004</v>
      </c>
      <c r="G118" t="s">
        <v>139</v>
      </c>
      <c r="H118" s="4" t="str">
        <f t="shared" si="13"/>
        <v>14%</v>
      </c>
      <c r="I118" t="s">
        <v>200</v>
      </c>
      <c r="J118" s="2" t="str">
        <f t="shared" si="14"/>
        <v xml:space="preserve">334 </v>
      </c>
      <c r="K118" s="2" t="str">
        <f t="shared" si="15"/>
        <v xml:space="preserve"> 15 </v>
      </c>
      <c r="L118" s="2" t="str">
        <f t="shared" si="16"/>
        <v xml:space="preserve">12 GB </v>
      </c>
      <c r="M118" s="2" t="str">
        <f t="shared" si="17"/>
        <v xml:space="preserve">256 GB </v>
      </c>
      <c r="N118" s="2" t="str">
        <f t="shared" si="18"/>
        <v xml:space="preserve">6.7 </v>
      </c>
      <c r="O118" s="2" t="str">
        <f t="shared" si="19"/>
        <v>50</v>
      </c>
      <c r="P118" s="2" t="str">
        <f t="shared" si="20"/>
        <v>8MP</v>
      </c>
      <c r="Q118" s="2" t="str">
        <f t="shared" si="21"/>
        <v xml:space="preserve">5000 </v>
      </c>
      <c r="R118" s="2" t="str">
        <f t="shared" si="22"/>
        <v xml:space="preserve">6 Gen 1 </v>
      </c>
      <c r="T118" t="s">
        <v>201</v>
      </c>
    </row>
    <row r="119" spans="1:20" x14ac:dyDescent="0.4">
      <c r="A119" t="s">
        <v>220</v>
      </c>
      <c r="B119" t="str">
        <f t="shared" si="11"/>
        <v xml:space="preserve">SAMSUNG Galaxy M34 5G without charger </v>
      </c>
      <c r="C119" s="5" t="str">
        <f>MID(A119,FIND("(",A119)+1,FIND(",",A119)-FIND("(",A119)-1)</f>
        <v>Prism Silver</v>
      </c>
      <c r="D119" t="s">
        <v>221</v>
      </c>
      <c r="E119" s="3" t="str">
        <f t="shared" si="12"/>
        <v>14,970</v>
      </c>
      <c r="F119">
        <v>4.2</v>
      </c>
      <c r="G119" t="s">
        <v>222</v>
      </c>
      <c r="H119" s="4" t="str">
        <f t="shared" si="13"/>
        <v>38%</v>
      </c>
      <c r="I119" t="s">
        <v>223</v>
      </c>
      <c r="J119" s="2" t="str">
        <f t="shared" si="14"/>
        <v xml:space="preserve">3,722 </v>
      </c>
      <c r="K119" s="2" t="str">
        <f t="shared" si="15"/>
        <v xml:space="preserve"> 268 </v>
      </c>
      <c r="L119" s="2" t="str">
        <f t="shared" si="16"/>
        <v xml:space="preserve">6 GB </v>
      </c>
      <c r="M119" s="2" t="str">
        <f t="shared" si="17"/>
        <v xml:space="preserve">128 GB </v>
      </c>
      <c r="N119" s="2" t="str">
        <f t="shared" si="18"/>
        <v xml:space="preserve">6.5 </v>
      </c>
      <c r="O119" s="2" t="str">
        <f t="shared" si="19"/>
        <v>50</v>
      </c>
      <c r="P119" s="2" t="e">
        <f t="shared" si="20"/>
        <v>#VALUE!</v>
      </c>
      <c r="Q119" s="2" t="str">
        <f t="shared" si="21"/>
        <v xml:space="preserve">6000 </v>
      </c>
      <c r="R119" s="2" t="e">
        <f t="shared" si="22"/>
        <v>#VALUE!</v>
      </c>
      <c r="T119" t="s">
        <v>224</v>
      </c>
    </row>
    <row r="120" spans="1:20" x14ac:dyDescent="0.4">
      <c r="A120" t="s">
        <v>203</v>
      </c>
      <c r="B120" t="str">
        <f t="shared" si="11"/>
        <v xml:space="preserve">SAMSUNG Galaxy S23 5G </v>
      </c>
      <c r="C120" s="5" t="str">
        <f>MID(A120,FIND("(",A120)+1,FIND(",",A120)-FIND("(",A120)-1)</f>
        <v>Cream</v>
      </c>
      <c r="D120" t="s">
        <v>187</v>
      </c>
      <c r="E120" s="3" t="str">
        <f t="shared" si="12"/>
        <v>49,999</v>
      </c>
      <c r="F120">
        <v>4.5</v>
      </c>
      <c r="G120" t="s">
        <v>188</v>
      </c>
      <c r="H120" s="4" t="str">
        <f t="shared" si="13"/>
        <v>44%</v>
      </c>
      <c r="I120" t="s">
        <v>150</v>
      </c>
      <c r="J120" s="2" t="str">
        <f t="shared" si="14"/>
        <v xml:space="preserve">11,100 </v>
      </c>
      <c r="K120" s="2" t="str">
        <f t="shared" si="15"/>
        <v xml:space="preserve"> 1,051 </v>
      </c>
      <c r="L120" s="2" t="str">
        <f t="shared" si="16"/>
        <v xml:space="preserve">8 GB </v>
      </c>
      <c r="M120" s="2" t="str">
        <f t="shared" si="17"/>
        <v xml:space="preserve">128 GB </v>
      </c>
      <c r="N120" s="2" t="str">
        <f t="shared" si="18"/>
        <v xml:space="preserve">6.1 </v>
      </c>
      <c r="O120" s="2" t="str">
        <f t="shared" si="19"/>
        <v>50</v>
      </c>
      <c r="P120" s="2" t="str">
        <f t="shared" si="20"/>
        <v>10MP + 12MP</v>
      </c>
      <c r="Q120" s="2" t="str">
        <f t="shared" si="21"/>
        <v xml:space="preserve">3900 </v>
      </c>
      <c r="R120" s="2" t="str">
        <f t="shared" si="22"/>
        <v xml:space="preserve">Qualcomm Snapdragon 8 Gen 2 </v>
      </c>
      <c r="T120" t="s">
        <v>189</v>
      </c>
    </row>
    <row r="121" spans="1:20" x14ac:dyDescent="0.4">
      <c r="A121" t="s">
        <v>225</v>
      </c>
      <c r="B121" t="str">
        <f t="shared" si="11"/>
        <v xml:space="preserve">SAMSUNG Galaxy S23 5G </v>
      </c>
      <c r="C121" s="5" t="str">
        <f>MID(A121,FIND("(",A121)+1,FIND(",",A121)-FIND("(",A121)-1)</f>
        <v>Lavender</v>
      </c>
      <c r="D121" t="s">
        <v>148</v>
      </c>
      <c r="E121" s="3" t="str">
        <f t="shared" si="12"/>
        <v>54,999</v>
      </c>
      <c r="F121">
        <v>4.5</v>
      </c>
      <c r="G121" t="s">
        <v>149</v>
      </c>
      <c r="H121" s="4" t="str">
        <f t="shared" si="13"/>
        <v>42%</v>
      </c>
      <c r="I121" t="s">
        <v>150</v>
      </c>
      <c r="J121" s="2" t="str">
        <f t="shared" si="14"/>
        <v xml:space="preserve">11,100 </v>
      </c>
      <c r="K121" s="2" t="str">
        <f t="shared" si="15"/>
        <v xml:space="preserve"> 1,051 </v>
      </c>
      <c r="L121" s="2" t="str">
        <f t="shared" si="16"/>
        <v xml:space="preserve">8 GB </v>
      </c>
      <c r="M121" s="2" t="str">
        <f t="shared" si="17"/>
        <v xml:space="preserve">256 GB </v>
      </c>
      <c r="N121" s="2" t="str">
        <f t="shared" si="18"/>
        <v xml:space="preserve">6.1 </v>
      </c>
      <c r="O121" s="2" t="str">
        <f t="shared" si="19"/>
        <v>50</v>
      </c>
      <c r="P121" s="2" t="str">
        <f t="shared" si="20"/>
        <v>10MP + 12MP</v>
      </c>
      <c r="Q121" s="2" t="str">
        <f t="shared" si="21"/>
        <v xml:space="preserve">3900 </v>
      </c>
      <c r="R121" s="2" t="str">
        <f t="shared" si="22"/>
        <v xml:space="preserve">Qualcomm Snapdragon 8 Gen 2 </v>
      </c>
      <c r="T121" t="s">
        <v>151</v>
      </c>
    </row>
    <row r="122" spans="1:20" x14ac:dyDescent="0.4">
      <c r="A122" t="s">
        <v>5</v>
      </c>
      <c r="B122" t="str">
        <f t="shared" si="11"/>
        <v xml:space="preserve">REDMI Note 13 Pro 5G </v>
      </c>
      <c r="C122" s="5" t="str">
        <f>MID(A122,FIND("(",A122)+1,FIND(",",A122)-FIND("(",A122)-1)</f>
        <v>Midnight Black</v>
      </c>
      <c r="D122" t="s">
        <v>6</v>
      </c>
      <c r="E122" s="3" t="str">
        <f t="shared" si="12"/>
        <v>24,999</v>
      </c>
      <c r="F122">
        <v>4.3</v>
      </c>
      <c r="G122" t="s">
        <v>7</v>
      </c>
      <c r="H122" s="4" t="str">
        <f t="shared" si="13"/>
        <v>13%</v>
      </c>
      <c r="I122" t="s">
        <v>8</v>
      </c>
      <c r="J122" s="2" t="str">
        <f t="shared" si="14"/>
        <v xml:space="preserve">16,522 </v>
      </c>
      <c r="K122" s="2" t="str">
        <f t="shared" si="15"/>
        <v xml:space="preserve"> 1,485 </v>
      </c>
      <c r="L122" s="2" t="str">
        <f t="shared" si="16"/>
        <v xml:space="preserve">8 GB </v>
      </c>
      <c r="M122" s="2" t="str">
        <f t="shared" si="17"/>
        <v xml:space="preserve">128 GB </v>
      </c>
      <c r="N122" s="2" t="str">
        <f t="shared" si="18"/>
        <v xml:space="preserve">6.67 </v>
      </c>
      <c r="O122" s="2" t="str">
        <f t="shared" si="19"/>
        <v>200</v>
      </c>
      <c r="P122" s="2" t="str">
        <f t="shared" si="20"/>
        <v>8MP + 2MP</v>
      </c>
      <c r="Q122" s="2" t="str">
        <f t="shared" si="21"/>
        <v xml:space="preserve">5100 </v>
      </c>
      <c r="R122" s="2" t="str">
        <f t="shared" si="22"/>
        <v xml:space="preserve">7s Gen 2 Mobile Platform 5G </v>
      </c>
      <c r="T122" t="s">
        <v>9</v>
      </c>
    </row>
    <row r="123" spans="1:20" x14ac:dyDescent="0.4">
      <c r="A123" t="s">
        <v>10</v>
      </c>
      <c r="B123" t="str">
        <f t="shared" si="11"/>
        <v xml:space="preserve">REDMI Note 13 Pro+ 5G </v>
      </c>
      <c r="C123" s="5" t="str">
        <f>MID(A123,FIND("(",A123)+1,FIND(",",A123)-FIND("(",A123)-1)</f>
        <v>Fusion White</v>
      </c>
      <c r="D123" t="s">
        <v>11</v>
      </c>
      <c r="E123" s="3" t="str">
        <f t="shared" si="12"/>
        <v>30,999</v>
      </c>
      <c r="F123">
        <v>4.2</v>
      </c>
      <c r="G123" t="s">
        <v>12</v>
      </c>
      <c r="H123" s="4" t="str">
        <f t="shared" si="13"/>
        <v>8%</v>
      </c>
      <c r="I123" t="s">
        <v>13</v>
      </c>
      <c r="J123" s="2" t="str">
        <f t="shared" si="14"/>
        <v xml:space="preserve">7,304 </v>
      </c>
      <c r="K123" s="2" t="str">
        <f t="shared" si="15"/>
        <v xml:space="preserve"> 825 </v>
      </c>
      <c r="L123" s="2" t="str">
        <f t="shared" si="16"/>
        <v xml:space="preserve">8 GB </v>
      </c>
      <c r="M123" s="2" t="str">
        <f t="shared" si="17"/>
        <v xml:space="preserve">256 GB </v>
      </c>
      <c r="N123" s="2" t="str">
        <f t="shared" si="18"/>
        <v xml:space="preserve">6.67 </v>
      </c>
      <c r="O123" s="2" t="str">
        <f t="shared" si="19"/>
        <v>200</v>
      </c>
      <c r="P123" s="2" t="str">
        <f t="shared" si="20"/>
        <v>8MP + 2MP</v>
      </c>
      <c r="Q123" s="2" t="str">
        <f t="shared" si="21"/>
        <v xml:space="preserve">5000 </v>
      </c>
      <c r="R123" s="2" t="str">
        <f t="shared" si="22"/>
        <v xml:space="preserve">Dimensity 7200 Ultra 5G </v>
      </c>
      <c r="T123" t="s">
        <v>14</v>
      </c>
    </row>
    <row r="124" spans="1:20" x14ac:dyDescent="0.4">
      <c r="A124" t="s">
        <v>226</v>
      </c>
      <c r="B124" t="str">
        <f t="shared" si="11"/>
        <v xml:space="preserve">Motorola Edge 50 Pro 5G with 125W Charger </v>
      </c>
      <c r="C124" s="5" t="str">
        <f>MID(A124,FIND("(",A124)+1,FIND(",",A124)-FIND("(",A124)-1)</f>
        <v>Black Beauty</v>
      </c>
      <c r="D124" t="s">
        <v>227</v>
      </c>
      <c r="E124" s="3" t="str">
        <f t="shared" si="12"/>
        <v>35,999</v>
      </c>
      <c r="F124">
        <v>4.4000000000000004</v>
      </c>
      <c r="G124" t="s">
        <v>139</v>
      </c>
      <c r="H124" s="4" t="str">
        <f t="shared" si="13"/>
        <v>14%</v>
      </c>
      <c r="I124" t="s">
        <v>228</v>
      </c>
      <c r="J124" s="2" t="str">
        <f t="shared" si="14"/>
        <v xml:space="preserve">7,323 </v>
      </c>
      <c r="K124" s="2" t="str">
        <f t="shared" si="15"/>
        <v xml:space="preserve"> 616 </v>
      </c>
      <c r="L124" s="2" t="str">
        <f t="shared" si="16"/>
        <v xml:space="preserve">12 GB </v>
      </c>
      <c r="M124" s="2" t="str">
        <f t="shared" si="17"/>
        <v xml:space="preserve">256 GB </v>
      </c>
      <c r="N124" s="2" t="str">
        <f t="shared" si="18"/>
        <v xml:space="preserve">6.7 </v>
      </c>
      <c r="O124" s="2" t="str">
        <f t="shared" si="19"/>
        <v>50</v>
      </c>
      <c r="P124" s="2" t="str">
        <f t="shared" si="20"/>
        <v>13MP + 10MP</v>
      </c>
      <c r="Q124" s="2" t="str">
        <f t="shared" si="21"/>
        <v xml:space="preserve">4500 </v>
      </c>
      <c r="R124" s="2" t="str">
        <f t="shared" si="22"/>
        <v xml:space="preserve">7 Gen 3 Mobile Platform </v>
      </c>
      <c r="T124" t="s">
        <v>229</v>
      </c>
    </row>
    <row r="125" spans="1:20" x14ac:dyDescent="0.4">
      <c r="A125" t="s">
        <v>230</v>
      </c>
      <c r="B125" t="str">
        <f t="shared" si="11"/>
        <v xml:space="preserve">SAMSUNG Galaxy S23 5G </v>
      </c>
      <c r="C125" s="5" t="str">
        <f>MID(A125,FIND("(",A125)+1,FIND(",",A125)-FIND("(",A125)-1)</f>
        <v>Phantom Black</v>
      </c>
      <c r="D125" t="s">
        <v>148</v>
      </c>
      <c r="E125" s="3" t="str">
        <f t="shared" si="12"/>
        <v>54,999</v>
      </c>
      <c r="F125">
        <v>4.5</v>
      </c>
      <c r="G125" t="s">
        <v>149</v>
      </c>
      <c r="H125" s="4" t="str">
        <f t="shared" si="13"/>
        <v>42%</v>
      </c>
      <c r="I125" t="s">
        <v>150</v>
      </c>
      <c r="J125" s="2" t="str">
        <f t="shared" si="14"/>
        <v xml:space="preserve">11,100 </v>
      </c>
      <c r="K125" s="2" t="str">
        <f t="shared" si="15"/>
        <v xml:space="preserve"> 1,051 </v>
      </c>
      <c r="L125" s="2" t="str">
        <f t="shared" si="16"/>
        <v xml:space="preserve">8 GB </v>
      </c>
      <c r="M125" s="2" t="str">
        <f t="shared" si="17"/>
        <v xml:space="preserve">256 GB </v>
      </c>
      <c r="N125" s="2" t="str">
        <f t="shared" si="18"/>
        <v xml:space="preserve">6.1 </v>
      </c>
      <c r="O125" s="2" t="str">
        <f t="shared" si="19"/>
        <v>50</v>
      </c>
      <c r="P125" s="2" t="str">
        <f t="shared" si="20"/>
        <v>10MP + 12MP</v>
      </c>
      <c r="Q125" s="2" t="str">
        <f t="shared" si="21"/>
        <v xml:space="preserve">3900 </v>
      </c>
      <c r="R125" s="2" t="str">
        <f t="shared" si="22"/>
        <v xml:space="preserve">Qualcomm Snapdragon 8 Gen 2 </v>
      </c>
      <c r="T125" t="s">
        <v>151</v>
      </c>
    </row>
    <row r="126" spans="1:20" x14ac:dyDescent="0.4">
      <c r="A126" t="s">
        <v>231</v>
      </c>
      <c r="B126" t="str">
        <f t="shared" si="11"/>
        <v xml:space="preserve">Infinix HOT 40i </v>
      </c>
      <c r="C126" s="5" t="str">
        <f>MID(A126,FIND("(",A126)+1,FIND(",",A126)-FIND("(",A126)-1)</f>
        <v>Horizon Gold</v>
      </c>
      <c r="D126" t="s">
        <v>191</v>
      </c>
      <c r="E126" s="3" t="str">
        <f t="shared" si="12"/>
        <v>8,999</v>
      </c>
      <c r="F126">
        <v>4.0999999999999996</v>
      </c>
      <c r="G126" t="s">
        <v>192</v>
      </c>
      <c r="H126" s="4" t="str">
        <f t="shared" si="13"/>
        <v>18%</v>
      </c>
      <c r="I126" t="s">
        <v>232</v>
      </c>
      <c r="J126" s="2" t="str">
        <f t="shared" si="14"/>
        <v xml:space="preserve">11,481 </v>
      </c>
      <c r="K126" s="2" t="str">
        <f t="shared" si="15"/>
        <v xml:space="preserve"> 701 </v>
      </c>
      <c r="L126" s="2" t="str">
        <f t="shared" si="16"/>
        <v xml:space="preserve">8 GB </v>
      </c>
      <c r="M126" s="2" t="str">
        <f t="shared" si="17"/>
        <v xml:space="preserve">256 GB </v>
      </c>
      <c r="N126" s="2" t="str">
        <f t="shared" si="18"/>
        <v xml:space="preserve">6.6 </v>
      </c>
      <c r="O126" s="2" t="str">
        <f t="shared" si="19"/>
        <v>50</v>
      </c>
      <c r="P126" s="2" t="e">
        <f t="shared" si="20"/>
        <v>#VALUE!</v>
      </c>
      <c r="Q126" s="2" t="str">
        <f t="shared" si="21"/>
        <v xml:space="preserve">5000 </v>
      </c>
      <c r="R126" s="2" t="str">
        <f t="shared" si="22"/>
        <v xml:space="preserve">Unisoc T606 </v>
      </c>
      <c r="T126" t="s">
        <v>233</v>
      </c>
    </row>
    <row r="127" spans="1:20" x14ac:dyDescent="0.4">
      <c r="A127" t="s">
        <v>234</v>
      </c>
      <c r="B127" t="str">
        <f t="shared" si="11"/>
        <v xml:space="preserve">Infinix HOT 40i </v>
      </c>
      <c r="C127" s="5" t="str">
        <f>MID(A127,FIND("(",A127)+1,FIND(",",A127)-FIND("(",A127)-1)</f>
        <v>Palm Blue</v>
      </c>
      <c r="D127" t="s">
        <v>191</v>
      </c>
      <c r="E127" s="3" t="str">
        <f t="shared" si="12"/>
        <v>8,999</v>
      </c>
      <c r="F127">
        <v>4.0999999999999996</v>
      </c>
      <c r="G127" t="s">
        <v>192</v>
      </c>
      <c r="H127" s="4" t="str">
        <f t="shared" si="13"/>
        <v>18%</v>
      </c>
      <c r="I127" t="s">
        <v>232</v>
      </c>
      <c r="J127" s="2" t="str">
        <f t="shared" si="14"/>
        <v xml:space="preserve">11,481 </v>
      </c>
      <c r="K127" s="2" t="str">
        <f t="shared" si="15"/>
        <v xml:space="preserve"> 701 </v>
      </c>
      <c r="L127" s="2" t="str">
        <f t="shared" si="16"/>
        <v xml:space="preserve">8 GB </v>
      </c>
      <c r="M127" s="2" t="str">
        <f t="shared" si="17"/>
        <v xml:space="preserve">256 GB </v>
      </c>
      <c r="N127" s="2" t="str">
        <f t="shared" si="18"/>
        <v xml:space="preserve">6.6 </v>
      </c>
      <c r="O127" s="2" t="str">
        <f t="shared" si="19"/>
        <v>50</v>
      </c>
      <c r="P127" s="2" t="e">
        <f t="shared" si="20"/>
        <v>#VALUE!</v>
      </c>
      <c r="Q127" s="2" t="str">
        <f t="shared" si="21"/>
        <v xml:space="preserve">5000 </v>
      </c>
      <c r="R127" s="2" t="str">
        <f t="shared" si="22"/>
        <v xml:space="preserve">Unisoc T606 </v>
      </c>
      <c r="T127" t="s">
        <v>233</v>
      </c>
    </row>
    <row r="128" spans="1:20" x14ac:dyDescent="0.4">
      <c r="A128" t="s">
        <v>35</v>
      </c>
      <c r="B128" t="str">
        <f t="shared" si="11"/>
        <v xml:space="preserve">REDMI Note 13 Pro 5G </v>
      </c>
      <c r="C128" s="5" t="str">
        <f>MID(A128,FIND("(",A128)+1,FIND(",",A128)-FIND("(",A128)-1)</f>
        <v>Arctic White</v>
      </c>
      <c r="D128" t="s">
        <v>6</v>
      </c>
      <c r="E128" s="3" t="str">
        <f t="shared" si="12"/>
        <v>24,999</v>
      </c>
      <c r="F128">
        <v>4.3</v>
      </c>
      <c r="G128" t="s">
        <v>7</v>
      </c>
      <c r="H128" s="4" t="str">
        <f t="shared" si="13"/>
        <v>13%</v>
      </c>
      <c r="I128" t="s">
        <v>8</v>
      </c>
      <c r="J128" s="2" t="str">
        <f t="shared" si="14"/>
        <v xml:space="preserve">16,522 </v>
      </c>
      <c r="K128" s="2" t="str">
        <f t="shared" si="15"/>
        <v xml:space="preserve"> 1,485 </v>
      </c>
      <c r="L128" s="2" t="str">
        <f t="shared" si="16"/>
        <v xml:space="preserve">8 GB </v>
      </c>
      <c r="M128" s="2" t="str">
        <f t="shared" si="17"/>
        <v xml:space="preserve">128 GB </v>
      </c>
      <c r="N128" s="2" t="str">
        <f t="shared" si="18"/>
        <v xml:space="preserve">6.67 </v>
      </c>
      <c r="O128" s="2" t="str">
        <f t="shared" si="19"/>
        <v>200</v>
      </c>
      <c r="P128" s="2" t="str">
        <f t="shared" si="20"/>
        <v>8MP + 2MP</v>
      </c>
      <c r="Q128" s="2" t="str">
        <f t="shared" si="21"/>
        <v xml:space="preserve">5100 </v>
      </c>
      <c r="R128" s="2" t="str">
        <f t="shared" si="22"/>
        <v xml:space="preserve">7s Gen 2 Mobile Platform 5G </v>
      </c>
      <c r="T128" t="s">
        <v>9</v>
      </c>
    </row>
    <row r="129" spans="1:20" x14ac:dyDescent="0.4">
      <c r="A129" t="s">
        <v>36</v>
      </c>
      <c r="B129" t="str">
        <f t="shared" si="11"/>
        <v xml:space="preserve">REDMI Note 13 Pro+ 5G </v>
      </c>
      <c r="C129" s="5" t="str">
        <f>MID(A129,FIND("(",A129)+1,FIND(",",A129)-FIND("(",A129)-1)</f>
        <v>Fusion Black</v>
      </c>
      <c r="D129" t="s">
        <v>11</v>
      </c>
      <c r="E129" s="3" t="str">
        <f t="shared" si="12"/>
        <v>30,999</v>
      </c>
      <c r="F129">
        <v>4.2</v>
      </c>
      <c r="G129" t="s">
        <v>12</v>
      </c>
      <c r="H129" s="4" t="str">
        <f t="shared" si="13"/>
        <v>8%</v>
      </c>
      <c r="I129" t="s">
        <v>13</v>
      </c>
      <c r="J129" s="2" t="str">
        <f t="shared" si="14"/>
        <v xml:space="preserve">7,304 </v>
      </c>
      <c r="K129" s="2" t="str">
        <f t="shared" si="15"/>
        <v xml:space="preserve"> 825 </v>
      </c>
      <c r="L129" s="2" t="str">
        <f t="shared" si="16"/>
        <v xml:space="preserve">8 GB </v>
      </c>
      <c r="M129" s="2" t="str">
        <f t="shared" si="17"/>
        <v xml:space="preserve">256 GB </v>
      </c>
      <c r="N129" s="2" t="str">
        <f t="shared" si="18"/>
        <v xml:space="preserve">6.67 </v>
      </c>
      <c r="O129" s="2" t="str">
        <f t="shared" si="19"/>
        <v>200</v>
      </c>
      <c r="P129" s="2" t="str">
        <f t="shared" si="20"/>
        <v>8MP + 2MP</v>
      </c>
      <c r="Q129" s="2" t="str">
        <f t="shared" si="21"/>
        <v xml:space="preserve">5000 </v>
      </c>
      <c r="R129" s="2" t="str">
        <f t="shared" si="22"/>
        <v xml:space="preserve">Dimensity 7200 Ultra 5G </v>
      </c>
      <c r="T129" t="s">
        <v>14</v>
      </c>
    </row>
    <row r="130" spans="1:20" x14ac:dyDescent="0.4">
      <c r="A130" t="s">
        <v>235</v>
      </c>
      <c r="B130" t="str">
        <f t="shared" si="11"/>
        <v xml:space="preserve">POCO M6 5G - Locked with Airtel Prepaid </v>
      </c>
      <c r="C130" s="5" t="str">
        <f>MID(A130,FIND("(",A130)+1,FIND(",",A130)-FIND("(",A130)-1)</f>
        <v>Orion Blue</v>
      </c>
      <c r="D130" t="s">
        <v>236</v>
      </c>
      <c r="E130" s="3" t="str">
        <f t="shared" si="12"/>
        <v>8,249</v>
      </c>
      <c r="F130">
        <v>4.0999999999999996</v>
      </c>
      <c r="G130" t="s">
        <v>47</v>
      </c>
      <c r="H130" s="4" t="str">
        <f t="shared" si="13"/>
        <v>36%</v>
      </c>
      <c r="I130" t="s">
        <v>237</v>
      </c>
      <c r="J130" s="2" t="str">
        <f t="shared" si="14"/>
        <v xml:space="preserve">34,044 </v>
      </c>
      <c r="K130" s="2" t="str">
        <f t="shared" si="15"/>
        <v xml:space="preserve"> 1,891 </v>
      </c>
      <c r="L130" s="2" t="str">
        <f t="shared" si="16"/>
        <v xml:space="preserve">4 GB </v>
      </c>
      <c r="M130" s="2" t="str">
        <f t="shared" si="17"/>
        <v xml:space="preserve">128 GB </v>
      </c>
      <c r="N130" s="2" t="str">
        <f t="shared" si="18"/>
        <v xml:space="preserve">6.74 </v>
      </c>
      <c r="O130" s="2" t="str">
        <f t="shared" si="19"/>
        <v>50</v>
      </c>
      <c r="P130" s="2" t="e">
        <f t="shared" si="20"/>
        <v>#VALUE!</v>
      </c>
      <c r="Q130" s="2" t="str">
        <f t="shared" si="21"/>
        <v xml:space="preserve"> | 5MP Front Camera5000 </v>
      </c>
      <c r="R130" s="2" t="str">
        <f t="shared" si="22"/>
        <v xml:space="preserve">Mediatek Dimensity 6100+ </v>
      </c>
      <c r="T130" t="s">
        <v>172</v>
      </c>
    </row>
    <row r="131" spans="1:20" x14ac:dyDescent="0.4">
      <c r="A131" t="s">
        <v>238</v>
      </c>
      <c r="B131" t="str">
        <f t="shared" ref="B131:B194" si="23">LEFT(A131,SEARCH("(",A131)-1)</f>
        <v xml:space="preserve">SAMSUNG Galaxy M34 5G </v>
      </c>
      <c r="C131" s="5" t="str">
        <f>MID(A131,FIND("(",A131)+1,FIND(",",A131)-FIND("(",A131)-1)</f>
        <v>Waterfall Blue</v>
      </c>
      <c r="D131" t="s">
        <v>239</v>
      </c>
      <c r="E131" s="3" t="str">
        <f t="shared" ref="E131:E194" si="24">RIGHT(D131,LEN(D131)-SEARCH("¹",D131))</f>
        <v>14,870</v>
      </c>
      <c r="F131">
        <v>4.2</v>
      </c>
      <c r="G131" t="s">
        <v>197</v>
      </c>
      <c r="H131" s="4" t="str">
        <f t="shared" ref="H131:H194" si="25">LEFT(G131,FIND("%",G131))</f>
        <v>39%</v>
      </c>
      <c r="I131" t="s">
        <v>240</v>
      </c>
      <c r="J131" s="2" t="str">
        <f t="shared" ref="J131:J194" si="26">LEFT(I131,FIND("R",I131)-1)</f>
        <v xml:space="preserve">2,014 </v>
      </c>
      <c r="K131" s="2" t="str">
        <f t="shared" ref="K131:K194" si="27">MID(I131,FIND("&amp;Â",I131)+2,FIND("Re",I131)-FIND("&amp;Â",I131)-2)</f>
        <v xml:space="preserve"> 142 </v>
      </c>
      <c r="L131" s="2" t="str">
        <f t="shared" ref="L131:L194" si="28">IF(ISNUMBER(FIND("GB RAM", T131)), LEFT(T131, FIND("RAM", T131) - 1), "Not Mentioned")</f>
        <v xml:space="preserve">6 GB </v>
      </c>
      <c r="M131" s="2" t="str">
        <f t="shared" ref="M131:M194" si="29">MID(T131,FIND("RAM",T131)+6,FIND("ROM",T131)-FIND("RAM",T131)-6)</f>
        <v xml:space="preserve">128 GB </v>
      </c>
      <c r="N131" s="2" t="str">
        <f t="shared" ref="N131:N194" si="30">MID(T131,FIND("(",T131)+1,FIND("inch",T131)-FIND("(",T131)-1)</f>
        <v xml:space="preserve">6.5 </v>
      </c>
      <c r="O131" s="2" t="str">
        <f t="shared" ref="O131:O194" si="31">MID(T131,FIND("Display",T131)+7,FIND("MP",T131)-FIND("Display",T131)-7)</f>
        <v>50</v>
      </c>
      <c r="P131" s="2" t="e">
        <f t="shared" ref="P131:P194" si="32">MID(T131,FIND(" + ",T131)+3,FIND("MP |",T131)-FIND(" + ",T131)-1)</f>
        <v>#VALUE!</v>
      </c>
      <c r="Q131" s="2" t="str">
        <f t="shared" ref="Q131:Q194" si="33">MID(T131,FIND("Camera",T131)+6,FIND("mAh",T131)-FIND("Camera",T131)-6)</f>
        <v xml:space="preserve">6000 </v>
      </c>
      <c r="R131" s="2" t="e">
        <f t="shared" ref="R131:R194" si="34">MID(T131,FIND("Battery",T131)+7,FIND("Processor",T131)-FIND("Battery",T131)-7)</f>
        <v>#VALUE!</v>
      </c>
      <c r="T131" t="s">
        <v>224</v>
      </c>
    </row>
    <row r="132" spans="1:20" x14ac:dyDescent="0.4">
      <c r="A132" t="s">
        <v>43</v>
      </c>
      <c r="B132" t="str">
        <f t="shared" si="23"/>
        <v xml:space="preserve">REDMI Note 13 Pro 5G </v>
      </c>
      <c r="C132" s="5" t="str">
        <f>MID(A132,FIND("(",A132)+1,FIND(",",A132)-FIND("(",A132)-1)</f>
        <v>Coral Purple</v>
      </c>
      <c r="D132" t="s">
        <v>6</v>
      </c>
      <c r="E132" s="3" t="str">
        <f t="shared" si="24"/>
        <v>24,999</v>
      </c>
      <c r="F132">
        <v>4.3</v>
      </c>
      <c r="G132" t="s">
        <v>7</v>
      </c>
      <c r="H132" s="4" t="str">
        <f t="shared" si="25"/>
        <v>13%</v>
      </c>
      <c r="I132" t="s">
        <v>8</v>
      </c>
      <c r="J132" s="2" t="str">
        <f t="shared" si="26"/>
        <v xml:space="preserve">16,522 </v>
      </c>
      <c r="K132" s="2" t="str">
        <f t="shared" si="27"/>
        <v xml:space="preserve"> 1,485 </v>
      </c>
      <c r="L132" s="2" t="str">
        <f t="shared" si="28"/>
        <v xml:space="preserve">8 GB </v>
      </c>
      <c r="M132" s="2" t="str">
        <f t="shared" si="29"/>
        <v xml:space="preserve">128 GB </v>
      </c>
      <c r="N132" s="2" t="str">
        <f t="shared" si="30"/>
        <v xml:space="preserve">6.67 </v>
      </c>
      <c r="O132" s="2" t="str">
        <f t="shared" si="31"/>
        <v>200</v>
      </c>
      <c r="P132" s="2" t="str">
        <f t="shared" si="32"/>
        <v>8MP + 2MP</v>
      </c>
      <c r="Q132" s="2" t="str">
        <f t="shared" si="33"/>
        <v xml:space="preserve">5100 </v>
      </c>
      <c r="R132" s="2" t="str">
        <f t="shared" si="34"/>
        <v xml:space="preserve">7s Gen 2 Mobile Platform 5G </v>
      </c>
      <c r="T132" t="s">
        <v>9</v>
      </c>
    </row>
    <row r="133" spans="1:20" x14ac:dyDescent="0.4">
      <c r="A133" t="s">
        <v>44</v>
      </c>
      <c r="B133" t="str">
        <f t="shared" si="23"/>
        <v xml:space="preserve">REDMI Note 13 Pro+ 5G </v>
      </c>
      <c r="C133" s="5" t="str">
        <f>MID(A133,FIND("(",A133)+1,FIND(",",A133)-FIND("(",A133)-1)</f>
        <v>Fusion Purple</v>
      </c>
      <c r="D133" t="s">
        <v>11</v>
      </c>
      <c r="E133" s="3" t="str">
        <f t="shared" si="24"/>
        <v>30,999</v>
      </c>
      <c r="F133">
        <v>4.2</v>
      </c>
      <c r="G133" t="s">
        <v>12</v>
      </c>
      <c r="H133" s="4" t="str">
        <f t="shared" si="25"/>
        <v>8%</v>
      </c>
      <c r="I133" t="s">
        <v>13</v>
      </c>
      <c r="J133" s="2" t="str">
        <f t="shared" si="26"/>
        <v xml:space="preserve">7,304 </v>
      </c>
      <c r="K133" s="2" t="str">
        <f t="shared" si="27"/>
        <v xml:space="preserve"> 825 </v>
      </c>
      <c r="L133" s="2" t="str">
        <f t="shared" si="28"/>
        <v xml:space="preserve">8 GB </v>
      </c>
      <c r="M133" s="2" t="str">
        <f t="shared" si="29"/>
        <v xml:space="preserve">256 GB </v>
      </c>
      <c r="N133" s="2" t="str">
        <f t="shared" si="30"/>
        <v xml:space="preserve">6.67 </v>
      </c>
      <c r="O133" s="2" t="str">
        <f t="shared" si="31"/>
        <v>200</v>
      </c>
      <c r="P133" s="2" t="str">
        <f t="shared" si="32"/>
        <v>8MP + 2MP</v>
      </c>
      <c r="Q133" s="2" t="str">
        <f t="shared" si="33"/>
        <v xml:space="preserve">5000 </v>
      </c>
      <c r="R133" s="2" t="str">
        <f t="shared" si="34"/>
        <v xml:space="preserve">Dimensity 7200 Ultra 5G </v>
      </c>
      <c r="T133" t="s">
        <v>14</v>
      </c>
    </row>
    <row r="134" spans="1:20" x14ac:dyDescent="0.4">
      <c r="A134" t="s">
        <v>241</v>
      </c>
      <c r="B134" t="str">
        <f t="shared" si="23"/>
        <v xml:space="preserve">SAMSUNG Galaxy S23 5G </v>
      </c>
      <c r="C134" s="5" t="str">
        <f>MID(A134,FIND("(",A134)+1,FIND(",",A134)-FIND("(",A134)-1)</f>
        <v>Cream</v>
      </c>
      <c r="D134" t="s">
        <v>148</v>
      </c>
      <c r="E134" s="3" t="str">
        <f t="shared" si="24"/>
        <v>54,999</v>
      </c>
      <c r="F134">
        <v>4.5</v>
      </c>
      <c r="G134" t="s">
        <v>149</v>
      </c>
      <c r="H134" s="4" t="str">
        <f t="shared" si="25"/>
        <v>42%</v>
      </c>
      <c r="I134" t="s">
        <v>150</v>
      </c>
      <c r="J134" s="2" t="str">
        <f t="shared" si="26"/>
        <v xml:space="preserve">11,100 </v>
      </c>
      <c r="K134" s="2" t="str">
        <f t="shared" si="27"/>
        <v xml:space="preserve"> 1,051 </v>
      </c>
      <c r="L134" s="2" t="str">
        <f t="shared" si="28"/>
        <v xml:space="preserve">8 GB </v>
      </c>
      <c r="M134" s="2" t="str">
        <f t="shared" si="29"/>
        <v xml:space="preserve">256 GB </v>
      </c>
      <c r="N134" s="2" t="str">
        <f t="shared" si="30"/>
        <v xml:space="preserve">6.1 </v>
      </c>
      <c r="O134" s="2" t="str">
        <f t="shared" si="31"/>
        <v>50</v>
      </c>
      <c r="P134" s="2" t="str">
        <f t="shared" si="32"/>
        <v>10MP + 12MP</v>
      </c>
      <c r="Q134" s="2" t="str">
        <f t="shared" si="33"/>
        <v xml:space="preserve">3900 </v>
      </c>
      <c r="R134" s="2" t="str">
        <f t="shared" si="34"/>
        <v xml:space="preserve">Qualcomm Snapdragon 8 Gen 2 </v>
      </c>
      <c r="T134" t="s">
        <v>151</v>
      </c>
    </row>
    <row r="135" spans="1:20" x14ac:dyDescent="0.4">
      <c r="A135" t="s">
        <v>204</v>
      </c>
      <c r="B135" t="str">
        <f t="shared" si="23"/>
        <v xml:space="preserve">realme C63 </v>
      </c>
      <c r="C135" s="5" t="str">
        <f>MID(A135,FIND("(",A135)+1,FIND(",",A135)-FIND("(",A135)-1)</f>
        <v>Leather Blue</v>
      </c>
      <c r="D135" t="s">
        <v>191</v>
      </c>
      <c r="E135" s="3" t="str">
        <f t="shared" si="24"/>
        <v>8,999</v>
      </c>
      <c r="F135">
        <v>4.3</v>
      </c>
      <c r="G135" t="s">
        <v>192</v>
      </c>
      <c r="H135" s="4" t="str">
        <f t="shared" si="25"/>
        <v>18%</v>
      </c>
      <c r="I135" t="s">
        <v>193</v>
      </c>
      <c r="J135" s="2" t="str">
        <f t="shared" si="26"/>
        <v xml:space="preserve">575 </v>
      </c>
      <c r="K135" s="2" t="str">
        <f t="shared" si="27"/>
        <v xml:space="preserve"> 19 </v>
      </c>
      <c r="L135" s="2" t="str">
        <f t="shared" si="28"/>
        <v xml:space="preserve">4 GB </v>
      </c>
      <c r="M135" s="2" t="str">
        <f t="shared" si="29"/>
        <v xml:space="preserve">128 GB </v>
      </c>
      <c r="N135" s="2" t="str">
        <f t="shared" si="30"/>
        <v xml:space="preserve">6.745 </v>
      </c>
      <c r="O135" s="2" t="str">
        <f t="shared" si="31"/>
        <v>50</v>
      </c>
      <c r="P135" s="2" t="e">
        <f t="shared" si="32"/>
        <v>#VALUE!</v>
      </c>
      <c r="Q135" s="2" t="str">
        <f t="shared" si="33"/>
        <v xml:space="preserve"> | 8MP Front Camera5000 </v>
      </c>
      <c r="R135" s="2" t="str">
        <f t="shared" si="34"/>
        <v xml:space="preserve">T612 </v>
      </c>
      <c r="T135" t="s">
        <v>194</v>
      </c>
    </row>
    <row r="136" spans="1:20" x14ac:dyDescent="0.4">
      <c r="A136" t="s">
        <v>242</v>
      </c>
      <c r="B136" t="str">
        <f t="shared" si="23"/>
        <v xml:space="preserve">REDMI 12 5G </v>
      </c>
      <c r="C136" s="5" t="str">
        <f>MID(A136,FIND("(",A136)+1,FIND(",",A136)-FIND("(",A136)-1)</f>
        <v>Jade Black</v>
      </c>
      <c r="D136" t="s">
        <v>243</v>
      </c>
      <c r="E136" s="3" t="str">
        <f t="shared" si="24"/>
        <v>13,999</v>
      </c>
      <c r="F136">
        <v>4.2</v>
      </c>
      <c r="G136" t="s">
        <v>71</v>
      </c>
      <c r="H136" s="4" t="str">
        <f t="shared" si="25"/>
        <v>30%</v>
      </c>
      <c r="I136" t="s">
        <v>244</v>
      </c>
      <c r="J136" s="2" t="str">
        <f t="shared" si="26"/>
        <v xml:space="preserve">22,486 </v>
      </c>
      <c r="K136" s="2" t="str">
        <f t="shared" si="27"/>
        <v xml:space="preserve"> 1,349 </v>
      </c>
      <c r="L136" s="2" t="str">
        <f t="shared" si="28"/>
        <v xml:space="preserve">8 GB </v>
      </c>
      <c r="M136" s="2" t="str">
        <f t="shared" si="29"/>
        <v xml:space="preserve">256 GB </v>
      </c>
      <c r="N136" s="2" t="str">
        <f t="shared" si="30"/>
        <v xml:space="preserve">6.79 </v>
      </c>
      <c r="O136" s="2" t="str">
        <f t="shared" si="31"/>
        <v>50</v>
      </c>
      <c r="P136" s="2" t="str">
        <f t="shared" si="32"/>
        <v>2MP</v>
      </c>
      <c r="Q136" s="2" t="str">
        <f t="shared" si="33"/>
        <v xml:space="preserve">5000 </v>
      </c>
      <c r="R136" s="2" t="str">
        <f t="shared" si="34"/>
        <v xml:space="preserve">Snapdragon 4 Gen 2 </v>
      </c>
      <c r="T136" t="s">
        <v>245</v>
      </c>
    </row>
    <row r="137" spans="1:20" x14ac:dyDescent="0.4">
      <c r="A137" t="s">
        <v>246</v>
      </c>
      <c r="B137" t="str">
        <f t="shared" si="23"/>
        <v xml:space="preserve">Motorola Edge 50 Pro 5G with 125W Charger </v>
      </c>
      <c r="C137" s="5" t="str">
        <f>MID(A137,FIND("(",A137)+1,FIND(",",A137)-FIND("(",A137)-1)</f>
        <v>Luxe Lavender</v>
      </c>
      <c r="D137" t="s">
        <v>227</v>
      </c>
      <c r="E137" s="3" t="str">
        <f t="shared" si="24"/>
        <v>35,999</v>
      </c>
      <c r="F137">
        <v>4.4000000000000004</v>
      </c>
      <c r="G137" t="s">
        <v>139</v>
      </c>
      <c r="H137" s="4" t="str">
        <f t="shared" si="25"/>
        <v>14%</v>
      </c>
      <c r="I137" t="s">
        <v>228</v>
      </c>
      <c r="J137" s="2" t="str">
        <f t="shared" si="26"/>
        <v xml:space="preserve">7,323 </v>
      </c>
      <c r="K137" s="2" t="str">
        <f t="shared" si="27"/>
        <v xml:space="preserve"> 616 </v>
      </c>
      <c r="L137" s="2" t="str">
        <f t="shared" si="28"/>
        <v xml:space="preserve">12 GB </v>
      </c>
      <c r="M137" s="2" t="str">
        <f t="shared" si="29"/>
        <v xml:space="preserve">256 GB </v>
      </c>
      <c r="N137" s="2" t="str">
        <f t="shared" si="30"/>
        <v xml:space="preserve">6.7 </v>
      </c>
      <c r="O137" s="2" t="str">
        <f t="shared" si="31"/>
        <v>50</v>
      </c>
      <c r="P137" s="2" t="str">
        <f t="shared" si="32"/>
        <v>13MP + 10MP</v>
      </c>
      <c r="Q137" s="2" t="str">
        <f t="shared" si="33"/>
        <v xml:space="preserve">4500 </v>
      </c>
      <c r="R137" s="2" t="str">
        <f t="shared" si="34"/>
        <v xml:space="preserve">7 Gen 3 Mobile Platform </v>
      </c>
      <c r="T137" t="s">
        <v>229</v>
      </c>
    </row>
    <row r="138" spans="1:20" x14ac:dyDescent="0.4">
      <c r="A138" t="s">
        <v>247</v>
      </c>
      <c r="B138" t="str">
        <f t="shared" si="23"/>
        <v xml:space="preserve">realme C61 </v>
      </c>
      <c r="C138" s="5" t="str">
        <f>MID(A138,FIND("(",A138)+1,FIND(",",A138)-FIND("(",A138)-1)</f>
        <v>Safari Green</v>
      </c>
      <c r="D138" t="s">
        <v>191</v>
      </c>
      <c r="E138" s="3" t="str">
        <f t="shared" si="24"/>
        <v>8,999</v>
      </c>
      <c r="F138">
        <v>4.4000000000000004</v>
      </c>
      <c r="G138" t="s">
        <v>192</v>
      </c>
      <c r="H138" s="4" t="str">
        <f t="shared" si="25"/>
        <v>18%</v>
      </c>
      <c r="I138" t="s">
        <v>248</v>
      </c>
      <c r="J138" s="2" t="str">
        <f t="shared" si="26"/>
        <v xml:space="preserve">787 </v>
      </c>
      <c r="K138" s="2" t="str">
        <f t="shared" si="27"/>
        <v xml:space="preserve"> 19 </v>
      </c>
      <c r="L138" s="2" t="str">
        <f t="shared" si="28"/>
        <v xml:space="preserve">6 GB </v>
      </c>
      <c r="M138" s="2" t="str">
        <f t="shared" si="29"/>
        <v xml:space="preserve">128 GB </v>
      </c>
      <c r="N138" s="2" t="str">
        <f t="shared" si="30"/>
        <v xml:space="preserve">6.745 </v>
      </c>
      <c r="O138" s="2" t="str">
        <f t="shared" si="31"/>
        <v>32</v>
      </c>
      <c r="P138" s="2" t="e">
        <f t="shared" si="32"/>
        <v>#VALUE!</v>
      </c>
      <c r="Q138" s="2" t="str">
        <f t="shared" si="33"/>
        <v xml:space="preserve"> | 5MP Front Camera5000 </v>
      </c>
      <c r="R138" s="2" t="str">
        <f t="shared" si="34"/>
        <v xml:space="preserve">T612 </v>
      </c>
      <c r="T138" t="s">
        <v>249</v>
      </c>
    </row>
    <row r="139" spans="1:20" x14ac:dyDescent="0.4">
      <c r="A139" t="s">
        <v>250</v>
      </c>
      <c r="B139" t="str">
        <f t="shared" si="23"/>
        <v xml:space="preserve">realme 12 Pro+ 5G </v>
      </c>
      <c r="C139" s="5" t="str">
        <f>MID(A139,FIND("(",A139)+1,FIND(",",A139)-FIND("(",A139)-1)</f>
        <v>Submarine Blue</v>
      </c>
      <c r="D139" t="s">
        <v>11</v>
      </c>
      <c r="E139" s="3" t="str">
        <f t="shared" si="24"/>
        <v>30,999</v>
      </c>
      <c r="F139">
        <v>4.4000000000000004</v>
      </c>
      <c r="G139" t="s">
        <v>192</v>
      </c>
      <c r="H139" s="4" t="str">
        <f t="shared" si="25"/>
        <v>18%</v>
      </c>
      <c r="I139" t="s">
        <v>251</v>
      </c>
      <c r="J139" s="2" t="str">
        <f t="shared" si="26"/>
        <v xml:space="preserve">5,522 </v>
      </c>
      <c r="K139" s="2" t="str">
        <f t="shared" si="27"/>
        <v xml:space="preserve"> 625 </v>
      </c>
      <c r="L139" s="2" t="str">
        <f t="shared" si="28"/>
        <v xml:space="preserve">12 GB </v>
      </c>
      <c r="M139" s="2" t="str">
        <f t="shared" si="29"/>
        <v xml:space="preserve">256 GB </v>
      </c>
      <c r="N139" s="2" t="str">
        <f t="shared" si="30"/>
        <v xml:space="preserve">6.7 </v>
      </c>
      <c r="O139" s="2" t="str">
        <f t="shared" si="31"/>
        <v>50</v>
      </c>
      <c r="P139" s="2" t="str">
        <f t="shared" si="32"/>
        <v>8MP + 64MP</v>
      </c>
      <c r="Q139" s="2" t="str">
        <f t="shared" si="33"/>
        <v xml:space="preserve">5000 </v>
      </c>
      <c r="R139" s="2" t="str">
        <f t="shared" si="34"/>
        <v xml:space="preserve">Snapdragon 7s Gen 2 </v>
      </c>
      <c r="T139" t="s">
        <v>252</v>
      </c>
    </row>
    <row r="140" spans="1:20" x14ac:dyDescent="0.4">
      <c r="A140" t="s">
        <v>253</v>
      </c>
      <c r="B140" t="str">
        <f t="shared" si="23"/>
        <v xml:space="preserve">realme Narzo N63 4G </v>
      </c>
      <c r="C140" s="5" t="str">
        <f>MID(A140,FIND("(",A140)+1,FIND(",",A140)-FIND("(",A140)-1)</f>
        <v>Twilight Purple</v>
      </c>
      <c r="D140" t="s">
        <v>254</v>
      </c>
      <c r="E140" s="3" t="str">
        <f t="shared" si="24"/>
        <v>8,648</v>
      </c>
      <c r="F140">
        <v>3.8</v>
      </c>
      <c r="G140" t="s">
        <v>27</v>
      </c>
      <c r="H140" s="4" t="str">
        <f t="shared" si="25"/>
        <v>21%</v>
      </c>
      <c r="I140" t="s">
        <v>255</v>
      </c>
      <c r="J140" s="2" t="str">
        <f t="shared" si="26"/>
        <v xml:space="preserve">491 </v>
      </c>
      <c r="K140" s="2" t="str">
        <f t="shared" si="27"/>
        <v xml:space="preserve"> 9 </v>
      </c>
      <c r="L140" s="2" t="str">
        <f t="shared" si="28"/>
        <v xml:space="preserve">4 GB </v>
      </c>
      <c r="M140" s="2" t="str">
        <f t="shared" si="29"/>
        <v xml:space="preserve">128 GB </v>
      </c>
      <c r="N140" s="2" t="str">
        <f t="shared" si="30"/>
        <v xml:space="preserve">6.74 </v>
      </c>
      <c r="O140" s="2" t="str">
        <f t="shared" si="31"/>
        <v>50</v>
      </c>
      <c r="P140" s="2" t="e">
        <f t="shared" si="32"/>
        <v>#VALUE!</v>
      </c>
      <c r="Q140" s="2" t="str">
        <f t="shared" si="33"/>
        <v xml:space="preserve">5000 </v>
      </c>
      <c r="R140" s="2" t="e">
        <f t="shared" si="34"/>
        <v>#VALUE!</v>
      </c>
      <c r="T140" t="s">
        <v>256</v>
      </c>
    </row>
    <row r="141" spans="1:20" x14ac:dyDescent="0.4">
      <c r="A141" t="s">
        <v>257</v>
      </c>
      <c r="B141" t="str">
        <f t="shared" si="23"/>
        <v xml:space="preserve">REDMI 12 5G </v>
      </c>
      <c r="C141" s="5" t="str">
        <f>MID(A141,FIND("(",A141)+1,FIND(",",A141)-FIND("(",A141)-1)</f>
        <v>Pastel Blue</v>
      </c>
      <c r="D141" t="s">
        <v>243</v>
      </c>
      <c r="E141" s="3" t="str">
        <f t="shared" si="24"/>
        <v>13,999</v>
      </c>
      <c r="F141">
        <v>4.2</v>
      </c>
      <c r="G141" t="s">
        <v>71</v>
      </c>
      <c r="H141" s="4" t="str">
        <f t="shared" si="25"/>
        <v>30%</v>
      </c>
      <c r="I141" t="s">
        <v>244</v>
      </c>
      <c r="J141" s="2" t="str">
        <f t="shared" si="26"/>
        <v xml:space="preserve">22,486 </v>
      </c>
      <c r="K141" s="2" t="str">
        <f t="shared" si="27"/>
        <v xml:space="preserve"> 1,349 </v>
      </c>
      <c r="L141" s="2" t="str">
        <f t="shared" si="28"/>
        <v xml:space="preserve">8 GB </v>
      </c>
      <c r="M141" s="2" t="str">
        <f t="shared" si="29"/>
        <v xml:space="preserve">256 GB </v>
      </c>
      <c r="N141" s="2" t="str">
        <f t="shared" si="30"/>
        <v xml:space="preserve">6.79 </v>
      </c>
      <c r="O141" s="2" t="str">
        <f t="shared" si="31"/>
        <v>50</v>
      </c>
      <c r="P141" s="2" t="str">
        <f t="shared" si="32"/>
        <v>2MP</v>
      </c>
      <c r="Q141" s="2" t="str">
        <f t="shared" si="33"/>
        <v xml:space="preserve">5000 </v>
      </c>
      <c r="R141" s="2" t="str">
        <f t="shared" si="34"/>
        <v xml:space="preserve">Snapdragon 4 Gen 2 </v>
      </c>
      <c r="T141" t="s">
        <v>245</v>
      </c>
    </row>
    <row r="142" spans="1:20" x14ac:dyDescent="0.4">
      <c r="A142" t="s">
        <v>258</v>
      </c>
      <c r="B142" t="str">
        <f t="shared" si="23"/>
        <v xml:space="preserve">realme 12 Pro 5G </v>
      </c>
      <c r="C142" s="5" t="str">
        <f>MID(A142,FIND("(",A142)+1,FIND(",",A142)-FIND("(",A142)-1)</f>
        <v>Submarine Blue</v>
      </c>
      <c r="D142" t="s">
        <v>16</v>
      </c>
      <c r="E142" s="3" t="str">
        <f t="shared" si="24"/>
        <v>22,999</v>
      </c>
      <c r="F142">
        <v>4.4000000000000004</v>
      </c>
      <c r="G142" t="s">
        <v>100</v>
      </c>
      <c r="H142" s="4" t="str">
        <f t="shared" si="25"/>
        <v>23%</v>
      </c>
      <c r="I142" t="s">
        <v>259</v>
      </c>
      <c r="J142" s="2" t="str">
        <f t="shared" si="26"/>
        <v xml:space="preserve">20,172 </v>
      </c>
      <c r="K142" s="2" t="str">
        <f t="shared" si="27"/>
        <v xml:space="preserve"> 2,018 </v>
      </c>
      <c r="L142" s="2" t="str">
        <f t="shared" si="28"/>
        <v xml:space="preserve">8 GB </v>
      </c>
      <c r="M142" s="2" t="str">
        <f t="shared" si="29"/>
        <v xml:space="preserve">128 GB </v>
      </c>
      <c r="N142" s="2" t="str">
        <f t="shared" si="30"/>
        <v xml:space="preserve">6.7 </v>
      </c>
      <c r="O142" s="2" t="str">
        <f t="shared" si="31"/>
        <v>50</v>
      </c>
      <c r="P142" s="2" t="str">
        <f t="shared" si="32"/>
        <v>8MP + 32MP</v>
      </c>
      <c r="Q142" s="2" t="str">
        <f t="shared" si="33"/>
        <v xml:space="preserve">5000 </v>
      </c>
      <c r="R142" s="2" t="str">
        <f t="shared" si="34"/>
        <v xml:space="preserve">Snapdragon 6 Gen 1 </v>
      </c>
      <c r="T142" t="s">
        <v>260</v>
      </c>
    </row>
    <row r="143" spans="1:20" x14ac:dyDescent="0.4">
      <c r="A143" t="s">
        <v>261</v>
      </c>
      <c r="B143" t="str">
        <f t="shared" si="23"/>
        <v xml:space="preserve">realme C61 </v>
      </c>
      <c r="C143" s="5" t="str">
        <f>MID(A143,FIND("(",A143)+1,FIND(",",A143)-FIND("(",A143)-1)</f>
        <v>Safari Green</v>
      </c>
      <c r="D143" t="s">
        <v>109</v>
      </c>
      <c r="E143" s="3" t="str">
        <f t="shared" si="24"/>
        <v>7,699</v>
      </c>
      <c r="F143">
        <v>4.4000000000000004</v>
      </c>
      <c r="G143" t="s">
        <v>139</v>
      </c>
      <c r="H143" s="4" t="str">
        <f t="shared" si="25"/>
        <v>14%</v>
      </c>
      <c r="I143" t="s">
        <v>262</v>
      </c>
      <c r="J143" s="2" t="str">
        <f t="shared" si="26"/>
        <v xml:space="preserve">212 </v>
      </c>
      <c r="K143" s="2" t="str">
        <f t="shared" si="27"/>
        <v xml:space="preserve"> 5 </v>
      </c>
      <c r="L143" s="2" t="str">
        <f t="shared" si="28"/>
        <v xml:space="preserve">4 GB </v>
      </c>
      <c r="M143" s="2" t="str">
        <f t="shared" si="29"/>
        <v xml:space="preserve">64 GB </v>
      </c>
      <c r="N143" s="2" t="str">
        <f t="shared" si="30"/>
        <v xml:space="preserve">6.745 </v>
      </c>
      <c r="O143" s="2" t="str">
        <f t="shared" si="31"/>
        <v>32</v>
      </c>
      <c r="P143" s="2" t="e">
        <f t="shared" si="32"/>
        <v>#VALUE!</v>
      </c>
      <c r="Q143" s="2" t="str">
        <f t="shared" si="33"/>
        <v xml:space="preserve"> | 5MP Front Camera5000 </v>
      </c>
      <c r="R143" s="2" t="str">
        <f t="shared" si="34"/>
        <v xml:space="preserve">T612 </v>
      </c>
      <c r="T143" t="s">
        <v>263</v>
      </c>
    </row>
    <row r="144" spans="1:20" x14ac:dyDescent="0.4">
      <c r="A144" t="s">
        <v>250</v>
      </c>
      <c r="B144" t="str">
        <f t="shared" si="23"/>
        <v xml:space="preserve">realme 12 Pro+ 5G </v>
      </c>
      <c r="C144" s="5" t="str">
        <f>MID(A144,FIND("(",A144)+1,FIND(",",A144)-FIND("(",A144)-1)</f>
        <v>Submarine Blue</v>
      </c>
      <c r="D144" t="s">
        <v>264</v>
      </c>
      <c r="E144" s="3" t="str">
        <f t="shared" si="24"/>
        <v>28,999</v>
      </c>
      <c r="F144">
        <v>4.4000000000000004</v>
      </c>
      <c r="G144" t="s">
        <v>56</v>
      </c>
      <c r="H144" s="4" t="str">
        <f t="shared" si="25"/>
        <v>19%</v>
      </c>
      <c r="I144" t="s">
        <v>265</v>
      </c>
      <c r="J144" s="2" t="str">
        <f t="shared" si="26"/>
        <v xml:space="preserve">16,447 </v>
      </c>
      <c r="K144" s="2" t="str">
        <f t="shared" si="27"/>
        <v xml:space="preserve"> 2,128 </v>
      </c>
      <c r="L144" s="2" t="str">
        <f t="shared" si="28"/>
        <v xml:space="preserve">8 GB </v>
      </c>
      <c r="M144" s="2" t="str">
        <f t="shared" si="29"/>
        <v xml:space="preserve">256 GB </v>
      </c>
      <c r="N144" s="2" t="str">
        <f t="shared" si="30"/>
        <v xml:space="preserve">6.7 </v>
      </c>
      <c r="O144" s="2" t="str">
        <f t="shared" si="31"/>
        <v>50</v>
      </c>
      <c r="P144" s="2" t="str">
        <f t="shared" si="32"/>
        <v>8MP + 64MP</v>
      </c>
      <c r="Q144" s="2" t="str">
        <f t="shared" si="33"/>
        <v xml:space="preserve">5000 </v>
      </c>
      <c r="R144" s="2" t="str">
        <f t="shared" si="34"/>
        <v xml:space="preserve">Snapdragon 7s Gen 2 </v>
      </c>
      <c r="T144" t="s">
        <v>266</v>
      </c>
    </row>
    <row r="145" spans="1:20" x14ac:dyDescent="0.4">
      <c r="A145" t="s">
        <v>267</v>
      </c>
      <c r="B145" t="str">
        <f t="shared" si="23"/>
        <v xml:space="preserve">realme 12 Pro 5G </v>
      </c>
      <c r="C145" s="5" t="str">
        <f>MID(A145,FIND("(",A145)+1,FIND(",",A145)-FIND("(",A145)-1)</f>
        <v>Submarine Blue</v>
      </c>
      <c r="D145" t="s">
        <v>6</v>
      </c>
      <c r="E145" s="3" t="str">
        <f t="shared" si="24"/>
        <v>24,999</v>
      </c>
      <c r="F145">
        <v>4.4000000000000004</v>
      </c>
      <c r="G145" t="s">
        <v>27</v>
      </c>
      <c r="H145" s="4" t="str">
        <f t="shared" si="25"/>
        <v>21%</v>
      </c>
      <c r="I145" t="s">
        <v>259</v>
      </c>
      <c r="J145" s="2" t="str">
        <f t="shared" si="26"/>
        <v xml:space="preserve">20,172 </v>
      </c>
      <c r="K145" s="2" t="str">
        <f t="shared" si="27"/>
        <v xml:space="preserve"> 2,018 </v>
      </c>
      <c r="L145" s="2" t="str">
        <f t="shared" si="28"/>
        <v xml:space="preserve">8 GB </v>
      </c>
      <c r="M145" s="2" t="str">
        <f t="shared" si="29"/>
        <v xml:space="preserve">256 GB </v>
      </c>
      <c r="N145" s="2" t="str">
        <f t="shared" si="30"/>
        <v xml:space="preserve">6.7 </v>
      </c>
      <c r="O145" s="2" t="str">
        <f t="shared" si="31"/>
        <v>50</v>
      </c>
      <c r="P145" s="2" t="str">
        <f t="shared" si="32"/>
        <v>8MP + 32MP</v>
      </c>
      <c r="Q145" s="2" t="str">
        <f t="shared" si="33"/>
        <v xml:space="preserve">5000 </v>
      </c>
      <c r="R145" s="2" t="str">
        <f t="shared" si="34"/>
        <v xml:space="preserve">Snapdragon 6 Gen 1 </v>
      </c>
      <c r="T145" t="s">
        <v>268</v>
      </c>
    </row>
    <row r="146" spans="1:20" x14ac:dyDescent="0.4">
      <c r="A146" t="s">
        <v>258</v>
      </c>
      <c r="B146" t="str">
        <f t="shared" si="23"/>
        <v xml:space="preserve">realme 12 Pro 5G </v>
      </c>
      <c r="C146" s="5" t="str">
        <f>MID(A146,FIND("(",A146)+1,FIND(",",A146)-FIND("(",A146)-1)</f>
        <v>Submarine Blue</v>
      </c>
      <c r="D146" t="s">
        <v>16</v>
      </c>
      <c r="E146" s="3" t="str">
        <f t="shared" si="24"/>
        <v>22,999</v>
      </c>
      <c r="F146">
        <v>4.4000000000000004</v>
      </c>
      <c r="G146" t="s">
        <v>100</v>
      </c>
      <c r="H146" s="4" t="str">
        <f t="shared" si="25"/>
        <v>23%</v>
      </c>
      <c r="I146" t="s">
        <v>259</v>
      </c>
      <c r="J146" s="2" t="str">
        <f t="shared" si="26"/>
        <v xml:space="preserve">20,172 </v>
      </c>
      <c r="K146" s="2" t="str">
        <f t="shared" si="27"/>
        <v xml:space="preserve"> 2,018 </v>
      </c>
      <c r="L146" s="2" t="str">
        <f t="shared" si="28"/>
        <v xml:space="preserve">8 GB </v>
      </c>
      <c r="M146" s="2" t="str">
        <f t="shared" si="29"/>
        <v xml:space="preserve">128 GB </v>
      </c>
      <c r="N146" s="2" t="str">
        <f t="shared" si="30"/>
        <v xml:space="preserve">6.7 </v>
      </c>
      <c r="O146" s="2" t="str">
        <f t="shared" si="31"/>
        <v>50</v>
      </c>
      <c r="P146" s="2" t="str">
        <f t="shared" si="32"/>
        <v>8MP + 32MP</v>
      </c>
      <c r="Q146" s="2" t="str">
        <f t="shared" si="33"/>
        <v xml:space="preserve">5000 </v>
      </c>
      <c r="R146" s="2" t="str">
        <f t="shared" si="34"/>
        <v xml:space="preserve">Snapdragon 6 Gen 1 </v>
      </c>
      <c r="T146" t="s">
        <v>260</v>
      </c>
    </row>
    <row r="147" spans="1:20" x14ac:dyDescent="0.4">
      <c r="A147" t="s">
        <v>269</v>
      </c>
      <c r="B147" t="str">
        <f t="shared" si="23"/>
        <v xml:space="preserve">realme C61 </v>
      </c>
      <c r="C147" s="5" t="str">
        <f>MID(A147,FIND("(",A147)+1,FIND(",",A147)-FIND("(",A147)-1)</f>
        <v>Marble Black</v>
      </c>
      <c r="D147" t="s">
        <v>109</v>
      </c>
      <c r="E147" s="3" t="str">
        <f t="shared" si="24"/>
        <v>7,699</v>
      </c>
      <c r="F147">
        <v>4.4000000000000004</v>
      </c>
      <c r="G147" t="s">
        <v>139</v>
      </c>
      <c r="H147" s="4" t="str">
        <f t="shared" si="25"/>
        <v>14%</v>
      </c>
      <c r="I147" t="s">
        <v>262</v>
      </c>
      <c r="J147" s="2" t="str">
        <f t="shared" si="26"/>
        <v xml:space="preserve">212 </v>
      </c>
      <c r="K147" s="2" t="str">
        <f t="shared" si="27"/>
        <v xml:space="preserve"> 5 </v>
      </c>
      <c r="L147" s="2" t="str">
        <f t="shared" si="28"/>
        <v xml:space="preserve">4 GB </v>
      </c>
      <c r="M147" s="2" t="str">
        <f t="shared" si="29"/>
        <v xml:space="preserve">64 GB </v>
      </c>
      <c r="N147" s="2" t="str">
        <f t="shared" si="30"/>
        <v xml:space="preserve">6.745 </v>
      </c>
      <c r="O147" s="2" t="str">
        <f t="shared" si="31"/>
        <v>32</v>
      </c>
      <c r="P147" s="2" t="e">
        <f t="shared" si="32"/>
        <v>#VALUE!</v>
      </c>
      <c r="Q147" s="2" t="str">
        <f t="shared" si="33"/>
        <v xml:space="preserve"> | 5MP Front Camera5000 </v>
      </c>
      <c r="R147" s="2" t="str">
        <f t="shared" si="34"/>
        <v xml:space="preserve">T612 </v>
      </c>
      <c r="T147" t="s">
        <v>263</v>
      </c>
    </row>
    <row r="148" spans="1:20" x14ac:dyDescent="0.4">
      <c r="A148" t="s">
        <v>5</v>
      </c>
      <c r="B148" t="str">
        <f t="shared" si="23"/>
        <v xml:space="preserve">REDMI Note 13 Pro 5G </v>
      </c>
      <c r="C148" s="5" t="str">
        <f>MID(A148,FIND("(",A148)+1,FIND(",",A148)-FIND("(",A148)-1)</f>
        <v>Midnight Black</v>
      </c>
      <c r="D148" t="s">
        <v>6</v>
      </c>
      <c r="E148" s="3" t="str">
        <f t="shared" si="24"/>
        <v>24,999</v>
      </c>
      <c r="F148">
        <v>4.3</v>
      </c>
      <c r="G148" t="s">
        <v>7</v>
      </c>
      <c r="H148" s="4" t="str">
        <f t="shared" si="25"/>
        <v>13%</v>
      </c>
      <c r="I148" t="s">
        <v>8</v>
      </c>
      <c r="J148" s="2" t="str">
        <f t="shared" si="26"/>
        <v xml:space="preserve">16,522 </v>
      </c>
      <c r="K148" s="2" t="str">
        <f t="shared" si="27"/>
        <v xml:space="preserve"> 1,485 </v>
      </c>
      <c r="L148" s="2" t="str">
        <f t="shared" si="28"/>
        <v xml:space="preserve">8 GB </v>
      </c>
      <c r="M148" s="2" t="str">
        <f t="shared" si="29"/>
        <v xml:space="preserve">128 GB </v>
      </c>
      <c r="N148" s="2" t="str">
        <f t="shared" si="30"/>
        <v xml:space="preserve">6.67 </v>
      </c>
      <c r="O148" s="2" t="str">
        <f t="shared" si="31"/>
        <v>200</v>
      </c>
      <c r="P148" s="2" t="str">
        <f t="shared" si="32"/>
        <v>8MP + 2MP</v>
      </c>
      <c r="Q148" s="2" t="str">
        <f t="shared" si="33"/>
        <v xml:space="preserve">5100 </v>
      </c>
      <c r="R148" s="2" t="str">
        <f t="shared" si="34"/>
        <v xml:space="preserve">7s Gen 2 Mobile Platform 5G </v>
      </c>
      <c r="T148" t="s">
        <v>9</v>
      </c>
    </row>
    <row r="149" spans="1:20" x14ac:dyDescent="0.4">
      <c r="A149" t="s">
        <v>10</v>
      </c>
      <c r="B149" t="str">
        <f t="shared" si="23"/>
        <v xml:space="preserve">REDMI Note 13 Pro+ 5G </v>
      </c>
      <c r="C149" s="5" t="str">
        <f>MID(A149,FIND("(",A149)+1,FIND(",",A149)-FIND("(",A149)-1)</f>
        <v>Fusion White</v>
      </c>
      <c r="D149" t="s">
        <v>11</v>
      </c>
      <c r="E149" s="3" t="str">
        <f t="shared" si="24"/>
        <v>30,999</v>
      </c>
      <c r="F149">
        <v>4.2</v>
      </c>
      <c r="G149" t="s">
        <v>12</v>
      </c>
      <c r="H149" s="4" t="str">
        <f t="shared" si="25"/>
        <v>8%</v>
      </c>
      <c r="I149" t="s">
        <v>13</v>
      </c>
      <c r="J149" s="2" t="str">
        <f t="shared" si="26"/>
        <v xml:space="preserve">7,304 </v>
      </c>
      <c r="K149" s="2" t="str">
        <f t="shared" si="27"/>
        <v xml:space="preserve"> 825 </v>
      </c>
      <c r="L149" s="2" t="str">
        <f t="shared" si="28"/>
        <v xml:space="preserve">8 GB </v>
      </c>
      <c r="M149" s="2" t="str">
        <f t="shared" si="29"/>
        <v xml:space="preserve">256 GB </v>
      </c>
      <c r="N149" s="2" t="str">
        <f t="shared" si="30"/>
        <v xml:space="preserve">6.67 </v>
      </c>
      <c r="O149" s="2" t="str">
        <f t="shared" si="31"/>
        <v>200</v>
      </c>
      <c r="P149" s="2" t="str">
        <f t="shared" si="32"/>
        <v>8MP + 2MP</v>
      </c>
      <c r="Q149" s="2" t="str">
        <f t="shared" si="33"/>
        <v xml:space="preserve">5000 </v>
      </c>
      <c r="R149" s="2" t="str">
        <f t="shared" si="34"/>
        <v xml:space="preserve">Dimensity 7200 Ultra 5G </v>
      </c>
      <c r="T149" t="s">
        <v>14</v>
      </c>
    </row>
    <row r="150" spans="1:20" x14ac:dyDescent="0.4">
      <c r="A150" t="s">
        <v>261</v>
      </c>
      <c r="B150" t="str">
        <f t="shared" si="23"/>
        <v xml:space="preserve">realme C61 </v>
      </c>
      <c r="C150" s="5" t="str">
        <f>MID(A150,FIND("(",A150)+1,FIND(",",A150)-FIND("(",A150)-1)</f>
        <v>Safari Green</v>
      </c>
      <c r="D150" t="s">
        <v>109</v>
      </c>
      <c r="E150" s="3" t="str">
        <f t="shared" si="24"/>
        <v>7,699</v>
      </c>
      <c r="F150">
        <v>4.4000000000000004</v>
      </c>
      <c r="G150" t="s">
        <v>139</v>
      </c>
      <c r="H150" s="4" t="str">
        <f t="shared" si="25"/>
        <v>14%</v>
      </c>
      <c r="I150" t="s">
        <v>262</v>
      </c>
      <c r="J150" s="2" t="str">
        <f t="shared" si="26"/>
        <v xml:space="preserve">212 </v>
      </c>
      <c r="K150" s="2" t="str">
        <f t="shared" si="27"/>
        <v xml:space="preserve"> 5 </v>
      </c>
      <c r="L150" s="2" t="str">
        <f t="shared" si="28"/>
        <v xml:space="preserve">4 GB </v>
      </c>
      <c r="M150" s="2" t="str">
        <f t="shared" si="29"/>
        <v xml:space="preserve">64 GB </v>
      </c>
      <c r="N150" s="2" t="str">
        <f t="shared" si="30"/>
        <v xml:space="preserve">6.745 </v>
      </c>
      <c r="O150" s="2" t="str">
        <f t="shared" si="31"/>
        <v>32</v>
      </c>
      <c r="P150" s="2" t="e">
        <f t="shared" si="32"/>
        <v>#VALUE!</v>
      </c>
      <c r="Q150" s="2" t="str">
        <f t="shared" si="33"/>
        <v xml:space="preserve"> | 5MP Front Camera5000 </v>
      </c>
      <c r="R150" s="2" t="str">
        <f t="shared" si="34"/>
        <v xml:space="preserve">T612 </v>
      </c>
      <c r="T150" t="s">
        <v>263</v>
      </c>
    </row>
    <row r="151" spans="1:20" x14ac:dyDescent="0.4">
      <c r="A151" t="s">
        <v>253</v>
      </c>
      <c r="B151" t="str">
        <f t="shared" si="23"/>
        <v xml:space="preserve">realme Narzo N63 4G </v>
      </c>
      <c r="C151" s="5" t="str">
        <f>MID(A151,FIND("(",A151)+1,FIND(",",A151)-FIND("(",A151)-1)</f>
        <v>Twilight Purple</v>
      </c>
      <c r="D151" t="s">
        <v>270</v>
      </c>
      <c r="E151" s="3" t="str">
        <f t="shared" si="24"/>
        <v>8,647</v>
      </c>
      <c r="F151">
        <v>3.8</v>
      </c>
      <c r="G151" t="s">
        <v>27</v>
      </c>
      <c r="H151" s="4" t="str">
        <f t="shared" si="25"/>
        <v>21%</v>
      </c>
      <c r="I151" t="s">
        <v>255</v>
      </c>
      <c r="J151" s="2" t="str">
        <f t="shared" si="26"/>
        <v xml:space="preserve">491 </v>
      </c>
      <c r="K151" s="2" t="str">
        <f t="shared" si="27"/>
        <v xml:space="preserve"> 9 </v>
      </c>
      <c r="L151" s="2" t="str">
        <f t="shared" si="28"/>
        <v xml:space="preserve">4 GB </v>
      </c>
      <c r="M151" s="2" t="str">
        <f t="shared" si="29"/>
        <v xml:space="preserve">128 GB </v>
      </c>
      <c r="N151" s="2" t="str">
        <f t="shared" si="30"/>
        <v xml:space="preserve">6.74 </v>
      </c>
      <c r="O151" s="2" t="str">
        <f t="shared" si="31"/>
        <v>50</v>
      </c>
      <c r="P151" s="2" t="e">
        <f t="shared" si="32"/>
        <v>#VALUE!</v>
      </c>
      <c r="Q151" s="2" t="str">
        <f t="shared" si="33"/>
        <v xml:space="preserve">5000 </v>
      </c>
      <c r="R151" s="2" t="e">
        <f t="shared" si="34"/>
        <v>#VALUE!</v>
      </c>
      <c r="T151" t="s">
        <v>256</v>
      </c>
    </row>
    <row r="152" spans="1:20" x14ac:dyDescent="0.4">
      <c r="A152" t="s">
        <v>35</v>
      </c>
      <c r="B152" t="str">
        <f t="shared" si="23"/>
        <v xml:space="preserve">REDMI Note 13 Pro 5G </v>
      </c>
      <c r="C152" s="5" t="str">
        <f>MID(A152,FIND("(",A152)+1,FIND(",",A152)-FIND("(",A152)-1)</f>
        <v>Arctic White</v>
      </c>
      <c r="D152" t="s">
        <v>6</v>
      </c>
      <c r="E152" s="3" t="str">
        <f t="shared" si="24"/>
        <v>24,999</v>
      </c>
      <c r="F152">
        <v>4.3</v>
      </c>
      <c r="G152" t="s">
        <v>7</v>
      </c>
      <c r="H152" s="4" t="str">
        <f t="shared" si="25"/>
        <v>13%</v>
      </c>
      <c r="I152" t="s">
        <v>8</v>
      </c>
      <c r="J152" s="2" t="str">
        <f t="shared" si="26"/>
        <v xml:space="preserve">16,522 </v>
      </c>
      <c r="K152" s="2" t="str">
        <f t="shared" si="27"/>
        <v xml:space="preserve"> 1,485 </v>
      </c>
      <c r="L152" s="2" t="str">
        <f t="shared" si="28"/>
        <v xml:space="preserve">8 GB </v>
      </c>
      <c r="M152" s="2" t="str">
        <f t="shared" si="29"/>
        <v xml:space="preserve">128 GB </v>
      </c>
      <c r="N152" s="2" t="str">
        <f t="shared" si="30"/>
        <v xml:space="preserve">6.67 </v>
      </c>
      <c r="O152" s="2" t="str">
        <f t="shared" si="31"/>
        <v>200</v>
      </c>
      <c r="P152" s="2" t="str">
        <f t="shared" si="32"/>
        <v>8MP + 2MP</v>
      </c>
      <c r="Q152" s="2" t="str">
        <f t="shared" si="33"/>
        <v xml:space="preserve">5100 </v>
      </c>
      <c r="R152" s="2" t="str">
        <f t="shared" si="34"/>
        <v xml:space="preserve">7s Gen 2 Mobile Platform 5G </v>
      </c>
      <c r="T152" t="s">
        <v>9</v>
      </c>
    </row>
    <row r="153" spans="1:20" x14ac:dyDescent="0.4">
      <c r="A153" t="s">
        <v>36</v>
      </c>
      <c r="B153" t="str">
        <f t="shared" si="23"/>
        <v xml:space="preserve">REDMI Note 13 Pro+ 5G </v>
      </c>
      <c r="C153" s="5" t="str">
        <f>MID(A153,FIND("(",A153)+1,FIND(",",A153)-FIND("(",A153)-1)</f>
        <v>Fusion Black</v>
      </c>
      <c r="D153" t="s">
        <v>11</v>
      </c>
      <c r="E153" s="3" t="str">
        <f t="shared" si="24"/>
        <v>30,999</v>
      </c>
      <c r="F153">
        <v>4.2</v>
      </c>
      <c r="G153" t="s">
        <v>12</v>
      </c>
      <c r="H153" s="4" t="str">
        <f t="shared" si="25"/>
        <v>8%</v>
      </c>
      <c r="I153" t="s">
        <v>13</v>
      </c>
      <c r="J153" s="2" t="str">
        <f t="shared" si="26"/>
        <v xml:space="preserve">7,304 </v>
      </c>
      <c r="K153" s="2" t="str">
        <f t="shared" si="27"/>
        <v xml:space="preserve"> 825 </v>
      </c>
      <c r="L153" s="2" t="str">
        <f t="shared" si="28"/>
        <v xml:space="preserve">8 GB </v>
      </c>
      <c r="M153" s="2" t="str">
        <f t="shared" si="29"/>
        <v xml:space="preserve">256 GB </v>
      </c>
      <c r="N153" s="2" t="str">
        <f t="shared" si="30"/>
        <v xml:space="preserve">6.67 </v>
      </c>
      <c r="O153" s="2" t="str">
        <f t="shared" si="31"/>
        <v>200</v>
      </c>
      <c r="P153" s="2" t="str">
        <f t="shared" si="32"/>
        <v>8MP + 2MP</v>
      </c>
      <c r="Q153" s="2" t="str">
        <f t="shared" si="33"/>
        <v xml:space="preserve">5000 </v>
      </c>
      <c r="R153" s="2" t="str">
        <f t="shared" si="34"/>
        <v xml:space="preserve">Dimensity 7200 Ultra 5G </v>
      </c>
      <c r="T153" t="s">
        <v>14</v>
      </c>
    </row>
    <row r="154" spans="1:20" x14ac:dyDescent="0.4">
      <c r="A154" t="s">
        <v>250</v>
      </c>
      <c r="B154" t="str">
        <f t="shared" si="23"/>
        <v xml:space="preserve">realme 12 Pro+ 5G </v>
      </c>
      <c r="C154" s="5" t="str">
        <f>MID(A154,FIND("(",A154)+1,FIND(",",A154)-FIND("(",A154)-1)</f>
        <v>Submarine Blue</v>
      </c>
      <c r="D154" t="s">
        <v>264</v>
      </c>
      <c r="E154" s="3" t="str">
        <f t="shared" si="24"/>
        <v>28,999</v>
      </c>
      <c r="F154">
        <v>4.4000000000000004</v>
      </c>
      <c r="G154" t="s">
        <v>56</v>
      </c>
      <c r="H154" s="4" t="str">
        <f t="shared" si="25"/>
        <v>19%</v>
      </c>
      <c r="I154" t="s">
        <v>265</v>
      </c>
      <c r="J154" s="2" t="str">
        <f t="shared" si="26"/>
        <v xml:space="preserve">16,447 </v>
      </c>
      <c r="K154" s="2" t="str">
        <f t="shared" si="27"/>
        <v xml:space="preserve"> 2,128 </v>
      </c>
      <c r="L154" s="2" t="str">
        <f t="shared" si="28"/>
        <v xml:space="preserve">8 GB </v>
      </c>
      <c r="M154" s="2" t="str">
        <f t="shared" si="29"/>
        <v xml:space="preserve">256 GB </v>
      </c>
      <c r="N154" s="2" t="str">
        <f t="shared" si="30"/>
        <v xml:space="preserve">6.7 </v>
      </c>
      <c r="O154" s="2" t="str">
        <f t="shared" si="31"/>
        <v>50</v>
      </c>
      <c r="P154" s="2" t="str">
        <f t="shared" si="32"/>
        <v>8MP + 64MP</v>
      </c>
      <c r="Q154" s="2" t="str">
        <f t="shared" si="33"/>
        <v xml:space="preserve">5000 </v>
      </c>
      <c r="R154" s="2" t="str">
        <f t="shared" si="34"/>
        <v xml:space="preserve">Snapdragon 7s Gen 2 </v>
      </c>
      <c r="T154" t="s">
        <v>266</v>
      </c>
    </row>
    <row r="155" spans="1:20" x14ac:dyDescent="0.4">
      <c r="A155" t="s">
        <v>235</v>
      </c>
      <c r="B155" t="str">
        <f t="shared" si="23"/>
        <v xml:space="preserve">POCO M6 5G - Locked with Airtel Prepaid </v>
      </c>
      <c r="C155" s="5" t="str">
        <f>MID(A155,FIND("(",A155)+1,FIND(",",A155)-FIND("(",A155)-1)</f>
        <v>Orion Blue</v>
      </c>
      <c r="D155" t="s">
        <v>236</v>
      </c>
      <c r="E155" s="3" t="str">
        <f t="shared" si="24"/>
        <v>8,249</v>
      </c>
      <c r="F155">
        <v>4.0999999999999996</v>
      </c>
      <c r="G155" t="s">
        <v>47</v>
      </c>
      <c r="H155" s="4" t="str">
        <f t="shared" si="25"/>
        <v>36%</v>
      </c>
      <c r="I155" t="s">
        <v>237</v>
      </c>
      <c r="J155" s="2" t="str">
        <f t="shared" si="26"/>
        <v xml:space="preserve">34,044 </v>
      </c>
      <c r="K155" s="2" t="str">
        <f t="shared" si="27"/>
        <v xml:space="preserve"> 1,891 </v>
      </c>
      <c r="L155" s="2" t="str">
        <f t="shared" si="28"/>
        <v xml:space="preserve">4 GB </v>
      </c>
      <c r="M155" s="2" t="str">
        <f t="shared" si="29"/>
        <v xml:space="preserve">128 GB </v>
      </c>
      <c r="N155" s="2" t="str">
        <f t="shared" si="30"/>
        <v xml:space="preserve">6.74 </v>
      </c>
      <c r="O155" s="2" t="str">
        <f t="shared" si="31"/>
        <v>50</v>
      </c>
      <c r="P155" s="2" t="e">
        <f t="shared" si="32"/>
        <v>#VALUE!</v>
      </c>
      <c r="Q155" s="2" t="str">
        <f t="shared" si="33"/>
        <v xml:space="preserve"> | 5MP Front Camera5000 </v>
      </c>
      <c r="R155" s="2" t="str">
        <f t="shared" si="34"/>
        <v xml:space="preserve">Mediatek Dimensity 6100+ </v>
      </c>
      <c r="T155" t="s">
        <v>172</v>
      </c>
    </row>
    <row r="156" spans="1:20" x14ac:dyDescent="0.4">
      <c r="A156" t="s">
        <v>271</v>
      </c>
      <c r="B156" t="str">
        <f t="shared" si="23"/>
        <v xml:space="preserve">Motorola G85 5G </v>
      </c>
      <c r="C156" s="5" t="str">
        <f>MID(A156,FIND("(",A156)+1,FIND(",",A156)-FIND("(",A156)-1)</f>
        <v>Urban Grey</v>
      </c>
      <c r="D156" t="s">
        <v>207</v>
      </c>
      <c r="E156" s="3" t="str">
        <f t="shared" si="24"/>
        <v>19,999</v>
      </c>
      <c r="F156">
        <v>4.4000000000000004</v>
      </c>
      <c r="G156" t="s">
        <v>7</v>
      </c>
      <c r="H156" s="4" t="str">
        <f t="shared" si="25"/>
        <v>13%</v>
      </c>
      <c r="I156" t="s">
        <v>217</v>
      </c>
      <c r="J156" s="2" t="str">
        <f t="shared" si="26"/>
        <v xml:space="preserve">955 </v>
      </c>
      <c r="K156" s="2" t="str">
        <f t="shared" si="27"/>
        <v xml:space="preserve"> 72 </v>
      </c>
      <c r="L156" s="2" t="str">
        <f t="shared" si="28"/>
        <v xml:space="preserve">12 GB </v>
      </c>
      <c r="M156" s="2" t="str">
        <f t="shared" si="29"/>
        <v xml:space="preserve">256 GB </v>
      </c>
      <c r="N156" s="2" t="str">
        <f t="shared" si="30"/>
        <v xml:space="preserve">6.67 </v>
      </c>
      <c r="O156" s="2" t="str">
        <f t="shared" si="31"/>
        <v>50</v>
      </c>
      <c r="P156" s="2" t="str">
        <f t="shared" si="32"/>
        <v>8MP</v>
      </c>
      <c r="Q156" s="2" t="str">
        <f t="shared" si="33"/>
        <v xml:space="preserve">5000 </v>
      </c>
      <c r="R156" s="2" t="str">
        <f t="shared" si="34"/>
        <v xml:space="preserve">6s Gen 3 </v>
      </c>
      <c r="T156" t="s">
        <v>218</v>
      </c>
    </row>
    <row r="157" spans="1:20" x14ac:dyDescent="0.4">
      <c r="A157" t="s">
        <v>272</v>
      </c>
      <c r="B157" t="str">
        <f t="shared" si="23"/>
        <v xml:space="preserve">POCO X6 Neo 5G </v>
      </c>
      <c r="C157" s="5" t="str">
        <f>MID(A157,FIND("(",A157)+1,FIND(",",A157)-FIND("(",A157)-1)</f>
        <v>Horizon Blue</v>
      </c>
      <c r="D157" t="s">
        <v>26</v>
      </c>
      <c r="E157" s="3" t="str">
        <f t="shared" si="24"/>
        <v>14,999</v>
      </c>
      <c r="F157">
        <v>4.0999999999999996</v>
      </c>
      <c r="G157" t="s">
        <v>170</v>
      </c>
      <c r="H157" s="4" t="str">
        <f t="shared" si="25"/>
        <v>25%</v>
      </c>
      <c r="I157" t="s">
        <v>273</v>
      </c>
      <c r="J157" s="2" t="str">
        <f t="shared" si="26"/>
        <v xml:space="preserve">8,536 </v>
      </c>
      <c r="K157" s="2" t="str">
        <f t="shared" si="27"/>
        <v xml:space="preserve"> 729 </v>
      </c>
      <c r="L157" s="2" t="str">
        <f t="shared" si="28"/>
        <v xml:space="preserve">8 GB </v>
      </c>
      <c r="M157" s="2" t="str">
        <f t="shared" si="29"/>
        <v xml:space="preserve">128 GB </v>
      </c>
      <c r="N157" s="2" t="str">
        <f t="shared" si="30"/>
        <v xml:space="preserve">6.67 </v>
      </c>
      <c r="O157" s="2" t="str">
        <f t="shared" si="31"/>
        <v>108</v>
      </c>
      <c r="P157" s="2" t="str">
        <f t="shared" si="32"/>
        <v>2MP</v>
      </c>
      <c r="Q157" s="2" t="str">
        <f t="shared" si="33"/>
        <v xml:space="preserve">5000 </v>
      </c>
      <c r="R157" s="2" t="str">
        <f t="shared" si="34"/>
        <v xml:space="preserve">Dimensity 6080 </v>
      </c>
      <c r="T157" t="s">
        <v>274</v>
      </c>
    </row>
    <row r="158" spans="1:20" x14ac:dyDescent="0.4">
      <c r="A158" t="s">
        <v>43</v>
      </c>
      <c r="B158" t="str">
        <f t="shared" si="23"/>
        <v xml:space="preserve">REDMI Note 13 Pro 5G </v>
      </c>
      <c r="C158" s="5" t="str">
        <f>MID(A158,FIND("(",A158)+1,FIND(",",A158)-FIND("(",A158)-1)</f>
        <v>Coral Purple</v>
      </c>
      <c r="D158" t="s">
        <v>6</v>
      </c>
      <c r="E158" s="3" t="str">
        <f t="shared" si="24"/>
        <v>24,999</v>
      </c>
      <c r="F158">
        <v>4.3</v>
      </c>
      <c r="G158" t="s">
        <v>7</v>
      </c>
      <c r="H158" s="4" t="str">
        <f t="shared" si="25"/>
        <v>13%</v>
      </c>
      <c r="I158" t="s">
        <v>8</v>
      </c>
      <c r="J158" s="2" t="str">
        <f t="shared" si="26"/>
        <v xml:space="preserve">16,522 </v>
      </c>
      <c r="K158" s="2" t="str">
        <f t="shared" si="27"/>
        <v xml:space="preserve"> 1,485 </v>
      </c>
      <c r="L158" s="2" t="str">
        <f t="shared" si="28"/>
        <v xml:space="preserve">8 GB </v>
      </c>
      <c r="M158" s="2" t="str">
        <f t="shared" si="29"/>
        <v xml:space="preserve">128 GB </v>
      </c>
      <c r="N158" s="2" t="str">
        <f t="shared" si="30"/>
        <v xml:space="preserve">6.67 </v>
      </c>
      <c r="O158" s="2" t="str">
        <f t="shared" si="31"/>
        <v>200</v>
      </c>
      <c r="P158" s="2" t="str">
        <f t="shared" si="32"/>
        <v>8MP + 2MP</v>
      </c>
      <c r="Q158" s="2" t="str">
        <f t="shared" si="33"/>
        <v xml:space="preserve">5100 </v>
      </c>
      <c r="R158" s="2" t="str">
        <f t="shared" si="34"/>
        <v xml:space="preserve">7s Gen 2 Mobile Platform 5G </v>
      </c>
      <c r="T158" t="s">
        <v>9</v>
      </c>
    </row>
    <row r="159" spans="1:20" x14ac:dyDescent="0.4">
      <c r="A159" t="s">
        <v>44</v>
      </c>
      <c r="B159" t="str">
        <f t="shared" si="23"/>
        <v xml:space="preserve">REDMI Note 13 Pro+ 5G </v>
      </c>
      <c r="C159" s="5" t="str">
        <f>MID(A159,FIND("(",A159)+1,FIND(",",A159)-FIND("(",A159)-1)</f>
        <v>Fusion Purple</v>
      </c>
      <c r="D159" t="s">
        <v>11</v>
      </c>
      <c r="E159" s="3" t="str">
        <f t="shared" si="24"/>
        <v>30,999</v>
      </c>
      <c r="F159">
        <v>4.2</v>
      </c>
      <c r="G159" t="s">
        <v>12</v>
      </c>
      <c r="H159" s="4" t="str">
        <f t="shared" si="25"/>
        <v>8%</v>
      </c>
      <c r="I159" t="s">
        <v>13</v>
      </c>
      <c r="J159" s="2" t="str">
        <f t="shared" si="26"/>
        <v xml:space="preserve">7,304 </v>
      </c>
      <c r="K159" s="2" t="str">
        <f t="shared" si="27"/>
        <v xml:space="preserve"> 825 </v>
      </c>
      <c r="L159" s="2" t="str">
        <f t="shared" si="28"/>
        <v xml:space="preserve">8 GB </v>
      </c>
      <c r="M159" s="2" t="str">
        <f t="shared" si="29"/>
        <v xml:space="preserve">256 GB </v>
      </c>
      <c r="N159" s="2" t="str">
        <f t="shared" si="30"/>
        <v xml:space="preserve">6.67 </v>
      </c>
      <c r="O159" s="2" t="str">
        <f t="shared" si="31"/>
        <v>200</v>
      </c>
      <c r="P159" s="2" t="str">
        <f t="shared" si="32"/>
        <v>8MP + 2MP</v>
      </c>
      <c r="Q159" s="2" t="str">
        <f t="shared" si="33"/>
        <v xml:space="preserve">5000 </v>
      </c>
      <c r="R159" s="2" t="str">
        <f t="shared" si="34"/>
        <v xml:space="preserve">Dimensity 7200 Ultra 5G </v>
      </c>
      <c r="T159" t="s">
        <v>14</v>
      </c>
    </row>
    <row r="160" spans="1:20" x14ac:dyDescent="0.4">
      <c r="A160" t="s">
        <v>275</v>
      </c>
      <c r="B160" t="str">
        <f t="shared" si="23"/>
        <v xml:space="preserve">realme Narzo N63 4G </v>
      </c>
      <c r="C160" s="5" t="str">
        <f>MID(A160,FIND("(",A160)+1,FIND(",",A160)-FIND("(",A160)-1)</f>
        <v>Leather Blue</v>
      </c>
      <c r="D160" t="s">
        <v>276</v>
      </c>
      <c r="E160" s="3" t="str">
        <f t="shared" si="24"/>
        <v>8,961</v>
      </c>
      <c r="F160">
        <v>3.8</v>
      </c>
      <c r="G160" t="s">
        <v>192</v>
      </c>
      <c r="H160" s="4" t="str">
        <f t="shared" si="25"/>
        <v>18%</v>
      </c>
      <c r="I160" t="s">
        <v>255</v>
      </c>
      <c r="J160" s="2" t="str">
        <f t="shared" si="26"/>
        <v xml:space="preserve">491 </v>
      </c>
      <c r="K160" s="2" t="str">
        <f t="shared" si="27"/>
        <v xml:space="preserve"> 9 </v>
      </c>
      <c r="L160" s="2" t="str">
        <f t="shared" si="28"/>
        <v xml:space="preserve">4 GB </v>
      </c>
      <c r="M160" s="2" t="str">
        <f t="shared" si="29"/>
        <v xml:space="preserve">128 GB </v>
      </c>
      <c r="N160" s="2" t="str">
        <f t="shared" si="30"/>
        <v xml:space="preserve">6.745 </v>
      </c>
      <c r="O160" s="2" t="str">
        <f t="shared" si="31"/>
        <v>50</v>
      </c>
      <c r="P160" s="2" t="e">
        <f t="shared" si="32"/>
        <v>#VALUE!</v>
      </c>
      <c r="Q160" s="2" t="str">
        <f t="shared" si="33"/>
        <v xml:space="preserve">5000 </v>
      </c>
      <c r="R160" s="2" t="e">
        <f t="shared" si="34"/>
        <v>#VALUE!</v>
      </c>
      <c r="T160" t="s">
        <v>277</v>
      </c>
    </row>
    <row r="161" spans="1:20" x14ac:dyDescent="0.4">
      <c r="A161" t="s">
        <v>278</v>
      </c>
      <c r="B161" t="str">
        <f t="shared" si="23"/>
        <v xml:space="preserve">SAMSUNG Galaxy S23 FE </v>
      </c>
      <c r="C161" s="5" t="str">
        <f>MID(A161,FIND("(",A161)+1,FIND(",",A161)-FIND("(",A161)-1)</f>
        <v>Graphite</v>
      </c>
      <c r="D161" t="s">
        <v>213</v>
      </c>
      <c r="E161" s="3" t="str">
        <f t="shared" si="24"/>
        <v>44,999</v>
      </c>
      <c r="F161">
        <v>4.3</v>
      </c>
      <c r="G161" t="s">
        <v>214</v>
      </c>
      <c r="H161" s="4" t="str">
        <f t="shared" si="25"/>
        <v>47%</v>
      </c>
      <c r="I161" t="s">
        <v>106</v>
      </c>
      <c r="J161" s="2" t="str">
        <f t="shared" si="26"/>
        <v xml:space="preserve">9,587 </v>
      </c>
      <c r="K161" s="2" t="str">
        <f t="shared" si="27"/>
        <v xml:space="preserve"> 638 </v>
      </c>
      <c r="L161" s="2" t="str">
        <f t="shared" si="28"/>
        <v xml:space="preserve">8 GB </v>
      </c>
      <c r="M161" s="2" t="str">
        <f t="shared" si="29"/>
        <v xml:space="preserve">256 GB </v>
      </c>
      <c r="N161" s="2" t="str">
        <f t="shared" si="30"/>
        <v xml:space="preserve">6.4 </v>
      </c>
      <c r="O161" s="2" t="str">
        <f t="shared" si="31"/>
        <v>50</v>
      </c>
      <c r="P161" s="2" t="str">
        <f t="shared" si="32"/>
        <v>12MP</v>
      </c>
      <c r="Q161" s="2" t="str">
        <f t="shared" si="33"/>
        <v xml:space="preserve">4500 </v>
      </c>
      <c r="R161" s="2" t="str">
        <f t="shared" si="34"/>
        <v xml:space="preserve">Samsung Exynos 2200 </v>
      </c>
      <c r="T161" t="s">
        <v>215</v>
      </c>
    </row>
    <row r="162" spans="1:20" x14ac:dyDescent="0.4">
      <c r="A162" t="s">
        <v>279</v>
      </c>
      <c r="B162" t="str">
        <f t="shared" si="23"/>
        <v xml:space="preserve">realme C65 5G </v>
      </c>
      <c r="C162" s="5" t="str">
        <f>MID(A162,FIND("(",A162)+1,FIND(",",A162)-FIND("(",A162)-1)</f>
        <v>Feather Green</v>
      </c>
      <c r="D162" t="s">
        <v>183</v>
      </c>
      <c r="E162" s="3" t="str">
        <f t="shared" si="24"/>
        <v>12,499</v>
      </c>
      <c r="F162">
        <v>4.4000000000000004</v>
      </c>
      <c r="G162" t="s">
        <v>27</v>
      </c>
      <c r="H162" s="4" t="str">
        <f t="shared" si="25"/>
        <v>21%</v>
      </c>
      <c r="I162" t="s">
        <v>280</v>
      </c>
      <c r="J162" s="2" t="str">
        <f t="shared" si="26"/>
        <v xml:space="preserve">4,786 </v>
      </c>
      <c r="K162" s="2" t="str">
        <f t="shared" si="27"/>
        <v xml:space="preserve"> 143 </v>
      </c>
      <c r="L162" s="2" t="str">
        <f t="shared" si="28"/>
        <v xml:space="preserve">6 GB </v>
      </c>
      <c r="M162" s="2" t="str">
        <f t="shared" si="29"/>
        <v xml:space="preserve">128 GB </v>
      </c>
      <c r="N162" s="2" t="str">
        <f t="shared" si="30"/>
        <v xml:space="preserve">6.67 </v>
      </c>
      <c r="O162" s="2" t="str">
        <f t="shared" si="31"/>
        <v>50</v>
      </c>
      <c r="P162" s="2" t="e">
        <f t="shared" si="32"/>
        <v>#VALUE!</v>
      </c>
      <c r="Q162" s="2" t="str">
        <f t="shared" si="33"/>
        <v xml:space="preserve"> | 8MP Front Camera5000 </v>
      </c>
      <c r="R162" s="2" t="str">
        <f t="shared" si="34"/>
        <v xml:space="preserve">Dimensity 6300 </v>
      </c>
      <c r="T162" t="s">
        <v>281</v>
      </c>
    </row>
    <row r="163" spans="1:20" x14ac:dyDescent="0.4">
      <c r="A163" t="s">
        <v>282</v>
      </c>
      <c r="B163" t="str">
        <f t="shared" si="23"/>
        <v xml:space="preserve">Infinix SMART 8 HD </v>
      </c>
      <c r="C163" s="5" t="str">
        <f>MID(A163,FIND("(",A163)+1,FIND(",",A163)-FIND("(",A163)-1)</f>
        <v>Galaxy White</v>
      </c>
      <c r="D163" t="s">
        <v>283</v>
      </c>
      <c r="E163" s="3" t="str">
        <f t="shared" si="24"/>
        <v>6,699</v>
      </c>
      <c r="F163">
        <v>4.3</v>
      </c>
      <c r="G163" t="s">
        <v>61</v>
      </c>
      <c r="H163" s="4" t="str">
        <f t="shared" si="25"/>
        <v>16%</v>
      </c>
      <c r="I163" t="s">
        <v>284</v>
      </c>
      <c r="J163" s="2" t="str">
        <f t="shared" si="26"/>
        <v xml:space="preserve">33,175 </v>
      </c>
      <c r="K163" s="2" t="str">
        <f t="shared" si="27"/>
        <v xml:space="preserve"> 2,329 </v>
      </c>
      <c r="L163" s="2" t="str">
        <f t="shared" si="28"/>
        <v xml:space="preserve">3 GB </v>
      </c>
      <c r="M163" s="2" t="str">
        <f t="shared" si="29"/>
        <v xml:space="preserve">64 GB </v>
      </c>
      <c r="N163" s="2" t="str">
        <f t="shared" si="30"/>
        <v xml:space="preserve">6.6 </v>
      </c>
      <c r="O163" s="2" t="str">
        <f t="shared" si="31"/>
        <v>13</v>
      </c>
      <c r="P163" s="2" t="e">
        <f t="shared" si="32"/>
        <v>#VALUE!</v>
      </c>
      <c r="Q163" s="2" t="str">
        <f t="shared" si="33"/>
        <v xml:space="preserve">5000 </v>
      </c>
      <c r="R163" s="2" t="str">
        <f t="shared" si="34"/>
        <v xml:space="preserve">T606 </v>
      </c>
      <c r="T163" t="s">
        <v>285</v>
      </c>
    </row>
    <row r="164" spans="1:20" x14ac:dyDescent="0.4">
      <c r="A164" t="s">
        <v>286</v>
      </c>
      <c r="B164" t="str">
        <f t="shared" si="23"/>
        <v xml:space="preserve">Infinix SMART 8 HD </v>
      </c>
      <c r="C164" s="5" t="str">
        <f>MID(A164,FIND("(",A164)+1,FIND(",",A164)-FIND("(",A164)-1)</f>
        <v>Crystal Green</v>
      </c>
      <c r="D164" t="s">
        <v>283</v>
      </c>
      <c r="E164" s="3" t="str">
        <f t="shared" si="24"/>
        <v>6,699</v>
      </c>
      <c r="F164">
        <v>4.3</v>
      </c>
      <c r="G164" t="s">
        <v>61</v>
      </c>
      <c r="H164" s="4" t="str">
        <f t="shared" si="25"/>
        <v>16%</v>
      </c>
      <c r="I164" t="s">
        <v>284</v>
      </c>
      <c r="J164" s="2" t="str">
        <f t="shared" si="26"/>
        <v xml:space="preserve">33,175 </v>
      </c>
      <c r="K164" s="2" t="str">
        <f t="shared" si="27"/>
        <v xml:space="preserve"> 2,329 </v>
      </c>
      <c r="L164" s="2" t="str">
        <f t="shared" si="28"/>
        <v xml:space="preserve">3 GB </v>
      </c>
      <c r="M164" s="2" t="str">
        <f t="shared" si="29"/>
        <v xml:space="preserve">64 GB </v>
      </c>
      <c r="N164" s="2" t="str">
        <f t="shared" si="30"/>
        <v xml:space="preserve">6.6 </v>
      </c>
      <c r="O164" s="2" t="str">
        <f t="shared" si="31"/>
        <v>13</v>
      </c>
      <c r="P164" s="2" t="e">
        <f t="shared" si="32"/>
        <v>#VALUE!</v>
      </c>
      <c r="Q164" s="2" t="str">
        <f t="shared" si="33"/>
        <v xml:space="preserve">5000 </v>
      </c>
      <c r="R164" s="2" t="str">
        <f t="shared" si="34"/>
        <v xml:space="preserve">T606 </v>
      </c>
      <c r="T164" t="s">
        <v>285</v>
      </c>
    </row>
    <row r="165" spans="1:20" x14ac:dyDescent="0.4">
      <c r="A165" t="s">
        <v>287</v>
      </c>
      <c r="B165" t="str">
        <f t="shared" si="23"/>
        <v xml:space="preserve">Infinix SMART 8 HD </v>
      </c>
      <c r="C165" s="5" t="str">
        <f>MID(A165,FIND("(",A165)+1,FIND(",",A165)-FIND("(",A165)-1)</f>
        <v>Timber Black</v>
      </c>
      <c r="D165" t="s">
        <v>283</v>
      </c>
      <c r="E165" s="3" t="str">
        <f t="shared" si="24"/>
        <v>6,699</v>
      </c>
      <c r="F165">
        <v>4.3</v>
      </c>
      <c r="G165" t="s">
        <v>61</v>
      </c>
      <c r="H165" s="4" t="str">
        <f t="shared" si="25"/>
        <v>16%</v>
      </c>
      <c r="I165" t="s">
        <v>284</v>
      </c>
      <c r="J165" s="2" t="str">
        <f t="shared" si="26"/>
        <v xml:space="preserve">33,175 </v>
      </c>
      <c r="K165" s="2" t="str">
        <f t="shared" si="27"/>
        <v xml:space="preserve"> 2,329 </v>
      </c>
      <c r="L165" s="2" t="str">
        <f t="shared" si="28"/>
        <v xml:space="preserve">3 GB </v>
      </c>
      <c r="M165" s="2" t="str">
        <f t="shared" si="29"/>
        <v xml:space="preserve">64 GB </v>
      </c>
      <c r="N165" s="2" t="str">
        <f t="shared" si="30"/>
        <v xml:space="preserve">6.6 </v>
      </c>
      <c r="O165" s="2" t="str">
        <f t="shared" si="31"/>
        <v>13</v>
      </c>
      <c r="P165" s="2" t="e">
        <f t="shared" si="32"/>
        <v>#VALUE!</v>
      </c>
      <c r="Q165" s="2" t="str">
        <f t="shared" si="33"/>
        <v xml:space="preserve">5000 </v>
      </c>
      <c r="R165" s="2" t="str">
        <f t="shared" si="34"/>
        <v xml:space="preserve">T606 </v>
      </c>
      <c r="T165" t="s">
        <v>285</v>
      </c>
    </row>
    <row r="166" spans="1:20" x14ac:dyDescent="0.4">
      <c r="A166" t="s">
        <v>288</v>
      </c>
      <c r="B166" t="str">
        <f t="shared" si="23"/>
        <v xml:space="preserve">Infinix SMART 8 HD </v>
      </c>
      <c r="C166" s="5" t="str">
        <f>MID(A166,FIND("(",A166)+1,FIND(",",A166)-FIND("(",A166)-1)</f>
        <v>Shiny Gold</v>
      </c>
      <c r="D166" t="s">
        <v>283</v>
      </c>
      <c r="E166" s="3" t="str">
        <f t="shared" si="24"/>
        <v>6,699</v>
      </c>
      <c r="F166">
        <v>4.3</v>
      </c>
      <c r="G166" t="s">
        <v>61</v>
      </c>
      <c r="H166" s="4" t="str">
        <f t="shared" si="25"/>
        <v>16%</v>
      </c>
      <c r="I166" t="s">
        <v>284</v>
      </c>
      <c r="J166" s="2" t="str">
        <f t="shared" si="26"/>
        <v xml:space="preserve">33,175 </v>
      </c>
      <c r="K166" s="2" t="str">
        <f t="shared" si="27"/>
        <v xml:space="preserve"> 2,329 </v>
      </c>
      <c r="L166" s="2" t="str">
        <f t="shared" si="28"/>
        <v xml:space="preserve">3 GB </v>
      </c>
      <c r="M166" s="2" t="str">
        <f t="shared" si="29"/>
        <v xml:space="preserve">64 GB </v>
      </c>
      <c r="N166" s="2" t="str">
        <f t="shared" si="30"/>
        <v xml:space="preserve">6.6 </v>
      </c>
      <c r="O166" s="2" t="str">
        <f t="shared" si="31"/>
        <v>13</v>
      </c>
      <c r="P166" s="2" t="e">
        <f t="shared" si="32"/>
        <v>#VALUE!</v>
      </c>
      <c r="Q166" s="2" t="str">
        <f t="shared" si="33"/>
        <v xml:space="preserve">5000 </v>
      </c>
      <c r="R166" s="2" t="str">
        <f t="shared" si="34"/>
        <v xml:space="preserve">T606 </v>
      </c>
      <c r="T166" t="s">
        <v>285</v>
      </c>
    </row>
    <row r="167" spans="1:20" x14ac:dyDescent="0.4">
      <c r="A167" t="s">
        <v>289</v>
      </c>
      <c r="B167" t="str">
        <f t="shared" si="23"/>
        <v xml:space="preserve">POCO C65 </v>
      </c>
      <c r="C167" s="5" t="str">
        <f>MID(A167,FIND("(",A167)+1,FIND(",",A167)-FIND("(",A167)-1)</f>
        <v>Pastel Blue</v>
      </c>
      <c r="D167" t="s">
        <v>196</v>
      </c>
      <c r="E167" s="3" t="str">
        <f t="shared" si="24"/>
        <v>8,499</v>
      </c>
      <c r="F167">
        <v>4.2</v>
      </c>
      <c r="G167" t="s">
        <v>86</v>
      </c>
      <c r="H167" s="4" t="str">
        <f t="shared" si="25"/>
        <v>37%</v>
      </c>
      <c r="I167" t="s">
        <v>290</v>
      </c>
      <c r="J167" s="2" t="str">
        <f t="shared" si="26"/>
        <v xml:space="preserve">9,087 </v>
      </c>
      <c r="K167" s="2" t="str">
        <f t="shared" si="27"/>
        <v xml:space="preserve"> 498 </v>
      </c>
      <c r="L167" s="2" t="str">
        <f t="shared" si="28"/>
        <v xml:space="preserve">8 GB </v>
      </c>
      <c r="M167" s="2" t="str">
        <f t="shared" si="29"/>
        <v xml:space="preserve">256 GB </v>
      </c>
      <c r="N167" s="2" t="str">
        <f t="shared" si="30"/>
        <v xml:space="preserve">6.74 </v>
      </c>
      <c r="O167" s="2" t="str">
        <f t="shared" si="31"/>
        <v>50</v>
      </c>
      <c r="P167" s="2" t="str">
        <f t="shared" si="32"/>
        <v>AI Lens + 2MP</v>
      </c>
      <c r="Q167" s="2" t="str">
        <f t="shared" si="33"/>
        <v xml:space="preserve">5000 </v>
      </c>
      <c r="R167" s="2" t="str">
        <f t="shared" si="34"/>
        <v xml:space="preserve">Helio G85 </v>
      </c>
      <c r="T167" t="s">
        <v>291</v>
      </c>
    </row>
    <row r="168" spans="1:20" x14ac:dyDescent="0.4">
      <c r="A168" t="s">
        <v>292</v>
      </c>
      <c r="B168" t="str">
        <f t="shared" si="23"/>
        <v xml:space="preserve">realme 12+ 5G </v>
      </c>
      <c r="C168" s="5" t="str">
        <f>MID(A168,FIND("(",A168)+1,FIND(",",A168)-FIND("(",A168)-1)</f>
        <v>Pioneer Green</v>
      </c>
      <c r="D168" t="s">
        <v>293</v>
      </c>
      <c r="E168" s="3" t="str">
        <f t="shared" si="24"/>
        <v>20,999</v>
      </c>
      <c r="F168">
        <v>4.3</v>
      </c>
      <c r="G168" t="s">
        <v>178</v>
      </c>
      <c r="H168" s="4" t="str">
        <f t="shared" si="25"/>
        <v>12%</v>
      </c>
      <c r="I168" t="s">
        <v>294</v>
      </c>
      <c r="J168" s="2" t="str">
        <f t="shared" si="26"/>
        <v xml:space="preserve">11,356 </v>
      </c>
      <c r="K168" s="2" t="str">
        <f t="shared" si="27"/>
        <v xml:space="preserve"> 966 </v>
      </c>
      <c r="L168" s="2" t="str">
        <f t="shared" si="28"/>
        <v xml:space="preserve">8 GB </v>
      </c>
      <c r="M168" s="2" t="str">
        <f t="shared" si="29"/>
        <v xml:space="preserve">128 GB </v>
      </c>
      <c r="N168" s="2" t="str">
        <f t="shared" si="30"/>
        <v xml:space="preserve">6.67 </v>
      </c>
      <c r="O168" s="2" t="str">
        <f t="shared" si="31"/>
        <v>50</v>
      </c>
      <c r="P168" s="2" t="str">
        <f t="shared" si="32"/>
        <v>8MP + 2MP</v>
      </c>
      <c r="Q168" s="2" t="str">
        <f t="shared" si="33"/>
        <v xml:space="preserve">5000 </v>
      </c>
      <c r="R168" s="2" t="str">
        <f t="shared" si="34"/>
        <v xml:space="preserve">Dimensity 7050 </v>
      </c>
      <c r="T168" t="s">
        <v>295</v>
      </c>
    </row>
    <row r="169" spans="1:20" x14ac:dyDescent="0.4">
      <c r="A169" t="s">
        <v>296</v>
      </c>
      <c r="B169" t="str">
        <f t="shared" si="23"/>
        <v xml:space="preserve">SAMSUNG Galaxy S23 FE </v>
      </c>
      <c r="C169" s="5" t="str">
        <f>MID(A169,FIND("(",A169)+1,FIND(",",A169)-FIND("(",A169)-1)</f>
        <v>Purple</v>
      </c>
      <c r="D169" t="s">
        <v>213</v>
      </c>
      <c r="E169" s="3" t="str">
        <f t="shared" si="24"/>
        <v>44,999</v>
      </c>
      <c r="F169">
        <v>4.3</v>
      </c>
      <c r="G169" t="s">
        <v>214</v>
      </c>
      <c r="H169" s="4" t="str">
        <f t="shared" si="25"/>
        <v>47%</v>
      </c>
      <c r="I169" t="s">
        <v>106</v>
      </c>
      <c r="J169" s="2" t="str">
        <f t="shared" si="26"/>
        <v xml:space="preserve">9,587 </v>
      </c>
      <c r="K169" s="2" t="str">
        <f t="shared" si="27"/>
        <v xml:space="preserve"> 638 </v>
      </c>
      <c r="L169" s="2" t="str">
        <f t="shared" si="28"/>
        <v xml:space="preserve">8 GB </v>
      </c>
      <c r="M169" s="2" t="str">
        <f t="shared" si="29"/>
        <v xml:space="preserve">256 GB </v>
      </c>
      <c r="N169" s="2" t="str">
        <f t="shared" si="30"/>
        <v xml:space="preserve">6.4 </v>
      </c>
      <c r="O169" s="2" t="str">
        <f t="shared" si="31"/>
        <v>50</v>
      </c>
      <c r="P169" s="2" t="str">
        <f t="shared" si="32"/>
        <v>12MP</v>
      </c>
      <c r="Q169" s="2" t="str">
        <f t="shared" si="33"/>
        <v xml:space="preserve">4500 </v>
      </c>
      <c r="R169" s="2" t="str">
        <f t="shared" si="34"/>
        <v xml:space="preserve">Samsung Exynos 2200 </v>
      </c>
      <c r="T169" t="s">
        <v>215</v>
      </c>
    </row>
    <row r="170" spans="1:20" x14ac:dyDescent="0.4">
      <c r="A170" t="s">
        <v>297</v>
      </c>
      <c r="B170" t="str">
        <f t="shared" si="23"/>
        <v xml:space="preserve">CMF by Nothing Phone 1 </v>
      </c>
      <c r="C170" s="5" t="str">
        <f>MID(A170,FIND("(",A170)+1,FIND(",",A170)-FIND("(",A170)-1)</f>
        <v>Black</v>
      </c>
      <c r="D170" t="s">
        <v>99</v>
      </c>
      <c r="E170" s="3" t="str">
        <f t="shared" si="24"/>
        <v>15,999</v>
      </c>
      <c r="F170">
        <v>4.4000000000000004</v>
      </c>
      <c r="G170" t="s">
        <v>22</v>
      </c>
      <c r="H170" s="4" t="str">
        <f t="shared" si="25"/>
        <v>20%</v>
      </c>
      <c r="I170" t="s">
        <v>298</v>
      </c>
      <c r="J170" s="2" t="str">
        <f t="shared" si="26"/>
        <v xml:space="preserve">5,460 </v>
      </c>
      <c r="K170" s="2" t="str">
        <f t="shared" si="27"/>
        <v xml:space="preserve"> 480 </v>
      </c>
      <c r="L170" s="2" t="str">
        <f t="shared" si="28"/>
        <v xml:space="preserve">6 GB </v>
      </c>
      <c r="M170" s="2" t="str">
        <f t="shared" si="29"/>
        <v xml:space="preserve">128 GB </v>
      </c>
      <c r="N170" s="2" t="str">
        <f t="shared" si="30"/>
        <v xml:space="preserve">6.67 </v>
      </c>
      <c r="O170" s="2" t="str">
        <f t="shared" si="31"/>
        <v>50</v>
      </c>
      <c r="P170" s="2" t="str">
        <f t="shared" si="32"/>
        <v>2MP</v>
      </c>
      <c r="Q170" s="2" t="str">
        <f t="shared" si="33"/>
        <v xml:space="preserve">5000 </v>
      </c>
      <c r="R170" s="2" t="str">
        <f t="shared" si="34"/>
        <v xml:space="preserve">Dimensity 7300 5G </v>
      </c>
      <c r="T170" t="s">
        <v>299</v>
      </c>
    </row>
    <row r="171" spans="1:20" x14ac:dyDescent="0.4">
      <c r="A171" t="s">
        <v>300</v>
      </c>
      <c r="B171" t="str">
        <f t="shared" si="23"/>
        <v xml:space="preserve">realme 12+ 5G </v>
      </c>
      <c r="C171" s="5" t="str">
        <f>MID(A171,FIND("(",A171)+1,FIND(",",A171)-FIND("(",A171)-1)</f>
        <v>Pioneer Green</v>
      </c>
      <c r="D171" t="s">
        <v>177</v>
      </c>
      <c r="E171" s="3" t="str">
        <f t="shared" si="24"/>
        <v>21,999</v>
      </c>
      <c r="F171">
        <v>4.3</v>
      </c>
      <c r="G171" t="s">
        <v>81</v>
      </c>
      <c r="H171" s="4" t="str">
        <f t="shared" si="25"/>
        <v>15%</v>
      </c>
      <c r="I171" t="s">
        <v>294</v>
      </c>
      <c r="J171" s="2" t="str">
        <f t="shared" si="26"/>
        <v xml:space="preserve">11,356 </v>
      </c>
      <c r="K171" s="2" t="str">
        <f t="shared" si="27"/>
        <v xml:space="preserve"> 966 </v>
      </c>
      <c r="L171" s="2" t="str">
        <f t="shared" si="28"/>
        <v xml:space="preserve">8 GB </v>
      </c>
      <c r="M171" s="2" t="str">
        <f t="shared" si="29"/>
        <v xml:space="preserve">256 GB </v>
      </c>
      <c r="N171" s="2" t="str">
        <f t="shared" si="30"/>
        <v xml:space="preserve">6.67 </v>
      </c>
      <c r="O171" s="2" t="str">
        <f t="shared" si="31"/>
        <v>50</v>
      </c>
      <c r="P171" s="2" t="str">
        <f t="shared" si="32"/>
        <v>8MP + 2MP</v>
      </c>
      <c r="Q171" s="2" t="str">
        <f t="shared" si="33"/>
        <v xml:space="preserve">5000 </v>
      </c>
      <c r="R171" s="2" t="str">
        <f t="shared" si="34"/>
        <v xml:space="preserve">Dimensity 7050 </v>
      </c>
      <c r="T171" t="s">
        <v>301</v>
      </c>
    </row>
    <row r="172" spans="1:20" x14ac:dyDescent="0.4">
      <c r="A172" t="s">
        <v>5</v>
      </c>
      <c r="B172" t="str">
        <f t="shared" si="23"/>
        <v xml:space="preserve">REDMI Note 13 Pro 5G </v>
      </c>
      <c r="C172" s="5" t="str">
        <f>MID(A172,FIND("(",A172)+1,FIND(",",A172)-FIND("(",A172)-1)</f>
        <v>Midnight Black</v>
      </c>
      <c r="D172" t="s">
        <v>6</v>
      </c>
      <c r="E172" s="3" t="str">
        <f t="shared" si="24"/>
        <v>24,999</v>
      </c>
      <c r="F172">
        <v>4.3</v>
      </c>
      <c r="G172" t="s">
        <v>7</v>
      </c>
      <c r="H172" s="4" t="str">
        <f t="shared" si="25"/>
        <v>13%</v>
      </c>
      <c r="I172" t="s">
        <v>8</v>
      </c>
      <c r="J172" s="2" t="str">
        <f t="shared" si="26"/>
        <v xml:space="preserve">16,522 </v>
      </c>
      <c r="K172" s="2" t="str">
        <f t="shared" si="27"/>
        <v xml:space="preserve"> 1,485 </v>
      </c>
      <c r="L172" s="2" t="str">
        <f t="shared" si="28"/>
        <v xml:space="preserve">8 GB </v>
      </c>
      <c r="M172" s="2" t="str">
        <f t="shared" si="29"/>
        <v xml:space="preserve">128 GB </v>
      </c>
      <c r="N172" s="2" t="str">
        <f t="shared" si="30"/>
        <v xml:space="preserve">6.67 </v>
      </c>
      <c r="O172" s="2" t="str">
        <f t="shared" si="31"/>
        <v>200</v>
      </c>
      <c r="P172" s="2" t="str">
        <f t="shared" si="32"/>
        <v>8MP + 2MP</v>
      </c>
      <c r="Q172" s="2" t="str">
        <f t="shared" si="33"/>
        <v xml:space="preserve">5100 </v>
      </c>
      <c r="R172" s="2" t="str">
        <f t="shared" si="34"/>
        <v xml:space="preserve">7s Gen 2 Mobile Platform 5G </v>
      </c>
      <c r="T172" t="s">
        <v>9</v>
      </c>
    </row>
    <row r="173" spans="1:20" x14ac:dyDescent="0.4">
      <c r="A173" t="s">
        <v>10</v>
      </c>
      <c r="B173" t="str">
        <f t="shared" si="23"/>
        <v xml:space="preserve">REDMI Note 13 Pro+ 5G </v>
      </c>
      <c r="C173" s="5" t="str">
        <f>MID(A173,FIND("(",A173)+1,FIND(",",A173)-FIND("(",A173)-1)</f>
        <v>Fusion White</v>
      </c>
      <c r="D173" t="s">
        <v>11</v>
      </c>
      <c r="E173" s="3" t="str">
        <f t="shared" si="24"/>
        <v>30,999</v>
      </c>
      <c r="F173">
        <v>4.2</v>
      </c>
      <c r="G173" t="s">
        <v>12</v>
      </c>
      <c r="H173" s="4" t="str">
        <f t="shared" si="25"/>
        <v>8%</v>
      </c>
      <c r="I173" t="s">
        <v>13</v>
      </c>
      <c r="J173" s="2" t="str">
        <f t="shared" si="26"/>
        <v xml:space="preserve">7,304 </v>
      </c>
      <c r="K173" s="2" t="str">
        <f t="shared" si="27"/>
        <v xml:space="preserve"> 825 </v>
      </c>
      <c r="L173" s="2" t="str">
        <f t="shared" si="28"/>
        <v xml:space="preserve">8 GB </v>
      </c>
      <c r="M173" s="2" t="str">
        <f t="shared" si="29"/>
        <v xml:space="preserve">256 GB </v>
      </c>
      <c r="N173" s="2" t="str">
        <f t="shared" si="30"/>
        <v xml:space="preserve">6.67 </v>
      </c>
      <c r="O173" s="2" t="str">
        <f t="shared" si="31"/>
        <v>200</v>
      </c>
      <c r="P173" s="2" t="str">
        <f t="shared" si="32"/>
        <v>8MP + 2MP</v>
      </c>
      <c r="Q173" s="2" t="str">
        <f t="shared" si="33"/>
        <v xml:space="preserve">5000 </v>
      </c>
      <c r="R173" s="2" t="str">
        <f t="shared" si="34"/>
        <v xml:space="preserve">Dimensity 7200 Ultra 5G </v>
      </c>
      <c r="T173" t="s">
        <v>14</v>
      </c>
    </row>
    <row r="174" spans="1:20" x14ac:dyDescent="0.4">
      <c r="A174" t="s">
        <v>302</v>
      </c>
      <c r="B174" t="str">
        <f t="shared" si="23"/>
        <v xml:space="preserve">realme C65 5G </v>
      </c>
      <c r="C174" s="5" t="str">
        <f>MID(A174,FIND("(",A174)+1,FIND(",",A174)-FIND("(",A174)-1)</f>
        <v>Glowing Black</v>
      </c>
      <c r="D174" t="s">
        <v>183</v>
      </c>
      <c r="E174" s="3" t="str">
        <f t="shared" si="24"/>
        <v>12,499</v>
      </c>
      <c r="F174">
        <v>4.4000000000000004</v>
      </c>
      <c r="G174" t="s">
        <v>27</v>
      </c>
      <c r="H174" s="4" t="str">
        <f t="shared" si="25"/>
        <v>21%</v>
      </c>
      <c r="I174" t="s">
        <v>280</v>
      </c>
      <c r="J174" s="2" t="str">
        <f t="shared" si="26"/>
        <v xml:space="preserve">4,786 </v>
      </c>
      <c r="K174" s="2" t="str">
        <f t="shared" si="27"/>
        <v xml:space="preserve"> 143 </v>
      </c>
      <c r="L174" s="2" t="str">
        <f t="shared" si="28"/>
        <v xml:space="preserve">6 GB </v>
      </c>
      <c r="M174" s="2" t="str">
        <f t="shared" si="29"/>
        <v xml:space="preserve">128 GB </v>
      </c>
      <c r="N174" s="2" t="str">
        <f t="shared" si="30"/>
        <v xml:space="preserve">6.67 </v>
      </c>
      <c r="O174" s="2" t="str">
        <f t="shared" si="31"/>
        <v>50</v>
      </c>
      <c r="P174" s="2" t="e">
        <f t="shared" si="32"/>
        <v>#VALUE!</v>
      </c>
      <c r="Q174" s="2" t="str">
        <f t="shared" si="33"/>
        <v xml:space="preserve"> | 8MP Front Camera5000 </v>
      </c>
      <c r="R174" s="2" t="str">
        <f t="shared" si="34"/>
        <v xml:space="preserve">Dimensity 6300 </v>
      </c>
      <c r="T174" t="s">
        <v>281</v>
      </c>
    </row>
    <row r="175" spans="1:20" x14ac:dyDescent="0.4">
      <c r="A175" t="s">
        <v>303</v>
      </c>
      <c r="B175" t="str">
        <f t="shared" si="23"/>
        <v xml:space="preserve">SAMSUNG Galaxy F15 5G </v>
      </c>
      <c r="C175" s="5" t="str">
        <f>MID(A175,FIND("(",A175)+1,FIND(",",A175)-FIND("(",A175)-1)</f>
        <v>Jazzy Green</v>
      </c>
      <c r="D175" t="s">
        <v>304</v>
      </c>
      <c r="E175" s="3" t="str">
        <f t="shared" si="24"/>
        <v>12,999</v>
      </c>
      <c r="F175">
        <v>4.2</v>
      </c>
      <c r="G175" t="s">
        <v>192</v>
      </c>
      <c r="H175" s="4" t="str">
        <f t="shared" si="25"/>
        <v>18%</v>
      </c>
      <c r="I175" t="s">
        <v>305</v>
      </c>
      <c r="J175" s="2" t="str">
        <f t="shared" si="26"/>
        <v xml:space="preserve">7,718 </v>
      </c>
      <c r="K175" s="2" t="str">
        <f t="shared" si="27"/>
        <v xml:space="preserve"> 668 </v>
      </c>
      <c r="L175" s="2" t="str">
        <f t="shared" si="28"/>
        <v xml:space="preserve">4 GB </v>
      </c>
      <c r="M175" s="2" t="str">
        <f t="shared" si="29"/>
        <v xml:space="preserve">128 GB </v>
      </c>
      <c r="N175" s="2" t="str">
        <f t="shared" si="30"/>
        <v xml:space="preserve">6.5 </v>
      </c>
      <c r="O175" s="2" t="str">
        <f t="shared" si="31"/>
        <v>50</v>
      </c>
      <c r="P175" s="2" t="str">
        <f t="shared" si="32"/>
        <v>5MP + 2MP</v>
      </c>
      <c r="Q175" s="2" t="str">
        <f t="shared" si="33"/>
        <v xml:space="preserve">6000 </v>
      </c>
      <c r="R175" s="2" t="str">
        <f t="shared" si="34"/>
        <v xml:space="preserve">MediaTek Dimensity 6100+ </v>
      </c>
      <c r="T175" t="s">
        <v>306</v>
      </c>
    </row>
    <row r="176" spans="1:20" x14ac:dyDescent="0.4">
      <c r="A176" t="s">
        <v>307</v>
      </c>
      <c r="B176" t="str">
        <f t="shared" si="23"/>
        <v xml:space="preserve">Apple iPhone 15 Plus </v>
      </c>
      <c r="C176" s="5" t="str">
        <f>MID(A176,FIND("(",A176)+1,FIND(",",A176)-FIND("(",A176)-1)</f>
        <v>Blue</v>
      </c>
      <c r="D176" t="s">
        <v>308</v>
      </c>
      <c r="E176" s="3" t="str">
        <f t="shared" si="24"/>
        <v>81,999</v>
      </c>
      <c r="F176">
        <v>4.5999999999999996</v>
      </c>
      <c r="G176" t="s">
        <v>12</v>
      </c>
      <c r="H176" s="4" t="str">
        <f t="shared" si="25"/>
        <v>8%</v>
      </c>
      <c r="I176" t="s">
        <v>309</v>
      </c>
      <c r="J176" s="2" t="str">
        <f t="shared" si="26"/>
        <v xml:space="preserve">7,312 </v>
      </c>
      <c r="K176" s="2" t="str">
        <f t="shared" si="27"/>
        <v xml:space="preserve"> 617 </v>
      </c>
      <c r="L176" s="2" t="str">
        <f t="shared" si="28"/>
        <v>Not Mentioned</v>
      </c>
      <c r="M176" s="2" t="e">
        <f t="shared" si="29"/>
        <v>#VALUE!</v>
      </c>
      <c r="N176" s="2" t="str">
        <f t="shared" si="30"/>
        <v xml:space="preserve">6.7 </v>
      </c>
      <c r="O176" s="2" t="str">
        <f t="shared" si="31"/>
        <v>48</v>
      </c>
      <c r="P176" s="2" t="str">
        <f t="shared" si="32"/>
        <v>12MP</v>
      </c>
      <c r="Q176" s="2" t="e">
        <f t="shared" si="33"/>
        <v>#VALUE!</v>
      </c>
      <c r="R176" s="2" t="e">
        <f t="shared" si="34"/>
        <v>#VALUE!</v>
      </c>
      <c r="T176" t="s">
        <v>310</v>
      </c>
    </row>
    <row r="177" spans="1:20" x14ac:dyDescent="0.4">
      <c r="A177" t="s">
        <v>311</v>
      </c>
      <c r="B177" t="str">
        <f t="shared" si="23"/>
        <v xml:space="preserve">CMF by Nothing Phone 1 </v>
      </c>
      <c r="C177" s="5" t="str">
        <f>MID(A177,FIND("(",A177)+1,FIND(",",A177)-FIND("(",A177)-1)</f>
        <v>Blue</v>
      </c>
      <c r="D177" t="s">
        <v>138</v>
      </c>
      <c r="E177" s="3" t="str">
        <f t="shared" si="24"/>
        <v>17,999</v>
      </c>
      <c r="F177">
        <v>4.3</v>
      </c>
      <c r="G177" t="s">
        <v>192</v>
      </c>
      <c r="H177" s="4" t="str">
        <f t="shared" si="25"/>
        <v>18%</v>
      </c>
      <c r="I177" t="s">
        <v>312</v>
      </c>
      <c r="J177" s="2" t="str">
        <f t="shared" si="26"/>
        <v xml:space="preserve">1,632 </v>
      </c>
      <c r="K177" s="2" t="str">
        <f t="shared" si="27"/>
        <v xml:space="preserve"> 126 </v>
      </c>
      <c r="L177" s="2" t="str">
        <f t="shared" si="28"/>
        <v xml:space="preserve">8 GB </v>
      </c>
      <c r="M177" s="2" t="str">
        <f t="shared" si="29"/>
        <v xml:space="preserve">128 GB </v>
      </c>
      <c r="N177" s="2" t="str">
        <f t="shared" si="30"/>
        <v xml:space="preserve">6.67 </v>
      </c>
      <c r="O177" s="2" t="str">
        <f t="shared" si="31"/>
        <v>50</v>
      </c>
      <c r="P177" s="2" t="str">
        <f t="shared" si="32"/>
        <v>2MP</v>
      </c>
      <c r="Q177" s="2" t="str">
        <f t="shared" si="33"/>
        <v xml:space="preserve">5000 </v>
      </c>
      <c r="R177" s="2" t="str">
        <f t="shared" si="34"/>
        <v xml:space="preserve">Dimensity 7300 5G </v>
      </c>
      <c r="T177" t="s">
        <v>313</v>
      </c>
    </row>
    <row r="178" spans="1:20" x14ac:dyDescent="0.4">
      <c r="A178" t="s">
        <v>35</v>
      </c>
      <c r="B178" t="str">
        <f t="shared" si="23"/>
        <v xml:space="preserve">REDMI Note 13 Pro 5G </v>
      </c>
      <c r="C178" s="5" t="str">
        <f>MID(A178,FIND("(",A178)+1,FIND(",",A178)-FIND("(",A178)-1)</f>
        <v>Arctic White</v>
      </c>
      <c r="D178" t="s">
        <v>6</v>
      </c>
      <c r="E178" s="3" t="str">
        <f t="shared" si="24"/>
        <v>24,999</v>
      </c>
      <c r="F178">
        <v>4.3</v>
      </c>
      <c r="G178" t="s">
        <v>7</v>
      </c>
      <c r="H178" s="4" t="str">
        <f t="shared" si="25"/>
        <v>13%</v>
      </c>
      <c r="I178" t="s">
        <v>8</v>
      </c>
      <c r="J178" s="2" t="str">
        <f t="shared" si="26"/>
        <v xml:space="preserve">16,522 </v>
      </c>
      <c r="K178" s="2" t="str">
        <f t="shared" si="27"/>
        <v xml:space="preserve"> 1,485 </v>
      </c>
      <c r="L178" s="2" t="str">
        <f t="shared" si="28"/>
        <v xml:space="preserve">8 GB </v>
      </c>
      <c r="M178" s="2" t="str">
        <f t="shared" si="29"/>
        <v xml:space="preserve">128 GB </v>
      </c>
      <c r="N178" s="2" t="str">
        <f t="shared" si="30"/>
        <v xml:space="preserve">6.67 </v>
      </c>
      <c r="O178" s="2" t="str">
        <f t="shared" si="31"/>
        <v>200</v>
      </c>
      <c r="P178" s="2" t="str">
        <f t="shared" si="32"/>
        <v>8MP + 2MP</v>
      </c>
      <c r="Q178" s="2" t="str">
        <f t="shared" si="33"/>
        <v xml:space="preserve">5100 </v>
      </c>
      <c r="R178" s="2" t="str">
        <f t="shared" si="34"/>
        <v xml:space="preserve">7s Gen 2 Mobile Platform 5G </v>
      </c>
      <c r="T178" t="s">
        <v>9</v>
      </c>
    </row>
    <row r="179" spans="1:20" x14ac:dyDescent="0.4">
      <c r="A179" t="s">
        <v>36</v>
      </c>
      <c r="B179" t="str">
        <f t="shared" si="23"/>
        <v xml:space="preserve">REDMI Note 13 Pro+ 5G </v>
      </c>
      <c r="C179" s="5" t="str">
        <f>MID(A179,FIND("(",A179)+1,FIND(",",A179)-FIND("(",A179)-1)</f>
        <v>Fusion Black</v>
      </c>
      <c r="D179" t="s">
        <v>11</v>
      </c>
      <c r="E179" s="3" t="str">
        <f t="shared" si="24"/>
        <v>30,999</v>
      </c>
      <c r="F179">
        <v>4.2</v>
      </c>
      <c r="G179" t="s">
        <v>12</v>
      </c>
      <c r="H179" s="4" t="str">
        <f t="shared" si="25"/>
        <v>8%</v>
      </c>
      <c r="I179" t="s">
        <v>13</v>
      </c>
      <c r="J179" s="2" t="str">
        <f t="shared" si="26"/>
        <v xml:space="preserve">7,304 </v>
      </c>
      <c r="K179" s="2" t="str">
        <f t="shared" si="27"/>
        <v xml:space="preserve"> 825 </v>
      </c>
      <c r="L179" s="2" t="str">
        <f t="shared" si="28"/>
        <v xml:space="preserve">8 GB </v>
      </c>
      <c r="M179" s="2" t="str">
        <f t="shared" si="29"/>
        <v xml:space="preserve">256 GB </v>
      </c>
      <c r="N179" s="2" t="str">
        <f t="shared" si="30"/>
        <v xml:space="preserve">6.67 </v>
      </c>
      <c r="O179" s="2" t="str">
        <f t="shared" si="31"/>
        <v>200</v>
      </c>
      <c r="P179" s="2" t="str">
        <f t="shared" si="32"/>
        <v>8MP + 2MP</v>
      </c>
      <c r="Q179" s="2" t="str">
        <f t="shared" si="33"/>
        <v xml:space="preserve">5000 </v>
      </c>
      <c r="R179" s="2" t="str">
        <f t="shared" si="34"/>
        <v xml:space="preserve">Dimensity 7200 Ultra 5G </v>
      </c>
      <c r="T179" t="s">
        <v>14</v>
      </c>
    </row>
    <row r="180" spans="1:20" x14ac:dyDescent="0.4">
      <c r="A180" t="s">
        <v>314</v>
      </c>
      <c r="B180" t="str">
        <f t="shared" si="23"/>
        <v xml:space="preserve">CMF by Nothing Phone 1 </v>
      </c>
      <c r="C180" s="5" t="str">
        <f>MID(A180,FIND("(",A180)+1,FIND(",",A180)-FIND("(",A180)-1)</f>
        <v>Light Green</v>
      </c>
      <c r="D180" t="s">
        <v>138</v>
      </c>
      <c r="E180" s="3" t="str">
        <f t="shared" si="24"/>
        <v>17,999</v>
      </c>
      <c r="F180">
        <v>4.3</v>
      </c>
      <c r="G180" t="s">
        <v>192</v>
      </c>
      <c r="H180" s="4" t="str">
        <f t="shared" si="25"/>
        <v>18%</v>
      </c>
      <c r="I180" t="s">
        <v>312</v>
      </c>
      <c r="J180" s="2" t="str">
        <f t="shared" si="26"/>
        <v xml:space="preserve">1,632 </v>
      </c>
      <c r="K180" s="2" t="str">
        <f t="shared" si="27"/>
        <v xml:space="preserve"> 126 </v>
      </c>
      <c r="L180" s="2" t="str">
        <f t="shared" si="28"/>
        <v xml:space="preserve">8 GB </v>
      </c>
      <c r="M180" s="2" t="str">
        <f t="shared" si="29"/>
        <v xml:space="preserve">128 GB </v>
      </c>
      <c r="N180" s="2" t="str">
        <f t="shared" si="30"/>
        <v xml:space="preserve">6.67 </v>
      </c>
      <c r="O180" s="2" t="str">
        <f t="shared" si="31"/>
        <v>50</v>
      </c>
      <c r="P180" s="2" t="str">
        <f t="shared" si="32"/>
        <v>2MP</v>
      </c>
      <c r="Q180" s="2" t="str">
        <f t="shared" si="33"/>
        <v xml:space="preserve">5000 </v>
      </c>
      <c r="R180" s="2" t="str">
        <f t="shared" si="34"/>
        <v xml:space="preserve">Dimensity 7300 5G </v>
      </c>
      <c r="T180" t="s">
        <v>313</v>
      </c>
    </row>
    <row r="181" spans="1:20" x14ac:dyDescent="0.4">
      <c r="A181" t="s">
        <v>315</v>
      </c>
      <c r="B181" t="str">
        <f t="shared" si="23"/>
        <v xml:space="preserve">Infinix HOT 40i </v>
      </c>
      <c r="C181" s="5" t="str">
        <f>MID(A181,FIND("(",A181)+1,FIND(",",A181)-FIND("(",A181)-1)</f>
        <v>Starfall Green</v>
      </c>
      <c r="D181" t="s">
        <v>191</v>
      </c>
      <c r="E181" s="3" t="str">
        <f t="shared" si="24"/>
        <v>8,999</v>
      </c>
      <c r="F181">
        <v>4.0999999999999996</v>
      </c>
      <c r="G181" t="s">
        <v>192</v>
      </c>
      <c r="H181" s="4" t="str">
        <f t="shared" si="25"/>
        <v>18%</v>
      </c>
      <c r="I181" t="s">
        <v>232</v>
      </c>
      <c r="J181" s="2" t="str">
        <f t="shared" si="26"/>
        <v xml:space="preserve">11,481 </v>
      </c>
      <c r="K181" s="2" t="str">
        <f t="shared" si="27"/>
        <v xml:space="preserve"> 701 </v>
      </c>
      <c r="L181" s="2" t="str">
        <f t="shared" si="28"/>
        <v xml:space="preserve">8 GB </v>
      </c>
      <c r="M181" s="2" t="str">
        <f t="shared" si="29"/>
        <v xml:space="preserve">256 GB </v>
      </c>
      <c r="N181" s="2" t="str">
        <f t="shared" si="30"/>
        <v xml:space="preserve">6.6 </v>
      </c>
      <c r="O181" s="2" t="str">
        <f t="shared" si="31"/>
        <v>50</v>
      </c>
      <c r="P181" s="2" t="e">
        <f t="shared" si="32"/>
        <v>#VALUE!</v>
      </c>
      <c r="Q181" s="2" t="str">
        <f t="shared" si="33"/>
        <v xml:space="preserve">5000 </v>
      </c>
      <c r="R181" s="2" t="str">
        <f t="shared" si="34"/>
        <v xml:space="preserve">Unisoc T606 </v>
      </c>
      <c r="T181" t="s">
        <v>233</v>
      </c>
    </row>
    <row r="182" spans="1:20" x14ac:dyDescent="0.4">
      <c r="A182" t="s">
        <v>43</v>
      </c>
      <c r="B182" t="str">
        <f t="shared" si="23"/>
        <v xml:space="preserve">REDMI Note 13 Pro 5G </v>
      </c>
      <c r="C182" s="5" t="str">
        <f>MID(A182,FIND("(",A182)+1,FIND(",",A182)-FIND("(",A182)-1)</f>
        <v>Coral Purple</v>
      </c>
      <c r="D182" t="s">
        <v>6</v>
      </c>
      <c r="E182" s="3" t="str">
        <f t="shared" si="24"/>
        <v>24,999</v>
      </c>
      <c r="F182">
        <v>4.3</v>
      </c>
      <c r="G182" t="s">
        <v>7</v>
      </c>
      <c r="H182" s="4" t="str">
        <f t="shared" si="25"/>
        <v>13%</v>
      </c>
      <c r="I182" t="s">
        <v>8</v>
      </c>
      <c r="J182" s="2" t="str">
        <f t="shared" si="26"/>
        <v xml:space="preserve">16,522 </v>
      </c>
      <c r="K182" s="2" t="str">
        <f t="shared" si="27"/>
        <v xml:space="preserve"> 1,485 </v>
      </c>
      <c r="L182" s="2" t="str">
        <f t="shared" si="28"/>
        <v xml:space="preserve">8 GB </v>
      </c>
      <c r="M182" s="2" t="str">
        <f t="shared" si="29"/>
        <v xml:space="preserve">128 GB </v>
      </c>
      <c r="N182" s="2" t="str">
        <f t="shared" si="30"/>
        <v xml:space="preserve">6.67 </v>
      </c>
      <c r="O182" s="2" t="str">
        <f t="shared" si="31"/>
        <v>200</v>
      </c>
      <c r="P182" s="2" t="str">
        <f t="shared" si="32"/>
        <v>8MP + 2MP</v>
      </c>
      <c r="Q182" s="2" t="str">
        <f t="shared" si="33"/>
        <v xml:space="preserve">5100 </v>
      </c>
      <c r="R182" s="2" t="str">
        <f t="shared" si="34"/>
        <v xml:space="preserve">7s Gen 2 Mobile Platform 5G </v>
      </c>
      <c r="T182" t="s">
        <v>9</v>
      </c>
    </row>
    <row r="183" spans="1:20" x14ac:dyDescent="0.4">
      <c r="A183" t="s">
        <v>44</v>
      </c>
      <c r="B183" t="str">
        <f t="shared" si="23"/>
        <v xml:space="preserve">REDMI Note 13 Pro+ 5G </v>
      </c>
      <c r="C183" s="5" t="str">
        <f>MID(A183,FIND("(",A183)+1,FIND(",",A183)-FIND("(",A183)-1)</f>
        <v>Fusion Purple</v>
      </c>
      <c r="D183" t="s">
        <v>11</v>
      </c>
      <c r="E183" s="3" t="str">
        <f t="shared" si="24"/>
        <v>30,999</v>
      </c>
      <c r="F183">
        <v>4.2</v>
      </c>
      <c r="G183" t="s">
        <v>12</v>
      </c>
      <c r="H183" s="4" t="str">
        <f t="shared" si="25"/>
        <v>8%</v>
      </c>
      <c r="I183" t="s">
        <v>13</v>
      </c>
      <c r="J183" s="2" t="str">
        <f t="shared" si="26"/>
        <v xml:space="preserve">7,304 </v>
      </c>
      <c r="K183" s="2" t="str">
        <f t="shared" si="27"/>
        <v xml:space="preserve"> 825 </v>
      </c>
      <c r="L183" s="2" t="str">
        <f t="shared" si="28"/>
        <v xml:space="preserve">8 GB </v>
      </c>
      <c r="M183" s="2" t="str">
        <f t="shared" si="29"/>
        <v xml:space="preserve">256 GB </v>
      </c>
      <c r="N183" s="2" t="str">
        <f t="shared" si="30"/>
        <v xml:space="preserve">6.67 </v>
      </c>
      <c r="O183" s="2" t="str">
        <f t="shared" si="31"/>
        <v>200</v>
      </c>
      <c r="P183" s="2" t="str">
        <f t="shared" si="32"/>
        <v>8MP + 2MP</v>
      </c>
      <c r="Q183" s="2" t="str">
        <f t="shared" si="33"/>
        <v xml:space="preserve">5000 </v>
      </c>
      <c r="R183" s="2" t="str">
        <f t="shared" si="34"/>
        <v xml:space="preserve">Dimensity 7200 Ultra 5G </v>
      </c>
      <c r="T183" t="s">
        <v>14</v>
      </c>
    </row>
    <row r="184" spans="1:20" x14ac:dyDescent="0.4">
      <c r="A184" t="s">
        <v>316</v>
      </c>
      <c r="B184" t="str">
        <f t="shared" si="23"/>
        <v xml:space="preserve">REDMI 12 </v>
      </c>
      <c r="C184" s="5" t="str">
        <f>MID(A184,FIND("(",A184)+1,FIND(",",A184)-FIND("(",A184)-1)</f>
        <v>Jade Black</v>
      </c>
      <c r="D184" t="s">
        <v>31</v>
      </c>
      <c r="E184" s="3" t="str">
        <f t="shared" si="24"/>
        <v>9,999</v>
      </c>
      <c r="F184">
        <v>4.2</v>
      </c>
      <c r="G184" t="s">
        <v>86</v>
      </c>
      <c r="H184" s="4" t="str">
        <f t="shared" si="25"/>
        <v>37%</v>
      </c>
      <c r="I184" t="s">
        <v>317</v>
      </c>
      <c r="J184" s="2" t="str">
        <f t="shared" si="26"/>
        <v xml:space="preserve">49,363 </v>
      </c>
      <c r="K184" s="2" t="str">
        <f t="shared" si="27"/>
        <v xml:space="preserve"> 3,303 </v>
      </c>
      <c r="L184" s="2" t="str">
        <f t="shared" si="28"/>
        <v xml:space="preserve">6 GB </v>
      </c>
      <c r="M184" s="2" t="str">
        <f t="shared" si="29"/>
        <v xml:space="preserve">128 GB </v>
      </c>
      <c r="N184" s="2" t="str">
        <f t="shared" si="30"/>
        <v xml:space="preserve">6.79 </v>
      </c>
      <c r="O184" s="2" t="str">
        <f t="shared" si="31"/>
        <v>50</v>
      </c>
      <c r="P184" s="2" t="str">
        <f t="shared" si="32"/>
        <v>8MP + 2MP</v>
      </c>
      <c r="Q184" s="2" t="str">
        <f t="shared" si="33"/>
        <v xml:space="preserve">5000 </v>
      </c>
      <c r="R184" s="2" t="str">
        <f t="shared" si="34"/>
        <v xml:space="preserve">Helio G88 </v>
      </c>
      <c r="T184" t="s">
        <v>318</v>
      </c>
    </row>
    <row r="185" spans="1:20" x14ac:dyDescent="0.4">
      <c r="A185" t="s">
        <v>319</v>
      </c>
      <c r="B185" t="str">
        <f t="shared" si="23"/>
        <v xml:space="preserve">Infinix HOT 40i </v>
      </c>
      <c r="C185" s="5" t="str">
        <f>MID(A185,FIND("(",A185)+1,FIND(",",A185)-FIND("(",A185)-1)</f>
        <v>Starlit Black</v>
      </c>
      <c r="D185" t="s">
        <v>191</v>
      </c>
      <c r="E185" s="3" t="str">
        <f t="shared" si="24"/>
        <v>8,999</v>
      </c>
      <c r="F185">
        <v>4.0999999999999996</v>
      </c>
      <c r="G185" t="s">
        <v>192</v>
      </c>
      <c r="H185" s="4" t="str">
        <f t="shared" si="25"/>
        <v>18%</v>
      </c>
      <c r="I185" t="s">
        <v>232</v>
      </c>
      <c r="J185" s="2" t="str">
        <f t="shared" si="26"/>
        <v xml:space="preserve">11,481 </v>
      </c>
      <c r="K185" s="2" t="str">
        <f t="shared" si="27"/>
        <v xml:space="preserve"> 701 </v>
      </c>
      <c r="L185" s="2" t="str">
        <f t="shared" si="28"/>
        <v xml:space="preserve">8 GB </v>
      </c>
      <c r="M185" s="2" t="str">
        <f t="shared" si="29"/>
        <v xml:space="preserve">256 GB </v>
      </c>
      <c r="N185" s="2" t="str">
        <f t="shared" si="30"/>
        <v xml:space="preserve">6.6 </v>
      </c>
      <c r="O185" s="2" t="str">
        <f t="shared" si="31"/>
        <v>50</v>
      </c>
      <c r="P185" s="2" t="e">
        <f t="shared" si="32"/>
        <v>#VALUE!</v>
      </c>
      <c r="Q185" s="2" t="str">
        <f t="shared" si="33"/>
        <v xml:space="preserve">5000 </v>
      </c>
      <c r="R185" s="2" t="str">
        <f t="shared" si="34"/>
        <v xml:space="preserve">Unisoc T606 </v>
      </c>
      <c r="T185" t="s">
        <v>233</v>
      </c>
    </row>
    <row r="186" spans="1:20" x14ac:dyDescent="0.4">
      <c r="A186" t="s">
        <v>320</v>
      </c>
      <c r="B186" t="str">
        <f t="shared" si="23"/>
        <v xml:space="preserve">Infinix Smart 8 Plus </v>
      </c>
      <c r="C186" s="5" t="str">
        <f>MID(A186,FIND("(",A186)+1,FIND(",",A186)-FIND("(",A186)-1)</f>
        <v>Shiny Gold</v>
      </c>
      <c r="D186" t="s">
        <v>321</v>
      </c>
      <c r="E186" s="3" t="str">
        <f t="shared" si="24"/>
        <v>7,799</v>
      </c>
      <c r="F186">
        <v>4.3</v>
      </c>
      <c r="G186" t="s">
        <v>51</v>
      </c>
      <c r="H186" s="4" t="str">
        <f t="shared" si="25"/>
        <v>22%</v>
      </c>
      <c r="I186" t="s">
        <v>322</v>
      </c>
      <c r="J186" s="2" t="str">
        <f t="shared" si="26"/>
        <v xml:space="preserve">4,797 </v>
      </c>
      <c r="K186" s="2" t="str">
        <f t="shared" si="27"/>
        <v xml:space="preserve"> 295 </v>
      </c>
      <c r="L186" s="2" t="str">
        <f t="shared" si="28"/>
        <v xml:space="preserve">4 GB </v>
      </c>
      <c r="M186" s="2" t="str">
        <f t="shared" si="29"/>
        <v xml:space="preserve">128 GB </v>
      </c>
      <c r="N186" s="2" t="str">
        <f t="shared" si="30"/>
        <v xml:space="preserve">6.6 </v>
      </c>
      <c r="O186" s="2" t="str">
        <f t="shared" si="31"/>
        <v>50</v>
      </c>
      <c r="P186" s="2" t="e">
        <f t="shared" si="32"/>
        <v>#VALUE!</v>
      </c>
      <c r="Q186" s="2" t="str">
        <f t="shared" si="33"/>
        <v xml:space="preserve">6000 </v>
      </c>
      <c r="R186" s="2" t="str">
        <f t="shared" si="34"/>
        <v xml:space="preserve">Mediatek Helio G36 </v>
      </c>
      <c r="T186" t="s">
        <v>323</v>
      </c>
    </row>
    <row r="187" spans="1:20" x14ac:dyDescent="0.4">
      <c r="A187" t="s">
        <v>324</v>
      </c>
      <c r="B187" t="str">
        <f t="shared" si="23"/>
        <v xml:space="preserve">POCO M6 5G - Locked with Airtel Prepaid </v>
      </c>
      <c r="C187" s="5" t="str">
        <f>MID(A187,FIND("(",A187)+1,FIND(",",A187)-FIND("(",A187)-1)</f>
        <v>Polaris Green</v>
      </c>
      <c r="D187" t="s">
        <v>236</v>
      </c>
      <c r="E187" s="3" t="str">
        <f t="shared" si="24"/>
        <v>8,249</v>
      </c>
      <c r="F187">
        <v>4.0999999999999996</v>
      </c>
      <c r="G187" t="s">
        <v>47</v>
      </c>
      <c r="H187" s="4" t="str">
        <f t="shared" si="25"/>
        <v>36%</v>
      </c>
      <c r="I187" t="s">
        <v>237</v>
      </c>
      <c r="J187" s="2" t="str">
        <f t="shared" si="26"/>
        <v xml:space="preserve">34,044 </v>
      </c>
      <c r="K187" s="2" t="str">
        <f t="shared" si="27"/>
        <v xml:space="preserve"> 1,891 </v>
      </c>
      <c r="L187" s="2" t="str">
        <f t="shared" si="28"/>
        <v xml:space="preserve">4 GB </v>
      </c>
      <c r="M187" s="2" t="str">
        <f t="shared" si="29"/>
        <v xml:space="preserve">128 GB </v>
      </c>
      <c r="N187" s="2" t="str">
        <f t="shared" si="30"/>
        <v xml:space="preserve">6.74 </v>
      </c>
      <c r="O187" s="2" t="str">
        <f t="shared" si="31"/>
        <v>50</v>
      </c>
      <c r="P187" s="2" t="e">
        <f t="shared" si="32"/>
        <v>#VALUE!</v>
      </c>
      <c r="Q187" s="2" t="str">
        <f t="shared" si="33"/>
        <v xml:space="preserve"> | 5MP Front Camera5000 </v>
      </c>
      <c r="R187" s="2" t="str">
        <f t="shared" si="34"/>
        <v xml:space="preserve">Mediatek Dimensity 6100+ </v>
      </c>
      <c r="T187" t="s">
        <v>172</v>
      </c>
    </row>
    <row r="188" spans="1:20" x14ac:dyDescent="0.4">
      <c r="A188" t="s">
        <v>325</v>
      </c>
      <c r="B188" t="str">
        <f t="shared" si="23"/>
        <v xml:space="preserve">realme 12+ 5G </v>
      </c>
      <c r="C188" s="5" t="str">
        <f>MID(A188,FIND("(",A188)+1,FIND(",",A188)-FIND("(",A188)-1)</f>
        <v>Navigator Beige</v>
      </c>
      <c r="D188" t="s">
        <v>293</v>
      </c>
      <c r="E188" s="3" t="str">
        <f t="shared" si="24"/>
        <v>20,999</v>
      </c>
      <c r="F188">
        <v>4.3</v>
      </c>
      <c r="G188" t="s">
        <v>178</v>
      </c>
      <c r="H188" s="4" t="str">
        <f t="shared" si="25"/>
        <v>12%</v>
      </c>
      <c r="I188" t="s">
        <v>294</v>
      </c>
      <c r="J188" s="2" t="str">
        <f t="shared" si="26"/>
        <v xml:space="preserve">11,356 </v>
      </c>
      <c r="K188" s="2" t="str">
        <f t="shared" si="27"/>
        <v xml:space="preserve"> 966 </v>
      </c>
      <c r="L188" s="2" t="str">
        <f t="shared" si="28"/>
        <v xml:space="preserve">8 GB </v>
      </c>
      <c r="M188" s="2" t="str">
        <f t="shared" si="29"/>
        <v xml:space="preserve">128 GB </v>
      </c>
      <c r="N188" s="2" t="str">
        <f t="shared" si="30"/>
        <v xml:space="preserve">6.67 </v>
      </c>
      <c r="O188" s="2" t="str">
        <f t="shared" si="31"/>
        <v>50</v>
      </c>
      <c r="P188" s="2" t="str">
        <f t="shared" si="32"/>
        <v>8MP + 2MP</v>
      </c>
      <c r="Q188" s="2" t="str">
        <f t="shared" si="33"/>
        <v xml:space="preserve">5000 </v>
      </c>
      <c r="R188" s="2" t="str">
        <f t="shared" si="34"/>
        <v xml:space="preserve">Dimensity 7050 </v>
      </c>
      <c r="T188" t="s">
        <v>295</v>
      </c>
    </row>
    <row r="189" spans="1:20" x14ac:dyDescent="0.4">
      <c r="A189" t="s">
        <v>326</v>
      </c>
      <c r="B189" t="str">
        <f t="shared" si="23"/>
        <v xml:space="preserve">Infinix GT 20 Pro </v>
      </c>
      <c r="C189" s="5" t="str">
        <f>MID(A189,FIND("(",A189)+1,FIND(",",A189)-FIND("(",A189)-1)</f>
        <v>Mecha Blue</v>
      </c>
      <c r="D189" t="s">
        <v>327</v>
      </c>
      <c r="E189" s="3" t="str">
        <f t="shared" si="24"/>
        <v>25,999</v>
      </c>
      <c r="F189">
        <v>4.3</v>
      </c>
      <c r="G189" t="s">
        <v>170</v>
      </c>
      <c r="H189" s="4" t="str">
        <f t="shared" si="25"/>
        <v>25%</v>
      </c>
      <c r="I189" t="s">
        <v>328</v>
      </c>
      <c r="J189" s="2" t="str">
        <f t="shared" si="26"/>
        <v xml:space="preserve">1,831 </v>
      </c>
      <c r="K189" s="2" t="str">
        <f t="shared" si="27"/>
        <v xml:space="preserve"> 122 </v>
      </c>
      <c r="L189" s="2" t="str">
        <f t="shared" si="28"/>
        <v xml:space="preserve">12 GB </v>
      </c>
      <c r="M189" s="2" t="str">
        <f t="shared" si="29"/>
        <v xml:space="preserve">256 GB </v>
      </c>
      <c r="N189" s="2" t="str">
        <f t="shared" si="30"/>
        <v xml:space="preserve">6.78 </v>
      </c>
      <c r="O189" s="2" t="str">
        <f t="shared" si="31"/>
        <v>108</v>
      </c>
      <c r="P189" s="2" t="str">
        <f t="shared" si="32"/>
        <v>2MP + 2MP</v>
      </c>
      <c r="Q189" s="2" t="str">
        <f t="shared" si="33"/>
        <v xml:space="preserve">5000 </v>
      </c>
      <c r="R189" s="2" t="str">
        <f t="shared" si="34"/>
        <v xml:space="preserve">Dimensity 8200 Ultimate </v>
      </c>
      <c r="T189" t="s">
        <v>329</v>
      </c>
    </row>
    <row r="190" spans="1:20" x14ac:dyDescent="0.4">
      <c r="A190" t="s">
        <v>330</v>
      </c>
      <c r="B190" t="str">
        <f t="shared" si="23"/>
        <v xml:space="preserve">Nothing Phone </v>
      </c>
      <c r="C190" s="5" t="str">
        <f>MID(A190,FIND("(",A190)+1,FIND(",",A190)-FIND("(",A190)-1)</f>
        <v>2a) 5G (Black</v>
      </c>
      <c r="D190" t="s">
        <v>331</v>
      </c>
      <c r="E190" s="3" t="str">
        <f t="shared" si="24"/>
        <v>27,999</v>
      </c>
      <c r="F190">
        <v>4.4000000000000004</v>
      </c>
      <c r="G190" t="s">
        <v>332</v>
      </c>
      <c r="H190" s="4" t="str">
        <f t="shared" si="25"/>
        <v>6%</v>
      </c>
      <c r="I190" t="s">
        <v>333</v>
      </c>
      <c r="J190" s="2" t="str">
        <f t="shared" si="26"/>
        <v xml:space="preserve">5,809 </v>
      </c>
      <c r="K190" s="2" t="str">
        <f t="shared" si="27"/>
        <v xml:space="preserve"> 571 </v>
      </c>
      <c r="L190" s="2" t="str">
        <f t="shared" si="28"/>
        <v xml:space="preserve">12 GB </v>
      </c>
      <c r="M190" s="2" t="str">
        <f t="shared" si="29"/>
        <v xml:space="preserve">256 GB </v>
      </c>
      <c r="N190" s="2" t="str">
        <f t="shared" si="30"/>
        <v xml:space="preserve">6.7 </v>
      </c>
      <c r="O190" s="2" t="str">
        <f t="shared" si="31"/>
        <v>50</v>
      </c>
      <c r="P190" s="2" t="str">
        <f t="shared" si="32"/>
        <v>50MP</v>
      </c>
      <c r="Q190" s="2" t="str">
        <f t="shared" si="33"/>
        <v xml:space="preserve">5000 </v>
      </c>
      <c r="R190" s="2" t="str">
        <f t="shared" si="34"/>
        <v xml:space="preserve">Dimensity 7200 Pro </v>
      </c>
      <c r="T190" t="s">
        <v>334</v>
      </c>
    </row>
    <row r="191" spans="1:20" x14ac:dyDescent="0.4">
      <c r="A191" t="s">
        <v>335</v>
      </c>
      <c r="B191" t="str">
        <f t="shared" si="23"/>
        <v xml:space="preserve">REDMI 13c 5G </v>
      </c>
      <c r="C191" s="5" t="str">
        <f>MID(A191,FIND("(",A191)+1,FIND(",",A191)-FIND("(",A191)-1)</f>
        <v>Startrail Silver</v>
      </c>
      <c r="D191" t="s">
        <v>336</v>
      </c>
      <c r="E191" s="3" t="str">
        <f t="shared" si="24"/>
        <v>13,709</v>
      </c>
      <c r="F191">
        <v>4.2</v>
      </c>
      <c r="G191" t="s">
        <v>100</v>
      </c>
      <c r="H191" s="4" t="str">
        <f t="shared" si="25"/>
        <v>23%</v>
      </c>
      <c r="I191" t="s">
        <v>337</v>
      </c>
      <c r="J191" s="2" t="str">
        <f t="shared" si="26"/>
        <v xml:space="preserve">3,765 </v>
      </c>
      <c r="K191" s="2" t="str">
        <f t="shared" si="27"/>
        <v xml:space="preserve"> 186 </v>
      </c>
      <c r="L191" s="2" t="str">
        <f t="shared" si="28"/>
        <v xml:space="preserve">8 GB </v>
      </c>
      <c r="M191" s="2" t="str">
        <f t="shared" si="29"/>
        <v xml:space="preserve">256 GB </v>
      </c>
      <c r="N191" s="2" t="str">
        <f t="shared" si="30"/>
        <v xml:space="preserve">6.74 </v>
      </c>
      <c r="O191" s="2" t="str">
        <f t="shared" si="31"/>
        <v>50</v>
      </c>
      <c r="P191" s="2" t="e">
        <f t="shared" si="32"/>
        <v>#VALUE!</v>
      </c>
      <c r="Q191" s="2" t="str">
        <f t="shared" si="33"/>
        <v xml:space="preserve">5000 </v>
      </c>
      <c r="R191" s="2" t="e">
        <f t="shared" si="34"/>
        <v>#VALUE!</v>
      </c>
      <c r="T191" t="s">
        <v>338</v>
      </c>
    </row>
    <row r="192" spans="1:20" x14ac:dyDescent="0.4">
      <c r="A192" t="s">
        <v>339</v>
      </c>
      <c r="B192" t="str">
        <f t="shared" si="23"/>
        <v xml:space="preserve">POCO M6 5G - Locked with Airtel Prepaid </v>
      </c>
      <c r="C192" s="5" t="str">
        <f>MID(A192,FIND("(",A192)+1,FIND(",",A192)-FIND("(",A192)-1)</f>
        <v>Galactic Black</v>
      </c>
      <c r="D192" t="s">
        <v>236</v>
      </c>
      <c r="E192" s="3" t="str">
        <f t="shared" si="24"/>
        <v>8,249</v>
      </c>
      <c r="F192">
        <v>4.0999999999999996</v>
      </c>
      <c r="G192" t="s">
        <v>47</v>
      </c>
      <c r="H192" s="4" t="str">
        <f t="shared" si="25"/>
        <v>36%</v>
      </c>
      <c r="I192" t="s">
        <v>237</v>
      </c>
      <c r="J192" s="2" t="str">
        <f t="shared" si="26"/>
        <v xml:space="preserve">34,044 </v>
      </c>
      <c r="K192" s="2" t="str">
        <f t="shared" si="27"/>
        <v xml:space="preserve"> 1,891 </v>
      </c>
      <c r="L192" s="2" t="str">
        <f t="shared" si="28"/>
        <v xml:space="preserve">4 GB </v>
      </c>
      <c r="M192" s="2" t="str">
        <f t="shared" si="29"/>
        <v xml:space="preserve">128 GB </v>
      </c>
      <c r="N192" s="2" t="str">
        <f t="shared" si="30"/>
        <v xml:space="preserve">6.74 </v>
      </c>
      <c r="O192" s="2" t="str">
        <f t="shared" si="31"/>
        <v>50</v>
      </c>
      <c r="P192" s="2" t="e">
        <f t="shared" si="32"/>
        <v>#VALUE!</v>
      </c>
      <c r="Q192" s="2" t="str">
        <f t="shared" si="33"/>
        <v xml:space="preserve"> | 5MP Front Camera5000 </v>
      </c>
      <c r="R192" s="2" t="str">
        <f t="shared" si="34"/>
        <v xml:space="preserve">Mediatek Dimensity 6100+ </v>
      </c>
      <c r="T192" t="s">
        <v>172</v>
      </c>
    </row>
    <row r="193" spans="1:20" x14ac:dyDescent="0.4">
      <c r="A193" t="s">
        <v>340</v>
      </c>
      <c r="B193" t="str">
        <f t="shared" si="23"/>
        <v xml:space="preserve">SAMSUNG Galaxy F14 5G </v>
      </c>
      <c r="C193" s="5" t="str">
        <f>MID(A193,FIND("(",A193)+1,FIND(",",A193)-FIND("(",A193)-1)</f>
        <v>GOAT Green</v>
      </c>
      <c r="D193" t="s">
        <v>341</v>
      </c>
      <c r="E193" s="3" t="str">
        <f t="shared" si="24"/>
        <v>10,990</v>
      </c>
      <c r="F193">
        <v>4.2</v>
      </c>
      <c r="G193" t="s">
        <v>86</v>
      </c>
      <c r="H193" s="4" t="str">
        <f t="shared" si="25"/>
        <v>37%</v>
      </c>
      <c r="I193" t="s">
        <v>342</v>
      </c>
      <c r="J193" s="2" t="str">
        <f t="shared" si="26"/>
        <v xml:space="preserve">45,062 </v>
      </c>
      <c r="K193" s="2" t="str">
        <f t="shared" si="27"/>
        <v xml:space="preserve"> 2,971 </v>
      </c>
      <c r="L193" s="2" t="str">
        <f t="shared" si="28"/>
        <v xml:space="preserve">4 GB </v>
      </c>
      <c r="M193" s="2" t="str">
        <f t="shared" si="29"/>
        <v xml:space="preserve">128 GB </v>
      </c>
      <c r="N193" s="2" t="str">
        <f t="shared" si="30"/>
        <v xml:space="preserve">6.6 </v>
      </c>
      <c r="O193" s="2" t="str">
        <f t="shared" si="31"/>
        <v>50</v>
      </c>
      <c r="P193" s="2" t="str">
        <f t="shared" si="32"/>
        <v>2MP</v>
      </c>
      <c r="Q193" s="2" t="str">
        <f t="shared" si="33"/>
        <v xml:space="preserve">6000 </v>
      </c>
      <c r="R193" s="2" t="str">
        <f t="shared" si="34"/>
        <v xml:space="preserve">Exynos 1330, Octa Core </v>
      </c>
      <c r="T193" t="s">
        <v>343</v>
      </c>
    </row>
    <row r="194" spans="1:20" x14ac:dyDescent="0.4">
      <c r="A194" t="s">
        <v>330</v>
      </c>
      <c r="B194" t="str">
        <f t="shared" si="23"/>
        <v xml:space="preserve">Nothing Phone </v>
      </c>
      <c r="C194" s="5" t="str">
        <f>MID(A194,FIND("(",A194)+1,FIND(",",A194)-FIND("(",A194)-1)</f>
        <v>2a) 5G (Black</v>
      </c>
      <c r="D194" t="s">
        <v>327</v>
      </c>
      <c r="E194" s="3" t="str">
        <f t="shared" si="24"/>
        <v>25,999</v>
      </c>
      <c r="F194">
        <v>4.4000000000000004</v>
      </c>
      <c r="G194" t="s">
        <v>344</v>
      </c>
      <c r="H194" s="4" t="str">
        <f t="shared" si="25"/>
        <v>7%</v>
      </c>
      <c r="I194" t="s">
        <v>345</v>
      </c>
      <c r="J194" s="2" t="str">
        <f t="shared" si="26"/>
        <v xml:space="preserve">38,672 </v>
      </c>
      <c r="K194" s="2" t="str">
        <f t="shared" si="27"/>
        <v xml:space="preserve"> 3,975 </v>
      </c>
      <c r="L194" s="2" t="str">
        <f t="shared" si="28"/>
        <v xml:space="preserve">8 GB </v>
      </c>
      <c r="M194" s="2" t="str">
        <f t="shared" si="29"/>
        <v xml:space="preserve">256 GB </v>
      </c>
      <c r="N194" s="2" t="str">
        <f t="shared" si="30"/>
        <v xml:space="preserve">6.7 </v>
      </c>
      <c r="O194" s="2" t="str">
        <f t="shared" si="31"/>
        <v>50</v>
      </c>
      <c r="P194" s="2" t="str">
        <f t="shared" si="32"/>
        <v>50MP</v>
      </c>
      <c r="Q194" s="2" t="str">
        <f t="shared" si="33"/>
        <v xml:space="preserve">5000 </v>
      </c>
      <c r="R194" s="2" t="str">
        <f t="shared" si="34"/>
        <v xml:space="preserve">Dimensity 7200 Pro </v>
      </c>
      <c r="T194" t="s">
        <v>346</v>
      </c>
    </row>
    <row r="195" spans="1:20" x14ac:dyDescent="0.4">
      <c r="A195" t="s">
        <v>347</v>
      </c>
      <c r="B195" t="str">
        <f t="shared" ref="B195:B258" si="35">LEFT(A195,SEARCH("(",A195)-1)</f>
        <v xml:space="preserve">REDMI 12 5G </v>
      </c>
      <c r="C195" s="5" t="str">
        <f>MID(A195,FIND("(",A195)+1,FIND(",",A195)-FIND("(",A195)-1)</f>
        <v>Moonstone Silver</v>
      </c>
      <c r="D195" t="s">
        <v>243</v>
      </c>
      <c r="E195" s="3" t="str">
        <f t="shared" ref="E195:E258" si="36">RIGHT(D195,LEN(D195)-SEARCH("¹",D195))</f>
        <v>13,999</v>
      </c>
      <c r="F195">
        <v>4.2</v>
      </c>
      <c r="G195" t="s">
        <v>71</v>
      </c>
      <c r="H195" s="4" t="str">
        <f t="shared" ref="H195:H258" si="37">LEFT(G195,FIND("%",G195))</f>
        <v>30%</v>
      </c>
      <c r="I195" t="s">
        <v>244</v>
      </c>
      <c r="J195" s="2" t="str">
        <f t="shared" ref="J195:J258" si="38">LEFT(I195,FIND("R",I195)-1)</f>
        <v xml:space="preserve">22,486 </v>
      </c>
      <c r="K195" s="2" t="str">
        <f t="shared" ref="K195:K258" si="39">MID(I195,FIND("&amp;Â",I195)+2,FIND("Re",I195)-FIND("&amp;Â",I195)-2)</f>
        <v xml:space="preserve"> 1,349 </v>
      </c>
      <c r="L195" s="2" t="str">
        <f t="shared" ref="L195:L258" si="40">IF(ISNUMBER(FIND("GB RAM", T195)), LEFT(T195, FIND("RAM", T195) - 1), "Not Mentioned")</f>
        <v xml:space="preserve">8 GB </v>
      </c>
      <c r="M195" s="2" t="str">
        <f t="shared" ref="M195:M258" si="41">MID(T195,FIND("RAM",T195)+6,FIND("ROM",T195)-FIND("RAM",T195)-6)</f>
        <v xml:space="preserve">256 GB </v>
      </c>
      <c r="N195" s="2" t="str">
        <f t="shared" ref="N195:N258" si="42">MID(T195,FIND("(",T195)+1,FIND("inch",T195)-FIND("(",T195)-1)</f>
        <v xml:space="preserve">6.79 </v>
      </c>
      <c r="O195" s="2" t="str">
        <f t="shared" ref="O195:O258" si="43">MID(T195,FIND("Display",T195)+7,FIND("MP",T195)-FIND("Display",T195)-7)</f>
        <v>50</v>
      </c>
      <c r="P195" s="2" t="str">
        <f t="shared" ref="P195:P258" si="44">MID(T195,FIND(" + ",T195)+3,FIND("MP |",T195)-FIND(" + ",T195)-1)</f>
        <v>2MP</v>
      </c>
      <c r="Q195" s="2" t="str">
        <f t="shared" ref="Q195:Q258" si="45">MID(T195,FIND("Camera",T195)+6,FIND("mAh",T195)-FIND("Camera",T195)-6)</f>
        <v xml:space="preserve">5000 </v>
      </c>
      <c r="R195" s="2" t="str">
        <f t="shared" ref="R195:R258" si="46">MID(T195,FIND("Battery",T195)+7,FIND("Processor",T195)-FIND("Battery",T195)-7)</f>
        <v xml:space="preserve">Snapdragon 4 Gen 2 </v>
      </c>
      <c r="T195" t="s">
        <v>245</v>
      </c>
    </row>
    <row r="196" spans="1:20" x14ac:dyDescent="0.4">
      <c r="A196" t="s">
        <v>348</v>
      </c>
      <c r="B196" t="str">
        <f t="shared" si="35"/>
        <v xml:space="preserve">POCO X6 Neo 5G </v>
      </c>
      <c r="C196" s="5" t="str">
        <f>MID(A196,FIND("(",A196)+1,FIND(",",A196)-FIND("(",A196)-1)</f>
        <v>Martian Orange</v>
      </c>
      <c r="D196" t="s">
        <v>26</v>
      </c>
      <c r="E196" s="3" t="str">
        <f t="shared" si="36"/>
        <v>14,999</v>
      </c>
      <c r="F196">
        <v>4.0999999999999996</v>
      </c>
      <c r="G196" t="s">
        <v>170</v>
      </c>
      <c r="H196" s="4" t="str">
        <f t="shared" si="37"/>
        <v>25%</v>
      </c>
      <c r="I196" t="s">
        <v>273</v>
      </c>
      <c r="J196" s="2" t="str">
        <f t="shared" si="38"/>
        <v xml:space="preserve">8,536 </v>
      </c>
      <c r="K196" s="2" t="str">
        <f t="shared" si="39"/>
        <v xml:space="preserve"> 729 </v>
      </c>
      <c r="L196" s="2" t="str">
        <f t="shared" si="40"/>
        <v xml:space="preserve">8 GB </v>
      </c>
      <c r="M196" s="2" t="str">
        <f t="shared" si="41"/>
        <v xml:space="preserve">128 GB </v>
      </c>
      <c r="N196" s="2" t="str">
        <f t="shared" si="42"/>
        <v xml:space="preserve">6.67 </v>
      </c>
      <c r="O196" s="2" t="str">
        <f t="shared" si="43"/>
        <v>108</v>
      </c>
      <c r="P196" s="2" t="str">
        <f t="shared" si="44"/>
        <v>2MP</v>
      </c>
      <c r="Q196" s="2" t="str">
        <f t="shared" si="45"/>
        <v xml:space="preserve">5000 </v>
      </c>
      <c r="R196" s="2" t="str">
        <f t="shared" si="46"/>
        <v xml:space="preserve">Dimensity 6080 </v>
      </c>
      <c r="T196" t="s">
        <v>274</v>
      </c>
    </row>
    <row r="197" spans="1:20" x14ac:dyDescent="0.4">
      <c r="A197" t="s">
        <v>349</v>
      </c>
      <c r="B197" t="str">
        <f t="shared" si="35"/>
        <v xml:space="preserve">Nothing Phone </v>
      </c>
      <c r="C197" s="5" t="str">
        <f>MID(A197,FIND("(",A197)+1,FIND(",",A197)-FIND("(",A197)-1)</f>
        <v>2a) 5G (Black</v>
      </c>
      <c r="D197" t="s">
        <v>143</v>
      </c>
      <c r="E197" s="3" t="str">
        <f t="shared" si="36"/>
        <v>23,999</v>
      </c>
      <c r="F197">
        <v>4.4000000000000004</v>
      </c>
      <c r="G197" t="s">
        <v>344</v>
      </c>
      <c r="H197" s="4" t="str">
        <f t="shared" si="37"/>
        <v>7%</v>
      </c>
      <c r="I197" t="s">
        <v>345</v>
      </c>
      <c r="J197" s="2" t="str">
        <f t="shared" si="38"/>
        <v xml:space="preserve">38,672 </v>
      </c>
      <c r="K197" s="2" t="str">
        <f t="shared" si="39"/>
        <v xml:space="preserve"> 3,975 </v>
      </c>
      <c r="L197" s="2" t="str">
        <f t="shared" si="40"/>
        <v xml:space="preserve">8 GB </v>
      </c>
      <c r="M197" s="2" t="str">
        <f t="shared" si="41"/>
        <v xml:space="preserve">128 GB </v>
      </c>
      <c r="N197" s="2" t="str">
        <f t="shared" si="42"/>
        <v xml:space="preserve">6.7 </v>
      </c>
      <c r="O197" s="2" t="str">
        <f t="shared" si="43"/>
        <v>50</v>
      </c>
      <c r="P197" s="2" t="str">
        <f t="shared" si="44"/>
        <v>50MP</v>
      </c>
      <c r="Q197" s="2" t="str">
        <f t="shared" si="45"/>
        <v xml:space="preserve">5000 </v>
      </c>
      <c r="R197" s="2" t="str">
        <f t="shared" si="46"/>
        <v xml:space="preserve">Dimensity 7200 Pro </v>
      </c>
      <c r="T197" t="s">
        <v>350</v>
      </c>
    </row>
    <row r="198" spans="1:20" x14ac:dyDescent="0.4">
      <c r="A198" t="s">
        <v>5</v>
      </c>
      <c r="B198" t="str">
        <f t="shared" si="35"/>
        <v xml:space="preserve">REDMI Note 13 Pro 5G </v>
      </c>
      <c r="C198" s="5" t="str">
        <f>MID(A198,FIND("(",A198)+1,FIND(",",A198)-FIND("(",A198)-1)</f>
        <v>Midnight Black</v>
      </c>
      <c r="D198" t="s">
        <v>6</v>
      </c>
      <c r="E198" s="3" t="str">
        <f t="shared" si="36"/>
        <v>24,999</v>
      </c>
      <c r="F198">
        <v>4.3</v>
      </c>
      <c r="G198" t="s">
        <v>7</v>
      </c>
      <c r="H198" s="4" t="str">
        <f t="shared" si="37"/>
        <v>13%</v>
      </c>
      <c r="I198" t="s">
        <v>8</v>
      </c>
      <c r="J198" s="2" t="str">
        <f t="shared" si="38"/>
        <v xml:space="preserve">16,522 </v>
      </c>
      <c r="K198" s="2" t="str">
        <f t="shared" si="39"/>
        <v xml:space="preserve"> 1,485 </v>
      </c>
      <c r="L198" s="2" t="str">
        <f t="shared" si="40"/>
        <v xml:space="preserve">8 GB </v>
      </c>
      <c r="M198" s="2" t="str">
        <f t="shared" si="41"/>
        <v xml:space="preserve">128 GB </v>
      </c>
      <c r="N198" s="2" t="str">
        <f t="shared" si="42"/>
        <v xml:space="preserve">6.67 </v>
      </c>
      <c r="O198" s="2" t="str">
        <f t="shared" si="43"/>
        <v>200</v>
      </c>
      <c r="P198" s="2" t="str">
        <f t="shared" si="44"/>
        <v>8MP + 2MP</v>
      </c>
      <c r="Q198" s="2" t="str">
        <f t="shared" si="45"/>
        <v xml:space="preserve">5100 </v>
      </c>
      <c r="R198" s="2" t="str">
        <f t="shared" si="46"/>
        <v xml:space="preserve">7s Gen 2 Mobile Platform 5G </v>
      </c>
      <c r="T198" t="s">
        <v>9</v>
      </c>
    </row>
    <row r="199" spans="1:20" x14ac:dyDescent="0.4">
      <c r="A199" t="s">
        <v>10</v>
      </c>
      <c r="B199" t="str">
        <f t="shared" si="35"/>
        <v xml:space="preserve">REDMI Note 13 Pro+ 5G </v>
      </c>
      <c r="C199" s="5" t="str">
        <f>MID(A199,FIND("(",A199)+1,FIND(",",A199)-FIND("(",A199)-1)</f>
        <v>Fusion White</v>
      </c>
      <c r="D199" t="s">
        <v>11</v>
      </c>
      <c r="E199" s="3" t="str">
        <f t="shared" si="36"/>
        <v>30,999</v>
      </c>
      <c r="F199">
        <v>4.2</v>
      </c>
      <c r="G199" t="s">
        <v>12</v>
      </c>
      <c r="H199" s="4" t="str">
        <f t="shared" si="37"/>
        <v>8%</v>
      </c>
      <c r="I199" t="s">
        <v>13</v>
      </c>
      <c r="J199" s="2" t="str">
        <f t="shared" si="38"/>
        <v xml:space="preserve">7,304 </v>
      </c>
      <c r="K199" s="2" t="str">
        <f t="shared" si="39"/>
        <v xml:space="preserve"> 825 </v>
      </c>
      <c r="L199" s="2" t="str">
        <f t="shared" si="40"/>
        <v xml:space="preserve">8 GB </v>
      </c>
      <c r="M199" s="2" t="str">
        <f t="shared" si="41"/>
        <v xml:space="preserve">256 GB </v>
      </c>
      <c r="N199" s="2" t="str">
        <f t="shared" si="42"/>
        <v xml:space="preserve">6.67 </v>
      </c>
      <c r="O199" s="2" t="str">
        <f t="shared" si="43"/>
        <v>200</v>
      </c>
      <c r="P199" s="2" t="str">
        <f t="shared" si="44"/>
        <v>8MP + 2MP</v>
      </c>
      <c r="Q199" s="2" t="str">
        <f t="shared" si="45"/>
        <v xml:space="preserve">5000 </v>
      </c>
      <c r="R199" s="2" t="str">
        <f t="shared" si="46"/>
        <v xml:space="preserve">Dimensity 7200 Ultra 5G </v>
      </c>
      <c r="T199" t="s">
        <v>14</v>
      </c>
    </row>
    <row r="200" spans="1:20" x14ac:dyDescent="0.4">
      <c r="A200" t="s">
        <v>351</v>
      </c>
      <c r="B200" t="str">
        <f t="shared" si="35"/>
        <v xml:space="preserve">Nothing Phone </v>
      </c>
      <c r="C200" s="5" t="str">
        <f>MID(A200,FIND("(",A200)+1,FIND(",",A200)-FIND("(",A200)-1)</f>
        <v>2a) 5G (White</v>
      </c>
      <c r="D200" t="s">
        <v>143</v>
      </c>
      <c r="E200" s="3" t="str">
        <f t="shared" si="36"/>
        <v>23,999</v>
      </c>
      <c r="F200">
        <v>4.4000000000000004</v>
      </c>
      <c r="G200" t="s">
        <v>344</v>
      </c>
      <c r="H200" s="4" t="str">
        <f t="shared" si="37"/>
        <v>7%</v>
      </c>
      <c r="I200" t="s">
        <v>345</v>
      </c>
      <c r="J200" s="2" t="str">
        <f t="shared" si="38"/>
        <v xml:space="preserve">38,672 </v>
      </c>
      <c r="K200" s="2" t="str">
        <f t="shared" si="39"/>
        <v xml:space="preserve"> 3,975 </v>
      </c>
      <c r="L200" s="2" t="str">
        <f t="shared" si="40"/>
        <v xml:space="preserve">8 GB </v>
      </c>
      <c r="M200" s="2" t="str">
        <f t="shared" si="41"/>
        <v xml:space="preserve">128 GB </v>
      </c>
      <c r="N200" s="2" t="str">
        <f t="shared" si="42"/>
        <v xml:space="preserve">6.7 </v>
      </c>
      <c r="O200" s="2" t="str">
        <f t="shared" si="43"/>
        <v>50</v>
      </c>
      <c r="P200" s="2" t="str">
        <f t="shared" si="44"/>
        <v>50MP</v>
      </c>
      <c r="Q200" s="2" t="str">
        <f t="shared" si="45"/>
        <v xml:space="preserve">5000 </v>
      </c>
      <c r="R200" s="2" t="str">
        <f t="shared" si="46"/>
        <v xml:space="preserve">Dimensity 7200 Pro </v>
      </c>
      <c r="T200" t="s">
        <v>350</v>
      </c>
    </row>
    <row r="201" spans="1:20" x14ac:dyDescent="0.4">
      <c r="A201" t="s">
        <v>352</v>
      </c>
      <c r="B201" t="str">
        <f t="shared" si="35"/>
        <v xml:space="preserve">REDMI 13c 5G </v>
      </c>
      <c r="C201" s="5" t="str">
        <f>MID(A201,FIND("(",A201)+1,FIND(",",A201)-FIND("(",A201)-1)</f>
        <v>Startrail Green</v>
      </c>
      <c r="D201" t="s">
        <v>353</v>
      </c>
      <c r="E201" s="3" t="str">
        <f t="shared" si="36"/>
        <v>13,746</v>
      </c>
      <c r="F201">
        <v>4.2</v>
      </c>
      <c r="G201" t="s">
        <v>100</v>
      </c>
      <c r="H201" s="4" t="str">
        <f t="shared" si="37"/>
        <v>23%</v>
      </c>
      <c r="I201" t="s">
        <v>337</v>
      </c>
      <c r="J201" s="2" t="str">
        <f t="shared" si="38"/>
        <v xml:space="preserve">3,765 </v>
      </c>
      <c r="K201" s="2" t="str">
        <f t="shared" si="39"/>
        <v xml:space="preserve"> 186 </v>
      </c>
      <c r="L201" s="2" t="str">
        <f t="shared" si="40"/>
        <v xml:space="preserve">8 GB </v>
      </c>
      <c r="M201" s="2" t="str">
        <f t="shared" si="41"/>
        <v xml:space="preserve">256 GB </v>
      </c>
      <c r="N201" s="2" t="str">
        <f t="shared" si="42"/>
        <v xml:space="preserve">6.74 </v>
      </c>
      <c r="O201" s="2" t="str">
        <f t="shared" si="43"/>
        <v>50</v>
      </c>
      <c r="P201" s="2" t="e">
        <f t="shared" si="44"/>
        <v>#VALUE!</v>
      </c>
      <c r="Q201" s="2" t="str">
        <f t="shared" si="45"/>
        <v xml:space="preserve">5000 </v>
      </c>
      <c r="R201" s="2" t="e">
        <f t="shared" si="46"/>
        <v>#VALUE!</v>
      </c>
      <c r="T201" t="s">
        <v>338</v>
      </c>
    </row>
    <row r="202" spans="1:20" x14ac:dyDescent="0.4">
      <c r="A202" t="s">
        <v>35</v>
      </c>
      <c r="B202" t="str">
        <f t="shared" si="35"/>
        <v xml:space="preserve">REDMI Note 13 Pro 5G </v>
      </c>
      <c r="C202" s="5" t="str">
        <f>MID(A202,FIND("(",A202)+1,FIND(",",A202)-FIND("(",A202)-1)</f>
        <v>Arctic White</v>
      </c>
      <c r="D202" t="s">
        <v>6</v>
      </c>
      <c r="E202" s="3" t="str">
        <f t="shared" si="36"/>
        <v>24,999</v>
      </c>
      <c r="F202">
        <v>4.3</v>
      </c>
      <c r="G202" t="s">
        <v>7</v>
      </c>
      <c r="H202" s="4" t="str">
        <f t="shared" si="37"/>
        <v>13%</v>
      </c>
      <c r="I202" t="s">
        <v>8</v>
      </c>
      <c r="J202" s="2" t="str">
        <f t="shared" si="38"/>
        <v xml:space="preserve">16,522 </v>
      </c>
      <c r="K202" s="2" t="str">
        <f t="shared" si="39"/>
        <v xml:space="preserve"> 1,485 </v>
      </c>
      <c r="L202" s="2" t="str">
        <f t="shared" si="40"/>
        <v xml:space="preserve">8 GB </v>
      </c>
      <c r="M202" s="2" t="str">
        <f t="shared" si="41"/>
        <v xml:space="preserve">128 GB </v>
      </c>
      <c r="N202" s="2" t="str">
        <f t="shared" si="42"/>
        <v xml:space="preserve">6.67 </v>
      </c>
      <c r="O202" s="2" t="str">
        <f t="shared" si="43"/>
        <v>200</v>
      </c>
      <c r="P202" s="2" t="str">
        <f t="shared" si="44"/>
        <v>8MP + 2MP</v>
      </c>
      <c r="Q202" s="2" t="str">
        <f t="shared" si="45"/>
        <v xml:space="preserve">5100 </v>
      </c>
      <c r="R202" s="2" t="str">
        <f t="shared" si="46"/>
        <v xml:space="preserve">7s Gen 2 Mobile Platform 5G </v>
      </c>
      <c r="T202" t="s">
        <v>9</v>
      </c>
    </row>
    <row r="203" spans="1:20" x14ac:dyDescent="0.4">
      <c r="A203" t="s">
        <v>36</v>
      </c>
      <c r="B203" t="str">
        <f t="shared" si="35"/>
        <v xml:space="preserve">REDMI Note 13 Pro+ 5G </v>
      </c>
      <c r="C203" s="5" t="str">
        <f>MID(A203,FIND("(",A203)+1,FIND(",",A203)-FIND("(",A203)-1)</f>
        <v>Fusion Black</v>
      </c>
      <c r="D203" t="s">
        <v>11</v>
      </c>
      <c r="E203" s="3" t="str">
        <f t="shared" si="36"/>
        <v>30,999</v>
      </c>
      <c r="F203">
        <v>4.2</v>
      </c>
      <c r="G203" t="s">
        <v>12</v>
      </c>
      <c r="H203" s="4" t="str">
        <f t="shared" si="37"/>
        <v>8%</v>
      </c>
      <c r="I203" t="s">
        <v>13</v>
      </c>
      <c r="J203" s="2" t="str">
        <f t="shared" si="38"/>
        <v xml:space="preserve">7,304 </v>
      </c>
      <c r="K203" s="2" t="str">
        <f t="shared" si="39"/>
        <v xml:space="preserve"> 825 </v>
      </c>
      <c r="L203" s="2" t="str">
        <f t="shared" si="40"/>
        <v xml:space="preserve">8 GB </v>
      </c>
      <c r="M203" s="2" t="str">
        <f t="shared" si="41"/>
        <v xml:space="preserve">256 GB </v>
      </c>
      <c r="N203" s="2" t="str">
        <f t="shared" si="42"/>
        <v xml:space="preserve">6.67 </v>
      </c>
      <c r="O203" s="2" t="str">
        <f t="shared" si="43"/>
        <v>200</v>
      </c>
      <c r="P203" s="2" t="str">
        <f t="shared" si="44"/>
        <v>8MP + 2MP</v>
      </c>
      <c r="Q203" s="2" t="str">
        <f t="shared" si="45"/>
        <v xml:space="preserve">5000 </v>
      </c>
      <c r="R203" s="2" t="str">
        <f t="shared" si="46"/>
        <v xml:space="preserve">Dimensity 7200 Ultra 5G </v>
      </c>
      <c r="T203" t="s">
        <v>14</v>
      </c>
    </row>
    <row r="204" spans="1:20" x14ac:dyDescent="0.4">
      <c r="A204" t="s">
        <v>354</v>
      </c>
      <c r="B204" t="str">
        <f t="shared" si="35"/>
        <v xml:space="preserve">REDMI 13c 5G </v>
      </c>
      <c r="C204" s="5" t="str">
        <f>MID(A204,FIND("(",A204)+1,FIND(",",A204)-FIND("(",A204)-1)</f>
        <v>Startrail Green</v>
      </c>
      <c r="D204" t="s">
        <v>355</v>
      </c>
      <c r="E204" s="3" t="str">
        <f t="shared" si="36"/>
        <v>10,199</v>
      </c>
      <c r="F204">
        <v>4.3</v>
      </c>
      <c r="G204" t="s">
        <v>156</v>
      </c>
      <c r="H204" s="4" t="str">
        <f t="shared" si="37"/>
        <v>27%</v>
      </c>
      <c r="I204" t="s">
        <v>171</v>
      </c>
      <c r="J204" s="2" t="str">
        <f t="shared" si="38"/>
        <v xml:space="preserve">11,733 </v>
      </c>
      <c r="K204" s="2" t="str">
        <f t="shared" si="39"/>
        <v xml:space="preserve"> 380 </v>
      </c>
      <c r="L204" s="2" t="str">
        <f t="shared" si="40"/>
        <v xml:space="preserve">4 GB </v>
      </c>
      <c r="M204" s="2" t="str">
        <f t="shared" si="41"/>
        <v xml:space="preserve">128 GB </v>
      </c>
      <c r="N204" s="2" t="str">
        <f t="shared" si="42"/>
        <v xml:space="preserve">6.74 </v>
      </c>
      <c r="O204" s="2" t="str">
        <f t="shared" si="43"/>
        <v>50</v>
      </c>
      <c r="P204" s="2" t="e">
        <f t="shared" si="44"/>
        <v>#VALUE!</v>
      </c>
      <c r="Q204" s="2" t="str">
        <f t="shared" si="45"/>
        <v xml:space="preserve">5000 </v>
      </c>
      <c r="R204" s="2" t="e">
        <f t="shared" si="46"/>
        <v>#VALUE!</v>
      </c>
      <c r="T204" t="s">
        <v>356</v>
      </c>
    </row>
    <row r="205" spans="1:20" x14ac:dyDescent="0.4">
      <c r="A205" t="s">
        <v>357</v>
      </c>
      <c r="B205" t="str">
        <f t="shared" si="35"/>
        <v xml:space="preserve">POCO M6 5G </v>
      </c>
      <c r="C205" s="5" t="str">
        <f>MID(A205,FIND("(",A205)+1,FIND(",",A205)-FIND("(",A205)-1)</f>
        <v>Galactic Black</v>
      </c>
      <c r="D205" t="s">
        <v>31</v>
      </c>
      <c r="E205" s="3" t="str">
        <f t="shared" si="36"/>
        <v>9,999</v>
      </c>
      <c r="F205">
        <v>4.3</v>
      </c>
      <c r="G205" t="s">
        <v>358</v>
      </c>
      <c r="H205" s="4" t="str">
        <f t="shared" si="37"/>
        <v>28%</v>
      </c>
      <c r="I205" t="s">
        <v>359</v>
      </c>
      <c r="J205" s="2" t="str">
        <f t="shared" si="38"/>
        <v xml:space="preserve">23,319 </v>
      </c>
      <c r="K205" s="2" t="str">
        <f t="shared" si="39"/>
        <v xml:space="preserve"> 1,246 </v>
      </c>
      <c r="L205" s="2" t="str">
        <f t="shared" si="40"/>
        <v xml:space="preserve">6 GB </v>
      </c>
      <c r="M205" s="2" t="str">
        <f t="shared" si="41"/>
        <v xml:space="preserve">128 GB </v>
      </c>
      <c r="N205" s="2" t="str">
        <f t="shared" si="42"/>
        <v xml:space="preserve">6.74 </v>
      </c>
      <c r="O205" s="2" t="str">
        <f t="shared" si="43"/>
        <v>50</v>
      </c>
      <c r="P205" s="2" t="e">
        <f t="shared" si="44"/>
        <v>#VALUE!</v>
      </c>
      <c r="Q205" s="2" t="str">
        <f t="shared" si="45"/>
        <v xml:space="preserve"> | 5MP Front Camera5000 </v>
      </c>
      <c r="R205" s="2" t="str">
        <f t="shared" si="46"/>
        <v xml:space="preserve">Mediatek Dimensity 6100+ </v>
      </c>
      <c r="T205" t="s">
        <v>360</v>
      </c>
    </row>
    <row r="206" spans="1:20" x14ac:dyDescent="0.4">
      <c r="A206" t="s">
        <v>361</v>
      </c>
      <c r="B206" t="str">
        <f t="shared" si="35"/>
        <v xml:space="preserve">SAMSUNG Galaxy F15 5G </v>
      </c>
      <c r="C206" s="5" t="str">
        <f>MID(A206,FIND("(",A206)+1,FIND(",",A206)-FIND("(",A206)-1)</f>
        <v>Groovy Violet</v>
      </c>
      <c r="D206" t="s">
        <v>362</v>
      </c>
      <c r="E206" s="3" t="str">
        <f t="shared" si="36"/>
        <v>14,499</v>
      </c>
      <c r="F206">
        <v>4.2</v>
      </c>
      <c r="G206" t="s">
        <v>139</v>
      </c>
      <c r="H206" s="4" t="str">
        <f t="shared" si="37"/>
        <v>14%</v>
      </c>
      <c r="I206" t="s">
        <v>363</v>
      </c>
      <c r="J206" s="2" t="str">
        <f t="shared" si="38"/>
        <v xml:space="preserve">20,043 </v>
      </c>
      <c r="K206" s="2" t="str">
        <f t="shared" si="39"/>
        <v xml:space="preserve"> 1,672 </v>
      </c>
      <c r="L206" s="2" t="str">
        <f t="shared" si="40"/>
        <v xml:space="preserve">6 GB </v>
      </c>
      <c r="M206" s="2" t="str">
        <f t="shared" si="41"/>
        <v xml:space="preserve">128 GB </v>
      </c>
      <c r="N206" s="2" t="str">
        <f t="shared" si="42"/>
        <v xml:space="preserve">6.5 </v>
      </c>
      <c r="O206" s="2" t="str">
        <f t="shared" si="43"/>
        <v>50</v>
      </c>
      <c r="P206" s="2" t="str">
        <f t="shared" si="44"/>
        <v>5MP + 2MP</v>
      </c>
      <c r="Q206" s="2" t="str">
        <f t="shared" si="45"/>
        <v xml:space="preserve">6000 </v>
      </c>
      <c r="R206" s="2" t="str">
        <f t="shared" si="46"/>
        <v xml:space="preserve">MediaTek Dimensity 6100+ </v>
      </c>
      <c r="T206" t="s">
        <v>364</v>
      </c>
    </row>
    <row r="207" spans="1:20" x14ac:dyDescent="0.4">
      <c r="A207" t="s">
        <v>365</v>
      </c>
      <c r="B207" t="str">
        <f t="shared" si="35"/>
        <v xml:space="preserve">POCO X6 5G </v>
      </c>
      <c r="C207" s="5" t="str">
        <f>MID(A207,FIND("(",A207)+1,FIND(",",A207)-FIND("(",A207)-1)</f>
        <v>Snowstorm White</v>
      </c>
      <c r="D207" t="s">
        <v>122</v>
      </c>
      <c r="E207" s="3" t="str">
        <f t="shared" si="36"/>
        <v>18,999</v>
      </c>
      <c r="F207">
        <v>4.2</v>
      </c>
      <c r="G207" t="s">
        <v>366</v>
      </c>
      <c r="H207" s="4" t="str">
        <f t="shared" si="37"/>
        <v>24%</v>
      </c>
      <c r="I207" t="s">
        <v>367</v>
      </c>
      <c r="J207" s="2" t="str">
        <f t="shared" si="38"/>
        <v xml:space="preserve">12,093 </v>
      </c>
      <c r="K207" s="2" t="str">
        <f t="shared" si="39"/>
        <v xml:space="preserve"> 1,463 </v>
      </c>
      <c r="L207" s="2" t="str">
        <f t="shared" si="40"/>
        <v xml:space="preserve">8 GB </v>
      </c>
      <c r="M207" s="2" t="str">
        <f t="shared" si="41"/>
        <v xml:space="preserve">256 GB </v>
      </c>
      <c r="N207" s="2" t="str">
        <f t="shared" si="42"/>
        <v xml:space="preserve">6.67 </v>
      </c>
      <c r="O207" s="2" t="str">
        <f t="shared" si="43"/>
        <v>64</v>
      </c>
      <c r="P207" s="2" t="str">
        <f t="shared" si="44"/>
        <v>8MP + 2MP</v>
      </c>
      <c r="Q207" s="2" t="str">
        <f t="shared" si="45"/>
        <v xml:space="preserve">5100 </v>
      </c>
      <c r="R207" s="2" t="str">
        <f t="shared" si="46"/>
        <v xml:space="preserve">7s Gen 2 Mobile Platform 5G </v>
      </c>
      <c r="T207" t="s">
        <v>368</v>
      </c>
    </row>
    <row r="208" spans="1:20" x14ac:dyDescent="0.4">
      <c r="A208" t="s">
        <v>43</v>
      </c>
      <c r="B208" t="str">
        <f t="shared" si="35"/>
        <v xml:space="preserve">REDMI Note 13 Pro 5G </v>
      </c>
      <c r="C208" s="5" t="str">
        <f>MID(A208,FIND("(",A208)+1,FIND(",",A208)-FIND("(",A208)-1)</f>
        <v>Coral Purple</v>
      </c>
      <c r="D208" t="s">
        <v>6</v>
      </c>
      <c r="E208" s="3" t="str">
        <f t="shared" si="36"/>
        <v>24,999</v>
      </c>
      <c r="F208">
        <v>4.3</v>
      </c>
      <c r="G208" t="s">
        <v>7</v>
      </c>
      <c r="H208" s="4" t="str">
        <f t="shared" si="37"/>
        <v>13%</v>
      </c>
      <c r="I208" t="s">
        <v>8</v>
      </c>
      <c r="J208" s="2" t="str">
        <f t="shared" si="38"/>
        <v xml:space="preserve">16,522 </v>
      </c>
      <c r="K208" s="2" t="str">
        <f t="shared" si="39"/>
        <v xml:space="preserve"> 1,485 </v>
      </c>
      <c r="L208" s="2" t="str">
        <f t="shared" si="40"/>
        <v xml:space="preserve">8 GB </v>
      </c>
      <c r="M208" s="2" t="str">
        <f t="shared" si="41"/>
        <v xml:space="preserve">128 GB </v>
      </c>
      <c r="N208" s="2" t="str">
        <f t="shared" si="42"/>
        <v xml:space="preserve">6.67 </v>
      </c>
      <c r="O208" s="2" t="str">
        <f t="shared" si="43"/>
        <v>200</v>
      </c>
      <c r="P208" s="2" t="str">
        <f t="shared" si="44"/>
        <v>8MP + 2MP</v>
      </c>
      <c r="Q208" s="2" t="str">
        <f t="shared" si="45"/>
        <v xml:space="preserve">5100 </v>
      </c>
      <c r="R208" s="2" t="str">
        <f t="shared" si="46"/>
        <v xml:space="preserve">7s Gen 2 Mobile Platform 5G </v>
      </c>
      <c r="T208" t="s">
        <v>9</v>
      </c>
    </row>
    <row r="209" spans="1:20" x14ac:dyDescent="0.4">
      <c r="A209" t="s">
        <v>44</v>
      </c>
      <c r="B209" t="str">
        <f t="shared" si="35"/>
        <v xml:space="preserve">REDMI Note 13 Pro+ 5G </v>
      </c>
      <c r="C209" s="5" t="str">
        <f>MID(A209,FIND("(",A209)+1,FIND(",",A209)-FIND("(",A209)-1)</f>
        <v>Fusion Purple</v>
      </c>
      <c r="D209" t="s">
        <v>11</v>
      </c>
      <c r="E209" s="3" t="str">
        <f t="shared" si="36"/>
        <v>30,999</v>
      </c>
      <c r="F209">
        <v>4.2</v>
      </c>
      <c r="G209" t="s">
        <v>12</v>
      </c>
      <c r="H209" s="4" t="str">
        <f t="shared" si="37"/>
        <v>8%</v>
      </c>
      <c r="I209" t="s">
        <v>13</v>
      </c>
      <c r="J209" s="2" t="str">
        <f t="shared" si="38"/>
        <v xml:space="preserve">7,304 </v>
      </c>
      <c r="K209" s="2" t="str">
        <f t="shared" si="39"/>
        <v xml:space="preserve"> 825 </v>
      </c>
      <c r="L209" s="2" t="str">
        <f t="shared" si="40"/>
        <v xml:space="preserve">8 GB </v>
      </c>
      <c r="M209" s="2" t="str">
        <f t="shared" si="41"/>
        <v xml:space="preserve">256 GB </v>
      </c>
      <c r="N209" s="2" t="str">
        <f t="shared" si="42"/>
        <v xml:space="preserve">6.67 </v>
      </c>
      <c r="O209" s="2" t="str">
        <f t="shared" si="43"/>
        <v>200</v>
      </c>
      <c r="P209" s="2" t="str">
        <f t="shared" si="44"/>
        <v>8MP + 2MP</v>
      </c>
      <c r="Q209" s="2" t="str">
        <f t="shared" si="45"/>
        <v xml:space="preserve">5000 </v>
      </c>
      <c r="R209" s="2" t="str">
        <f t="shared" si="46"/>
        <v xml:space="preserve">Dimensity 7200 Ultra 5G </v>
      </c>
      <c r="T209" t="s">
        <v>14</v>
      </c>
    </row>
    <row r="210" spans="1:20" x14ac:dyDescent="0.4">
      <c r="A210" t="s">
        <v>369</v>
      </c>
      <c r="B210" t="str">
        <f t="shared" si="35"/>
        <v xml:space="preserve">POCO M6 5G </v>
      </c>
      <c r="C210" s="5" t="str">
        <f>MID(A210,FIND("(",A210)+1,FIND(",",A210)-FIND("(",A210)-1)</f>
        <v>Polaris Green</v>
      </c>
      <c r="D210" t="s">
        <v>31</v>
      </c>
      <c r="E210" s="3" t="str">
        <f t="shared" si="36"/>
        <v>9,999</v>
      </c>
      <c r="F210">
        <v>4.3</v>
      </c>
      <c r="G210" t="s">
        <v>358</v>
      </c>
      <c r="H210" s="4" t="str">
        <f t="shared" si="37"/>
        <v>28%</v>
      </c>
      <c r="I210" t="s">
        <v>359</v>
      </c>
      <c r="J210" s="2" t="str">
        <f t="shared" si="38"/>
        <v xml:space="preserve">23,319 </v>
      </c>
      <c r="K210" s="2" t="str">
        <f t="shared" si="39"/>
        <v xml:space="preserve"> 1,246 </v>
      </c>
      <c r="L210" s="2" t="str">
        <f t="shared" si="40"/>
        <v xml:space="preserve">6 GB </v>
      </c>
      <c r="M210" s="2" t="str">
        <f t="shared" si="41"/>
        <v xml:space="preserve">128 GB </v>
      </c>
      <c r="N210" s="2" t="str">
        <f t="shared" si="42"/>
        <v xml:space="preserve">6.74 </v>
      </c>
      <c r="O210" s="2" t="str">
        <f t="shared" si="43"/>
        <v>50</v>
      </c>
      <c r="P210" s="2" t="e">
        <f t="shared" si="44"/>
        <v>#VALUE!</v>
      </c>
      <c r="Q210" s="2" t="str">
        <f t="shared" si="45"/>
        <v xml:space="preserve"> | 5MP Front Camera5000 </v>
      </c>
      <c r="R210" s="2" t="str">
        <f t="shared" si="46"/>
        <v xml:space="preserve">Mediatek Dimensity 6100+ </v>
      </c>
      <c r="T210" t="s">
        <v>360</v>
      </c>
    </row>
    <row r="211" spans="1:20" x14ac:dyDescent="0.4">
      <c r="A211" t="s">
        <v>370</v>
      </c>
      <c r="B211" t="str">
        <f t="shared" si="35"/>
        <v xml:space="preserve">SAMSUNG Galaxy M14 4G </v>
      </c>
      <c r="C211" s="5" t="str">
        <f>MID(A211,FIND("(",A211)+1,FIND(",",A211)-FIND("(",A211)-1)</f>
        <v>Sapphire Blue</v>
      </c>
      <c r="D211" t="s">
        <v>371</v>
      </c>
      <c r="E211" s="3" t="str">
        <f t="shared" si="36"/>
        <v>8,395</v>
      </c>
      <c r="F211">
        <v>4</v>
      </c>
      <c r="G211" t="s">
        <v>372</v>
      </c>
      <c r="H211" s="4" t="str">
        <f t="shared" si="37"/>
        <v>40%</v>
      </c>
      <c r="I211" t="s">
        <v>373</v>
      </c>
      <c r="J211" s="2" t="str">
        <f t="shared" si="38"/>
        <v xml:space="preserve">594 </v>
      </c>
      <c r="K211" s="2" t="str">
        <f t="shared" si="39"/>
        <v xml:space="preserve"> 22 </v>
      </c>
      <c r="L211" s="2" t="str">
        <f t="shared" si="40"/>
        <v xml:space="preserve">4 GB </v>
      </c>
      <c r="M211" s="2" t="str">
        <f t="shared" si="41"/>
        <v xml:space="preserve">64 GB </v>
      </c>
      <c r="N211" s="2" t="str">
        <f t="shared" si="42"/>
        <v xml:space="preserve">6.6 </v>
      </c>
      <c r="O211" s="2" t="str">
        <f t="shared" si="43"/>
        <v>50</v>
      </c>
      <c r="P211" s="2" t="e">
        <f t="shared" si="44"/>
        <v>#VALUE!</v>
      </c>
      <c r="Q211" s="2" t="str">
        <f t="shared" si="45"/>
        <v xml:space="preserve">6000 </v>
      </c>
      <c r="R211" s="2" t="e">
        <f t="shared" si="46"/>
        <v>#VALUE!</v>
      </c>
      <c r="T211" t="s">
        <v>374</v>
      </c>
    </row>
    <row r="212" spans="1:20" x14ac:dyDescent="0.4">
      <c r="A212" t="s">
        <v>297</v>
      </c>
      <c r="B212" t="str">
        <f t="shared" si="35"/>
        <v xml:space="preserve">CMF by Nothing Phone 1 </v>
      </c>
      <c r="C212" s="5" t="str">
        <f>MID(A212,FIND("(",A212)+1,FIND(",",A212)-FIND("(",A212)-1)</f>
        <v>Black</v>
      </c>
      <c r="D212" t="s">
        <v>138</v>
      </c>
      <c r="E212" s="3" t="str">
        <f t="shared" si="36"/>
        <v>17,999</v>
      </c>
      <c r="F212">
        <v>4.3</v>
      </c>
      <c r="G212" t="s">
        <v>192</v>
      </c>
      <c r="H212" s="4" t="str">
        <f t="shared" si="37"/>
        <v>18%</v>
      </c>
      <c r="I212" t="s">
        <v>312</v>
      </c>
      <c r="J212" s="2" t="str">
        <f t="shared" si="38"/>
        <v xml:space="preserve">1,632 </v>
      </c>
      <c r="K212" s="2" t="str">
        <f t="shared" si="39"/>
        <v xml:space="preserve"> 126 </v>
      </c>
      <c r="L212" s="2" t="str">
        <f t="shared" si="40"/>
        <v xml:space="preserve">8 GB </v>
      </c>
      <c r="M212" s="2" t="str">
        <f t="shared" si="41"/>
        <v xml:space="preserve">128 GB </v>
      </c>
      <c r="N212" s="2" t="str">
        <f t="shared" si="42"/>
        <v xml:space="preserve">6.67 </v>
      </c>
      <c r="O212" s="2" t="str">
        <f t="shared" si="43"/>
        <v>50</v>
      </c>
      <c r="P212" s="2" t="str">
        <f t="shared" si="44"/>
        <v>2MP</v>
      </c>
      <c r="Q212" s="2" t="str">
        <f t="shared" si="45"/>
        <v xml:space="preserve">5000 </v>
      </c>
      <c r="R212" s="2" t="str">
        <f t="shared" si="46"/>
        <v xml:space="preserve">Dimensity 7300 5G </v>
      </c>
      <c r="T212" t="s">
        <v>313</v>
      </c>
    </row>
    <row r="213" spans="1:20" x14ac:dyDescent="0.4">
      <c r="A213" t="s">
        <v>375</v>
      </c>
      <c r="B213" t="str">
        <f t="shared" si="35"/>
        <v xml:space="preserve">Nothing Phone </v>
      </c>
      <c r="C213" s="5" t="str">
        <f>MID(A213,FIND("(",A213)+1,FIND(",",A213)-FIND("(",A213)-1)</f>
        <v>2a) 5G (Blue</v>
      </c>
      <c r="D213" t="s">
        <v>331</v>
      </c>
      <c r="E213" s="3" t="str">
        <f t="shared" si="36"/>
        <v>27,999</v>
      </c>
      <c r="F213">
        <v>4.4000000000000004</v>
      </c>
      <c r="G213" t="s">
        <v>332</v>
      </c>
      <c r="H213" s="4" t="str">
        <f t="shared" si="37"/>
        <v>6%</v>
      </c>
      <c r="I213" t="s">
        <v>333</v>
      </c>
      <c r="J213" s="2" t="str">
        <f t="shared" si="38"/>
        <v xml:space="preserve">5,809 </v>
      </c>
      <c r="K213" s="2" t="str">
        <f t="shared" si="39"/>
        <v xml:space="preserve"> 571 </v>
      </c>
      <c r="L213" s="2" t="str">
        <f t="shared" si="40"/>
        <v xml:space="preserve">12 GB </v>
      </c>
      <c r="M213" s="2" t="str">
        <f t="shared" si="41"/>
        <v xml:space="preserve">256 GB </v>
      </c>
      <c r="N213" s="2" t="str">
        <f t="shared" si="42"/>
        <v xml:space="preserve">6.7 </v>
      </c>
      <c r="O213" s="2" t="str">
        <f t="shared" si="43"/>
        <v>50</v>
      </c>
      <c r="P213" s="2" t="str">
        <f t="shared" si="44"/>
        <v>50MP</v>
      </c>
      <c r="Q213" s="2" t="str">
        <f t="shared" si="45"/>
        <v xml:space="preserve">5000 </v>
      </c>
      <c r="R213" s="2" t="str">
        <f t="shared" si="46"/>
        <v xml:space="preserve">Dimensity 7200 Pro </v>
      </c>
      <c r="T213" t="s">
        <v>334</v>
      </c>
    </row>
    <row r="214" spans="1:20" x14ac:dyDescent="0.4">
      <c r="A214" t="s">
        <v>376</v>
      </c>
      <c r="B214" t="str">
        <f t="shared" si="35"/>
        <v xml:space="preserve">SAMSUNG Galaxy F15 5G </v>
      </c>
      <c r="C214" s="5" t="str">
        <f>MID(A214,FIND("(",A214)+1,FIND(",",A214)-FIND("(",A214)-1)</f>
        <v>Ash Black</v>
      </c>
      <c r="D214" t="s">
        <v>304</v>
      </c>
      <c r="E214" s="3" t="str">
        <f t="shared" si="36"/>
        <v>12,999</v>
      </c>
      <c r="F214">
        <v>4.2</v>
      </c>
      <c r="G214" t="s">
        <v>192</v>
      </c>
      <c r="H214" s="4" t="str">
        <f t="shared" si="37"/>
        <v>18%</v>
      </c>
      <c r="I214" t="s">
        <v>305</v>
      </c>
      <c r="J214" s="2" t="str">
        <f t="shared" si="38"/>
        <v xml:space="preserve">7,718 </v>
      </c>
      <c r="K214" s="2" t="str">
        <f t="shared" si="39"/>
        <v xml:space="preserve"> 668 </v>
      </c>
      <c r="L214" s="2" t="str">
        <f t="shared" si="40"/>
        <v xml:space="preserve">4 GB </v>
      </c>
      <c r="M214" s="2" t="str">
        <f t="shared" si="41"/>
        <v xml:space="preserve">128 GB </v>
      </c>
      <c r="N214" s="2" t="str">
        <f t="shared" si="42"/>
        <v xml:space="preserve">6.5 </v>
      </c>
      <c r="O214" s="2" t="str">
        <f t="shared" si="43"/>
        <v>50</v>
      </c>
      <c r="P214" s="2" t="str">
        <f t="shared" si="44"/>
        <v>5MP + 2MP</v>
      </c>
      <c r="Q214" s="2" t="str">
        <f t="shared" si="45"/>
        <v xml:space="preserve">6000 </v>
      </c>
      <c r="R214" s="2" t="str">
        <f t="shared" si="46"/>
        <v xml:space="preserve">MediaTek Dimensity 6100+ </v>
      </c>
      <c r="T214" t="s">
        <v>306</v>
      </c>
    </row>
    <row r="215" spans="1:20" x14ac:dyDescent="0.4">
      <c r="A215" t="s">
        <v>377</v>
      </c>
      <c r="B215" t="str">
        <f t="shared" si="35"/>
        <v xml:space="preserve">POCO X6 5G </v>
      </c>
      <c r="C215" s="5" t="str">
        <f>MID(A215,FIND("(",A215)+1,FIND(",",A215)-FIND("(",A215)-1)</f>
        <v>Mirror Black</v>
      </c>
      <c r="D215" t="s">
        <v>122</v>
      </c>
      <c r="E215" s="3" t="str">
        <f t="shared" si="36"/>
        <v>18,999</v>
      </c>
      <c r="F215">
        <v>4.2</v>
      </c>
      <c r="G215" t="s">
        <v>366</v>
      </c>
      <c r="H215" s="4" t="str">
        <f t="shared" si="37"/>
        <v>24%</v>
      </c>
      <c r="I215" t="s">
        <v>367</v>
      </c>
      <c r="J215" s="2" t="str">
        <f t="shared" si="38"/>
        <v xml:space="preserve">12,093 </v>
      </c>
      <c r="K215" s="2" t="str">
        <f t="shared" si="39"/>
        <v xml:space="preserve"> 1,463 </v>
      </c>
      <c r="L215" s="2" t="str">
        <f t="shared" si="40"/>
        <v xml:space="preserve">8 GB </v>
      </c>
      <c r="M215" s="2" t="str">
        <f t="shared" si="41"/>
        <v xml:space="preserve">256 GB </v>
      </c>
      <c r="N215" s="2" t="str">
        <f t="shared" si="42"/>
        <v xml:space="preserve">6.67 </v>
      </c>
      <c r="O215" s="2" t="str">
        <f t="shared" si="43"/>
        <v>64</v>
      </c>
      <c r="P215" s="2" t="str">
        <f t="shared" si="44"/>
        <v>8MP + 2MP</v>
      </c>
      <c r="Q215" s="2" t="str">
        <f t="shared" si="45"/>
        <v xml:space="preserve">5100 </v>
      </c>
      <c r="R215" s="2" t="str">
        <f t="shared" si="46"/>
        <v xml:space="preserve">7s Gen 2 Mobile Platform 5G </v>
      </c>
      <c r="T215" t="s">
        <v>368</v>
      </c>
    </row>
    <row r="216" spans="1:20" x14ac:dyDescent="0.4">
      <c r="A216" t="s">
        <v>378</v>
      </c>
      <c r="B216" t="str">
        <f t="shared" si="35"/>
        <v xml:space="preserve">REDMI Note 13 Pro 5G </v>
      </c>
      <c r="C216" s="5" t="str">
        <f>MID(A216,FIND("(",A216)+1,FIND(",",A216)-FIND("(",A216)-1)</f>
        <v>Coral Purple</v>
      </c>
      <c r="D216" t="s">
        <v>379</v>
      </c>
      <c r="E216" s="3" t="str">
        <f t="shared" si="36"/>
        <v>24,865</v>
      </c>
      <c r="F216">
        <v>4.2</v>
      </c>
      <c r="G216" t="s">
        <v>366</v>
      </c>
      <c r="H216" s="4" t="str">
        <f t="shared" si="37"/>
        <v>24%</v>
      </c>
      <c r="I216" t="s">
        <v>380</v>
      </c>
      <c r="J216" s="2" t="str">
        <f t="shared" si="38"/>
        <v xml:space="preserve">2,341 </v>
      </c>
      <c r="K216" s="2" t="str">
        <f t="shared" si="39"/>
        <v xml:space="preserve"> 216 </v>
      </c>
      <c r="L216" s="2" t="str">
        <f t="shared" si="40"/>
        <v xml:space="preserve">12 GB </v>
      </c>
      <c r="M216" s="2" t="str">
        <f t="shared" si="41"/>
        <v xml:space="preserve">256 GB </v>
      </c>
      <c r="N216" s="2" t="str">
        <f t="shared" si="42"/>
        <v xml:space="preserve">6.67 </v>
      </c>
      <c r="O216" s="2" t="str">
        <f t="shared" si="43"/>
        <v>200</v>
      </c>
      <c r="P216" s="2" t="str">
        <f t="shared" si="44"/>
        <v>8MP + 2MP</v>
      </c>
      <c r="Q216" s="2" t="str">
        <f t="shared" si="45"/>
        <v xml:space="preserve">5100 </v>
      </c>
      <c r="R216" s="2" t="str">
        <f t="shared" si="46"/>
        <v xml:space="preserve">7s Gen 2 Mobile Platform 5G </v>
      </c>
      <c r="T216" t="s">
        <v>381</v>
      </c>
    </row>
    <row r="217" spans="1:20" x14ac:dyDescent="0.4">
      <c r="A217" t="s">
        <v>382</v>
      </c>
      <c r="B217" t="str">
        <f t="shared" si="35"/>
        <v xml:space="preserve">REDMI 13c 5G </v>
      </c>
      <c r="C217" s="5" t="str">
        <f>MID(A217,FIND("(",A217)+1,FIND(",",A217)-FIND("(",A217)-1)</f>
        <v>Startrail Silver</v>
      </c>
      <c r="D217" t="s">
        <v>383</v>
      </c>
      <c r="E217" s="3" t="str">
        <f t="shared" si="36"/>
        <v>11,788</v>
      </c>
      <c r="F217">
        <v>4.2</v>
      </c>
      <c r="G217" t="s">
        <v>95</v>
      </c>
      <c r="H217" s="4" t="str">
        <f t="shared" si="37"/>
        <v>26%</v>
      </c>
      <c r="I217" t="s">
        <v>384</v>
      </c>
      <c r="J217" s="2" t="str">
        <f t="shared" si="38"/>
        <v xml:space="preserve">8,417 </v>
      </c>
      <c r="K217" s="2" t="str">
        <f t="shared" si="39"/>
        <v xml:space="preserve"> 384 </v>
      </c>
      <c r="L217" s="2" t="str">
        <f t="shared" si="40"/>
        <v xml:space="preserve">6 GB </v>
      </c>
      <c r="M217" s="2" t="str">
        <f t="shared" si="41"/>
        <v xml:space="preserve">128 GB </v>
      </c>
      <c r="N217" s="2" t="str">
        <f t="shared" si="42"/>
        <v xml:space="preserve">6.74 </v>
      </c>
      <c r="O217" s="2" t="str">
        <f t="shared" si="43"/>
        <v>50</v>
      </c>
      <c r="P217" s="2" t="e">
        <f t="shared" si="44"/>
        <v>#VALUE!</v>
      </c>
      <c r="Q217" s="2" t="str">
        <f t="shared" si="45"/>
        <v xml:space="preserve">5000 </v>
      </c>
      <c r="R217" s="2" t="e">
        <f t="shared" si="46"/>
        <v>#VALUE!</v>
      </c>
      <c r="T217" t="s">
        <v>385</v>
      </c>
    </row>
    <row r="218" spans="1:20" x14ac:dyDescent="0.4">
      <c r="A218" t="s">
        <v>5</v>
      </c>
      <c r="B218" t="str">
        <f t="shared" si="35"/>
        <v xml:space="preserve">REDMI Note 13 Pro 5G </v>
      </c>
      <c r="C218" s="5" t="str">
        <f>MID(A218,FIND("(",A218)+1,FIND(",",A218)-FIND("(",A218)-1)</f>
        <v>Midnight Black</v>
      </c>
      <c r="D218" t="s">
        <v>6</v>
      </c>
      <c r="E218" s="3" t="str">
        <f t="shared" si="36"/>
        <v>24,999</v>
      </c>
      <c r="F218">
        <v>4.3</v>
      </c>
      <c r="G218" t="s">
        <v>7</v>
      </c>
      <c r="H218" s="4" t="str">
        <f t="shared" si="37"/>
        <v>13%</v>
      </c>
      <c r="I218" t="s">
        <v>8</v>
      </c>
      <c r="J218" s="2" t="str">
        <f t="shared" si="38"/>
        <v xml:space="preserve">16,522 </v>
      </c>
      <c r="K218" s="2" t="str">
        <f t="shared" si="39"/>
        <v xml:space="preserve"> 1,485 </v>
      </c>
      <c r="L218" s="2" t="str">
        <f t="shared" si="40"/>
        <v xml:space="preserve">8 GB </v>
      </c>
      <c r="M218" s="2" t="str">
        <f t="shared" si="41"/>
        <v xml:space="preserve">128 GB </v>
      </c>
      <c r="N218" s="2" t="str">
        <f t="shared" si="42"/>
        <v xml:space="preserve">6.67 </v>
      </c>
      <c r="O218" s="2" t="str">
        <f t="shared" si="43"/>
        <v>200</v>
      </c>
      <c r="P218" s="2" t="str">
        <f t="shared" si="44"/>
        <v>8MP + 2MP</v>
      </c>
      <c r="Q218" s="2" t="str">
        <f t="shared" si="45"/>
        <v xml:space="preserve">5100 </v>
      </c>
      <c r="R218" s="2" t="str">
        <f t="shared" si="46"/>
        <v xml:space="preserve">7s Gen 2 Mobile Platform 5G </v>
      </c>
      <c r="T218" t="s">
        <v>9</v>
      </c>
    </row>
    <row r="219" spans="1:20" x14ac:dyDescent="0.4">
      <c r="A219" t="s">
        <v>10</v>
      </c>
      <c r="B219" t="str">
        <f t="shared" si="35"/>
        <v xml:space="preserve">REDMI Note 13 Pro+ 5G </v>
      </c>
      <c r="C219" s="5" t="str">
        <f>MID(A219,FIND("(",A219)+1,FIND(",",A219)-FIND("(",A219)-1)</f>
        <v>Fusion White</v>
      </c>
      <c r="D219" t="s">
        <v>11</v>
      </c>
      <c r="E219" s="3" t="str">
        <f t="shared" si="36"/>
        <v>30,999</v>
      </c>
      <c r="F219">
        <v>4.2</v>
      </c>
      <c r="G219" t="s">
        <v>12</v>
      </c>
      <c r="H219" s="4" t="str">
        <f t="shared" si="37"/>
        <v>8%</v>
      </c>
      <c r="I219" t="s">
        <v>13</v>
      </c>
      <c r="J219" s="2" t="str">
        <f t="shared" si="38"/>
        <v xml:space="preserve">7,304 </v>
      </c>
      <c r="K219" s="2" t="str">
        <f t="shared" si="39"/>
        <v xml:space="preserve"> 825 </v>
      </c>
      <c r="L219" s="2" t="str">
        <f t="shared" si="40"/>
        <v xml:space="preserve">8 GB </v>
      </c>
      <c r="M219" s="2" t="str">
        <f t="shared" si="41"/>
        <v xml:space="preserve">256 GB </v>
      </c>
      <c r="N219" s="2" t="str">
        <f t="shared" si="42"/>
        <v xml:space="preserve">6.67 </v>
      </c>
      <c r="O219" s="2" t="str">
        <f t="shared" si="43"/>
        <v>200</v>
      </c>
      <c r="P219" s="2" t="str">
        <f t="shared" si="44"/>
        <v>8MP + 2MP</v>
      </c>
      <c r="Q219" s="2" t="str">
        <f t="shared" si="45"/>
        <v xml:space="preserve">5000 </v>
      </c>
      <c r="R219" s="2" t="str">
        <f t="shared" si="46"/>
        <v xml:space="preserve">Dimensity 7200 Ultra 5G </v>
      </c>
      <c r="T219" t="s">
        <v>14</v>
      </c>
    </row>
    <row r="220" spans="1:20" x14ac:dyDescent="0.4">
      <c r="A220" t="s">
        <v>361</v>
      </c>
      <c r="B220" t="str">
        <f t="shared" si="35"/>
        <v xml:space="preserve">SAMSUNG Galaxy F15 5G </v>
      </c>
      <c r="C220" s="5" t="str">
        <f>MID(A220,FIND("(",A220)+1,FIND(",",A220)-FIND("(",A220)-1)</f>
        <v>Groovy Violet</v>
      </c>
      <c r="D220" t="s">
        <v>304</v>
      </c>
      <c r="E220" s="3" t="str">
        <f t="shared" si="36"/>
        <v>12,999</v>
      </c>
      <c r="F220">
        <v>4.2</v>
      </c>
      <c r="G220" t="s">
        <v>192</v>
      </c>
      <c r="H220" s="4" t="str">
        <f t="shared" si="37"/>
        <v>18%</v>
      </c>
      <c r="I220" t="s">
        <v>305</v>
      </c>
      <c r="J220" s="2" t="str">
        <f t="shared" si="38"/>
        <v xml:space="preserve">7,718 </v>
      </c>
      <c r="K220" s="2" t="str">
        <f t="shared" si="39"/>
        <v xml:space="preserve"> 668 </v>
      </c>
      <c r="L220" s="2" t="str">
        <f t="shared" si="40"/>
        <v xml:space="preserve">4 GB </v>
      </c>
      <c r="M220" s="2" t="str">
        <f t="shared" si="41"/>
        <v xml:space="preserve">128 GB </v>
      </c>
      <c r="N220" s="2" t="str">
        <f t="shared" si="42"/>
        <v xml:space="preserve">6.5 </v>
      </c>
      <c r="O220" s="2" t="str">
        <f t="shared" si="43"/>
        <v>50</v>
      </c>
      <c r="P220" s="2" t="str">
        <f t="shared" si="44"/>
        <v>5MP + 2MP</v>
      </c>
      <c r="Q220" s="2" t="str">
        <f t="shared" si="45"/>
        <v xml:space="preserve">6000 </v>
      </c>
      <c r="R220" s="2" t="str">
        <f t="shared" si="46"/>
        <v xml:space="preserve">MediaTek Dimensity 6100+ </v>
      </c>
      <c r="T220" t="s">
        <v>306</v>
      </c>
    </row>
    <row r="221" spans="1:20" x14ac:dyDescent="0.4">
      <c r="A221" t="s">
        <v>326</v>
      </c>
      <c r="B221" t="str">
        <f t="shared" si="35"/>
        <v xml:space="preserve">Infinix GT 20 Pro </v>
      </c>
      <c r="C221" s="5" t="str">
        <f>MID(A221,FIND("(",A221)+1,FIND(",",A221)-FIND("(",A221)-1)</f>
        <v>Mecha Blue</v>
      </c>
      <c r="D221" t="s">
        <v>143</v>
      </c>
      <c r="E221" s="3" t="str">
        <f t="shared" si="36"/>
        <v>23,999</v>
      </c>
      <c r="F221">
        <v>4.4000000000000004</v>
      </c>
      <c r="G221" t="s">
        <v>170</v>
      </c>
      <c r="H221" s="4" t="str">
        <f t="shared" si="37"/>
        <v>25%</v>
      </c>
      <c r="I221" t="s">
        <v>386</v>
      </c>
      <c r="J221" s="2" t="str">
        <f t="shared" si="38"/>
        <v xml:space="preserve">2,488 </v>
      </c>
      <c r="K221" s="2" t="str">
        <f t="shared" si="39"/>
        <v xml:space="preserve"> 180 </v>
      </c>
      <c r="L221" s="2" t="str">
        <f t="shared" si="40"/>
        <v xml:space="preserve">8 GB </v>
      </c>
      <c r="M221" s="2" t="str">
        <f t="shared" si="41"/>
        <v xml:space="preserve">256 GB </v>
      </c>
      <c r="N221" s="2" t="str">
        <f t="shared" si="42"/>
        <v xml:space="preserve">6.78 </v>
      </c>
      <c r="O221" s="2" t="str">
        <f t="shared" si="43"/>
        <v>108</v>
      </c>
      <c r="P221" s="2" t="str">
        <f t="shared" si="44"/>
        <v>2MP + 2MP</v>
      </c>
      <c r="Q221" s="2" t="str">
        <f t="shared" si="45"/>
        <v xml:space="preserve">5000 </v>
      </c>
      <c r="R221" s="2" t="str">
        <f t="shared" si="46"/>
        <v xml:space="preserve">Dimensity 8200 Ultimate </v>
      </c>
      <c r="T221" t="s">
        <v>387</v>
      </c>
    </row>
    <row r="222" spans="1:20" x14ac:dyDescent="0.4">
      <c r="A222" t="s">
        <v>35</v>
      </c>
      <c r="B222" t="str">
        <f t="shared" si="35"/>
        <v xml:space="preserve">REDMI Note 13 Pro 5G </v>
      </c>
      <c r="C222" s="5" t="str">
        <f>MID(A222,FIND("(",A222)+1,FIND(",",A222)-FIND("(",A222)-1)</f>
        <v>Arctic White</v>
      </c>
      <c r="D222" t="s">
        <v>6</v>
      </c>
      <c r="E222" s="3" t="str">
        <f t="shared" si="36"/>
        <v>24,999</v>
      </c>
      <c r="F222">
        <v>4.3</v>
      </c>
      <c r="G222" t="s">
        <v>7</v>
      </c>
      <c r="H222" s="4" t="str">
        <f t="shared" si="37"/>
        <v>13%</v>
      </c>
      <c r="I222" t="s">
        <v>8</v>
      </c>
      <c r="J222" s="2" t="str">
        <f t="shared" si="38"/>
        <v xml:space="preserve">16,522 </v>
      </c>
      <c r="K222" s="2" t="str">
        <f t="shared" si="39"/>
        <v xml:space="preserve"> 1,485 </v>
      </c>
      <c r="L222" s="2" t="str">
        <f t="shared" si="40"/>
        <v xml:space="preserve">8 GB </v>
      </c>
      <c r="M222" s="2" t="str">
        <f t="shared" si="41"/>
        <v xml:space="preserve">128 GB </v>
      </c>
      <c r="N222" s="2" t="str">
        <f t="shared" si="42"/>
        <v xml:space="preserve">6.67 </v>
      </c>
      <c r="O222" s="2" t="str">
        <f t="shared" si="43"/>
        <v>200</v>
      </c>
      <c r="P222" s="2" t="str">
        <f t="shared" si="44"/>
        <v>8MP + 2MP</v>
      </c>
      <c r="Q222" s="2" t="str">
        <f t="shared" si="45"/>
        <v xml:space="preserve">5100 </v>
      </c>
      <c r="R222" s="2" t="str">
        <f t="shared" si="46"/>
        <v xml:space="preserve">7s Gen 2 Mobile Platform 5G </v>
      </c>
      <c r="T222" t="s">
        <v>9</v>
      </c>
    </row>
    <row r="223" spans="1:20" x14ac:dyDescent="0.4">
      <c r="A223" t="s">
        <v>36</v>
      </c>
      <c r="B223" t="str">
        <f t="shared" si="35"/>
        <v xml:space="preserve">REDMI Note 13 Pro+ 5G </v>
      </c>
      <c r="C223" s="5" t="str">
        <f>MID(A223,FIND("(",A223)+1,FIND(",",A223)-FIND("(",A223)-1)</f>
        <v>Fusion Black</v>
      </c>
      <c r="D223" t="s">
        <v>11</v>
      </c>
      <c r="E223" s="3" t="str">
        <f t="shared" si="36"/>
        <v>30,999</v>
      </c>
      <c r="F223">
        <v>4.2</v>
      </c>
      <c r="G223" t="s">
        <v>12</v>
      </c>
      <c r="H223" s="4" t="str">
        <f t="shared" si="37"/>
        <v>8%</v>
      </c>
      <c r="I223" t="s">
        <v>13</v>
      </c>
      <c r="J223" s="2" t="str">
        <f t="shared" si="38"/>
        <v xml:space="preserve">7,304 </v>
      </c>
      <c r="K223" s="2" t="str">
        <f t="shared" si="39"/>
        <v xml:space="preserve"> 825 </v>
      </c>
      <c r="L223" s="2" t="str">
        <f t="shared" si="40"/>
        <v xml:space="preserve">8 GB </v>
      </c>
      <c r="M223" s="2" t="str">
        <f t="shared" si="41"/>
        <v xml:space="preserve">256 GB </v>
      </c>
      <c r="N223" s="2" t="str">
        <f t="shared" si="42"/>
        <v xml:space="preserve">6.67 </v>
      </c>
      <c r="O223" s="2" t="str">
        <f t="shared" si="43"/>
        <v>200</v>
      </c>
      <c r="P223" s="2" t="str">
        <f t="shared" si="44"/>
        <v>8MP + 2MP</v>
      </c>
      <c r="Q223" s="2" t="str">
        <f t="shared" si="45"/>
        <v xml:space="preserve">5000 </v>
      </c>
      <c r="R223" s="2" t="str">
        <f t="shared" si="46"/>
        <v xml:space="preserve">Dimensity 7200 Ultra 5G </v>
      </c>
      <c r="T223" t="s">
        <v>14</v>
      </c>
    </row>
    <row r="224" spans="1:20" x14ac:dyDescent="0.4">
      <c r="A224" t="s">
        <v>388</v>
      </c>
      <c r="B224" t="str">
        <f t="shared" si="35"/>
        <v xml:space="preserve">Infinix GT 20 Pro </v>
      </c>
      <c r="C224" s="5" t="str">
        <f>MID(A224,FIND("(",A224)+1,FIND(",",A224)-FIND("(",A224)-1)</f>
        <v>Mecha Silver</v>
      </c>
      <c r="D224" t="s">
        <v>327</v>
      </c>
      <c r="E224" s="3" t="str">
        <f t="shared" si="36"/>
        <v>25,999</v>
      </c>
      <c r="F224">
        <v>4.3</v>
      </c>
      <c r="G224" t="s">
        <v>170</v>
      </c>
      <c r="H224" s="4" t="str">
        <f t="shared" si="37"/>
        <v>25%</v>
      </c>
      <c r="I224" t="s">
        <v>328</v>
      </c>
      <c r="J224" s="2" t="str">
        <f t="shared" si="38"/>
        <v xml:space="preserve">1,831 </v>
      </c>
      <c r="K224" s="2" t="str">
        <f t="shared" si="39"/>
        <v xml:space="preserve"> 122 </v>
      </c>
      <c r="L224" s="2" t="str">
        <f t="shared" si="40"/>
        <v xml:space="preserve">12 GB </v>
      </c>
      <c r="M224" s="2" t="str">
        <f t="shared" si="41"/>
        <v xml:space="preserve">256 GB </v>
      </c>
      <c r="N224" s="2" t="str">
        <f t="shared" si="42"/>
        <v xml:space="preserve">6.78 </v>
      </c>
      <c r="O224" s="2" t="str">
        <f t="shared" si="43"/>
        <v>108</v>
      </c>
      <c r="P224" s="2" t="str">
        <f t="shared" si="44"/>
        <v>2MP + 2MP</v>
      </c>
      <c r="Q224" s="2" t="str">
        <f t="shared" si="45"/>
        <v xml:space="preserve">5000 </v>
      </c>
      <c r="R224" s="2" t="str">
        <f t="shared" si="46"/>
        <v xml:space="preserve">Dimensity 8200 Ultimate </v>
      </c>
      <c r="T224" t="s">
        <v>329</v>
      </c>
    </row>
    <row r="225" spans="1:20" x14ac:dyDescent="0.4">
      <c r="A225" t="s">
        <v>168</v>
      </c>
      <c r="B225" t="str">
        <f t="shared" si="35"/>
        <v xml:space="preserve">REDMI 13C 5G </v>
      </c>
      <c r="C225" s="5" t="str">
        <f>MID(A225,FIND("(",A225)+1,FIND(",",A225)-FIND("(",A225)-1)</f>
        <v>Starlight Black</v>
      </c>
      <c r="D225" t="s">
        <v>21</v>
      </c>
      <c r="E225" s="3" t="str">
        <f t="shared" si="36"/>
        <v>11,999</v>
      </c>
      <c r="F225">
        <v>4.2</v>
      </c>
      <c r="G225" t="s">
        <v>170</v>
      </c>
      <c r="H225" s="4" t="str">
        <f t="shared" si="37"/>
        <v>25%</v>
      </c>
      <c r="I225" t="s">
        <v>384</v>
      </c>
      <c r="J225" s="2" t="str">
        <f t="shared" si="38"/>
        <v xml:space="preserve">8,417 </v>
      </c>
      <c r="K225" s="2" t="str">
        <f t="shared" si="39"/>
        <v xml:space="preserve"> 384 </v>
      </c>
      <c r="L225" s="2" t="str">
        <f t="shared" si="40"/>
        <v xml:space="preserve">6 GB </v>
      </c>
      <c r="M225" s="2" t="str">
        <f t="shared" si="41"/>
        <v xml:space="preserve">128 GB </v>
      </c>
      <c r="N225" s="2" t="str">
        <f t="shared" si="42"/>
        <v xml:space="preserve">6.74 </v>
      </c>
      <c r="O225" s="2" t="str">
        <f t="shared" si="43"/>
        <v>50</v>
      </c>
      <c r="P225" s="2" t="e">
        <f t="shared" si="44"/>
        <v>#VALUE!</v>
      </c>
      <c r="Q225" s="2" t="str">
        <f t="shared" si="45"/>
        <v xml:space="preserve"> | 5MP Front Camera5000 </v>
      </c>
      <c r="R225" s="2" t="str">
        <f t="shared" si="46"/>
        <v xml:space="preserve">Mediatek Dimensity 6100+ </v>
      </c>
      <c r="T225" t="s">
        <v>360</v>
      </c>
    </row>
    <row r="226" spans="1:20" x14ac:dyDescent="0.4">
      <c r="A226" t="s">
        <v>389</v>
      </c>
      <c r="B226" t="str">
        <f t="shared" si="35"/>
        <v xml:space="preserve">REDMI Note 13 5G </v>
      </c>
      <c r="C226" s="5" t="str">
        <f>MID(A226,FIND("(",A226)+1,FIND(",",A226)-FIND("(",A226)-1)</f>
        <v>Stealth Black</v>
      </c>
      <c r="D226" t="s">
        <v>390</v>
      </c>
      <c r="E226" s="3" t="str">
        <f t="shared" si="36"/>
        <v>17,529</v>
      </c>
      <c r="F226">
        <v>4.0999999999999996</v>
      </c>
      <c r="G226" t="s">
        <v>100</v>
      </c>
      <c r="H226" s="4" t="str">
        <f t="shared" si="37"/>
        <v>23%</v>
      </c>
      <c r="I226" t="s">
        <v>391</v>
      </c>
      <c r="J226" s="2" t="str">
        <f t="shared" si="38"/>
        <v xml:space="preserve">5,179 </v>
      </c>
      <c r="K226" s="2" t="str">
        <f t="shared" si="39"/>
        <v xml:space="preserve"> 298 </v>
      </c>
      <c r="L226" s="2" t="str">
        <f t="shared" si="40"/>
        <v xml:space="preserve">8 GB </v>
      </c>
      <c r="M226" s="2" t="str">
        <f t="shared" si="41"/>
        <v xml:space="preserve">256 GB </v>
      </c>
      <c r="N226" s="2" t="str">
        <f t="shared" si="42"/>
        <v xml:space="preserve">6.67 </v>
      </c>
      <c r="O226" s="2" t="str">
        <f t="shared" si="43"/>
        <v>108</v>
      </c>
      <c r="P226" s="2" t="e">
        <f t="shared" si="44"/>
        <v>#VALUE!</v>
      </c>
      <c r="Q226" s="2" t="str">
        <f t="shared" si="45"/>
        <v xml:space="preserve">5000 </v>
      </c>
      <c r="R226" s="2" t="e">
        <f t="shared" si="46"/>
        <v>#VALUE!</v>
      </c>
      <c r="T226" t="s">
        <v>392</v>
      </c>
    </row>
    <row r="227" spans="1:20" x14ac:dyDescent="0.4">
      <c r="A227" t="s">
        <v>393</v>
      </c>
      <c r="B227" t="str">
        <f t="shared" si="35"/>
        <v xml:space="preserve">realme Narzo N63 4G </v>
      </c>
      <c r="C227" s="5" t="str">
        <f>MID(A227,FIND("(",A227)+1,FIND(",",A227)-FIND("(",A227)-1)</f>
        <v>Twilight Purple</v>
      </c>
      <c r="D227" t="s">
        <v>394</v>
      </c>
      <c r="E227" s="3" t="str">
        <f t="shared" si="36"/>
        <v>8,180</v>
      </c>
      <c r="F227">
        <v>3.8</v>
      </c>
      <c r="G227" t="s">
        <v>192</v>
      </c>
      <c r="H227" s="4" t="str">
        <f t="shared" si="37"/>
        <v>18%</v>
      </c>
      <c r="I227" t="s">
        <v>255</v>
      </c>
      <c r="J227" s="2" t="str">
        <f t="shared" si="38"/>
        <v xml:space="preserve">491 </v>
      </c>
      <c r="K227" s="2" t="str">
        <f t="shared" si="39"/>
        <v xml:space="preserve"> 9 </v>
      </c>
      <c r="L227" s="2" t="str">
        <f t="shared" si="40"/>
        <v xml:space="preserve">4 GB </v>
      </c>
      <c r="M227" s="2" t="str">
        <f t="shared" si="41"/>
        <v xml:space="preserve">64 GB </v>
      </c>
      <c r="N227" s="2" t="str">
        <f t="shared" si="42"/>
        <v xml:space="preserve">6.74 </v>
      </c>
      <c r="O227" s="2" t="str">
        <f t="shared" si="43"/>
        <v>50</v>
      </c>
      <c r="P227" s="2" t="e">
        <f t="shared" si="44"/>
        <v>#VALUE!</v>
      </c>
      <c r="Q227" s="2" t="str">
        <f t="shared" si="45"/>
        <v xml:space="preserve">5000 </v>
      </c>
      <c r="R227" s="2" t="e">
        <f t="shared" si="46"/>
        <v>#VALUE!</v>
      </c>
      <c r="T227" t="s">
        <v>395</v>
      </c>
    </row>
    <row r="228" spans="1:20" x14ac:dyDescent="0.4">
      <c r="A228" t="s">
        <v>43</v>
      </c>
      <c r="B228" t="str">
        <f t="shared" si="35"/>
        <v xml:space="preserve">REDMI Note 13 Pro 5G </v>
      </c>
      <c r="C228" s="5" t="str">
        <f>MID(A228,FIND("(",A228)+1,FIND(",",A228)-FIND("(",A228)-1)</f>
        <v>Coral Purple</v>
      </c>
      <c r="D228" t="s">
        <v>6</v>
      </c>
      <c r="E228" s="3" t="str">
        <f t="shared" si="36"/>
        <v>24,999</v>
      </c>
      <c r="F228">
        <v>4.3</v>
      </c>
      <c r="G228" t="s">
        <v>7</v>
      </c>
      <c r="H228" s="4" t="str">
        <f t="shared" si="37"/>
        <v>13%</v>
      </c>
      <c r="I228" t="s">
        <v>8</v>
      </c>
      <c r="J228" s="2" t="str">
        <f t="shared" si="38"/>
        <v xml:space="preserve">16,522 </v>
      </c>
      <c r="K228" s="2" t="str">
        <f t="shared" si="39"/>
        <v xml:space="preserve"> 1,485 </v>
      </c>
      <c r="L228" s="2" t="str">
        <f t="shared" si="40"/>
        <v xml:space="preserve">8 GB </v>
      </c>
      <c r="M228" s="2" t="str">
        <f t="shared" si="41"/>
        <v xml:space="preserve">128 GB </v>
      </c>
      <c r="N228" s="2" t="str">
        <f t="shared" si="42"/>
        <v xml:space="preserve">6.67 </v>
      </c>
      <c r="O228" s="2" t="str">
        <f t="shared" si="43"/>
        <v>200</v>
      </c>
      <c r="P228" s="2" t="str">
        <f t="shared" si="44"/>
        <v>8MP + 2MP</v>
      </c>
      <c r="Q228" s="2" t="str">
        <f t="shared" si="45"/>
        <v xml:space="preserve">5100 </v>
      </c>
      <c r="R228" s="2" t="str">
        <f t="shared" si="46"/>
        <v xml:space="preserve">7s Gen 2 Mobile Platform 5G </v>
      </c>
      <c r="T228" t="s">
        <v>9</v>
      </c>
    </row>
    <row r="229" spans="1:20" x14ac:dyDescent="0.4">
      <c r="A229" t="s">
        <v>44</v>
      </c>
      <c r="B229" t="str">
        <f t="shared" si="35"/>
        <v xml:space="preserve">REDMI Note 13 Pro+ 5G </v>
      </c>
      <c r="C229" s="5" t="str">
        <f>MID(A229,FIND("(",A229)+1,FIND(",",A229)-FIND("(",A229)-1)</f>
        <v>Fusion Purple</v>
      </c>
      <c r="D229" t="s">
        <v>11</v>
      </c>
      <c r="E229" s="3" t="str">
        <f t="shared" si="36"/>
        <v>30,999</v>
      </c>
      <c r="F229">
        <v>4.2</v>
      </c>
      <c r="G229" t="s">
        <v>12</v>
      </c>
      <c r="H229" s="4" t="str">
        <f t="shared" si="37"/>
        <v>8%</v>
      </c>
      <c r="I229" t="s">
        <v>13</v>
      </c>
      <c r="J229" s="2" t="str">
        <f t="shared" si="38"/>
        <v xml:space="preserve">7,304 </v>
      </c>
      <c r="K229" s="2" t="str">
        <f t="shared" si="39"/>
        <v xml:space="preserve"> 825 </v>
      </c>
      <c r="L229" s="2" t="str">
        <f t="shared" si="40"/>
        <v xml:space="preserve">8 GB </v>
      </c>
      <c r="M229" s="2" t="str">
        <f t="shared" si="41"/>
        <v xml:space="preserve">256 GB </v>
      </c>
      <c r="N229" s="2" t="str">
        <f t="shared" si="42"/>
        <v xml:space="preserve">6.67 </v>
      </c>
      <c r="O229" s="2" t="str">
        <f t="shared" si="43"/>
        <v>200</v>
      </c>
      <c r="P229" s="2" t="str">
        <f t="shared" si="44"/>
        <v>8MP + 2MP</v>
      </c>
      <c r="Q229" s="2" t="str">
        <f t="shared" si="45"/>
        <v xml:space="preserve">5000 </v>
      </c>
      <c r="R229" s="2" t="str">
        <f t="shared" si="46"/>
        <v xml:space="preserve">Dimensity 7200 Ultra 5G </v>
      </c>
      <c r="T229" t="s">
        <v>14</v>
      </c>
    </row>
    <row r="230" spans="1:20" x14ac:dyDescent="0.4">
      <c r="A230" t="s">
        <v>396</v>
      </c>
      <c r="B230" t="str">
        <f t="shared" si="35"/>
        <v xml:space="preserve">POCO X6 5G </v>
      </c>
      <c r="C230" s="5" t="str">
        <f>MID(A230,FIND("(",A230)+1,FIND(",",A230)-FIND("(",A230)-1)</f>
        <v>Mirror Black</v>
      </c>
      <c r="D230" t="s">
        <v>177</v>
      </c>
      <c r="E230" s="3" t="str">
        <f t="shared" si="36"/>
        <v>21,999</v>
      </c>
      <c r="F230">
        <v>4.3</v>
      </c>
      <c r="G230" t="s">
        <v>27</v>
      </c>
      <c r="H230" s="4" t="str">
        <f t="shared" si="37"/>
        <v>21%</v>
      </c>
      <c r="I230" t="s">
        <v>397</v>
      </c>
      <c r="J230" s="2" t="str">
        <f t="shared" si="38"/>
        <v xml:space="preserve">3,383 </v>
      </c>
      <c r="K230" s="2" t="str">
        <f t="shared" si="39"/>
        <v xml:space="preserve"> 369 </v>
      </c>
      <c r="L230" s="2" t="str">
        <f t="shared" si="40"/>
        <v xml:space="preserve">12 GB </v>
      </c>
      <c r="M230" s="2" t="str">
        <f t="shared" si="41"/>
        <v xml:space="preserve">512 GB </v>
      </c>
      <c r="N230" s="2" t="str">
        <f t="shared" si="42"/>
        <v xml:space="preserve">6.67 </v>
      </c>
      <c r="O230" s="2" t="str">
        <f t="shared" si="43"/>
        <v>64</v>
      </c>
      <c r="P230" s="2" t="str">
        <f t="shared" si="44"/>
        <v>8MP + 2MP</v>
      </c>
      <c r="Q230" s="2" t="str">
        <f t="shared" si="45"/>
        <v xml:space="preserve">5100 </v>
      </c>
      <c r="R230" s="2" t="str">
        <f t="shared" si="46"/>
        <v xml:space="preserve">7s Gen 2 Mobile Platform 5G </v>
      </c>
      <c r="T230" t="s">
        <v>398</v>
      </c>
    </row>
    <row r="231" spans="1:20" x14ac:dyDescent="0.4">
      <c r="A231" t="s">
        <v>399</v>
      </c>
      <c r="B231" t="str">
        <f t="shared" si="35"/>
        <v xml:space="preserve">Infinix GT 20 Pro </v>
      </c>
      <c r="C231" s="5" t="str">
        <f>MID(A231,FIND("(",A231)+1,FIND(",",A231)-FIND("(",A231)-1)</f>
        <v>Mecha Orange</v>
      </c>
      <c r="D231" t="s">
        <v>143</v>
      </c>
      <c r="E231" s="3" t="str">
        <f t="shared" si="36"/>
        <v>23,999</v>
      </c>
      <c r="F231">
        <v>4.4000000000000004</v>
      </c>
      <c r="G231" t="s">
        <v>170</v>
      </c>
      <c r="H231" s="4" t="str">
        <f t="shared" si="37"/>
        <v>25%</v>
      </c>
      <c r="I231" t="s">
        <v>386</v>
      </c>
      <c r="J231" s="2" t="str">
        <f t="shared" si="38"/>
        <v xml:space="preserve">2,488 </v>
      </c>
      <c r="K231" s="2" t="str">
        <f t="shared" si="39"/>
        <v xml:space="preserve"> 180 </v>
      </c>
      <c r="L231" s="2" t="str">
        <f t="shared" si="40"/>
        <v xml:space="preserve">8 GB </v>
      </c>
      <c r="M231" s="2" t="str">
        <f t="shared" si="41"/>
        <v xml:space="preserve">256 GB </v>
      </c>
      <c r="N231" s="2" t="str">
        <f t="shared" si="42"/>
        <v xml:space="preserve">6.78 </v>
      </c>
      <c r="O231" s="2" t="str">
        <f t="shared" si="43"/>
        <v>108</v>
      </c>
      <c r="P231" s="2" t="str">
        <f t="shared" si="44"/>
        <v>2MP + 2MP</v>
      </c>
      <c r="Q231" s="2" t="str">
        <f t="shared" si="45"/>
        <v xml:space="preserve">5000 </v>
      </c>
      <c r="R231" s="2" t="str">
        <f t="shared" si="46"/>
        <v xml:space="preserve">Dimensity 8200 Ultimate </v>
      </c>
      <c r="T231" t="s">
        <v>387</v>
      </c>
    </row>
    <row r="232" spans="1:20" x14ac:dyDescent="0.4">
      <c r="A232" t="s">
        <v>388</v>
      </c>
      <c r="B232" t="str">
        <f t="shared" si="35"/>
        <v xml:space="preserve">Infinix GT 20 Pro </v>
      </c>
      <c r="C232" s="5" t="str">
        <f>MID(A232,FIND("(",A232)+1,FIND(",",A232)-FIND("(",A232)-1)</f>
        <v>Mecha Silver</v>
      </c>
      <c r="D232" t="s">
        <v>143</v>
      </c>
      <c r="E232" s="3" t="str">
        <f t="shared" si="36"/>
        <v>23,999</v>
      </c>
      <c r="F232">
        <v>4.4000000000000004</v>
      </c>
      <c r="G232" t="s">
        <v>170</v>
      </c>
      <c r="H232" s="4" t="str">
        <f t="shared" si="37"/>
        <v>25%</v>
      </c>
      <c r="I232" t="s">
        <v>386</v>
      </c>
      <c r="J232" s="2" t="str">
        <f t="shared" si="38"/>
        <v xml:space="preserve">2,488 </v>
      </c>
      <c r="K232" s="2" t="str">
        <f t="shared" si="39"/>
        <v xml:space="preserve"> 180 </v>
      </c>
      <c r="L232" s="2" t="str">
        <f t="shared" si="40"/>
        <v xml:space="preserve">8 GB </v>
      </c>
      <c r="M232" s="2" t="str">
        <f t="shared" si="41"/>
        <v xml:space="preserve">256 GB </v>
      </c>
      <c r="N232" s="2" t="str">
        <f t="shared" si="42"/>
        <v xml:space="preserve">6.78 </v>
      </c>
      <c r="O232" s="2" t="str">
        <f t="shared" si="43"/>
        <v>108</v>
      </c>
      <c r="P232" s="2" t="str">
        <f t="shared" si="44"/>
        <v>2MP + 2MP</v>
      </c>
      <c r="Q232" s="2" t="str">
        <f t="shared" si="45"/>
        <v xml:space="preserve">5000 </v>
      </c>
      <c r="R232" s="2" t="str">
        <f t="shared" si="46"/>
        <v xml:space="preserve">Dimensity 8200 Ultimate </v>
      </c>
      <c r="T232" t="s">
        <v>387</v>
      </c>
    </row>
    <row r="233" spans="1:20" x14ac:dyDescent="0.4">
      <c r="A233" t="s">
        <v>400</v>
      </c>
      <c r="B233" t="str">
        <f t="shared" si="35"/>
        <v xml:space="preserve">IQOO z9x </v>
      </c>
      <c r="C233" s="5" t="str">
        <f>MID(A233,FIND("(",A233)+1,FIND(",",A233)-FIND("(",A233)-1)</f>
        <v>Tornado Green</v>
      </c>
      <c r="D233" t="s">
        <v>401</v>
      </c>
      <c r="E233" s="3" t="str">
        <f t="shared" si="36"/>
        <v>14,587</v>
      </c>
      <c r="F233">
        <v>4.3</v>
      </c>
      <c r="G233" t="s">
        <v>100</v>
      </c>
      <c r="H233" s="4" t="str">
        <f t="shared" si="37"/>
        <v>23%</v>
      </c>
      <c r="I233" t="s">
        <v>402</v>
      </c>
      <c r="J233" s="2" t="str">
        <f t="shared" si="38"/>
        <v xml:space="preserve">969 </v>
      </c>
      <c r="K233" s="2" t="str">
        <f t="shared" si="39"/>
        <v xml:space="preserve"> 34 </v>
      </c>
      <c r="L233" s="2" t="str">
        <f t="shared" si="40"/>
        <v xml:space="preserve">6 GB </v>
      </c>
      <c r="M233" s="2" t="str">
        <f t="shared" si="41"/>
        <v xml:space="preserve">128 GB </v>
      </c>
      <c r="N233" s="2" t="str">
        <f t="shared" si="42"/>
        <v xml:space="preserve">6.72 </v>
      </c>
      <c r="O233" s="2" t="str">
        <f t="shared" si="43"/>
        <v>50</v>
      </c>
      <c r="P233" s="2" t="str">
        <f t="shared" si="44"/>
        <v>2MP</v>
      </c>
      <c r="Q233" s="2" t="str">
        <f t="shared" si="45"/>
        <v xml:space="preserve">6000 </v>
      </c>
      <c r="R233" s="2" t="str">
        <f t="shared" si="46"/>
        <v xml:space="preserve">Qualcomm SM6450 Snapdragon 6 Gen 1 </v>
      </c>
      <c r="T233" t="s">
        <v>403</v>
      </c>
    </row>
    <row r="234" spans="1:20" x14ac:dyDescent="0.4">
      <c r="A234" t="s">
        <v>404</v>
      </c>
      <c r="B234" t="str">
        <f t="shared" si="35"/>
        <v xml:space="preserve">IQOO z9x </v>
      </c>
      <c r="C234" s="5" t="str">
        <f>MID(A234,FIND("(",A234)+1,FIND(",",A234)-FIND("(",A234)-1)</f>
        <v>Storm Grey</v>
      </c>
      <c r="D234" t="s">
        <v>405</v>
      </c>
      <c r="E234" s="3" t="str">
        <f t="shared" si="36"/>
        <v>14,849</v>
      </c>
      <c r="F234">
        <v>4.3</v>
      </c>
      <c r="G234" t="s">
        <v>27</v>
      </c>
      <c r="H234" s="4" t="str">
        <f t="shared" si="37"/>
        <v>21%</v>
      </c>
      <c r="I234" t="s">
        <v>402</v>
      </c>
      <c r="J234" s="2" t="str">
        <f t="shared" si="38"/>
        <v xml:space="preserve">969 </v>
      </c>
      <c r="K234" s="2" t="str">
        <f t="shared" si="39"/>
        <v xml:space="preserve"> 34 </v>
      </c>
      <c r="L234" s="2" t="str">
        <f t="shared" si="40"/>
        <v xml:space="preserve">6 GB </v>
      </c>
      <c r="M234" s="2" t="str">
        <f t="shared" si="41"/>
        <v xml:space="preserve">128 GB </v>
      </c>
      <c r="N234" s="2" t="str">
        <f t="shared" si="42"/>
        <v xml:space="preserve">6.72 </v>
      </c>
      <c r="O234" s="2" t="str">
        <f t="shared" si="43"/>
        <v>50</v>
      </c>
      <c r="P234" s="2" t="str">
        <f t="shared" si="44"/>
        <v>2MP</v>
      </c>
      <c r="Q234" s="2" t="str">
        <f t="shared" si="45"/>
        <v xml:space="preserve">6000 </v>
      </c>
      <c r="R234" s="2" t="str">
        <f t="shared" si="46"/>
        <v xml:space="preserve">Qualcomm SM6450 Snapdragon 6 Gen 1 </v>
      </c>
      <c r="T234" t="s">
        <v>403</v>
      </c>
    </row>
    <row r="235" spans="1:20" x14ac:dyDescent="0.4">
      <c r="A235" t="s">
        <v>406</v>
      </c>
      <c r="B235" t="str">
        <f t="shared" si="35"/>
        <v xml:space="preserve">Google Pixel 7 </v>
      </c>
      <c r="C235" s="5" t="str">
        <f>MID(A235,FIND("(",A235)+1,FIND(",",A235)-FIND("(",A235)-1)</f>
        <v>Snow</v>
      </c>
      <c r="D235" t="s">
        <v>407</v>
      </c>
      <c r="E235" s="3" t="str">
        <f t="shared" si="36"/>
        <v>41,999</v>
      </c>
      <c r="F235">
        <v>4.3</v>
      </c>
      <c r="G235" t="s">
        <v>71</v>
      </c>
      <c r="H235" s="4" t="str">
        <f t="shared" si="37"/>
        <v>30%</v>
      </c>
      <c r="I235" t="s">
        <v>408</v>
      </c>
      <c r="J235" s="2" t="str">
        <f t="shared" si="38"/>
        <v xml:space="preserve">14,812 </v>
      </c>
      <c r="K235" s="2" t="str">
        <f t="shared" si="39"/>
        <v xml:space="preserve"> 1,766 </v>
      </c>
      <c r="L235" s="2" t="str">
        <f t="shared" si="40"/>
        <v xml:space="preserve">8 GB </v>
      </c>
      <c r="M235" s="2" t="str">
        <f t="shared" si="41"/>
        <v xml:space="preserve">128 GB </v>
      </c>
      <c r="N235" s="2" t="str">
        <f t="shared" si="42"/>
        <v xml:space="preserve">6.3 </v>
      </c>
      <c r="O235" s="2" t="str">
        <f t="shared" si="43"/>
        <v>50</v>
      </c>
      <c r="P235" s="2" t="str">
        <f t="shared" si="44"/>
        <v>12MP</v>
      </c>
      <c r="Q235" s="2" t="str">
        <f t="shared" si="45"/>
        <v xml:space="preserve">4270 </v>
      </c>
      <c r="R235" s="2" t="str">
        <f t="shared" si="46"/>
        <v xml:space="preserve">Google Tensor G2 </v>
      </c>
      <c r="T235" t="s">
        <v>409</v>
      </c>
    </row>
    <row r="236" spans="1:20" x14ac:dyDescent="0.4">
      <c r="A236" t="s">
        <v>410</v>
      </c>
      <c r="B236" t="str">
        <f t="shared" si="35"/>
        <v xml:space="preserve">Google Pixel 7 </v>
      </c>
      <c r="C236" s="5" t="str">
        <f>MID(A236,FIND("(",A236)+1,FIND(",",A236)-FIND("(",A236)-1)</f>
        <v>Lemongrass</v>
      </c>
      <c r="D236" t="s">
        <v>407</v>
      </c>
      <c r="E236" s="3" t="str">
        <f t="shared" si="36"/>
        <v>41,999</v>
      </c>
      <c r="F236">
        <v>4.3</v>
      </c>
      <c r="G236" t="s">
        <v>71</v>
      </c>
      <c r="H236" s="4" t="str">
        <f t="shared" si="37"/>
        <v>30%</v>
      </c>
      <c r="I236" t="s">
        <v>408</v>
      </c>
      <c r="J236" s="2" t="str">
        <f t="shared" si="38"/>
        <v xml:space="preserve">14,812 </v>
      </c>
      <c r="K236" s="2" t="str">
        <f t="shared" si="39"/>
        <v xml:space="preserve"> 1,766 </v>
      </c>
      <c r="L236" s="2" t="str">
        <f t="shared" si="40"/>
        <v xml:space="preserve">8 GB </v>
      </c>
      <c r="M236" s="2" t="str">
        <f t="shared" si="41"/>
        <v xml:space="preserve">128 GB </v>
      </c>
      <c r="N236" s="2" t="str">
        <f t="shared" si="42"/>
        <v xml:space="preserve">6.3 </v>
      </c>
      <c r="O236" s="2" t="str">
        <f t="shared" si="43"/>
        <v>50</v>
      </c>
      <c r="P236" s="2" t="str">
        <f t="shared" si="44"/>
        <v>12MP</v>
      </c>
      <c r="Q236" s="2" t="str">
        <f t="shared" si="45"/>
        <v xml:space="preserve">4270 </v>
      </c>
      <c r="R236" s="2" t="str">
        <f t="shared" si="46"/>
        <v xml:space="preserve">Google Tensor G2 </v>
      </c>
      <c r="T236" t="s">
        <v>411</v>
      </c>
    </row>
    <row r="237" spans="1:20" x14ac:dyDescent="0.4">
      <c r="A237" t="s">
        <v>412</v>
      </c>
      <c r="B237" t="str">
        <f t="shared" si="35"/>
        <v xml:space="preserve">POCO C65 </v>
      </c>
      <c r="C237" s="5" t="str">
        <f>MID(A237,FIND("(",A237)+1,FIND(",",A237)-FIND("(",A237)-1)</f>
        <v>Matte Black</v>
      </c>
      <c r="D237" t="s">
        <v>196</v>
      </c>
      <c r="E237" s="3" t="str">
        <f t="shared" si="36"/>
        <v>8,499</v>
      </c>
      <c r="F237">
        <v>4.2</v>
      </c>
      <c r="G237" t="s">
        <v>86</v>
      </c>
      <c r="H237" s="4" t="str">
        <f t="shared" si="37"/>
        <v>37%</v>
      </c>
      <c r="I237" t="s">
        <v>290</v>
      </c>
      <c r="J237" s="2" t="str">
        <f t="shared" si="38"/>
        <v xml:space="preserve">9,087 </v>
      </c>
      <c r="K237" s="2" t="str">
        <f t="shared" si="39"/>
        <v xml:space="preserve"> 498 </v>
      </c>
      <c r="L237" s="2" t="str">
        <f t="shared" si="40"/>
        <v xml:space="preserve">8 GB </v>
      </c>
      <c r="M237" s="2" t="str">
        <f t="shared" si="41"/>
        <v xml:space="preserve">256 GB </v>
      </c>
      <c r="N237" s="2" t="str">
        <f t="shared" si="42"/>
        <v xml:space="preserve">6.74 </v>
      </c>
      <c r="O237" s="2" t="str">
        <f t="shared" si="43"/>
        <v>50</v>
      </c>
      <c r="P237" s="2" t="str">
        <f t="shared" si="44"/>
        <v>AI Lens + 2MP</v>
      </c>
      <c r="Q237" s="2" t="str">
        <f t="shared" si="45"/>
        <v xml:space="preserve">5000 </v>
      </c>
      <c r="R237" s="2" t="str">
        <f t="shared" si="46"/>
        <v xml:space="preserve">Helio G85 </v>
      </c>
      <c r="T237" t="s">
        <v>291</v>
      </c>
    </row>
    <row r="238" spans="1:20" x14ac:dyDescent="0.4">
      <c r="A238" t="s">
        <v>413</v>
      </c>
      <c r="B238" t="str">
        <f t="shared" si="35"/>
        <v xml:space="preserve">IQOO Z9x </v>
      </c>
      <c r="C238" s="5" t="str">
        <f>MID(A238,FIND("(",A238)+1,FIND(",",A238)-FIND("(",A238)-1)</f>
        <v>Storm Grey</v>
      </c>
      <c r="D238" t="s">
        <v>414</v>
      </c>
      <c r="E238" s="3" t="str">
        <f t="shared" si="36"/>
        <v>13,120</v>
      </c>
      <c r="F238">
        <v>4.0999999999999996</v>
      </c>
      <c r="G238" t="s">
        <v>156</v>
      </c>
      <c r="H238" s="4" t="str">
        <f t="shared" si="37"/>
        <v>27%</v>
      </c>
      <c r="I238" t="s">
        <v>415</v>
      </c>
      <c r="J238" s="2" t="str">
        <f t="shared" si="38"/>
        <v xml:space="preserve">289 </v>
      </c>
      <c r="K238" s="2" t="str">
        <f t="shared" si="39"/>
        <v xml:space="preserve"> 7 </v>
      </c>
      <c r="L238" s="2" t="str">
        <f t="shared" si="40"/>
        <v xml:space="preserve">4 GB </v>
      </c>
      <c r="M238" s="2" t="str">
        <f t="shared" si="41"/>
        <v xml:space="preserve">128 GB </v>
      </c>
      <c r="N238" s="2" t="str">
        <f t="shared" si="42"/>
        <v xml:space="preserve">6.72 </v>
      </c>
      <c r="O238" s="2" t="str">
        <f t="shared" si="43"/>
        <v>50</v>
      </c>
      <c r="P238" s="2" t="e">
        <f t="shared" si="44"/>
        <v>#VALUE!</v>
      </c>
      <c r="Q238" s="2" t="str">
        <f t="shared" si="45"/>
        <v xml:space="preserve">6000 </v>
      </c>
      <c r="R238" s="2" t="str">
        <f t="shared" si="46"/>
        <v xml:space="preserve">Octa core (2.2 GHz, Quad core, Cortex A78 + 1.8 GHz, Quad core, Cortex A55) </v>
      </c>
      <c r="T238" t="s">
        <v>416</v>
      </c>
    </row>
    <row r="239" spans="1:20" x14ac:dyDescent="0.4">
      <c r="A239" t="s">
        <v>43</v>
      </c>
      <c r="B239" t="str">
        <f t="shared" si="35"/>
        <v xml:space="preserve">REDMI Note 13 Pro 5G </v>
      </c>
      <c r="C239" s="5" t="str">
        <f>MID(A239,FIND("(",A239)+1,FIND(",",A239)-FIND("(",A239)-1)</f>
        <v>Coral Purple</v>
      </c>
      <c r="D239" t="s">
        <v>417</v>
      </c>
      <c r="E239" s="3" t="str">
        <f t="shared" si="36"/>
        <v>21,880</v>
      </c>
      <c r="F239">
        <v>4.3</v>
      </c>
      <c r="G239" t="s">
        <v>366</v>
      </c>
      <c r="H239" s="4" t="str">
        <f t="shared" si="37"/>
        <v>24%</v>
      </c>
      <c r="I239" t="s">
        <v>8</v>
      </c>
      <c r="J239" s="2" t="str">
        <f t="shared" si="38"/>
        <v xml:space="preserve">16,522 </v>
      </c>
      <c r="K239" s="2" t="str">
        <f t="shared" si="39"/>
        <v xml:space="preserve"> 1,485 </v>
      </c>
      <c r="L239" s="2" t="str">
        <f t="shared" si="40"/>
        <v xml:space="preserve">8 GB </v>
      </c>
      <c r="M239" s="2" t="str">
        <f t="shared" si="41"/>
        <v xml:space="preserve">128 GB </v>
      </c>
      <c r="N239" s="2" t="str">
        <f t="shared" si="42"/>
        <v xml:space="preserve">6.67 </v>
      </c>
      <c r="O239" s="2" t="str">
        <f t="shared" si="43"/>
        <v>200</v>
      </c>
      <c r="P239" s="2" t="str">
        <f t="shared" si="44"/>
        <v>8MP + 2MP</v>
      </c>
      <c r="Q239" s="2" t="str">
        <f t="shared" si="45"/>
        <v xml:space="preserve">5100 </v>
      </c>
      <c r="R239" s="2" t="str">
        <f t="shared" si="46"/>
        <v xml:space="preserve">7s Gen 2 Mobile Platform 5G </v>
      </c>
      <c r="T239" t="s">
        <v>9</v>
      </c>
    </row>
    <row r="240" spans="1:20" x14ac:dyDescent="0.4">
      <c r="A240" t="s">
        <v>418</v>
      </c>
      <c r="B240" t="str">
        <f t="shared" si="35"/>
        <v xml:space="preserve">realme NARZO 70X 5G </v>
      </c>
      <c r="C240" s="5" t="str">
        <f>MID(A240,FIND("(",A240)+1,FIND(",",A240)-FIND("(",A240)-1)</f>
        <v>FOREST GREEN</v>
      </c>
      <c r="D240" t="s">
        <v>419</v>
      </c>
      <c r="E240" s="3" t="str">
        <f t="shared" si="36"/>
        <v>12,869</v>
      </c>
      <c r="F240">
        <v>4.2</v>
      </c>
      <c r="G240" t="s">
        <v>366</v>
      </c>
      <c r="H240" s="4" t="str">
        <f t="shared" si="37"/>
        <v>24%</v>
      </c>
      <c r="I240" t="s">
        <v>420</v>
      </c>
      <c r="J240" s="2" t="str">
        <f t="shared" si="38"/>
        <v xml:space="preserve">1,137 </v>
      </c>
      <c r="K240" s="2" t="str">
        <f t="shared" si="39"/>
        <v xml:space="preserve"> 51 </v>
      </c>
      <c r="L240" s="2" t="str">
        <f t="shared" si="40"/>
        <v xml:space="preserve">6 GB </v>
      </c>
      <c r="M240" s="2" t="str">
        <f t="shared" si="41"/>
        <v xml:space="preserve">128 GB </v>
      </c>
      <c r="N240" s="2" t="str">
        <f t="shared" si="42"/>
        <v xml:space="preserve">6.72 </v>
      </c>
      <c r="O240" s="2" t="str">
        <f t="shared" si="43"/>
        <v>50</v>
      </c>
      <c r="P240" s="2" t="e">
        <f t="shared" si="44"/>
        <v>#VALUE!</v>
      </c>
      <c r="Q240" s="2" t="str">
        <f t="shared" si="45"/>
        <v xml:space="preserve"> | 8MP Front Camera5000 </v>
      </c>
      <c r="R240" s="2" t="str">
        <f t="shared" si="46"/>
        <v xml:space="preserve">Dimensity 6100+ 5G Chipset </v>
      </c>
      <c r="T240" t="s">
        <v>421</v>
      </c>
    </row>
    <row r="241" spans="1:20" x14ac:dyDescent="0.4">
      <c r="A241" t="s">
        <v>422</v>
      </c>
      <c r="B241" t="str">
        <f t="shared" si="35"/>
        <v xml:space="preserve">REDMI 13C 5G </v>
      </c>
      <c r="C241" s="5" t="str">
        <f>MID(A241,FIND("(",A241)+1,FIND(",",A241)-FIND("(",A241)-1)</f>
        <v>Starlight Black</v>
      </c>
      <c r="D241" t="s">
        <v>243</v>
      </c>
      <c r="E241" s="3" t="str">
        <f t="shared" si="36"/>
        <v>13,999</v>
      </c>
      <c r="F241">
        <v>4.2</v>
      </c>
      <c r="G241" t="s">
        <v>51</v>
      </c>
      <c r="H241" s="4" t="str">
        <f t="shared" si="37"/>
        <v>22%</v>
      </c>
      <c r="I241" t="s">
        <v>337</v>
      </c>
      <c r="J241" s="2" t="str">
        <f t="shared" si="38"/>
        <v xml:space="preserve">3,765 </v>
      </c>
      <c r="K241" s="2" t="str">
        <f t="shared" si="39"/>
        <v xml:space="preserve"> 186 </v>
      </c>
      <c r="L241" s="2" t="str">
        <f t="shared" si="40"/>
        <v xml:space="preserve">8 GB </v>
      </c>
      <c r="M241" s="2" t="str">
        <f t="shared" si="41"/>
        <v xml:space="preserve">256 GB </v>
      </c>
      <c r="N241" s="2" t="str">
        <f t="shared" si="42"/>
        <v xml:space="preserve">6.74 </v>
      </c>
      <c r="O241" s="2" t="str">
        <f t="shared" si="43"/>
        <v>50</v>
      </c>
      <c r="P241" s="2" t="e">
        <f t="shared" si="44"/>
        <v>#VALUE!</v>
      </c>
      <c r="Q241" s="2" t="str">
        <f t="shared" si="45"/>
        <v xml:space="preserve"> | 5MP Front Camera5000 </v>
      </c>
      <c r="R241" s="2" t="str">
        <f t="shared" si="46"/>
        <v xml:space="preserve">Mediatek Dimensity 6100+ </v>
      </c>
      <c r="T241" t="s">
        <v>133</v>
      </c>
    </row>
    <row r="242" spans="1:20" x14ac:dyDescent="0.4">
      <c r="A242" t="s">
        <v>423</v>
      </c>
      <c r="B242" t="str">
        <f t="shared" si="35"/>
        <v xml:space="preserve">OnePlus Nord CE4 </v>
      </c>
      <c r="C242" s="5" t="str">
        <f>MID(A242,FIND("(",A242)+1,FIND(",",A242)-FIND("(",A242)-1)</f>
        <v>Celadon Marble</v>
      </c>
      <c r="D242" t="s">
        <v>424</v>
      </c>
      <c r="E242" s="3" t="str">
        <f t="shared" si="36"/>
        <v>24,218</v>
      </c>
      <c r="F242">
        <v>4.5</v>
      </c>
      <c r="G242" t="s">
        <v>425</v>
      </c>
      <c r="H242" s="4" t="str">
        <f t="shared" si="37"/>
        <v>3%</v>
      </c>
      <c r="I242" t="s">
        <v>426</v>
      </c>
      <c r="J242" s="2" t="str">
        <f t="shared" si="38"/>
        <v xml:space="preserve">9,428 </v>
      </c>
      <c r="K242" s="2" t="str">
        <f t="shared" si="39"/>
        <v xml:space="preserve"> 508 </v>
      </c>
      <c r="L242" s="2" t="str">
        <f t="shared" si="40"/>
        <v xml:space="preserve">8 GB </v>
      </c>
      <c r="M242" s="2" t="str">
        <f t="shared" si="41"/>
        <v xml:space="preserve">128 GB </v>
      </c>
      <c r="N242" s="2" t="str">
        <f t="shared" si="42"/>
        <v xml:space="preserve">6.7 </v>
      </c>
      <c r="O242" s="2" t="str">
        <f t="shared" si="43"/>
        <v>50</v>
      </c>
      <c r="P242" s="2" t="e">
        <f t="shared" si="44"/>
        <v>#VALUE!</v>
      </c>
      <c r="Q242" s="2" t="str">
        <f t="shared" si="45"/>
        <v xml:space="preserve">5500 </v>
      </c>
      <c r="R242" s="2" t="str">
        <f t="shared" si="46"/>
        <v xml:space="preserve">OxygenOS 14.0 </v>
      </c>
      <c r="T242" t="s">
        <v>427</v>
      </c>
    </row>
    <row r="243" spans="1:20" x14ac:dyDescent="0.4">
      <c r="A243" t="s">
        <v>428</v>
      </c>
      <c r="B243" t="str">
        <f t="shared" si="35"/>
        <v xml:space="preserve">OnePlus Nord CE4 </v>
      </c>
      <c r="C243" s="5" t="str">
        <f>MID(A243,FIND("(",A243)+1,FIND(",",A243)-FIND("(",A243)-1)</f>
        <v>Dark Chrome</v>
      </c>
      <c r="D243" t="s">
        <v>429</v>
      </c>
      <c r="E243" s="3" t="str">
        <f t="shared" si="36"/>
        <v>26,988</v>
      </c>
      <c r="F243">
        <v>4.5</v>
      </c>
      <c r="H243" s="4" t="e">
        <f t="shared" si="37"/>
        <v>#VALUE!</v>
      </c>
      <c r="I243" t="s">
        <v>426</v>
      </c>
      <c r="J243" s="2" t="str">
        <f t="shared" si="38"/>
        <v xml:space="preserve">9,428 </v>
      </c>
      <c r="K243" s="2" t="str">
        <f t="shared" si="39"/>
        <v xml:space="preserve"> 508 </v>
      </c>
      <c r="L243" s="2" t="str">
        <f t="shared" si="40"/>
        <v xml:space="preserve">8 GB </v>
      </c>
      <c r="M243" s="2" t="str">
        <f t="shared" si="41"/>
        <v xml:space="preserve">256 GB </v>
      </c>
      <c r="N243" s="2" t="str">
        <f t="shared" si="42"/>
        <v xml:space="preserve">6.7 </v>
      </c>
      <c r="O243" s="2" t="str">
        <f t="shared" si="43"/>
        <v>50</v>
      </c>
      <c r="P243" s="2" t="e">
        <f t="shared" si="44"/>
        <v>#VALUE!</v>
      </c>
      <c r="Q243" s="2" t="str">
        <f t="shared" si="45"/>
        <v xml:space="preserve">5500 </v>
      </c>
      <c r="R243" s="2" t="str">
        <f t="shared" si="46"/>
        <v xml:space="preserve">OxygenOS 14.0 </v>
      </c>
      <c r="T243" t="s">
        <v>430</v>
      </c>
    </row>
    <row r="244" spans="1:20" x14ac:dyDescent="0.4">
      <c r="A244" t="s">
        <v>5</v>
      </c>
      <c r="B244" t="str">
        <f t="shared" si="35"/>
        <v xml:space="preserve">REDMI Note 13 Pro 5G </v>
      </c>
      <c r="C244" s="5" t="str">
        <f>MID(A244,FIND("(",A244)+1,FIND(",",A244)-FIND("(",A244)-1)</f>
        <v>Midnight Black</v>
      </c>
      <c r="D244" t="s">
        <v>6</v>
      </c>
      <c r="E244" s="3" t="str">
        <f t="shared" si="36"/>
        <v>24,999</v>
      </c>
      <c r="F244">
        <v>4.3</v>
      </c>
      <c r="G244" t="s">
        <v>7</v>
      </c>
      <c r="H244" s="4" t="str">
        <f t="shared" si="37"/>
        <v>13%</v>
      </c>
      <c r="I244" t="s">
        <v>8</v>
      </c>
      <c r="J244" s="2" t="str">
        <f t="shared" si="38"/>
        <v xml:space="preserve">16,522 </v>
      </c>
      <c r="K244" s="2" t="str">
        <f t="shared" si="39"/>
        <v xml:space="preserve"> 1,485 </v>
      </c>
      <c r="L244" s="2" t="str">
        <f t="shared" si="40"/>
        <v xml:space="preserve">8 GB </v>
      </c>
      <c r="M244" s="2" t="str">
        <f t="shared" si="41"/>
        <v xml:space="preserve">128 GB </v>
      </c>
      <c r="N244" s="2" t="str">
        <f t="shared" si="42"/>
        <v xml:space="preserve">6.67 </v>
      </c>
      <c r="O244" s="2" t="str">
        <f t="shared" si="43"/>
        <v>200</v>
      </c>
      <c r="P244" s="2" t="str">
        <f t="shared" si="44"/>
        <v>8MP + 2MP</v>
      </c>
      <c r="Q244" s="2" t="str">
        <f t="shared" si="45"/>
        <v xml:space="preserve">5100 </v>
      </c>
      <c r="R244" s="2" t="str">
        <f t="shared" si="46"/>
        <v xml:space="preserve">7s Gen 2 Mobile Platform 5G </v>
      </c>
      <c r="T244" t="s">
        <v>9</v>
      </c>
    </row>
    <row r="245" spans="1:20" x14ac:dyDescent="0.4">
      <c r="A245" t="s">
        <v>10</v>
      </c>
      <c r="B245" t="str">
        <f t="shared" si="35"/>
        <v xml:space="preserve">REDMI Note 13 Pro+ 5G </v>
      </c>
      <c r="C245" s="5" t="str">
        <f>MID(A245,FIND("(",A245)+1,FIND(",",A245)-FIND("(",A245)-1)</f>
        <v>Fusion White</v>
      </c>
      <c r="D245" t="s">
        <v>11</v>
      </c>
      <c r="E245" s="3" t="str">
        <f t="shared" si="36"/>
        <v>30,999</v>
      </c>
      <c r="F245">
        <v>4.2</v>
      </c>
      <c r="G245" t="s">
        <v>12</v>
      </c>
      <c r="H245" s="4" t="str">
        <f t="shared" si="37"/>
        <v>8%</v>
      </c>
      <c r="I245" t="s">
        <v>13</v>
      </c>
      <c r="J245" s="2" t="str">
        <f t="shared" si="38"/>
        <v xml:space="preserve">7,304 </v>
      </c>
      <c r="K245" s="2" t="str">
        <f t="shared" si="39"/>
        <v xml:space="preserve"> 825 </v>
      </c>
      <c r="L245" s="2" t="str">
        <f t="shared" si="40"/>
        <v xml:space="preserve">8 GB </v>
      </c>
      <c r="M245" s="2" t="str">
        <f t="shared" si="41"/>
        <v xml:space="preserve">256 GB </v>
      </c>
      <c r="N245" s="2" t="str">
        <f t="shared" si="42"/>
        <v xml:space="preserve">6.67 </v>
      </c>
      <c r="O245" s="2" t="str">
        <f t="shared" si="43"/>
        <v>200</v>
      </c>
      <c r="P245" s="2" t="str">
        <f t="shared" si="44"/>
        <v>8MP + 2MP</v>
      </c>
      <c r="Q245" s="2" t="str">
        <f t="shared" si="45"/>
        <v xml:space="preserve">5000 </v>
      </c>
      <c r="R245" s="2" t="str">
        <f t="shared" si="46"/>
        <v xml:space="preserve">Dimensity 7200 Ultra 5G </v>
      </c>
      <c r="T245" t="s">
        <v>14</v>
      </c>
    </row>
    <row r="246" spans="1:20" x14ac:dyDescent="0.4">
      <c r="A246" t="s">
        <v>431</v>
      </c>
      <c r="B246" t="str">
        <f t="shared" si="35"/>
        <v xml:space="preserve">Google Pixel 8 </v>
      </c>
      <c r="C246" s="5" t="str">
        <f>MID(A246,FIND("(",A246)+1,FIND(",",A246)-FIND("(",A246)-1)</f>
        <v>Hazel</v>
      </c>
      <c r="D246" t="s">
        <v>432</v>
      </c>
      <c r="E246" s="3" t="str">
        <f t="shared" si="36"/>
        <v>61,999</v>
      </c>
      <c r="F246">
        <v>4.2</v>
      </c>
      <c r="G246" t="s">
        <v>192</v>
      </c>
      <c r="H246" s="4" t="str">
        <f t="shared" si="37"/>
        <v>18%</v>
      </c>
      <c r="I246" t="s">
        <v>433</v>
      </c>
      <c r="J246" s="2" t="str">
        <f t="shared" si="38"/>
        <v xml:space="preserve">2,444 </v>
      </c>
      <c r="K246" s="2" t="str">
        <f t="shared" si="39"/>
        <v xml:space="preserve"> 336 </v>
      </c>
      <c r="L246" s="2" t="str">
        <f t="shared" si="40"/>
        <v xml:space="preserve">8 GB </v>
      </c>
      <c r="M246" s="2" t="str">
        <f t="shared" si="41"/>
        <v xml:space="preserve">128 GB </v>
      </c>
      <c r="N246" s="2" t="str">
        <f t="shared" si="42"/>
        <v xml:space="preserve">6.2 </v>
      </c>
      <c r="O246" s="2" t="str">
        <f t="shared" si="43"/>
        <v>50</v>
      </c>
      <c r="P246" s="2" t="str">
        <f t="shared" si="44"/>
        <v>12MP</v>
      </c>
      <c r="Q246" s="2" t="str">
        <f t="shared" si="45"/>
        <v xml:space="preserve">4575 </v>
      </c>
      <c r="R246" s="2" t="str">
        <f t="shared" si="46"/>
        <v xml:space="preserve">Tensor G3 </v>
      </c>
      <c r="T246" t="s">
        <v>434</v>
      </c>
    </row>
    <row r="247" spans="1:20" x14ac:dyDescent="0.4">
      <c r="A247" t="s">
        <v>435</v>
      </c>
      <c r="B247" t="str">
        <f t="shared" si="35"/>
        <v xml:space="preserve">POCO C61  - Locked with Airtel Prepaid </v>
      </c>
      <c r="C247" s="5" t="str">
        <f>MID(A247,FIND("(",A247)+1,FIND(",",A247)-FIND("(",A247)-1)</f>
        <v>Diamond Dust Black</v>
      </c>
      <c r="D247" t="s">
        <v>436</v>
      </c>
      <c r="E247" s="3" t="str">
        <f t="shared" si="36"/>
        <v>5,999</v>
      </c>
      <c r="F247">
        <v>4.2</v>
      </c>
      <c r="G247" t="s">
        <v>437</v>
      </c>
      <c r="H247" s="4" t="str">
        <f t="shared" si="37"/>
        <v>33%</v>
      </c>
      <c r="I247" t="s">
        <v>157</v>
      </c>
      <c r="J247" s="2" t="str">
        <f t="shared" si="38"/>
        <v xml:space="preserve">11,018 </v>
      </c>
      <c r="K247" s="2" t="str">
        <f t="shared" si="39"/>
        <v xml:space="preserve"> 345 </v>
      </c>
      <c r="L247" s="2" t="str">
        <f t="shared" si="40"/>
        <v xml:space="preserve">4 GB </v>
      </c>
      <c r="M247" s="2" t="str">
        <f t="shared" si="41"/>
        <v xml:space="preserve">64 GB </v>
      </c>
      <c r="N247" s="2" t="str">
        <f t="shared" si="42"/>
        <v xml:space="preserve">6.71 </v>
      </c>
      <c r="O247" s="2" t="str">
        <f t="shared" si="43"/>
        <v>8</v>
      </c>
      <c r="P247" s="2" t="e">
        <f t="shared" si="44"/>
        <v>#VALUE!</v>
      </c>
      <c r="Q247" s="2" t="str">
        <f t="shared" si="45"/>
        <v xml:space="preserve"> | 5MP Front Camera5000 </v>
      </c>
      <c r="R247" s="2" t="str">
        <f t="shared" si="46"/>
        <v xml:space="preserve">Helio G36 </v>
      </c>
      <c r="T247" t="s">
        <v>158</v>
      </c>
    </row>
    <row r="248" spans="1:20" x14ac:dyDescent="0.4">
      <c r="A248" t="s">
        <v>35</v>
      </c>
      <c r="B248" t="str">
        <f t="shared" si="35"/>
        <v xml:space="preserve">REDMI Note 13 Pro 5G </v>
      </c>
      <c r="C248" s="5" t="str">
        <f>MID(A248,FIND("(",A248)+1,FIND(",",A248)-FIND("(",A248)-1)</f>
        <v>Arctic White</v>
      </c>
      <c r="D248" t="s">
        <v>6</v>
      </c>
      <c r="E248" s="3" t="str">
        <f t="shared" si="36"/>
        <v>24,999</v>
      </c>
      <c r="F248">
        <v>4.3</v>
      </c>
      <c r="G248" t="s">
        <v>7</v>
      </c>
      <c r="H248" s="4" t="str">
        <f t="shared" si="37"/>
        <v>13%</v>
      </c>
      <c r="I248" t="s">
        <v>8</v>
      </c>
      <c r="J248" s="2" t="str">
        <f t="shared" si="38"/>
        <v xml:space="preserve">16,522 </v>
      </c>
      <c r="K248" s="2" t="str">
        <f t="shared" si="39"/>
        <v xml:space="preserve"> 1,485 </v>
      </c>
      <c r="L248" s="2" t="str">
        <f t="shared" si="40"/>
        <v xml:space="preserve">8 GB </v>
      </c>
      <c r="M248" s="2" t="str">
        <f t="shared" si="41"/>
        <v xml:space="preserve">128 GB </v>
      </c>
      <c r="N248" s="2" t="str">
        <f t="shared" si="42"/>
        <v xml:space="preserve">6.67 </v>
      </c>
      <c r="O248" s="2" t="str">
        <f t="shared" si="43"/>
        <v>200</v>
      </c>
      <c r="P248" s="2" t="str">
        <f t="shared" si="44"/>
        <v>8MP + 2MP</v>
      </c>
      <c r="Q248" s="2" t="str">
        <f t="shared" si="45"/>
        <v xml:space="preserve">5100 </v>
      </c>
      <c r="R248" s="2" t="str">
        <f t="shared" si="46"/>
        <v xml:space="preserve">7s Gen 2 Mobile Platform 5G </v>
      </c>
      <c r="T248" t="s">
        <v>9</v>
      </c>
    </row>
    <row r="249" spans="1:20" x14ac:dyDescent="0.4">
      <c r="A249" t="s">
        <v>36</v>
      </c>
      <c r="B249" t="str">
        <f t="shared" si="35"/>
        <v xml:space="preserve">REDMI Note 13 Pro+ 5G </v>
      </c>
      <c r="C249" s="5" t="str">
        <f>MID(A249,FIND("(",A249)+1,FIND(",",A249)-FIND("(",A249)-1)</f>
        <v>Fusion Black</v>
      </c>
      <c r="D249" t="s">
        <v>11</v>
      </c>
      <c r="E249" s="3" t="str">
        <f t="shared" si="36"/>
        <v>30,999</v>
      </c>
      <c r="F249">
        <v>4.2</v>
      </c>
      <c r="G249" t="s">
        <v>12</v>
      </c>
      <c r="H249" s="4" t="str">
        <f t="shared" si="37"/>
        <v>8%</v>
      </c>
      <c r="I249" t="s">
        <v>13</v>
      </c>
      <c r="J249" s="2" t="str">
        <f t="shared" si="38"/>
        <v xml:space="preserve">7,304 </v>
      </c>
      <c r="K249" s="2" t="str">
        <f t="shared" si="39"/>
        <v xml:space="preserve"> 825 </v>
      </c>
      <c r="L249" s="2" t="str">
        <f t="shared" si="40"/>
        <v xml:space="preserve">8 GB </v>
      </c>
      <c r="M249" s="2" t="str">
        <f t="shared" si="41"/>
        <v xml:space="preserve">256 GB </v>
      </c>
      <c r="N249" s="2" t="str">
        <f t="shared" si="42"/>
        <v xml:space="preserve">6.67 </v>
      </c>
      <c r="O249" s="2" t="str">
        <f t="shared" si="43"/>
        <v>200</v>
      </c>
      <c r="P249" s="2" t="str">
        <f t="shared" si="44"/>
        <v>8MP + 2MP</v>
      </c>
      <c r="Q249" s="2" t="str">
        <f t="shared" si="45"/>
        <v xml:space="preserve">5000 </v>
      </c>
      <c r="R249" s="2" t="str">
        <f t="shared" si="46"/>
        <v xml:space="preserve">Dimensity 7200 Ultra 5G </v>
      </c>
      <c r="T249" t="s">
        <v>14</v>
      </c>
    </row>
    <row r="250" spans="1:20" x14ac:dyDescent="0.4">
      <c r="A250" t="s">
        <v>438</v>
      </c>
      <c r="B250" t="str">
        <f t="shared" si="35"/>
        <v xml:space="preserve">REDMI 12 </v>
      </c>
      <c r="C250" s="5" t="str">
        <f>MID(A250,FIND("(",A250)+1,FIND(",",A250)-FIND("(",A250)-1)</f>
        <v>Moonstone Silver</v>
      </c>
      <c r="D250" t="s">
        <v>439</v>
      </c>
      <c r="E250" s="3" t="str">
        <f t="shared" si="36"/>
        <v>9,499</v>
      </c>
      <c r="F250">
        <v>4.3</v>
      </c>
      <c r="G250" t="s">
        <v>47</v>
      </c>
      <c r="H250" s="4" t="str">
        <f t="shared" si="37"/>
        <v>36%</v>
      </c>
      <c r="I250" t="s">
        <v>440</v>
      </c>
      <c r="J250" s="2" t="str">
        <f t="shared" si="38"/>
        <v xml:space="preserve">1,03,246 </v>
      </c>
      <c r="K250" s="2" t="str">
        <f t="shared" si="39"/>
        <v xml:space="preserve"> 5,489 </v>
      </c>
      <c r="L250" s="2" t="str">
        <f t="shared" si="40"/>
        <v xml:space="preserve">4 GB </v>
      </c>
      <c r="M250" s="2" t="str">
        <f t="shared" si="41"/>
        <v xml:space="preserve">128 GB </v>
      </c>
      <c r="N250" s="2" t="str">
        <f t="shared" si="42"/>
        <v xml:space="preserve">6.79 </v>
      </c>
      <c r="O250" s="2" t="str">
        <f t="shared" si="43"/>
        <v>50</v>
      </c>
      <c r="P250" s="2" t="str">
        <f t="shared" si="44"/>
        <v>8MP + 2MP</v>
      </c>
      <c r="Q250" s="2" t="str">
        <f t="shared" si="45"/>
        <v xml:space="preserve">5000 </v>
      </c>
      <c r="R250" s="2" t="str">
        <f t="shared" si="46"/>
        <v xml:space="preserve">Helio G88 </v>
      </c>
      <c r="T250" t="s">
        <v>441</v>
      </c>
    </row>
    <row r="251" spans="1:20" x14ac:dyDescent="0.4">
      <c r="A251" t="s">
        <v>442</v>
      </c>
      <c r="B251" t="str">
        <f t="shared" si="35"/>
        <v xml:space="preserve">Google Pixel 8 </v>
      </c>
      <c r="C251" s="5" t="str">
        <f>MID(A251,FIND("(",A251)+1,FIND(",",A251)-FIND("(",A251)-1)</f>
        <v>Mint</v>
      </c>
      <c r="D251" t="s">
        <v>443</v>
      </c>
      <c r="E251" s="3" t="str">
        <f t="shared" si="36"/>
        <v>62,999</v>
      </c>
      <c r="F251">
        <v>4.2</v>
      </c>
      <c r="G251" t="s">
        <v>123</v>
      </c>
      <c r="H251" s="4" t="str">
        <f t="shared" si="37"/>
        <v>17%</v>
      </c>
      <c r="I251" t="s">
        <v>433</v>
      </c>
      <c r="J251" s="2" t="str">
        <f t="shared" si="38"/>
        <v xml:space="preserve">2,444 </v>
      </c>
      <c r="K251" s="2" t="str">
        <f t="shared" si="39"/>
        <v xml:space="preserve"> 336 </v>
      </c>
      <c r="L251" s="2" t="str">
        <f t="shared" si="40"/>
        <v xml:space="preserve">8 GB </v>
      </c>
      <c r="M251" s="2" t="str">
        <f t="shared" si="41"/>
        <v xml:space="preserve">128 GB </v>
      </c>
      <c r="N251" s="2" t="str">
        <f t="shared" si="42"/>
        <v xml:space="preserve">6.2 </v>
      </c>
      <c r="O251" s="2" t="str">
        <f t="shared" si="43"/>
        <v>50</v>
      </c>
      <c r="P251" s="2" t="str">
        <f t="shared" si="44"/>
        <v>12MP</v>
      </c>
      <c r="Q251" s="2" t="str">
        <f t="shared" si="45"/>
        <v xml:space="preserve">4575 </v>
      </c>
      <c r="R251" s="2" t="str">
        <f t="shared" si="46"/>
        <v xml:space="preserve">Tensor G3 </v>
      </c>
      <c r="T251" t="s">
        <v>434</v>
      </c>
    </row>
    <row r="252" spans="1:20" x14ac:dyDescent="0.4">
      <c r="A252" t="s">
        <v>444</v>
      </c>
      <c r="B252" t="str">
        <f t="shared" si="35"/>
        <v xml:space="preserve">IQOO Z9 5G </v>
      </c>
      <c r="C252" s="5" t="str">
        <f>MID(A252,FIND("(",A252)+1,FIND(",",A252)-FIND("(",A252)-1)</f>
        <v>Brushed Green</v>
      </c>
      <c r="D252" t="s">
        <v>445</v>
      </c>
      <c r="E252" s="3" t="str">
        <f t="shared" si="36"/>
        <v>20,200</v>
      </c>
      <c r="F252">
        <v>4.4000000000000004</v>
      </c>
      <c r="G252" t="s">
        <v>170</v>
      </c>
      <c r="H252" s="4" t="str">
        <f t="shared" si="37"/>
        <v>25%</v>
      </c>
      <c r="I252" t="s">
        <v>446</v>
      </c>
      <c r="J252" s="2" t="str">
        <f t="shared" si="38"/>
        <v xml:space="preserve">1,554 </v>
      </c>
      <c r="K252" s="2" t="str">
        <f t="shared" si="39"/>
        <v xml:space="preserve"> 78 </v>
      </c>
      <c r="L252" s="2" t="str">
        <f t="shared" si="40"/>
        <v xml:space="preserve">8 GB </v>
      </c>
      <c r="M252" s="2" t="str">
        <f t="shared" si="41"/>
        <v xml:space="preserve">256 GB </v>
      </c>
      <c r="N252" s="2" t="str">
        <f t="shared" si="42"/>
        <v xml:space="preserve">6.67 </v>
      </c>
      <c r="O252" s="2" t="str">
        <f t="shared" si="43"/>
        <v>50</v>
      </c>
      <c r="P252" s="2" t="e">
        <f t="shared" si="44"/>
        <v>#VALUE!</v>
      </c>
      <c r="Q252" s="2" t="str">
        <f t="shared" si="45"/>
        <v xml:space="preserve">5000 </v>
      </c>
      <c r="R252" s="2" t="e">
        <f t="shared" si="46"/>
        <v>#VALUE!</v>
      </c>
      <c r="T252" t="s">
        <v>447</v>
      </c>
    </row>
    <row r="253" spans="1:20" x14ac:dyDescent="0.4">
      <c r="A253" t="s">
        <v>448</v>
      </c>
      <c r="B253" t="str">
        <f t="shared" si="35"/>
        <v xml:space="preserve">itel A70 | 5000 mAh Battery |13MP Dual Rear Camera | Type C Charging </v>
      </c>
      <c r="C253" s="5" t="str">
        <f>MID(A253,FIND("(",A253)+1,FIND(",",A253)-FIND("(",A253)-1)</f>
        <v>Azure Blue</v>
      </c>
      <c r="D253" t="s">
        <v>449</v>
      </c>
      <c r="E253" s="3" t="str">
        <f t="shared" si="36"/>
        <v>6,448</v>
      </c>
      <c r="F253">
        <v>4.2</v>
      </c>
      <c r="G253" t="s">
        <v>17</v>
      </c>
      <c r="H253" s="4" t="str">
        <f t="shared" si="37"/>
        <v>11%</v>
      </c>
      <c r="I253" t="s">
        <v>450</v>
      </c>
      <c r="J253" s="2" t="str">
        <f t="shared" si="38"/>
        <v xml:space="preserve">1,268 </v>
      </c>
      <c r="K253" s="2" t="str">
        <f t="shared" si="39"/>
        <v xml:space="preserve"> 50 </v>
      </c>
      <c r="L253" s="2" t="str">
        <f t="shared" si="40"/>
        <v xml:space="preserve">4 GB </v>
      </c>
      <c r="M253" s="2" t="str">
        <f t="shared" si="41"/>
        <v xml:space="preserve">64 GB </v>
      </c>
      <c r="N253" s="2" t="str">
        <f t="shared" si="42"/>
        <v xml:space="preserve">6.56 </v>
      </c>
      <c r="O253" s="2" t="str">
        <f t="shared" si="43"/>
        <v>13</v>
      </c>
      <c r="P253" s="2" t="e">
        <f t="shared" si="44"/>
        <v>#VALUE!</v>
      </c>
      <c r="Q253" s="2" t="str">
        <f t="shared" si="45"/>
        <v xml:space="preserve">5000 </v>
      </c>
      <c r="R253" s="2" t="e">
        <f t="shared" si="46"/>
        <v>#VALUE!</v>
      </c>
      <c r="T253" t="s">
        <v>451</v>
      </c>
    </row>
    <row r="254" spans="1:20" x14ac:dyDescent="0.4">
      <c r="A254" t="s">
        <v>43</v>
      </c>
      <c r="B254" t="str">
        <f t="shared" si="35"/>
        <v xml:space="preserve">REDMI Note 13 Pro 5G </v>
      </c>
      <c r="C254" s="5" t="str">
        <f>MID(A254,FIND("(",A254)+1,FIND(",",A254)-FIND("(",A254)-1)</f>
        <v>Coral Purple</v>
      </c>
      <c r="D254" t="s">
        <v>6</v>
      </c>
      <c r="E254" s="3" t="str">
        <f t="shared" si="36"/>
        <v>24,999</v>
      </c>
      <c r="F254">
        <v>4.3</v>
      </c>
      <c r="G254" t="s">
        <v>7</v>
      </c>
      <c r="H254" s="4" t="str">
        <f t="shared" si="37"/>
        <v>13%</v>
      </c>
      <c r="I254" t="s">
        <v>8</v>
      </c>
      <c r="J254" s="2" t="str">
        <f t="shared" si="38"/>
        <v xml:space="preserve">16,522 </v>
      </c>
      <c r="K254" s="2" t="str">
        <f t="shared" si="39"/>
        <v xml:space="preserve"> 1,485 </v>
      </c>
      <c r="L254" s="2" t="str">
        <f t="shared" si="40"/>
        <v xml:space="preserve">8 GB </v>
      </c>
      <c r="M254" s="2" t="str">
        <f t="shared" si="41"/>
        <v xml:space="preserve">128 GB </v>
      </c>
      <c r="N254" s="2" t="str">
        <f t="shared" si="42"/>
        <v xml:space="preserve">6.67 </v>
      </c>
      <c r="O254" s="2" t="str">
        <f t="shared" si="43"/>
        <v>200</v>
      </c>
      <c r="P254" s="2" t="str">
        <f t="shared" si="44"/>
        <v>8MP + 2MP</v>
      </c>
      <c r="Q254" s="2" t="str">
        <f t="shared" si="45"/>
        <v xml:space="preserve">5100 </v>
      </c>
      <c r="R254" s="2" t="str">
        <f t="shared" si="46"/>
        <v xml:space="preserve">7s Gen 2 Mobile Platform 5G </v>
      </c>
      <c r="T254" t="s">
        <v>9</v>
      </c>
    </row>
    <row r="255" spans="1:20" x14ac:dyDescent="0.4">
      <c r="A255" t="s">
        <v>44</v>
      </c>
      <c r="B255" t="str">
        <f t="shared" si="35"/>
        <v xml:space="preserve">REDMI Note 13 Pro+ 5G </v>
      </c>
      <c r="C255" s="5" t="str">
        <f>MID(A255,FIND("(",A255)+1,FIND(",",A255)-FIND("(",A255)-1)</f>
        <v>Fusion Purple</v>
      </c>
      <c r="D255" t="s">
        <v>11</v>
      </c>
      <c r="E255" s="3" t="str">
        <f t="shared" si="36"/>
        <v>30,999</v>
      </c>
      <c r="F255">
        <v>4.2</v>
      </c>
      <c r="G255" t="s">
        <v>12</v>
      </c>
      <c r="H255" s="4" t="str">
        <f t="shared" si="37"/>
        <v>8%</v>
      </c>
      <c r="I255" t="s">
        <v>13</v>
      </c>
      <c r="J255" s="2" t="str">
        <f t="shared" si="38"/>
        <v xml:space="preserve">7,304 </v>
      </c>
      <c r="K255" s="2" t="str">
        <f t="shared" si="39"/>
        <v xml:space="preserve"> 825 </v>
      </c>
      <c r="L255" s="2" t="str">
        <f t="shared" si="40"/>
        <v xml:space="preserve">8 GB </v>
      </c>
      <c r="M255" s="2" t="str">
        <f t="shared" si="41"/>
        <v xml:space="preserve">256 GB </v>
      </c>
      <c r="N255" s="2" t="str">
        <f t="shared" si="42"/>
        <v xml:space="preserve">6.67 </v>
      </c>
      <c r="O255" s="2" t="str">
        <f t="shared" si="43"/>
        <v>200</v>
      </c>
      <c r="P255" s="2" t="str">
        <f t="shared" si="44"/>
        <v>8MP + 2MP</v>
      </c>
      <c r="Q255" s="2" t="str">
        <f t="shared" si="45"/>
        <v xml:space="preserve">5000 </v>
      </c>
      <c r="R255" s="2" t="str">
        <f t="shared" si="46"/>
        <v xml:space="preserve">Dimensity 7200 Ultra 5G </v>
      </c>
      <c r="T255" t="s">
        <v>14</v>
      </c>
    </row>
    <row r="256" spans="1:20" x14ac:dyDescent="0.4">
      <c r="A256" t="s">
        <v>452</v>
      </c>
      <c r="B256" t="str">
        <f t="shared" si="35"/>
        <v xml:space="preserve">REDMI 12 5G </v>
      </c>
      <c r="C256" s="5" t="str">
        <f>MID(A256,FIND("(",A256)+1,FIND(",",A256)-FIND("(",A256)-1)</f>
        <v>Jade Black</v>
      </c>
      <c r="D256" t="s">
        <v>21</v>
      </c>
      <c r="E256" s="3" t="str">
        <f t="shared" si="36"/>
        <v>11,999</v>
      </c>
      <c r="F256">
        <v>4.3</v>
      </c>
      <c r="G256" t="s">
        <v>170</v>
      </c>
      <c r="H256" s="4" t="str">
        <f t="shared" si="37"/>
        <v>25%</v>
      </c>
      <c r="I256" t="s">
        <v>453</v>
      </c>
      <c r="J256" s="2" t="str">
        <f t="shared" si="38"/>
        <v xml:space="preserve">10,257 </v>
      </c>
      <c r="K256" s="2" t="str">
        <f t="shared" si="39"/>
        <v xml:space="preserve"> 457 </v>
      </c>
      <c r="L256" s="2" t="str">
        <f t="shared" si="40"/>
        <v xml:space="preserve">4 GB </v>
      </c>
      <c r="M256" s="2" t="str">
        <f t="shared" si="41"/>
        <v xml:space="preserve">128 GB </v>
      </c>
      <c r="N256" s="2" t="str">
        <f t="shared" si="42"/>
        <v xml:space="preserve">6.79 </v>
      </c>
      <c r="O256" s="2" t="str">
        <f t="shared" si="43"/>
        <v>50</v>
      </c>
      <c r="P256" s="2" t="str">
        <f t="shared" si="44"/>
        <v>2MP</v>
      </c>
      <c r="Q256" s="2" t="str">
        <f t="shared" si="45"/>
        <v xml:space="preserve">5000 </v>
      </c>
      <c r="R256" s="2" t="str">
        <f t="shared" si="46"/>
        <v xml:space="preserve">Snapdragon 4 Gen 2 </v>
      </c>
      <c r="T256" t="s">
        <v>454</v>
      </c>
    </row>
    <row r="257" spans="1:20" x14ac:dyDescent="0.4">
      <c r="A257" t="s">
        <v>455</v>
      </c>
      <c r="B257" t="str">
        <f t="shared" si="35"/>
        <v xml:space="preserve">OnePlus Nord CE4 </v>
      </c>
      <c r="C257" s="5" t="str">
        <f>MID(A257,FIND("(",A257)+1,FIND(",",A257)-FIND("(",A257)-1)</f>
        <v>Celadon Marble</v>
      </c>
      <c r="D257" t="s">
        <v>456</v>
      </c>
      <c r="E257" s="3" t="str">
        <f t="shared" si="36"/>
        <v>26,990</v>
      </c>
      <c r="F257">
        <v>4.5</v>
      </c>
      <c r="H257" s="4" t="e">
        <f t="shared" si="37"/>
        <v>#VALUE!</v>
      </c>
      <c r="I257" t="s">
        <v>426</v>
      </c>
      <c r="J257" s="2" t="str">
        <f t="shared" si="38"/>
        <v xml:space="preserve">9,428 </v>
      </c>
      <c r="K257" s="2" t="str">
        <f t="shared" si="39"/>
        <v xml:space="preserve"> 508 </v>
      </c>
      <c r="L257" s="2" t="str">
        <f t="shared" si="40"/>
        <v xml:space="preserve">8 GB </v>
      </c>
      <c r="M257" s="2" t="str">
        <f t="shared" si="41"/>
        <v xml:space="preserve">256 GB </v>
      </c>
      <c r="N257" s="2" t="str">
        <f t="shared" si="42"/>
        <v xml:space="preserve">6.7 </v>
      </c>
      <c r="O257" s="2" t="str">
        <f t="shared" si="43"/>
        <v>50</v>
      </c>
      <c r="P257" s="2" t="e">
        <f t="shared" si="44"/>
        <v>#VALUE!</v>
      </c>
      <c r="Q257" s="2" t="str">
        <f t="shared" si="45"/>
        <v xml:space="preserve">5500 </v>
      </c>
      <c r="R257" s="2" t="str">
        <f t="shared" si="46"/>
        <v xml:space="preserve">OxygenOS 14.0 </v>
      </c>
      <c r="T257" t="s">
        <v>430</v>
      </c>
    </row>
    <row r="258" spans="1:20" x14ac:dyDescent="0.4">
      <c r="A258" t="s">
        <v>457</v>
      </c>
      <c r="B258" t="str">
        <f t="shared" si="35"/>
        <v xml:space="preserve">OnePlus Nord CE4 </v>
      </c>
      <c r="C258" s="5" t="str">
        <f>MID(A258,FIND("(",A258)+1,FIND(",",A258)-FIND("(",A258)-1)</f>
        <v>Dark Chrome</v>
      </c>
      <c r="D258" t="s">
        <v>458</v>
      </c>
      <c r="E258" s="3" t="str">
        <f t="shared" si="36"/>
        <v>24,039</v>
      </c>
      <c r="F258">
        <v>4.5</v>
      </c>
      <c r="G258" t="s">
        <v>425</v>
      </c>
      <c r="H258" s="4" t="str">
        <f t="shared" si="37"/>
        <v>3%</v>
      </c>
      <c r="I258" t="s">
        <v>426</v>
      </c>
      <c r="J258" s="2" t="str">
        <f t="shared" si="38"/>
        <v xml:space="preserve">9,428 </v>
      </c>
      <c r="K258" s="2" t="str">
        <f t="shared" si="39"/>
        <v xml:space="preserve"> 508 </v>
      </c>
      <c r="L258" s="2" t="str">
        <f t="shared" si="40"/>
        <v xml:space="preserve">8 GB </v>
      </c>
      <c r="M258" s="2" t="str">
        <f t="shared" si="41"/>
        <v xml:space="preserve">128 GB </v>
      </c>
      <c r="N258" s="2" t="str">
        <f t="shared" si="42"/>
        <v xml:space="preserve">6.7 </v>
      </c>
      <c r="O258" s="2" t="str">
        <f t="shared" si="43"/>
        <v>50</v>
      </c>
      <c r="P258" s="2" t="e">
        <f t="shared" si="44"/>
        <v>#VALUE!</v>
      </c>
      <c r="Q258" s="2" t="str">
        <f t="shared" si="45"/>
        <v xml:space="preserve">5500 </v>
      </c>
      <c r="R258" s="2" t="str">
        <f t="shared" si="46"/>
        <v xml:space="preserve">OxygenOS 14.0 </v>
      </c>
      <c r="T258" t="s">
        <v>427</v>
      </c>
    </row>
    <row r="259" spans="1:20" x14ac:dyDescent="0.4">
      <c r="A259" t="s">
        <v>459</v>
      </c>
      <c r="B259" t="str">
        <f t="shared" ref="B259:B322" si="47">LEFT(A259,SEARCH("(",A259)-1)</f>
        <v xml:space="preserve">IQOO Z9 </v>
      </c>
      <c r="C259" s="5" t="str">
        <f>MID(A259,FIND("(",A259)+1,FIND(",",A259)-FIND("(",A259)-1)</f>
        <v>Brushed Green</v>
      </c>
      <c r="D259" t="s">
        <v>460</v>
      </c>
      <c r="E259" s="3" t="str">
        <f t="shared" ref="E259:E322" si="48">RIGHT(D259,LEN(D259)-SEARCH("¹",D259))</f>
        <v>18,462</v>
      </c>
      <c r="F259">
        <v>4.3</v>
      </c>
      <c r="G259" t="s">
        <v>95</v>
      </c>
      <c r="H259" s="4" t="str">
        <f t="shared" ref="H259:H322" si="49">LEFT(G259,FIND("%",G259))</f>
        <v>26%</v>
      </c>
      <c r="I259" t="s">
        <v>461</v>
      </c>
      <c r="J259" s="2" t="str">
        <f t="shared" ref="J259:J322" si="50">LEFT(I259,FIND("R",I259)-1)</f>
        <v xml:space="preserve">619 </v>
      </c>
      <c r="K259" s="2" t="str">
        <f t="shared" ref="K259:K322" si="51">MID(I259,FIND("&amp;Â",I259)+2,FIND("Re",I259)-FIND("&amp;Â",I259)-2)</f>
        <v xml:space="preserve"> 38 </v>
      </c>
      <c r="L259" s="2" t="str">
        <f t="shared" ref="L259:L322" si="52">IF(ISNUMBER(FIND("GB RAM", T259)), LEFT(T259, FIND("RAM", T259) - 1), "Not Mentioned")</f>
        <v xml:space="preserve">8 GB </v>
      </c>
      <c r="M259" s="2" t="str">
        <f t="shared" ref="M259:M322" si="53">MID(T259,FIND("RAM",T259)+6,FIND("ROM",T259)-FIND("RAM",T259)-6)</f>
        <v xml:space="preserve">128 GB </v>
      </c>
      <c r="N259" s="2" t="str">
        <f t="shared" ref="N259:N322" si="54">MID(T259,FIND("(",T259)+1,FIND("inch",T259)-FIND("(",T259)-1)</f>
        <v xml:space="preserve">6.78 </v>
      </c>
      <c r="O259" s="2" t="str">
        <f t="shared" ref="O259:O322" si="55">MID(T259,FIND("Display",T259)+7,FIND("MP",T259)-FIND("Display",T259)-7)</f>
        <v>50</v>
      </c>
      <c r="P259" s="2" t="e">
        <f t="shared" ref="P259:P322" si="56">MID(T259,FIND(" + ",T259)+3,FIND("MP |",T259)-FIND(" + ",T259)-1)</f>
        <v>#VALUE!</v>
      </c>
      <c r="Q259" s="2" t="str">
        <f t="shared" ref="Q259:Q322" si="57">MID(T259,FIND("Camera",T259)+6,FIND("mAh",T259)-FIND("Camera",T259)-6)</f>
        <v xml:space="preserve">5000 </v>
      </c>
      <c r="R259" s="2" t="e">
        <f t="shared" ref="R259:R322" si="58">MID(T259,FIND("Battery",T259)+7,FIND("Processor",T259)-FIND("Battery",T259)-7)</f>
        <v>#VALUE!</v>
      </c>
      <c r="T259" t="s">
        <v>462</v>
      </c>
    </row>
    <row r="260" spans="1:20" x14ac:dyDescent="0.4">
      <c r="A260" t="s">
        <v>303</v>
      </c>
      <c r="B260" t="str">
        <f t="shared" si="47"/>
        <v xml:space="preserve">SAMSUNG Galaxy F15 5G </v>
      </c>
      <c r="C260" s="5" t="str">
        <f>MID(A260,FIND("(",A260)+1,FIND(",",A260)-FIND("(",A260)-1)</f>
        <v>Jazzy Green</v>
      </c>
      <c r="D260" t="s">
        <v>362</v>
      </c>
      <c r="E260" s="3" t="str">
        <f t="shared" si="48"/>
        <v>14,499</v>
      </c>
      <c r="F260">
        <v>4.2</v>
      </c>
      <c r="G260" t="s">
        <v>139</v>
      </c>
      <c r="H260" s="4" t="str">
        <f t="shared" si="49"/>
        <v>14%</v>
      </c>
      <c r="I260" t="s">
        <v>363</v>
      </c>
      <c r="J260" s="2" t="str">
        <f t="shared" si="50"/>
        <v xml:space="preserve">20,043 </v>
      </c>
      <c r="K260" s="2" t="str">
        <f t="shared" si="51"/>
        <v xml:space="preserve"> 1,672 </v>
      </c>
      <c r="L260" s="2" t="str">
        <f t="shared" si="52"/>
        <v xml:space="preserve">6 GB </v>
      </c>
      <c r="M260" s="2" t="str">
        <f t="shared" si="53"/>
        <v xml:space="preserve">128 GB </v>
      </c>
      <c r="N260" s="2" t="str">
        <f t="shared" si="54"/>
        <v xml:space="preserve">6.5 </v>
      </c>
      <c r="O260" s="2" t="str">
        <f t="shared" si="55"/>
        <v>50</v>
      </c>
      <c r="P260" s="2" t="str">
        <f t="shared" si="56"/>
        <v>5MP + 2MP</v>
      </c>
      <c r="Q260" s="2" t="str">
        <f t="shared" si="57"/>
        <v xml:space="preserve">6000 </v>
      </c>
      <c r="R260" s="2" t="str">
        <f t="shared" si="58"/>
        <v xml:space="preserve">MediaTek Dimensity 6100+ </v>
      </c>
      <c r="T260" t="s">
        <v>364</v>
      </c>
    </row>
    <row r="261" spans="1:20" x14ac:dyDescent="0.4">
      <c r="A261" t="s">
        <v>463</v>
      </c>
      <c r="B261" t="str">
        <f t="shared" si="47"/>
        <v xml:space="preserve">REDMI Note 13 Pro 5G </v>
      </c>
      <c r="C261" s="5" t="str">
        <f>MID(A261,FIND("(",A261)+1,FIND(",",A261)-FIND("(",A261)-1)</f>
        <v>Midnight Black</v>
      </c>
      <c r="D261" t="s">
        <v>331</v>
      </c>
      <c r="E261" s="3" t="str">
        <f t="shared" si="48"/>
        <v>27,999</v>
      </c>
      <c r="F261">
        <v>4.2</v>
      </c>
      <c r="G261" t="s">
        <v>81</v>
      </c>
      <c r="H261" s="4" t="str">
        <f t="shared" si="49"/>
        <v>15%</v>
      </c>
      <c r="I261" t="s">
        <v>380</v>
      </c>
      <c r="J261" s="2" t="str">
        <f t="shared" si="50"/>
        <v xml:space="preserve">2,341 </v>
      </c>
      <c r="K261" s="2" t="str">
        <f t="shared" si="51"/>
        <v xml:space="preserve"> 216 </v>
      </c>
      <c r="L261" s="2" t="str">
        <f t="shared" si="52"/>
        <v xml:space="preserve">12 GB </v>
      </c>
      <c r="M261" s="2" t="str">
        <f t="shared" si="53"/>
        <v xml:space="preserve">256 GB </v>
      </c>
      <c r="N261" s="2" t="str">
        <f t="shared" si="54"/>
        <v xml:space="preserve">6.67 </v>
      </c>
      <c r="O261" s="2" t="str">
        <f t="shared" si="55"/>
        <v>200</v>
      </c>
      <c r="P261" s="2" t="str">
        <f t="shared" si="56"/>
        <v>8MP + 2MP</v>
      </c>
      <c r="Q261" s="2" t="str">
        <f t="shared" si="57"/>
        <v xml:space="preserve">5100 </v>
      </c>
      <c r="R261" s="2" t="str">
        <f t="shared" si="58"/>
        <v xml:space="preserve">7s Gen 2 Mobile Platform 5G </v>
      </c>
      <c r="T261" t="s">
        <v>381</v>
      </c>
    </row>
    <row r="262" spans="1:20" x14ac:dyDescent="0.4">
      <c r="A262" t="s">
        <v>464</v>
      </c>
      <c r="B262" t="str">
        <f t="shared" si="47"/>
        <v xml:space="preserve">itel A70 | 5000 mAh Battery |13MP Dual Rear Camera | Type C Charging </v>
      </c>
      <c r="C262" s="5" t="str">
        <f>MID(A262,FIND("(",A262)+1,FIND(",",A262)-FIND("(",A262)-1)</f>
        <v>Brilliant Gold</v>
      </c>
      <c r="E262" s="3" t="e">
        <f t="shared" si="48"/>
        <v>#VALUE!</v>
      </c>
      <c r="F262">
        <v>4.2</v>
      </c>
      <c r="H262" s="4" t="e">
        <f t="shared" si="49"/>
        <v>#VALUE!</v>
      </c>
      <c r="I262" t="s">
        <v>450</v>
      </c>
      <c r="J262" s="2" t="str">
        <f t="shared" si="50"/>
        <v xml:space="preserve">1,268 </v>
      </c>
      <c r="K262" s="2" t="str">
        <f t="shared" si="51"/>
        <v xml:space="preserve"> 50 </v>
      </c>
      <c r="L262" s="2" t="str">
        <f t="shared" si="52"/>
        <v xml:space="preserve">4 GB </v>
      </c>
      <c r="M262" s="2" t="str">
        <f t="shared" si="53"/>
        <v xml:space="preserve">64 GB </v>
      </c>
      <c r="N262" s="2" t="str">
        <f t="shared" si="54"/>
        <v xml:space="preserve">6.56 </v>
      </c>
      <c r="O262" s="2" t="str">
        <f t="shared" si="55"/>
        <v>13</v>
      </c>
      <c r="P262" s="2" t="e">
        <f t="shared" si="56"/>
        <v>#VALUE!</v>
      </c>
      <c r="Q262" s="2" t="str">
        <f t="shared" si="57"/>
        <v xml:space="preserve">5000 </v>
      </c>
      <c r="R262" s="2" t="e">
        <f t="shared" si="58"/>
        <v>#VALUE!</v>
      </c>
      <c r="T262" t="s">
        <v>451</v>
      </c>
    </row>
    <row r="263" spans="1:20" x14ac:dyDescent="0.4">
      <c r="A263" t="s">
        <v>465</v>
      </c>
      <c r="B263" t="str">
        <f t="shared" si="47"/>
        <v xml:space="preserve">Samsung Galaxy S21 FE 5G with Snapdragon 888 </v>
      </c>
      <c r="C263" s="5" t="str">
        <f>MID(A263,FIND("(",A263)+1,FIND(",",A263)-FIND("(",A263)-1)</f>
        <v>Navy</v>
      </c>
      <c r="D263" t="s">
        <v>331</v>
      </c>
      <c r="E263" s="3" t="str">
        <f t="shared" si="48"/>
        <v>27,999</v>
      </c>
      <c r="F263">
        <v>4.3</v>
      </c>
      <c r="G263" t="s">
        <v>466</v>
      </c>
      <c r="H263" s="4" t="str">
        <f t="shared" si="49"/>
        <v>60%</v>
      </c>
      <c r="I263" t="s">
        <v>467</v>
      </c>
      <c r="J263" s="2" t="str">
        <f t="shared" si="50"/>
        <v xml:space="preserve">1,44,004 </v>
      </c>
      <c r="K263" s="2" t="str">
        <f t="shared" si="51"/>
        <v xml:space="preserve"> 13,786 </v>
      </c>
      <c r="L263" s="2" t="str">
        <f t="shared" si="52"/>
        <v xml:space="preserve">8 GB </v>
      </c>
      <c r="M263" s="2" t="str">
        <f t="shared" si="53"/>
        <v xml:space="preserve">128 GB </v>
      </c>
      <c r="N263" s="2" t="str">
        <f t="shared" si="54"/>
        <v xml:space="preserve">6.4 </v>
      </c>
      <c r="O263" s="2" t="str">
        <f t="shared" si="55"/>
        <v>12</v>
      </c>
      <c r="P263" s="2" t="e">
        <f t="shared" si="56"/>
        <v>#VALUE!</v>
      </c>
      <c r="Q263" s="2" t="str">
        <f t="shared" si="57"/>
        <v xml:space="preserve">4500 </v>
      </c>
      <c r="R263" s="2" t="str">
        <f t="shared" si="58"/>
        <v xml:space="preserve">Snapdragon 888 </v>
      </c>
      <c r="T263" t="s">
        <v>468</v>
      </c>
    </row>
    <row r="264" spans="1:20" x14ac:dyDescent="0.4">
      <c r="A264" t="s">
        <v>375</v>
      </c>
      <c r="B264" t="str">
        <f t="shared" si="47"/>
        <v xml:space="preserve">Nothing Phone </v>
      </c>
      <c r="C264" s="5" t="str">
        <f>MID(A264,FIND("(",A264)+1,FIND(",",A264)-FIND("(",A264)-1)</f>
        <v>2a) 5G (Blue</v>
      </c>
      <c r="D264" t="s">
        <v>327</v>
      </c>
      <c r="E264" s="3" t="str">
        <f t="shared" si="48"/>
        <v>25,999</v>
      </c>
      <c r="F264">
        <v>4.4000000000000004</v>
      </c>
      <c r="G264" t="s">
        <v>344</v>
      </c>
      <c r="H264" s="4" t="str">
        <f t="shared" si="49"/>
        <v>7%</v>
      </c>
      <c r="I264" t="s">
        <v>345</v>
      </c>
      <c r="J264" s="2" t="str">
        <f t="shared" si="50"/>
        <v xml:space="preserve">38,672 </v>
      </c>
      <c r="K264" s="2" t="str">
        <f t="shared" si="51"/>
        <v xml:space="preserve"> 3,975 </v>
      </c>
      <c r="L264" s="2" t="str">
        <f t="shared" si="52"/>
        <v xml:space="preserve">8 GB </v>
      </c>
      <c r="M264" s="2" t="str">
        <f t="shared" si="53"/>
        <v xml:space="preserve">256 GB </v>
      </c>
      <c r="N264" s="2" t="str">
        <f t="shared" si="54"/>
        <v xml:space="preserve">6.7 </v>
      </c>
      <c r="O264" s="2" t="str">
        <f t="shared" si="55"/>
        <v>50</v>
      </c>
      <c r="P264" s="2" t="str">
        <f t="shared" si="56"/>
        <v>50MP</v>
      </c>
      <c r="Q264" s="2" t="str">
        <f t="shared" si="57"/>
        <v xml:space="preserve">5000 </v>
      </c>
      <c r="R264" s="2" t="str">
        <f t="shared" si="58"/>
        <v xml:space="preserve">Dimensity 7200 Pro </v>
      </c>
      <c r="T264" t="s">
        <v>346</v>
      </c>
    </row>
    <row r="265" spans="1:20" x14ac:dyDescent="0.4">
      <c r="A265" t="s">
        <v>469</v>
      </c>
      <c r="B265" t="str">
        <f t="shared" si="47"/>
        <v xml:space="preserve">itel A70 | 5000 mAh Battery |13MP Dual Rear Camera | Type C Charging </v>
      </c>
      <c r="C265" s="5" t="str">
        <f>MID(A265,FIND("(",A265)+1,FIND(",",A265)-FIND("(",A265)-1)</f>
        <v>Field Green</v>
      </c>
      <c r="D265" t="s">
        <v>470</v>
      </c>
      <c r="E265" s="3" t="str">
        <f t="shared" si="48"/>
        <v>6,444</v>
      </c>
      <c r="F265">
        <v>4.2</v>
      </c>
      <c r="G265" t="s">
        <v>17</v>
      </c>
      <c r="H265" s="4" t="str">
        <f t="shared" si="49"/>
        <v>11%</v>
      </c>
      <c r="I265" t="s">
        <v>450</v>
      </c>
      <c r="J265" s="2" t="str">
        <f t="shared" si="50"/>
        <v xml:space="preserve">1,268 </v>
      </c>
      <c r="K265" s="2" t="str">
        <f t="shared" si="51"/>
        <v xml:space="preserve"> 50 </v>
      </c>
      <c r="L265" s="2" t="str">
        <f t="shared" si="52"/>
        <v xml:space="preserve">4 GB </v>
      </c>
      <c r="M265" s="2" t="str">
        <f t="shared" si="53"/>
        <v xml:space="preserve">64 GB </v>
      </c>
      <c r="N265" s="2" t="str">
        <f t="shared" si="54"/>
        <v xml:space="preserve">6.56 </v>
      </c>
      <c r="O265" s="2" t="str">
        <f t="shared" si="55"/>
        <v>13</v>
      </c>
      <c r="P265" s="2" t="e">
        <f t="shared" si="56"/>
        <v>#VALUE!</v>
      </c>
      <c r="Q265" s="2" t="str">
        <f t="shared" si="57"/>
        <v xml:space="preserve">5000 </v>
      </c>
      <c r="R265" s="2" t="e">
        <f t="shared" si="58"/>
        <v>#VALUE!</v>
      </c>
      <c r="T265" t="s">
        <v>451</v>
      </c>
    </row>
    <row r="266" spans="1:20" x14ac:dyDescent="0.4">
      <c r="A266" t="s">
        <v>471</v>
      </c>
      <c r="B266" t="str">
        <f t="shared" si="47"/>
        <v xml:space="preserve">realme GT 6 </v>
      </c>
      <c r="C266" s="5" t="str">
        <f>MID(A266,FIND("(",A266)+1,FIND(",",A266)-FIND("(",A266)-1)</f>
        <v>Fluid Silver</v>
      </c>
      <c r="D266" t="s">
        <v>213</v>
      </c>
      <c r="E266" s="3" t="str">
        <f t="shared" si="48"/>
        <v>44,999</v>
      </c>
      <c r="F266">
        <v>4.5</v>
      </c>
      <c r="G266" t="s">
        <v>7</v>
      </c>
      <c r="H266" s="4" t="str">
        <f t="shared" si="49"/>
        <v>13%</v>
      </c>
      <c r="I266" t="s">
        <v>472</v>
      </c>
      <c r="J266" s="2" t="str">
        <f t="shared" si="50"/>
        <v xml:space="preserve">581 </v>
      </c>
      <c r="K266" s="2" t="str">
        <f t="shared" si="51"/>
        <v xml:space="preserve"> 64 </v>
      </c>
      <c r="L266" s="2" t="str">
        <f t="shared" si="52"/>
        <v xml:space="preserve">16 GB </v>
      </c>
      <c r="M266" s="2" t="str">
        <f t="shared" si="53"/>
        <v xml:space="preserve">512 GB </v>
      </c>
      <c r="N266" s="2" t="str">
        <f t="shared" si="54"/>
        <v xml:space="preserve">6.78 </v>
      </c>
      <c r="O266" s="2" t="str">
        <f t="shared" si="55"/>
        <v>50</v>
      </c>
      <c r="P266" s="2" t="str">
        <f t="shared" si="56"/>
        <v>8MP + 50MP</v>
      </c>
      <c r="Q266" s="2" t="str">
        <f t="shared" si="57"/>
        <v xml:space="preserve">5500 </v>
      </c>
      <c r="R266" s="2" t="str">
        <f t="shared" si="58"/>
        <v xml:space="preserve">8s Gen 3 Mobile Platform </v>
      </c>
      <c r="T266" t="s">
        <v>473</v>
      </c>
    </row>
    <row r="267" spans="1:20" x14ac:dyDescent="0.4">
      <c r="A267" t="s">
        <v>474</v>
      </c>
      <c r="B267" t="str">
        <f t="shared" si="47"/>
        <v xml:space="preserve">POCO X6 Pro 5G </v>
      </c>
      <c r="C267" s="5" t="str">
        <f>MID(A267,FIND("(",A267)+1,FIND(",",A267)-FIND("(",A267)-1)</f>
        <v>Racing Grey</v>
      </c>
      <c r="D267" t="s">
        <v>143</v>
      </c>
      <c r="E267" s="3" t="str">
        <f t="shared" si="48"/>
        <v>23,999</v>
      </c>
      <c r="F267">
        <v>4.3</v>
      </c>
      <c r="G267" t="s">
        <v>51</v>
      </c>
      <c r="H267" s="4" t="str">
        <f t="shared" si="49"/>
        <v>22%</v>
      </c>
      <c r="I267" t="s">
        <v>475</v>
      </c>
      <c r="J267" s="2" t="str">
        <f t="shared" si="50"/>
        <v xml:space="preserve">9,532 </v>
      </c>
      <c r="K267" s="2" t="str">
        <f t="shared" si="51"/>
        <v xml:space="preserve"> 1,251 </v>
      </c>
      <c r="L267" s="2" t="str">
        <f t="shared" si="52"/>
        <v xml:space="preserve">8 GB </v>
      </c>
      <c r="M267" s="2" t="str">
        <f t="shared" si="53"/>
        <v xml:space="preserve">256 GB </v>
      </c>
      <c r="N267" s="2" t="str">
        <f t="shared" si="54"/>
        <v xml:space="preserve">6.67 </v>
      </c>
      <c r="O267" s="2" t="str">
        <f t="shared" si="55"/>
        <v>64</v>
      </c>
      <c r="P267" s="2" t="str">
        <f t="shared" si="56"/>
        <v>8MP + 2MP</v>
      </c>
      <c r="Q267" s="2" t="str">
        <f t="shared" si="57"/>
        <v xml:space="preserve">5000 </v>
      </c>
      <c r="R267" s="2" t="str">
        <f t="shared" si="58"/>
        <v xml:space="preserve">Dimensity D8300 Ultra </v>
      </c>
      <c r="T267" t="s">
        <v>476</v>
      </c>
    </row>
    <row r="268" spans="1:20" x14ac:dyDescent="0.4">
      <c r="A268" t="s">
        <v>477</v>
      </c>
      <c r="B268" t="str">
        <f t="shared" si="47"/>
        <v xml:space="preserve">realme GT 6 </v>
      </c>
      <c r="C268" s="5" t="str">
        <f>MID(A268,FIND("(",A268)+1,FIND(",",A268)-FIND("(",A268)-1)</f>
        <v>Razor Green</v>
      </c>
      <c r="D268" t="s">
        <v>478</v>
      </c>
      <c r="E268" s="3" t="str">
        <f t="shared" si="48"/>
        <v>42,999</v>
      </c>
      <c r="F268">
        <v>4.4000000000000004</v>
      </c>
      <c r="G268" t="s">
        <v>12</v>
      </c>
      <c r="H268" s="4" t="str">
        <f t="shared" si="49"/>
        <v>8%</v>
      </c>
      <c r="I268" t="s">
        <v>479</v>
      </c>
      <c r="J268" s="2" t="str">
        <f t="shared" si="50"/>
        <v xml:space="preserve">132 </v>
      </c>
      <c r="K268" s="2" t="str">
        <f t="shared" si="51"/>
        <v xml:space="preserve"> 13 </v>
      </c>
      <c r="L268" s="2" t="str">
        <f t="shared" si="52"/>
        <v xml:space="preserve">12 GB </v>
      </c>
      <c r="M268" s="2" t="str">
        <f t="shared" si="53"/>
        <v xml:space="preserve">256 GB </v>
      </c>
      <c r="N268" s="2" t="str">
        <f t="shared" si="54"/>
        <v xml:space="preserve">6.78 </v>
      </c>
      <c r="O268" s="2" t="str">
        <f t="shared" si="55"/>
        <v>50</v>
      </c>
      <c r="P268" s="2" t="str">
        <f t="shared" si="56"/>
        <v>8MP + 50MP</v>
      </c>
      <c r="Q268" s="2" t="str">
        <f t="shared" si="57"/>
        <v xml:space="preserve">5500 </v>
      </c>
      <c r="R268" s="2" t="str">
        <f t="shared" si="58"/>
        <v xml:space="preserve">8s Gen 3 Mobile Platform </v>
      </c>
      <c r="T268" t="s">
        <v>480</v>
      </c>
    </row>
    <row r="269" spans="1:20" x14ac:dyDescent="0.4">
      <c r="A269" t="s">
        <v>316</v>
      </c>
      <c r="B269" t="str">
        <f t="shared" si="47"/>
        <v xml:space="preserve">REDMI 12 </v>
      </c>
      <c r="C269" s="5" t="str">
        <f>MID(A269,FIND("(",A269)+1,FIND(",",A269)-FIND("(",A269)-1)</f>
        <v>Jade Black</v>
      </c>
      <c r="D269" t="s">
        <v>481</v>
      </c>
      <c r="E269" s="3" t="str">
        <f t="shared" si="48"/>
        <v>9,290</v>
      </c>
      <c r="F269">
        <v>4.2</v>
      </c>
      <c r="G269" t="s">
        <v>32</v>
      </c>
      <c r="H269" s="4" t="str">
        <f t="shared" si="49"/>
        <v>41%</v>
      </c>
      <c r="I269" t="s">
        <v>317</v>
      </c>
      <c r="J269" s="2" t="str">
        <f t="shared" si="50"/>
        <v xml:space="preserve">49,363 </v>
      </c>
      <c r="K269" s="2" t="str">
        <f t="shared" si="51"/>
        <v xml:space="preserve"> 3,303 </v>
      </c>
      <c r="L269" s="2" t="str">
        <f t="shared" si="52"/>
        <v xml:space="preserve">6 GB </v>
      </c>
      <c r="M269" s="2" t="str">
        <f t="shared" si="53"/>
        <v xml:space="preserve">128 GB </v>
      </c>
      <c r="N269" s="2" t="str">
        <f t="shared" si="54"/>
        <v xml:space="preserve">6.79 </v>
      </c>
      <c r="O269" s="2" t="str">
        <f t="shared" si="55"/>
        <v>50</v>
      </c>
      <c r="P269" s="2" t="str">
        <f t="shared" si="56"/>
        <v>8MP + 2MP</v>
      </c>
      <c r="Q269" s="2" t="str">
        <f t="shared" si="57"/>
        <v xml:space="preserve">5000 </v>
      </c>
      <c r="R269" s="2" t="str">
        <f t="shared" si="58"/>
        <v xml:space="preserve">Helio G88 </v>
      </c>
      <c r="T269" t="s">
        <v>318</v>
      </c>
    </row>
    <row r="270" spans="1:20" x14ac:dyDescent="0.4">
      <c r="A270" t="s">
        <v>5</v>
      </c>
      <c r="B270" t="str">
        <f t="shared" si="47"/>
        <v xml:space="preserve">REDMI Note 13 Pro 5G </v>
      </c>
      <c r="C270" s="5" t="str">
        <f>MID(A270,FIND("(",A270)+1,FIND(",",A270)-FIND("(",A270)-1)</f>
        <v>Midnight Black</v>
      </c>
      <c r="D270" t="s">
        <v>6</v>
      </c>
      <c r="E270" s="3" t="str">
        <f t="shared" si="48"/>
        <v>24,999</v>
      </c>
      <c r="F270">
        <v>4.3</v>
      </c>
      <c r="G270" t="s">
        <v>7</v>
      </c>
      <c r="H270" s="4" t="str">
        <f t="shared" si="49"/>
        <v>13%</v>
      </c>
      <c r="I270" t="s">
        <v>8</v>
      </c>
      <c r="J270" s="2" t="str">
        <f t="shared" si="50"/>
        <v xml:space="preserve">16,522 </v>
      </c>
      <c r="K270" s="2" t="str">
        <f t="shared" si="51"/>
        <v xml:space="preserve"> 1,485 </v>
      </c>
      <c r="L270" s="2" t="str">
        <f t="shared" si="52"/>
        <v xml:space="preserve">8 GB </v>
      </c>
      <c r="M270" s="2" t="str">
        <f t="shared" si="53"/>
        <v xml:space="preserve">128 GB </v>
      </c>
      <c r="N270" s="2" t="str">
        <f t="shared" si="54"/>
        <v xml:space="preserve">6.67 </v>
      </c>
      <c r="O270" s="2" t="str">
        <f t="shared" si="55"/>
        <v>200</v>
      </c>
      <c r="P270" s="2" t="str">
        <f t="shared" si="56"/>
        <v>8MP + 2MP</v>
      </c>
      <c r="Q270" s="2" t="str">
        <f t="shared" si="57"/>
        <v xml:space="preserve">5100 </v>
      </c>
      <c r="R270" s="2" t="str">
        <f t="shared" si="58"/>
        <v xml:space="preserve">7s Gen 2 Mobile Platform 5G </v>
      </c>
      <c r="T270" t="s">
        <v>9</v>
      </c>
    </row>
    <row r="271" spans="1:20" x14ac:dyDescent="0.4">
      <c r="A271" t="s">
        <v>10</v>
      </c>
      <c r="B271" t="str">
        <f t="shared" si="47"/>
        <v xml:space="preserve">REDMI Note 13 Pro+ 5G </v>
      </c>
      <c r="C271" s="5" t="str">
        <f>MID(A271,FIND("(",A271)+1,FIND(",",A271)-FIND("(",A271)-1)</f>
        <v>Fusion White</v>
      </c>
      <c r="D271" t="s">
        <v>11</v>
      </c>
      <c r="E271" s="3" t="str">
        <f t="shared" si="48"/>
        <v>30,999</v>
      </c>
      <c r="F271">
        <v>4.2</v>
      </c>
      <c r="G271" t="s">
        <v>12</v>
      </c>
      <c r="H271" s="4" t="str">
        <f t="shared" si="49"/>
        <v>8%</v>
      </c>
      <c r="I271" t="s">
        <v>13</v>
      </c>
      <c r="J271" s="2" t="str">
        <f t="shared" si="50"/>
        <v xml:space="preserve">7,304 </v>
      </c>
      <c r="K271" s="2" t="str">
        <f t="shared" si="51"/>
        <v xml:space="preserve"> 825 </v>
      </c>
      <c r="L271" s="2" t="str">
        <f t="shared" si="52"/>
        <v xml:space="preserve">8 GB </v>
      </c>
      <c r="M271" s="2" t="str">
        <f t="shared" si="53"/>
        <v xml:space="preserve">256 GB </v>
      </c>
      <c r="N271" s="2" t="str">
        <f t="shared" si="54"/>
        <v xml:space="preserve">6.67 </v>
      </c>
      <c r="O271" s="2" t="str">
        <f t="shared" si="55"/>
        <v>200</v>
      </c>
      <c r="P271" s="2" t="str">
        <f t="shared" si="56"/>
        <v>8MP + 2MP</v>
      </c>
      <c r="Q271" s="2" t="str">
        <f t="shared" si="57"/>
        <v xml:space="preserve">5000 </v>
      </c>
      <c r="R271" s="2" t="str">
        <f t="shared" si="58"/>
        <v xml:space="preserve">Dimensity 7200 Ultra 5G </v>
      </c>
      <c r="T271" t="s">
        <v>14</v>
      </c>
    </row>
    <row r="272" spans="1:20" x14ac:dyDescent="0.4">
      <c r="A272" t="s">
        <v>452</v>
      </c>
      <c r="B272" t="str">
        <f t="shared" si="47"/>
        <v xml:space="preserve">REDMI 12 5G </v>
      </c>
      <c r="C272" s="5" t="str">
        <f>MID(A272,FIND("(",A272)+1,FIND(",",A272)-FIND("(",A272)-1)</f>
        <v>Jade Black</v>
      </c>
      <c r="D272" t="s">
        <v>21</v>
      </c>
      <c r="E272" s="3" t="str">
        <f t="shared" si="48"/>
        <v>11,999</v>
      </c>
      <c r="F272">
        <v>4.3</v>
      </c>
      <c r="G272" t="s">
        <v>170</v>
      </c>
      <c r="H272" s="4" t="str">
        <f t="shared" si="49"/>
        <v>25%</v>
      </c>
      <c r="I272" t="s">
        <v>453</v>
      </c>
      <c r="J272" s="2" t="str">
        <f t="shared" si="50"/>
        <v xml:space="preserve">10,257 </v>
      </c>
      <c r="K272" s="2" t="str">
        <f t="shared" si="51"/>
        <v xml:space="preserve"> 457 </v>
      </c>
      <c r="L272" s="2" t="str">
        <f t="shared" si="52"/>
        <v xml:space="preserve">4 GB </v>
      </c>
      <c r="M272" s="2" t="str">
        <f t="shared" si="53"/>
        <v xml:space="preserve">128 GB </v>
      </c>
      <c r="N272" s="2" t="str">
        <f t="shared" si="54"/>
        <v xml:space="preserve">6.79 </v>
      </c>
      <c r="O272" s="2" t="str">
        <f t="shared" si="55"/>
        <v>50</v>
      </c>
      <c r="P272" s="2" t="str">
        <f t="shared" si="56"/>
        <v>2MP</v>
      </c>
      <c r="Q272" s="2" t="str">
        <f t="shared" si="57"/>
        <v xml:space="preserve">5000 </v>
      </c>
      <c r="R272" s="2" t="str">
        <f t="shared" si="58"/>
        <v xml:space="preserve">Snapdragon 4 Gen 2 </v>
      </c>
      <c r="T272" t="s">
        <v>454</v>
      </c>
    </row>
    <row r="273" spans="1:20" x14ac:dyDescent="0.4">
      <c r="A273" t="s">
        <v>482</v>
      </c>
      <c r="B273" t="str">
        <f t="shared" si="47"/>
        <v xml:space="preserve">REDMI Note 13 5G </v>
      </c>
      <c r="C273" s="5" t="str">
        <f>MID(A273,FIND("(",A273)+1,FIND(",",A273)-FIND("(",A273)-1)</f>
        <v>Prism Gold</v>
      </c>
      <c r="D273" t="s">
        <v>483</v>
      </c>
      <c r="E273" s="3" t="str">
        <f t="shared" si="48"/>
        <v>18,695</v>
      </c>
      <c r="F273">
        <v>4.0999999999999996</v>
      </c>
      <c r="G273" t="s">
        <v>170</v>
      </c>
      <c r="H273" s="4" t="str">
        <f t="shared" si="49"/>
        <v>25%</v>
      </c>
      <c r="I273" t="s">
        <v>484</v>
      </c>
      <c r="J273" s="2" t="str">
        <f t="shared" si="50"/>
        <v xml:space="preserve">1,856 </v>
      </c>
      <c r="K273" s="2" t="str">
        <f t="shared" si="51"/>
        <v xml:space="preserve"> 119 </v>
      </c>
      <c r="L273" s="2" t="str">
        <f t="shared" si="52"/>
        <v xml:space="preserve">12 GB </v>
      </c>
      <c r="M273" s="2" t="str">
        <f t="shared" si="53"/>
        <v xml:space="preserve">256 GB </v>
      </c>
      <c r="N273" s="2" t="str">
        <f t="shared" si="54"/>
        <v xml:space="preserve">6.67 </v>
      </c>
      <c r="O273" s="2" t="str">
        <f t="shared" si="55"/>
        <v>108</v>
      </c>
      <c r="P273" s="2" t="e">
        <f t="shared" si="56"/>
        <v>#VALUE!</v>
      </c>
      <c r="Q273" s="2" t="str">
        <f t="shared" si="57"/>
        <v xml:space="preserve">5000 </v>
      </c>
      <c r="R273" s="2" t="e">
        <f t="shared" si="58"/>
        <v>#VALUE!</v>
      </c>
      <c r="T273" t="s">
        <v>485</v>
      </c>
    </row>
    <row r="274" spans="1:20" x14ac:dyDescent="0.4">
      <c r="A274" t="s">
        <v>35</v>
      </c>
      <c r="B274" t="str">
        <f t="shared" si="47"/>
        <v xml:space="preserve">REDMI Note 13 Pro 5G </v>
      </c>
      <c r="C274" s="5" t="str">
        <f>MID(A274,FIND("(",A274)+1,FIND(",",A274)-FIND("(",A274)-1)</f>
        <v>Arctic White</v>
      </c>
      <c r="D274" t="s">
        <v>6</v>
      </c>
      <c r="E274" s="3" t="str">
        <f t="shared" si="48"/>
        <v>24,999</v>
      </c>
      <c r="F274">
        <v>4.3</v>
      </c>
      <c r="G274" t="s">
        <v>7</v>
      </c>
      <c r="H274" s="4" t="str">
        <f t="shared" si="49"/>
        <v>13%</v>
      </c>
      <c r="I274" t="s">
        <v>8</v>
      </c>
      <c r="J274" s="2" t="str">
        <f t="shared" si="50"/>
        <v xml:space="preserve">16,522 </v>
      </c>
      <c r="K274" s="2" t="str">
        <f t="shared" si="51"/>
        <v xml:space="preserve"> 1,485 </v>
      </c>
      <c r="L274" s="2" t="str">
        <f t="shared" si="52"/>
        <v xml:space="preserve">8 GB </v>
      </c>
      <c r="M274" s="2" t="str">
        <f t="shared" si="53"/>
        <v xml:space="preserve">128 GB </v>
      </c>
      <c r="N274" s="2" t="str">
        <f t="shared" si="54"/>
        <v xml:space="preserve">6.67 </v>
      </c>
      <c r="O274" s="2" t="str">
        <f t="shared" si="55"/>
        <v>200</v>
      </c>
      <c r="P274" s="2" t="str">
        <f t="shared" si="56"/>
        <v>8MP + 2MP</v>
      </c>
      <c r="Q274" s="2" t="str">
        <f t="shared" si="57"/>
        <v xml:space="preserve">5100 </v>
      </c>
      <c r="R274" s="2" t="str">
        <f t="shared" si="58"/>
        <v xml:space="preserve">7s Gen 2 Mobile Platform 5G </v>
      </c>
      <c r="T274" t="s">
        <v>9</v>
      </c>
    </row>
    <row r="275" spans="1:20" x14ac:dyDescent="0.4">
      <c r="A275" t="s">
        <v>36</v>
      </c>
      <c r="B275" t="str">
        <f t="shared" si="47"/>
        <v xml:space="preserve">REDMI Note 13 Pro+ 5G </v>
      </c>
      <c r="C275" s="5" t="str">
        <f>MID(A275,FIND("(",A275)+1,FIND(",",A275)-FIND("(",A275)-1)</f>
        <v>Fusion Black</v>
      </c>
      <c r="D275" t="s">
        <v>11</v>
      </c>
      <c r="E275" s="3" t="str">
        <f t="shared" si="48"/>
        <v>30,999</v>
      </c>
      <c r="F275">
        <v>4.2</v>
      </c>
      <c r="G275" t="s">
        <v>12</v>
      </c>
      <c r="H275" s="4" t="str">
        <f t="shared" si="49"/>
        <v>8%</v>
      </c>
      <c r="I275" t="s">
        <v>13</v>
      </c>
      <c r="J275" s="2" t="str">
        <f t="shared" si="50"/>
        <v xml:space="preserve">7,304 </v>
      </c>
      <c r="K275" s="2" t="str">
        <f t="shared" si="51"/>
        <v xml:space="preserve"> 825 </v>
      </c>
      <c r="L275" s="2" t="str">
        <f t="shared" si="52"/>
        <v xml:space="preserve">8 GB </v>
      </c>
      <c r="M275" s="2" t="str">
        <f t="shared" si="53"/>
        <v xml:space="preserve">256 GB </v>
      </c>
      <c r="N275" s="2" t="str">
        <f t="shared" si="54"/>
        <v xml:space="preserve">6.67 </v>
      </c>
      <c r="O275" s="2" t="str">
        <f t="shared" si="55"/>
        <v>200</v>
      </c>
      <c r="P275" s="2" t="str">
        <f t="shared" si="56"/>
        <v>8MP + 2MP</v>
      </c>
      <c r="Q275" s="2" t="str">
        <f t="shared" si="57"/>
        <v xml:space="preserve">5000 </v>
      </c>
      <c r="R275" s="2" t="str">
        <f t="shared" si="58"/>
        <v xml:space="preserve">Dimensity 7200 Ultra 5G </v>
      </c>
      <c r="T275" t="s">
        <v>14</v>
      </c>
    </row>
    <row r="276" spans="1:20" x14ac:dyDescent="0.4">
      <c r="A276" t="s">
        <v>486</v>
      </c>
      <c r="B276" t="str">
        <f t="shared" si="47"/>
        <v xml:space="preserve">REDMI 13 5G </v>
      </c>
      <c r="C276" s="5" t="str">
        <f>MID(A276,FIND("(",A276)+1,FIND(",",A276)-FIND("(",A276)-1)</f>
        <v>Hawaiian Blue</v>
      </c>
      <c r="D276" t="s">
        <v>487</v>
      </c>
      <c r="E276" s="3" t="str">
        <f t="shared" si="48"/>
        <v>14,239</v>
      </c>
      <c r="F276">
        <v>4.5</v>
      </c>
      <c r="G276" t="s">
        <v>22</v>
      </c>
      <c r="H276" s="4" t="str">
        <f t="shared" si="49"/>
        <v>20%</v>
      </c>
      <c r="I276" t="s">
        <v>488</v>
      </c>
      <c r="J276" s="2" t="str">
        <f t="shared" si="50"/>
        <v xml:space="preserve">8 </v>
      </c>
      <c r="K276" s="2" t="str">
        <f t="shared" si="51"/>
        <v xml:space="preserve"> 0 </v>
      </c>
      <c r="L276" s="2" t="str">
        <f t="shared" si="52"/>
        <v xml:space="preserve">6 GB </v>
      </c>
      <c r="M276" s="2" t="str">
        <f t="shared" si="53"/>
        <v xml:space="preserve">128 GB </v>
      </c>
      <c r="N276" s="2" t="str">
        <f t="shared" si="54"/>
        <v xml:space="preserve">6.79 </v>
      </c>
      <c r="O276" s="2" t="str">
        <f t="shared" si="55"/>
        <v>108</v>
      </c>
      <c r="P276" s="2" t="e">
        <f t="shared" si="56"/>
        <v>#VALUE!</v>
      </c>
      <c r="Q276" s="2" t="str">
        <f t="shared" si="57"/>
        <v xml:space="preserve">5030 </v>
      </c>
      <c r="R276" s="2" t="str">
        <f t="shared" si="58"/>
        <v xml:space="preserve">Qualcomm SM4450 Snapdragon 4 Gen 2 AE (4 nm) </v>
      </c>
      <c r="T276" t="s">
        <v>489</v>
      </c>
    </row>
    <row r="277" spans="1:20" x14ac:dyDescent="0.4">
      <c r="A277" t="s">
        <v>490</v>
      </c>
      <c r="B277" t="str">
        <f t="shared" si="47"/>
        <v xml:space="preserve">realme GT 6 </v>
      </c>
      <c r="C277" s="5" t="str">
        <f>MID(A277,FIND("(",A277)+1,FIND(",",A277)-FIND("(",A277)-1)</f>
        <v>Razor Green</v>
      </c>
      <c r="D277" t="s">
        <v>213</v>
      </c>
      <c r="E277" s="3" t="str">
        <f t="shared" si="48"/>
        <v>44,999</v>
      </c>
      <c r="F277">
        <v>4.5</v>
      </c>
      <c r="G277" t="s">
        <v>7</v>
      </c>
      <c r="H277" s="4" t="str">
        <f t="shared" si="49"/>
        <v>13%</v>
      </c>
      <c r="I277" t="s">
        <v>472</v>
      </c>
      <c r="J277" s="2" t="str">
        <f t="shared" si="50"/>
        <v xml:space="preserve">581 </v>
      </c>
      <c r="K277" s="2" t="str">
        <f t="shared" si="51"/>
        <v xml:space="preserve"> 64 </v>
      </c>
      <c r="L277" s="2" t="str">
        <f t="shared" si="52"/>
        <v xml:space="preserve">16 GB </v>
      </c>
      <c r="M277" s="2" t="str">
        <f t="shared" si="53"/>
        <v xml:space="preserve">512 GB </v>
      </c>
      <c r="N277" s="2" t="str">
        <f t="shared" si="54"/>
        <v xml:space="preserve">6.78 </v>
      </c>
      <c r="O277" s="2" t="str">
        <f t="shared" si="55"/>
        <v>50</v>
      </c>
      <c r="P277" s="2" t="str">
        <f t="shared" si="56"/>
        <v>8MP + 50MP</v>
      </c>
      <c r="Q277" s="2" t="str">
        <f t="shared" si="57"/>
        <v xml:space="preserve">5500 </v>
      </c>
      <c r="R277" s="2" t="str">
        <f t="shared" si="58"/>
        <v xml:space="preserve">8s Gen 3 Mobile Platform </v>
      </c>
      <c r="T277" t="s">
        <v>473</v>
      </c>
    </row>
    <row r="278" spans="1:20" x14ac:dyDescent="0.4">
      <c r="A278" t="s">
        <v>477</v>
      </c>
      <c r="B278" t="str">
        <f t="shared" si="47"/>
        <v xml:space="preserve">realme GT 6 </v>
      </c>
      <c r="C278" s="5" t="str">
        <f>MID(A278,FIND("(",A278)+1,FIND(",",A278)-FIND("(",A278)-1)</f>
        <v>Razor Green</v>
      </c>
      <c r="D278" t="s">
        <v>491</v>
      </c>
      <c r="E278" s="3" t="str">
        <f t="shared" si="48"/>
        <v>40,999</v>
      </c>
      <c r="F278">
        <v>4.5</v>
      </c>
      <c r="G278" t="s">
        <v>332</v>
      </c>
      <c r="H278" s="4" t="str">
        <f t="shared" si="49"/>
        <v>6%</v>
      </c>
      <c r="I278" t="s">
        <v>492</v>
      </c>
      <c r="J278" s="2" t="str">
        <f t="shared" si="50"/>
        <v xml:space="preserve">408 </v>
      </c>
      <c r="K278" s="2" t="str">
        <f t="shared" si="51"/>
        <v xml:space="preserve"> 42 </v>
      </c>
      <c r="L278" s="2" t="str">
        <f t="shared" si="52"/>
        <v xml:space="preserve">8 GB </v>
      </c>
      <c r="M278" s="2" t="str">
        <f t="shared" si="53"/>
        <v xml:space="preserve">256 GB </v>
      </c>
      <c r="N278" s="2" t="str">
        <f t="shared" si="54"/>
        <v xml:space="preserve">6.78 </v>
      </c>
      <c r="O278" s="2" t="str">
        <f t="shared" si="55"/>
        <v>50</v>
      </c>
      <c r="P278" s="2" t="str">
        <f t="shared" si="56"/>
        <v>8MP + 50MP</v>
      </c>
      <c r="Q278" s="2" t="str">
        <f t="shared" si="57"/>
        <v xml:space="preserve">5500 </v>
      </c>
      <c r="R278" s="2" t="str">
        <f t="shared" si="58"/>
        <v xml:space="preserve">8s Gen 3 Mobile Platform </v>
      </c>
      <c r="T278" t="s">
        <v>493</v>
      </c>
    </row>
    <row r="279" spans="1:20" x14ac:dyDescent="0.4">
      <c r="A279" t="s">
        <v>494</v>
      </c>
      <c r="B279" t="str">
        <f t="shared" si="47"/>
        <v xml:space="preserve">POCO X6 Neo 5G </v>
      </c>
      <c r="C279" s="5" t="str">
        <f>MID(A279,FIND("(",A279)+1,FIND(",",A279)-FIND("(",A279)-1)</f>
        <v>Horizon Blue</v>
      </c>
      <c r="D279" t="s">
        <v>99</v>
      </c>
      <c r="E279" s="3" t="str">
        <f t="shared" si="48"/>
        <v>15,999</v>
      </c>
      <c r="F279">
        <v>4.0999999999999996</v>
      </c>
      <c r="G279" t="s">
        <v>156</v>
      </c>
      <c r="H279" s="4" t="str">
        <f t="shared" si="49"/>
        <v>27%</v>
      </c>
      <c r="I279" t="s">
        <v>495</v>
      </c>
      <c r="J279" s="2" t="str">
        <f t="shared" si="50"/>
        <v xml:space="preserve">5,563 </v>
      </c>
      <c r="K279" s="2" t="str">
        <f t="shared" si="51"/>
        <v xml:space="preserve"> 367 </v>
      </c>
      <c r="L279" s="2" t="str">
        <f t="shared" si="52"/>
        <v xml:space="preserve">12 GB </v>
      </c>
      <c r="M279" s="2" t="str">
        <f t="shared" si="53"/>
        <v xml:space="preserve">256 GB </v>
      </c>
      <c r="N279" s="2" t="str">
        <f t="shared" si="54"/>
        <v xml:space="preserve">6.67 </v>
      </c>
      <c r="O279" s="2" t="str">
        <f t="shared" si="55"/>
        <v>108</v>
      </c>
      <c r="P279" s="2" t="str">
        <f t="shared" si="56"/>
        <v>2MP</v>
      </c>
      <c r="Q279" s="2" t="str">
        <f t="shared" si="57"/>
        <v xml:space="preserve">5000 </v>
      </c>
      <c r="R279" s="2" t="str">
        <f t="shared" si="58"/>
        <v xml:space="preserve">Dimensity 6080 </v>
      </c>
      <c r="T279" t="s">
        <v>496</v>
      </c>
    </row>
    <row r="280" spans="1:20" x14ac:dyDescent="0.4">
      <c r="A280" t="s">
        <v>43</v>
      </c>
      <c r="B280" t="str">
        <f t="shared" si="47"/>
        <v xml:space="preserve">REDMI Note 13 Pro 5G </v>
      </c>
      <c r="C280" s="5" t="str">
        <f>MID(A280,FIND("(",A280)+1,FIND(",",A280)-FIND("(",A280)-1)</f>
        <v>Coral Purple</v>
      </c>
      <c r="D280" t="s">
        <v>6</v>
      </c>
      <c r="E280" s="3" t="str">
        <f t="shared" si="48"/>
        <v>24,999</v>
      </c>
      <c r="F280">
        <v>4.3</v>
      </c>
      <c r="G280" t="s">
        <v>7</v>
      </c>
      <c r="H280" s="4" t="str">
        <f t="shared" si="49"/>
        <v>13%</v>
      </c>
      <c r="I280" t="s">
        <v>8</v>
      </c>
      <c r="J280" s="2" t="str">
        <f t="shared" si="50"/>
        <v xml:space="preserve">16,522 </v>
      </c>
      <c r="K280" s="2" t="str">
        <f t="shared" si="51"/>
        <v xml:space="preserve"> 1,485 </v>
      </c>
      <c r="L280" s="2" t="str">
        <f t="shared" si="52"/>
        <v xml:space="preserve">8 GB </v>
      </c>
      <c r="M280" s="2" t="str">
        <f t="shared" si="53"/>
        <v xml:space="preserve">128 GB </v>
      </c>
      <c r="N280" s="2" t="str">
        <f t="shared" si="54"/>
        <v xml:space="preserve">6.67 </v>
      </c>
      <c r="O280" s="2" t="str">
        <f t="shared" si="55"/>
        <v>200</v>
      </c>
      <c r="P280" s="2" t="str">
        <f t="shared" si="56"/>
        <v>8MP + 2MP</v>
      </c>
      <c r="Q280" s="2" t="str">
        <f t="shared" si="57"/>
        <v xml:space="preserve">5100 </v>
      </c>
      <c r="R280" s="2" t="str">
        <f t="shared" si="58"/>
        <v xml:space="preserve">7s Gen 2 Mobile Platform 5G </v>
      </c>
      <c r="T280" t="s">
        <v>9</v>
      </c>
    </row>
    <row r="281" spans="1:20" x14ac:dyDescent="0.4">
      <c r="A281" t="s">
        <v>44</v>
      </c>
      <c r="B281" t="str">
        <f t="shared" si="47"/>
        <v xml:space="preserve">REDMI Note 13 Pro+ 5G </v>
      </c>
      <c r="C281" s="5" t="str">
        <f>MID(A281,FIND("(",A281)+1,FIND(",",A281)-FIND("(",A281)-1)</f>
        <v>Fusion Purple</v>
      </c>
      <c r="D281" t="s">
        <v>11</v>
      </c>
      <c r="E281" s="3" t="str">
        <f t="shared" si="48"/>
        <v>30,999</v>
      </c>
      <c r="F281">
        <v>4.2</v>
      </c>
      <c r="G281" t="s">
        <v>12</v>
      </c>
      <c r="H281" s="4" t="str">
        <f t="shared" si="49"/>
        <v>8%</v>
      </c>
      <c r="I281" t="s">
        <v>13</v>
      </c>
      <c r="J281" s="2" t="str">
        <f t="shared" si="50"/>
        <v xml:space="preserve">7,304 </v>
      </c>
      <c r="K281" s="2" t="str">
        <f t="shared" si="51"/>
        <v xml:space="preserve"> 825 </v>
      </c>
      <c r="L281" s="2" t="str">
        <f t="shared" si="52"/>
        <v xml:space="preserve">8 GB </v>
      </c>
      <c r="M281" s="2" t="str">
        <f t="shared" si="53"/>
        <v xml:space="preserve">256 GB </v>
      </c>
      <c r="N281" s="2" t="str">
        <f t="shared" si="54"/>
        <v xml:space="preserve">6.67 </v>
      </c>
      <c r="O281" s="2" t="str">
        <f t="shared" si="55"/>
        <v>200</v>
      </c>
      <c r="P281" s="2" t="str">
        <f t="shared" si="56"/>
        <v>8MP + 2MP</v>
      </c>
      <c r="Q281" s="2" t="str">
        <f t="shared" si="57"/>
        <v xml:space="preserve">5000 </v>
      </c>
      <c r="R281" s="2" t="str">
        <f t="shared" si="58"/>
        <v xml:space="preserve">Dimensity 7200 Ultra 5G </v>
      </c>
      <c r="T281" t="s">
        <v>14</v>
      </c>
    </row>
    <row r="282" spans="1:20" x14ac:dyDescent="0.4">
      <c r="A282" t="s">
        <v>497</v>
      </c>
      <c r="B282" t="str">
        <f t="shared" si="47"/>
        <v xml:space="preserve">Apple iPhone 15 </v>
      </c>
      <c r="C282" s="5" t="str">
        <f>MID(A282,FIND("(",A282)+1,FIND(",",A282)-FIND("(",A282)-1)</f>
        <v>Yellow</v>
      </c>
      <c r="D282" t="s">
        <v>38</v>
      </c>
      <c r="E282" s="3" t="str">
        <f t="shared" si="48"/>
        <v>71,999</v>
      </c>
      <c r="F282">
        <v>4.5999999999999996</v>
      </c>
      <c r="G282" t="s">
        <v>39</v>
      </c>
      <c r="H282" s="4" t="str">
        <f t="shared" si="49"/>
        <v>9%</v>
      </c>
      <c r="I282" t="s">
        <v>40</v>
      </c>
      <c r="J282" s="2" t="str">
        <f t="shared" si="50"/>
        <v xml:space="preserve">43,008 </v>
      </c>
      <c r="K282" s="2" t="str">
        <f t="shared" si="51"/>
        <v xml:space="preserve"> 2,320 </v>
      </c>
      <c r="L282" s="2" t="str">
        <f t="shared" si="52"/>
        <v>Not Mentioned</v>
      </c>
      <c r="M282" s="2" t="e">
        <f t="shared" si="53"/>
        <v>#VALUE!</v>
      </c>
      <c r="N282" s="2" t="str">
        <f t="shared" si="54"/>
        <v xml:space="preserve">6.1 </v>
      </c>
      <c r="O282" s="2" t="str">
        <f t="shared" si="55"/>
        <v>48</v>
      </c>
      <c r="P282" s="2" t="str">
        <f t="shared" si="56"/>
        <v>12MP</v>
      </c>
      <c r="Q282" s="2" t="e">
        <f t="shared" si="57"/>
        <v>#VALUE!</v>
      </c>
      <c r="R282" s="2" t="e">
        <f t="shared" si="58"/>
        <v>#VALUE!</v>
      </c>
      <c r="T282" t="s">
        <v>41</v>
      </c>
    </row>
    <row r="283" spans="1:20" x14ac:dyDescent="0.4">
      <c r="A283" t="s">
        <v>498</v>
      </c>
      <c r="B283" t="str">
        <f t="shared" si="47"/>
        <v xml:space="preserve">OnePlus Nord CE4 lite 5G </v>
      </c>
      <c r="C283" s="5" t="str">
        <f>MID(A283,FIND("(",A283)+1,FIND(",",A283)-FIND("(",A283)-1)</f>
        <v>MEGA BLUE</v>
      </c>
      <c r="D283" t="s">
        <v>499</v>
      </c>
      <c r="E283" s="3" t="str">
        <f t="shared" si="48"/>
        <v>21,949</v>
      </c>
      <c r="F283">
        <v>4.3</v>
      </c>
      <c r="G283" t="s">
        <v>12</v>
      </c>
      <c r="H283" s="4" t="str">
        <f t="shared" si="49"/>
        <v>8%</v>
      </c>
      <c r="I283" t="s">
        <v>500</v>
      </c>
      <c r="J283" s="2" t="str">
        <f t="shared" si="50"/>
        <v xml:space="preserve">662 </v>
      </c>
      <c r="K283" s="2" t="str">
        <f t="shared" si="51"/>
        <v xml:space="preserve"> 24 </v>
      </c>
      <c r="L283" s="2" t="str">
        <f t="shared" si="52"/>
        <v xml:space="preserve">8 GB </v>
      </c>
      <c r="M283" s="2" t="str">
        <f t="shared" si="53"/>
        <v xml:space="preserve">256 GB </v>
      </c>
      <c r="N283" s="2" t="str">
        <f t="shared" si="54"/>
        <v xml:space="preserve">6.67 </v>
      </c>
      <c r="O283" s="2" t="str">
        <f t="shared" si="55"/>
        <v>50</v>
      </c>
      <c r="P283" s="2" t="e">
        <f t="shared" si="56"/>
        <v>#VALUE!</v>
      </c>
      <c r="Q283" s="2" t="str">
        <f t="shared" si="57"/>
        <v xml:space="preserve">5500 </v>
      </c>
      <c r="R283" s="2" t="e">
        <f t="shared" si="58"/>
        <v>#VALUE!</v>
      </c>
      <c r="T283" t="s">
        <v>501</v>
      </c>
    </row>
    <row r="284" spans="1:20" x14ac:dyDescent="0.4">
      <c r="A284" t="s">
        <v>502</v>
      </c>
      <c r="B284" t="str">
        <f t="shared" si="47"/>
        <v xml:space="preserve">OnePlus Nord CE4 lite 5G </v>
      </c>
      <c r="C284" s="5" t="str">
        <f>MID(A284,FIND("(",A284)+1,FIND(",",A284)-FIND("(",A284)-1)</f>
        <v>SUPER SILVER</v>
      </c>
      <c r="D284" t="s">
        <v>503</v>
      </c>
      <c r="E284" s="3" t="str">
        <f t="shared" si="48"/>
        <v>21,945</v>
      </c>
      <c r="F284">
        <v>4.3</v>
      </c>
      <c r="G284" t="s">
        <v>12</v>
      </c>
      <c r="H284" s="4" t="str">
        <f t="shared" si="49"/>
        <v>8%</v>
      </c>
      <c r="I284" t="s">
        <v>500</v>
      </c>
      <c r="J284" s="2" t="str">
        <f t="shared" si="50"/>
        <v xml:space="preserve">662 </v>
      </c>
      <c r="K284" s="2" t="str">
        <f t="shared" si="51"/>
        <v xml:space="preserve"> 24 </v>
      </c>
      <c r="L284" s="2" t="str">
        <f t="shared" si="52"/>
        <v xml:space="preserve">8 GB </v>
      </c>
      <c r="M284" s="2" t="str">
        <f t="shared" si="53"/>
        <v xml:space="preserve">256 GB </v>
      </c>
      <c r="N284" s="2" t="str">
        <f t="shared" si="54"/>
        <v xml:space="preserve">6.67 </v>
      </c>
      <c r="O284" s="2" t="str">
        <f t="shared" si="55"/>
        <v>50</v>
      </c>
      <c r="P284" s="2" t="e">
        <f t="shared" si="56"/>
        <v>#VALUE!</v>
      </c>
      <c r="Q284" s="2" t="str">
        <f t="shared" si="57"/>
        <v xml:space="preserve">5500 </v>
      </c>
      <c r="R284" s="2" t="e">
        <f t="shared" si="58"/>
        <v>#VALUE!</v>
      </c>
      <c r="T284" t="s">
        <v>501</v>
      </c>
    </row>
    <row r="285" spans="1:20" x14ac:dyDescent="0.4">
      <c r="A285" t="s">
        <v>504</v>
      </c>
      <c r="B285" t="str">
        <f t="shared" si="47"/>
        <v xml:space="preserve">realme NARZO 70X 5G </v>
      </c>
      <c r="C285" s="5" t="str">
        <f>MID(A285,FIND("(",A285)+1,FIND(",",A285)-FIND("(",A285)-1)</f>
        <v>Forest Green</v>
      </c>
      <c r="D285" t="s">
        <v>505</v>
      </c>
      <c r="E285" s="3" t="str">
        <f t="shared" si="48"/>
        <v>15,500</v>
      </c>
      <c r="F285">
        <v>4.2</v>
      </c>
      <c r="G285" t="s">
        <v>192</v>
      </c>
      <c r="H285" s="4" t="str">
        <f t="shared" si="49"/>
        <v>18%</v>
      </c>
      <c r="I285" t="s">
        <v>506</v>
      </c>
      <c r="J285" s="2" t="str">
        <f t="shared" si="50"/>
        <v xml:space="preserve">104 </v>
      </c>
      <c r="K285" s="2" t="str">
        <f t="shared" si="51"/>
        <v xml:space="preserve"> 4 </v>
      </c>
      <c r="L285" s="2" t="str">
        <f t="shared" si="52"/>
        <v xml:space="preserve">8 GB </v>
      </c>
      <c r="M285" s="2" t="str">
        <f t="shared" si="53"/>
        <v xml:space="preserve">128 GB </v>
      </c>
      <c r="N285" s="2" t="str">
        <f t="shared" si="54"/>
        <v xml:space="preserve">6.72 </v>
      </c>
      <c r="O285" s="2" t="str">
        <f t="shared" si="55"/>
        <v>50</v>
      </c>
      <c r="P285" s="2" t="e">
        <f t="shared" si="56"/>
        <v>#VALUE!</v>
      </c>
      <c r="Q285" s="2" t="str">
        <f t="shared" si="57"/>
        <v xml:space="preserve">5000 </v>
      </c>
      <c r="R285" s="2" t="str">
        <f t="shared" si="58"/>
        <v xml:space="preserve">Dimensity 6100 Plus, Octa Core </v>
      </c>
      <c r="T285" t="s">
        <v>507</v>
      </c>
    </row>
    <row r="286" spans="1:20" x14ac:dyDescent="0.4">
      <c r="A286" t="s">
        <v>375</v>
      </c>
      <c r="B286" t="str">
        <f t="shared" si="47"/>
        <v xml:space="preserve">Nothing Phone </v>
      </c>
      <c r="C286" s="5" t="str">
        <f>MID(A286,FIND("(",A286)+1,FIND(",",A286)-FIND("(",A286)-1)</f>
        <v>2a) 5G (Blue</v>
      </c>
      <c r="D286" t="s">
        <v>327</v>
      </c>
      <c r="E286" s="3" t="str">
        <f t="shared" si="48"/>
        <v>25,999</v>
      </c>
      <c r="F286">
        <v>4.4000000000000004</v>
      </c>
      <c r="G286" t="s">
        <v>344</v>
      </c>
      <c r="H286" s="4" t="str">
        <f t="shared" si="49"/>
        <v>7%</v>
      </c>
      <c r="I286" t="s">
        <v>345</v>
      </c>
      <c r="J286" s="2" t="str">
        <f t="shared" si="50"/>
        <v xml:space="preserve">38,672 </v>
      </c>
      <c r="K286" s="2" t="str">
        <f t="shared" si="51"/>
        <v xml:space="preserve"> 3,975 </v>
      </c>
      <c r="L286" s="2" t="str">
        <f t="shared" si="52"/>
        <v xml:space="preserve">8 GB </v>
      </c>
      <c r="M286" s="2" t="str">
        <f t="shared" si="53"/>
        <v xml:space="preserve">256 GB </v>
      </c>
      <c r="N286" s="2" t="str">
        <f t="shared" si="54"/>
        <v xml:space="preserve">6.7 </v>
      </c>
      <c r="O286" s="2" t="str">
        <f t="shared" si="55"/>
        <v>50</v>
      </c>
      <c r="P286" s="2" t="str">
        <f t="shared" si="56"/>
        <v>50MP</v>
      </c>
      <c r="Q286" s="2" t="str">
        <f t="shared" si="57"/>
        <v xml:space="preserve">5000 </v>
      </c>
      <c r="R286" s="2" t="str">
        <f t="shared" si="58"/>
        <v xml:space="preserve">Dimensity 7200 Pro </v>
      </c>
      <c r="T286" t="s">
        <v>346</v>
      </c>
    </row>
    <row r="287" spans="1:20" x14ac:dyDescent="0.4">
      <c r="A287" t="s">
        <v>508</v>
      </c>
      <c r="B287" t="str">
        <f t="shared" si="47"/>
        <v xml:space="preserve">Google Pixel 7a </v>
      </c>
      <c r="C287" s="5" t="str">
        <f>MID(A287,FIND("(",A287)+1,FIND(",",A287)-FIND("(",A287)-1)</f>
        <v>Sea</v>
      </c>
      <c r="D287" t="s">
        <v>509</v>
      </c>
      <c r="E287" s="3" t="str">
        <f t="shared" si="48"/>
        <v>37,999</v>
      </c>
      <c r="F287">
        <v>4.0999999999999996</v>
      </c>
      <c r="G287" t="s">
        <v>7</v>
      </c>
      <c r="H287" s="4" t="str">
        <f t="shared" si="49"/>
        <v>13%</v>
      </c>
      <c r="I287" t="s">
        <v>510</v>
      </c>
      <c r="J287" s="2" t="str">
        <f t="shared" si="50"/>
        <v xml:space="preserve">19,648 </v>
      </c>
      <c r="K287" s="2" t="str">
        <f t="shared" si="51"/>
        <v xml:space="preserve"> 2,084 </v>
      </c>
      <c r="L287" s="2" t="str">
        <f t="shared" si="52"/>
        <v xml:space="preserve">8 GB </v>
      </c>
      <c r="M287" s="2" t="str">
        <f t="shared" si="53"/>
        <v xml:space="preserve">128 GB </v>
      </c>
      <c r="N287" s="2" t="str">
        <f t="shared" si="54"/>
        <v xml:space="preserve">6.1 </v>
      </c>
      <c r="O287" s="2" t="str">
        <f t="shared" si="55"/>
        <v>64</v>
      </c>
      <c r="P287" s="2" t="str">
        <f t="shared" si="56"/>
        <v>13MP</v>
      </c>
      <c r="Q287" s="2" t="str">
        <f t="shared" si="57"/>
        <v xml:space="preserve">4300 </v>
      </c>
      <c r="R287" s="2" t="str">
        <f t="shared" si="58"/>
        <v xml:space="preserve">Tensor G2 </v>
      </c>
      <c r="T287" t="s">
        <v>511</v>
      </c>
    </row>
    <row r="288" spans="1:20" x14ac:dyDescent="0.4">
      <c r="A288" t="s">
        <v>347</v>
      </c>
      <c r="B288" t="str">
        <f t="shared" si="47"/>
        <v xml:space="preserve">REDMI 12 5G </v>
      </c>
      <c r="C288" s="5" t="str">
        <f>MID(A288,FIND("(",A288)+1,FIND(",",A288)-FIND("(",A288)-1)</f>
        <v>Moonstone Silver</v>
      </c>
      <c r="D288" t="s">
        <v>512</v>
      </c>
      <c r="E288" s="3" t="str">
        <f t="shared" si="48"/>
        <v>13,340</v>
      </c>
      <c r="F288">
        <v>4.2</v>
      </c>
      <c r="G288" t="s">
        <v>437</v>
      </c>
      <c r="H288" s="4" t="str">
        <f t="shared" si="49"/>
        <v>33%</v>
      </c>
      <c r="I288" t="s">
        <v>244</v>
      </c>
      <c r="J288" s="2" t="str">
        <f t="shared" si="50"/>
        <v xml:space="preserve">22,486 </v>
      </c>
      <c r="K288" s="2" t="str">
        <f t="shared" si="51"/>
        <v xml:space="preserve"> 1,349 </v>
      </c>
      <c r="L288" s="2" t="str">
        <f t="shared" si="52"/>
        <v xml:space="preserve">8 GB </v>
      </c>
      <c r="M288" s="2" t="str">
        <f t="shared" si="53"/>
        <v xml:space="preserve">256 GB </v>
      </c>
      <c r="N288" s="2" t="str">
        <f t="shared" si="54"/>
        <v xml:space="preserve">6.79 </v>
      </c>
      <c r="O288" s="2" t="str">
        <f t="shared" si="55"/>
        <v>50</v>
      </c>
      <c r="P288" s="2" t="str">
        <f t="shared" si="56"/>
        <v>2MP</v>
      </c>
      <c r="Q288" s="2" t="str">
        <f t="shared" si="57"/>
        <v xml:space="preserve">5000 </v>
      </c>
      <c r="R288" s="2" t="str">
        <f t="shared" si="58"/>
        <v xml:space="preserve">Snapdragon 4 Gen 2 </v>
      </c>
      <c r="T288" t="s">
        <v>245</v>
      </c>
    </row>
    <row r="289" spans="1:20" x14ac:dyDescent="0.4">
      <c r="A289" t="s">
        <v>455</v>
      </c>
      <c r="B289" t="str">
        <f t="shared" si="47"/>
        <v xml:space="preserve">OnePlus Nord CE4 </v>
      </c>
      <c r="C289" s="5" t="str">
        <f>MID(A289,FIND("(",A289)+1,FIND(",",A289)-FIND("(",A289)-1)</f>
        <v>Celadon Marble</v>
      </c>
      <c r="D289" t="s">
        <v>513</v>
      </c>
      <c r="E289" s="3" t="str">
        <f t="shared" si="48"/>
        <v>26,980</v>
      </c>
      <c r="F289">
        <v>4.5</v>
      </c>
      <c r="H289" s="4" t="e">
        <f t="shared" si="49"/>
        <v>#VALUE!</v>
      </c>
      <c r="I289" t="s">
        <v>426</v>
      </c>
      <c r="J289" s="2" t="str">
        <f t="shared" si="50"/>
        <v xml:space="preserve">9,428 </v>
      </c>
      <c r="K289" s="2" t="str">
        <f t="shared" si="51"/>
        <v xml:space="preserve"> 508 </v>
      </c>
      <c r="L289" s="2" t="str">
        <f t="shared" si="52"/>
        <v xml:space="preserve">8 GB </v>
      </c>
      <c r="M289" s="2" t="str">
        <f t="shared" si="53"/>
        <v xml:space="preserve">256 GB </v>
      </c>
      <c r="N289" s="2" t="str">
        <f t="shared" si="54"/>
        <v xml:space="preserve">6.7 </v>
      </c>
      <c r="O289" s="2" t="str">
        <f t="shared" si="55"/>
        <v>50</v>
      </c>
      <c r="P289" s="2" t="e">
        <f t="shared" si="56"/>
        <v>#VALUE!</v>
      </c>
      <c r="Q289" s="2" t="str">
        <f t="shared" si="57"/>
        <v xml:space="preserve">5500 </v>
      </c>
      <c r="R289" s="2" t="str">
        <f t="shared" si="58"/>
        <v xml:space="preserve">OxygenOS 14.0 </v>
      </c>
      <c r="T289" t="s">
        <v>430</v>
      </c>
    </row>
    <row r="290" spans="1:20" x14ac:dyDescent="0.4">
      <c r="A290" t="s">
        <v>514</v>
      </c>
      <c r="B290" t="str">
        <f t="shared" si="47"/>
        <v xml:space="preserve">REDMI Note 13 Pro+ 5G </v>
      </c>
      <c r="C290" s="5" t="str">
        <f>MID(A290,FIND("(",A290)+1,FIND(",",A290)-FIND("(",A290)-1)</f>
        <v>Fusion Black</v>
      </c>
      <c r="D290" t="s">
        <v>515</v>
      </c>
      <c r="E290" s="3" t="str">
        <f t="shared" si="48"/>
        <v>34,999</v>
      </c>
      <c r="F290">
        <v>4.2</v>
      </c>
      <c r="G290" t="s">
        <v>344</v>
      </c>
      <c r="H290" s="4" t="str">
        <f t="shared" si="49"/>
        <v>7%</v>
      </c>
      <c r="I290" t="s">
        <v>516</v>
      </c>
      <c r="J290" s="2" t="str">
        <f t="shared" si="50"/>
        <v xml:space="preserve">5,640 </v>
      </c>
      <c r="K290" s="2" t="str">
        <f t="shared" si="51"/>
        <v xml:space="preserve"> 573 </v>
      </c>
      <c r="L290" s="2" t="str">
        <f t="shared" si="52"/>
        <v xml:space="preserve">12 GB </v>
      </c>
      <c r="M290" s="2" t="str">
        <f t="shared" si="53"/>
        <v xml:space="preserve">512 GB </v>
      </c>
      <c r="N290" s="2" t="str">
        <f t="shared" si="54"/>
        <v xml:space="preserve">6.67 </v>
      </c>
      <c r="O290" s="2" t="str">
        <f t="shared" si="55"/>
        <v>200</v>
      </c>
      <c r="P290" s="2" t="str">
        <f t="shared" si="56"/>
        <v>8MP + 2MP</v>
      </c>
      <c r="Q290" s="2" t="str">
        <f t="shared" si="57"/>
        <v xml:space="preserve">5000 </v>
      </c>
      <c r="R290" s="2" t="str">
        <f t="shared" si="58"/>
        <v xml:space="preserve">Dimensity 7200 Ultra 5G </v>
      </c>
      <c r="T290" t="s">
        <v>517</v>
      </c>
    </row>
    <row r="291" spans="1:20" x14ac:dyDescent="0.4">
      <c r="A291" t="s">
        <v>518</v>
      </c>
      <c r="B291" t="str">
        <f t="shared" si="47"/>
        <v xml:space="preserve">IQOO Z7 Pro 5G </v>
      </c>
      <c r="C291" s="5" t="str">
        <f>MID(A291,FIND("(",A291)+1,FIND(",",A291)-FIND("(",A291)-1)</f>
        <v>Graphite Matte</v>
      </c>
      <c r="D291" t="s">
        <v>519</v>
      </c>
      <c r="E291" s="3" t="str">
        <f t="shared" si="48"/>
        <v>23,490</v>
      </c>
      <c r="F291">
        <v>4.4000000000000004</v>
      </c>
      <c r="G291" t="s">
        <v>178</v>
      </c>
      <c r="H291" s="4" t="str">
        <f t="shared" si="49"/>
        <v>12%</v>
      </c>
      <c r="I291" t="s">
        <v>520</v>
      </c>
      <c r="J291" s="2" t="str">
        <f t="shared" si="50"/>
        <v xml:space="preserve">5,196 </v>
      </c>
      <c r="K291" s="2" t="str">
        <f t="shared" si="51"/>
        <v xml:space="preserve"> 331 </v>
      </c>
      <c r="L291" s="2" t="str">
        <f t="shared" si="52"/>
        <v xml:space="preserve">8 GB </v>
      </c>
      <c r="M291" s="2" t="str">
        <f t="shared" si="53"/>
        <v xml:space="preserve">128 GB </v>
      </c>
      <c r="N291" s="2" t="str">
        <f t="shared" si="54"/>
        <v xml:space="preserve">6.78 </v>
      </c>
      <c r="O291" s="2" t="str">
        <f t="shared" si="55"/>
        <v>64</v>
      </c>
      <c r="P291" s="2" t="str">
        <f t="shared" si="56"/>
        <v>2MP</v>
      </c>
      <c r="Q291" s="2" t="str">
        <f t="shared" si="57"/>
        <v xml:space="preserve">4600 </v>
      </c>
      <c r="R291" s="2" t="str">
        <f t="shared" si="58"/>
        <v xml:space="preserve">Dimensity 7200 5G Mobile Platform </v>
      </c>
      <c r="T291" t="s">
        <v>521</v>
      </c>
    </row>
    <row r="292" spans="1:20" x14ac:dyDescent="0.4">
      <c r="A292" t="s">
        <v>5</v>
      </c>
      <c r="B292" t="str">
        <f t="shared" si="47"/>
        <v xml:space="preserve">REDMI Note 13 Pro 5G </v>
      </c>
      <c r="C292" s="5" t="str">
        <f>MID(A292,FIND("(",A292)+1,FIND(",",A292)-FIND("(",A292)-1)</f>
        <v>Midnight Black</v>
      </c>
      <c r="D292" t="s">
        <v>6</v>
      </c>
      <c r="E292" s="3" t="str">
        <f t="shared" si="48"/>
        <v>24,999</v>
      </c>
      <c r="F292">
        <v>4.3</v>
      </c>
      <c r="G292" t="s">
        <v>7</v>
      </c>
      <c r="H292" s="4" t="str">
        <f t="shared" si="49"/>
        <v>13%</v>
      </c>
      <c r="I292" t="s">
        <v>8</v>
      </c>
      <c r="J292" s="2" t="str">
        <f t="shared" si="50"/>
        <v xml:space="preserve">16,522 </v>
      </c>
      <c r="K292" s="2" t="str">
        <f t="shared" si="51"/>
        <v xml:space="preserve"> 1,485 </v>
      </c>
      <c r="L292" s="2" t="str">
        <f t="shared" si="52"/>
        <v xml:space="preserve">8 GB </v>
      </c>
      <c r="M292" s="2" t="str">
        <f t="shared" si="53"/>
        <v xml:space="preserve">128 GB </v>
      </c>
      <c r="N292" s="2" t="str">
        <f t="shared" si="54"/>
        <v xml:space="preserve">6.67 </v>
      </c>
      <c r="O292" s="2" t="str">
        <f t="shared" si="55"/>
        <v>200</v>
      </c>
      <c r="P292" s="2" t="str">
        <f t="shared" si="56"/>
        <v>8MP + 2MP</v>
      </c>
      <c r="Q292" s="2" t="str">
        <f t="shared" si="57"/>
        <v xml:space="preserve">5100 </v>
      </c>
      <c r="R292" s="2" t="str">
        <f t="shared" si="58"/>
        <v xml:space="preserve">7s Gen 2 Mobile Platform 5G </v>
      </c>
      <c r="T292" t="s">
        <v>9</v>
      </c>
    </row>
    <row r="293" spans="1:20" x14ac:dyDescent="0.4">
      <c r="A293" t="s">
        <v>10</v>
      </c>
      <c r="B293" t="str">
        <f t="shared" si="47"/>
        <v xml:space="preserve">REDMI Note 13 Pro+ 5G </v>
      </c>
      <c r="C293" s="5" t="str">
        <f>MID(A293,FIND("(",A293)+1,FIND(",",A293)-FIND("(",A293)-1)</f>
        <v>Fusion White</v>
      </c>
      <c r="D293" t="s">
        <v>11</v>
      </c>
      <c r="E293" s="3" t="str">
        <f t="shared" si="48"/>
        <v>30,999</v>
      </c>
      <c r="F293">
        <v>4.2</v>
      </c>
      <c r="G293" t="s">
        <v>12</v>
      </c>
      <c r="H293" s="4" t="str">
        <f t="shared" si="49"/>
        <v>8%</v>
      </c>
      <c r="I293" t="s">
        <v>13</v>
      </c>
      <c r="J293" s="2" t="str">
        <f t="shared" si="50"/>
        <v xml:space="preserve">7,304 </v>
      </c>
      <c r="K293" s="2" t="str">
        <f t="shared" si="51"/>
        <v xml:space="preserve"> 825 </v>
      </c>
      <c r="L293" s="2" t="str">
        <f t="shared" si="52"/>
        <v xml:space="preserve">8 GB </v>
      </c>
      <c r="M293" s="2" t="str">
        <f t="shared" si="53"/>
        <v xml:space="preserve">256 GB </v>
      </c>
      <c r="N293" s="2" t="str">
        <f t="shared" si="54"/>
        <v xml:space="preserve">6.67 </v>
      </c>
      <c r="O293" s="2" t="str">
        <f t="shared" si="55"/>
        <v>200</v>
      </c>
      <c r="P293" s="2" t="str">
        <f t="shared" si="56"/>
        <v>8MP + 2MP</v>
      </c>
      <c r="Q293" s="2" t="str">
        <f t="shared" si="57"/>
        <v xml:space="preserve">5000 </v>
      </c>
      <c r="R293" s="2" t="str">
        <f t="shared" si="58"/>
        <v xml:space="preserve">Dimensity 7200 Ultra 5G </v>
      </c>
      <c r="T293" t="s">
        <v>14</v>
      </c>
    </row>
    <row r="294" spans="1:20" x14ac:dyDescent="0.4">
      <c r="A294" t="s">
        <v>522</v>
      </c>
      <c r="B294" t="str">
        <f t="shared" si="47"/>
        <v xml:space="preserve">POCO F6 5G </v>
      </c>
      <c r="C294" s="5" t="str">
        <f>MID(A294,FIND("(",A294)+1,FIND(",",A294)-FIND("(",A294)-1)</f>
        <v>Titanium</v>
      </c>
      <c r="D294" t="s">
        <v>523</v>
      </c>
      <c r="E294" s="3" t="str">
        <f t="shared" si="48"/>
        <v>33,999</v>
      </c>
      <c r="F294">
        <v>4.2</v>
      </c>
      <c r="G294" t="s">
        <v>66</v>
      </c>
      <c r="H294" s="4" t="str">
        <f t="shared" si="49"/>
        <v>10%</v>
      </c>
      <c r="I294" t="s">
        <v>524</v>
      </c>
      <c r="J294" s="2" t="str">
        <f t="shared" si="50"/>
        <v xml:space="preserve">1,278 </v>
      </c>
      <c r="K294" s="2" t="str">
        <f t="shared" si="51"/>
        <v xml:space="preserve"> 132 </v>
      </c>
      <c r="L294" s="2" t="str">
        <f t="shared" si="52"/>
        <v xml:space="preserve">12 GB </v>
      </c>
      <c r="M294" s="2" t="str">
        <f t="shared" si="53"/>
        <v xml:space="preserve">512 GB </v>
      </c>
      <c r="N294" s="2" t="str">
        <f t="shared" si="54"/>
        <v xml:space="preserve">6.67 </v>
      </c>
      <c r="O294" s="2" t="str">
        <f t="shared" si="55"/>
        <v>50</v>
      </c>
      <c r="P294" s="2" t="str">
        <f t="shared" si="56"/>
        <v>8MP</v>
      </c>
      <c r="Q294" s="2" t="str">
        <f t="shared" si="57"/>
        <v xml:space="preserve">5000 </v>
      </c>
      <c r="R294" s="2" t="str">
        <f t="shared" si="58"/>
        <v xml:space="preserve">8s Gen3 </v>
      </c>
      <c r="T294" t="s">
        <v>525</v>
      </c>
    </row>
    <row r="295" spans="1:20" x14ac:dyDescent="0.4">
      <c r="A295" t="s">
        <v>526</v>
      </c>
      <c r="B295" t="str">
        <f t="shared" si="47"/>
        <v xml:space="preserve">Motorola g04s </v>
      </c>
      <c r="C295" s="5" t="str">
        <f>MID(A295,FIND("(",A295)+1,FIND(",",A295)-FIND("(",A295)-1)</f>
        <v>Sunrise Orange</v>
      </c>
      <c r="D295" t="s">
        <v>46</v>
      </c>
      <c r="E295" s="3" t="str">
        <f t="shared" si="48"/>
        <v>6,999</v>
      </c>
      <c r="F295">
        <v>4.2</v>
      </c>
      <c r="G295" t="s">
        <v>71</v>
      </c>
      <c r="H295" s="4" t="str">
        <f t="shared" si="49"/>
        <v>30%</v>
      </c>
      <c r="I295" t="s">
        <v>72</v>
      </c>
      <c r="J295" s="2" t="str">
        <f t="shared" si="50"/>
        <v xml:space="preserve">7,390 </v>
      </c>
      <c r="K295" s="2" t="str">
        <f t="shared" si="51"/>
        <v xml:space="preserve"> 411 </v>
      </c>
      <c r="L295" s="2" t="str">
        <f t="shared" si="52"/>
        <v xml:space="preserve">4 GB </v>
      </c>
      <c r="M295" s="2" t="str">
        <f t="shared" si="53"/>
        <v xml:space="preserve">64 GB </v>
      </c>
      <c r="N295" s="2" t="str">
        <f t="shared" si="54"/>
        <v xml:space="preserve">6.6 </v>
      </c>
      <c r="O295" s="2" t="str">
        <f t="shared" si="55"/>
        <v>50</v>
      </c>
      <c r="P295" s="2" t="e">
        <f t="shared" si="56"/>
        <v>#VALUE!</v>
      </c>
      <c r="Q295" s="2" t="str">
        <f t="shared" si="57"/>
        <v xml:space="preserve"> | 5MP Front Camera5000 </v>
      </c>
      <c r="R295" s="2" t="str">
        <f t="shared" si="58"/>
        <v xml:space="preserve">T606 </v>
      </c>
      <c r="T295" t="s">
        <v>73</v>
      </c>
    </row>
    <row r="296" spans="1:20" x14ac:dyDescent="0.4">
      <c r="A296" t="s">
        <v>35</v>
      </c>
      <c r="B296" t="str">
        <f t="shared" si="47"/>
        <v xml:space="preserve">REDMI Note 13 Pro 5G </v>
      </c>
      <c r="C296" s="5" t="str">
        <f>MID(A296,FIND("(",A296)+1,FIND(",",A296)-FIND("(",A296)-1)</f>
        <v>Arctic White</v>
      </c>
      <c r="D296" t="s">
        <v>6</v>
      </c>
      <c r="E296" s="3" t="str">
        <f t="shared" si="48"/>
        <v>24,999</v>
      </c>
      <c r="F296">
        <v>4.3</v>
      </c>
      <c r="G296" t="s">
        <v>7</v>
      </c>
      <c r="H296" s="4" t="str">
        <f t="shared" si="49"/>
        <v>13%</v>
      </c>
      <c r="I296" t="s">
        <v>8</v>
      </c>
      <c r="J296" s="2" t="str">
        <f t="shared" si="50"/>
        <v xml:space="preserve">16,522 </v>
      </c>
      <c r="K296" s="2" t="str">
        <f t="shared" si="51"/>
        <v xml:space="preserve"> 1,485 </v>
      </c>
      <c r="L296" s="2" t="str">
        <f t="shared" si="52"/>
        <v xml:space="preserve">8 GB </v>
      </c>
      <c r="M296" s="2" t="str">
        <f t="shared" si="53"/>
        <v xml:space="preserve">128 GB </v>
      </c>
      <c r="N296" s="2" t="str">
        <f t="shared" si="54"/>
        <v xml:space="preserve">6.67 </v>
      </c>
      <c r="O296" s="2" t="str">
        <f t="shared" si="55"/>
        <v>200</v>
      </c>
      <c r="P296" s="2" t="str">
        <f t="shared" si="56"/>
        <v>8MP + 2MP</v>
      </c>
      <c r="Q296" s="2" t="str">
        <f t="shared" si="57"/>
        <v xml:space="preserve">5100 </v>
      </c>
      <c r="R296" s="2" t="str">
        <f t="shared" si="58"/>
        <v xml:space="preserve">7s Gen 2 Mobile Platform 5G </v>
      </c>
      <c r="T296" t="s">
        <v>9</v>
      </c>
    </row>
    <row r="297" spans="1:20" x14ac:dyDescent="0.4">
      <c r="A297" t="s">
        <v>36</v>
      </c>
      <c r="B297" t="str">
        <f t="shared" si="47"/>
        <v xml:space="preserve">REDMI Note 13 Pro+ 5G </v>
      </c>
      <c r="C297" s="5" t="str">
        <f>MID(A297,FIND("(",A297)+1,FIND(",",A297)-FIND("(",A297)-1)</f>
        <v>Fusion Black</v>
      </c>
      <c r="D297" t="s">
        <v>11</v>
      </c>
      <c r="E297" s="3" t="str">
        <f t="shared" si="48"/>
        <v>30,999</v>
      </c>
      <c r="F297">
        <v>4.2</v>
      </c>
      <c r="G297" t="s">
        <v>12</v>
      </c>
      <c r="H297" s="4" t="str">
        <f t="shared" si="49"/>
        <v>8%</v>
      </c>
      <c r="I297" t="s">
        <v>13</v>
      </c>
      <c r="J297" s="2" t="str">
        <f t="shared" si="50"/>
        <v xml:space="preserve">7,304 </v>
      </c>
      <c r="K297" s="2" t="str">
        <f t="shared" si="51"/>
        <v xml:space="preserve"> 825 </v>
      </c>
      <c r="L297" s="2" t="str">
        <f t="shared" si="52"/>
        <v xml:space="preserve">8 GB </v>
      </c>
      <c r="M297" s="2" t="str">
        <f t="shared" si="53"/>
        <v xml:space="preserve">256 GB </v>
      </c>
      <c r="N297" s="2" t="str">
        <f t="shared" si="54"/>
        <v xml:space="preserve">6.67 </v>
      </c>
      <c r="O297" s="2" t="str">
        <f t="shared" si="55"/>
        <v>200</v>
      </c>
      <c r="P297" s="2" t="str">
        <f t="shared" si="56"/>
        <v>8MP + 2MP</v>
      </c>
      <c r="Q297" s="2" t="str">
        <f t="shared" si="57"/>
        <v xml:space="preserve">5000 </v>
      </c>
      <c r="R297" s="2" t="str">
        <f t="shared" si="58"/>
        <v xml:space="preserve">Dimensity 7200 Ultra 5G </v>
      </c>
      <c r="T297" t="s">
        <v>14</v>
      </c>
    </row>
    <row r="298" spans="1:20" x14ac:dyDescent="0.4">
      <c r="A298" t="s">
        <v>44</v>
      </c>
      <c r="B298" t="str">
        <f t="shared" si="47"/>
        <v xml:space="preserve">REDMI Note 13 Pro+ 5G </v>
      </c>
      <c r="C298" s="5" t="str">
        <f>MID(A298,FIND("(",A298)+1,FIND(",",A298)-FIND("(",A298)-1)</f>
        <v>Fusion Purple</v>
      </c>
      <c r="D298" t="s">
        <v>11</v>
      </c>
      <c r="E298" s="3" t="str">
        <f t="shared" si="48"/>
        <v>30,999</v>
      </c>
      <c r="F298">
        <v>4.2</v>
      </c>
      <c r="G298" t="s">
        <v>12</v>
      </c>
      <c r="H298" s="4" t="str">
        <f t="shared" si="49"/>
        <v>8%</v>
      </c>
      <c r="I298" t="s">
        <v>13</v>
      </c>
      <c r="J298" s="2" t="str">
        <f t="shared" si="50"/>
        <v xml:space="preserve">7,304 </v>
      </c>
      <c r="K298" s="2" t="str">
        <f t="shared" si="51"/>
        <v xml:space="preserve"> 825 </v>
      </c>
      <c r="L298" s="2" t="str">
        <f t="shared" si="52"/>
        <v xml:space="preserve">8 GB </v>
      </c>
      <c r="M298" s="2" t="str">
        <f t="shared" si="53"/>
        <v xml:space="preserve">256 GB </v>
      </c>
      <c r="N298" s="2" t="str">
        <f t="shared" si="54"/>
        <v xml:space="preserve">6.67 </v>
      </c>
      <c r="O298" s="2" t="str">
        <f t="shared" si="55"/>
        <v>200</v>
      </c>
      <c r="P298" s="2" t="str">
        <f t="shared" si="56"/>
        <v>8MP + 2MP</v>
      </c>
      <c r="Q298" s="2" t="str">
        <f t="shared" si="57"/>
        <v xml:space="preserve">5000 </v>
      </c>
      <c r="R298" s="2" t="str">
        <f t="shared" si="58"/>
        <v xml:space="preserve">Dimensity 7200 Ultra 5G </v>
      </c>
      <c r="T298" t="s">
        <v>14</v>
      </c>
    </row>
    <row r="299" spans="1:20" x14ac:dyDescent="0.4">
      <c r="A299" t="s">
        <v>378</v>
      </c>
      <c r="B299" t="str">
        <f t="shared" si="47"/>
        <v xml:space="preserve">REDMI Note 13 Pro 5G </v>
      </c>
      <c r="C299" s="5" t="str">
        <f>MID(A299,FIND("(",A299)+1,FIND(",",A299)-FIND("(",A299)-1)</f>
        <v>Coral Purple</v>
      </c>
      <c r="D299" t="s">
        <v>527</v>
      </c>
      <c r="E299" s="3" t="str">
        <f t="shared" si="48"/>
        <v>26,999</v>
      </c>
      <c r="F299">
        <v>4.3</v>
      </c>
      <c r="G299" t="s">
        <v>178</v>
      </c>
      <c r="H299" s="4" t="str">
        <f t="shared" si="49"/>
        <v>12%</v>
      </c>
      <c r="I299" t="s">
        <v>8</v>
      </c>
      <c r="J299" s="2" t="str">
        <f t="shared" si="50"/>
        <v xml:space="preserve">16,522 </v>
      </c>
      <c r="K299" s="2" t="str">
        <f t="shared" si="51"/>
        <v xml:space="preserve"> 1,485 </v>
      </c>
      <c r="L299" s="2" t="str">
        <f t="shared" si="52"/>
        <v xml:space="preserve">8 GB </v>
      </c>
      <c r="M299" s="2" t="str">
        <f t="shared" si="53"/>
        <v xml:space="preserve">256 GB </v>
      </c>
      <c r="N299" s="2" t="str">
        <f t="shared" si="54"/>
        <v xml:space="preserve">6.67 </v>
      </c>
      <c r="O299" s="2" t="str">
        <f t="shared" si="55"/>
        <v>200</v>
      </c>
      <c r="P299" s="2" t="str">
        <f t="shared" si="56"/>
        <v>8MP + 2MP</v>
      </c>
      <c r="Q299" s="2" t="str">
        <f t="shared" si="57"/>
        <v xml:space="preserve">5100 </v>
      </c>
      <c r="R299" s="2" t="str">
        <f t="shared" si="58"/>
        <v xml:space="preserve">7s Gen 2 Mobile Platform 5G </v>
      </c>
      <c r="T299" t="s">
        <v>528</v>
      </c>
    </row>
    <row r="300" spans="1:20" x14ac:dyDescent="0.4">
      <c r="A300" t="s">
        <v>529</v>
      </c>
      <c r="B300" t="str">
        <f t="shared" si="47"/>
        <v xml:space="preserve">POCO M6 5G </v>
      </c>
      <c r="C300" s="5" t="str">
        <f>MID(A300,FIND("(",A300)+1,FIND(",",A300)-FIND("(",A300)-1)</f>
        <v>Orion Blue</v>
      </c>
      <c r="D300" t="s">
        <v>439</v>
      </c>
      <c r="E300" s="3" t="str">
        <f t="shared" si="48"/>
        <v>9,499</v>
      </c>
      <c r="F300">
        <v>4.0999999999999996</v>
      </c>
      <c r="G300" t="s">
        <v>22</v>
      </c>
      <c r="H300" s="4" t="str">
        <f t="shared" si="49"/>
        <v>20%</v>
      </c>
      <c r="I300" t="s">
        <v>237</v>
      </c>
      <c r="J300" s="2" t="str">
        <f t="shared" si="50"/>
        <v xml:space="preserve">34,044 </v>
      </c>
      <c r="K300" s="2" t="str">
        <f t="shared" si="51"/>
        <v xml:space="preserve"> 1,891 </v>
      </c>
      <c r="L300" s="2" t="str">
        <f t="shared" si="52"/>
        <v xml:space="preserve">4 GB </v>
      </c>
      <c r="M300" s="2" t="str">
        <f t="shared" si="53"/>
        <v xml:space="preserve">64 GB </v>
      </c>
      <c r="N300" s="2" t="str">
        <f t="shared" si="54"/>
        <v xml:space="preserve">6.74 </v>
      </c>
      <c r="O300" s="2" t="str">
        <f t="shared" si="55"/>
        <v>50</v>
      </c>
      <c r="P300" s="2" t="e">
        <f t="shared" si="56"/>
        <v>#VALUE!</v>
      </c>
      <c r="Q300" s="2" t="str">
        <f t="shared" si="57"/>
        <v xml:space="preserve"> | 5MP Front Camera5000 </v>
      </c>
      <c r="R300" s="2" t="str">
        <f t="shared" si="58"/>
        <v xml:space="preserve">Mediatek Dimensity 6100+ </v>
      </c>
      <c r="T300" t="s">
        <v>530</v>
      </c>
    </row>
    <row r="301" spans="1:20" x14ac:dyDescent="0.4">
      <c r="A301" t="s">
        <v>531</v>
      </c>
      <c r="B301" t="str">
        <f t="shared" si="47"/>
        <v xml:space="preserve">Apple iPhone 15 </v>
      </c>
      <c r="C301" s="5" t="str">
        <f>MID(A301,FIND("(",A301)+1,FIND(",",A301)-FIND("(",A301)-1)</f>
        <v>Pink</v>
      </c>
      <c r="D301" t="s">
        <v>308</v>
      </c>
      <c r="E301" s="3" t="str">
        <f t="shared" si="48"/>
        <v>81,999</v>
      </c>
      <c r="F301">
        <v>4.5999999999999996</v>
      </c>
      <c r="G301" t="s">
        <v>12</v>
      </c>
      <c r="H301" s="4" t="str">
        <f t="shared" si="49"/>
        <v>8%</v>
      </c>
      <c r="I301" t="s">
        <v>40</v>
      </c>
      <c r="J301" s="2" t="str">
        <f t="shared" si="50"/>
        <v xml:space="preserve">43,008 </v>
      </c>
      <c r="K301" s="2" t="str">
        <f t="shared" si="51"/>
        <v xml:space="preserve"> 2,320 </v>
      </c>
      <c r="L301" s="2" t="str">
        <f t="shared" si="52"/>
        <v>Not Mentioned</v>
      </c>
      <c r="M301" s="2" t="e">
        <f t="shared" si="53"/>
        <v>#VALUE!</v>
      </c>
      <c r="N301" s="2" t="str">
        <f t="shared" si="54"/>
        <v xml:space="preserve">6.1 </v>
      </c>
      <c r="O301" s="2" t="str">
        <f t="shared" si="55"/>
        <v>48</v>
      </c>
      <c r="P301" s="2" t="str">
        <f t="shared" si="56"/>
        <v>12MP</v>
      </c>
      <c r="Q301" s="2" t="e">
        <f t="shared" si="57"/>
        <v>#VALUE!</v>
      </c>
      <c r="R301" s="2" t="e">
        <f t="shared" si="58"/>
        <v>#VALUE!</v>
      </c>
      <c r="T301" t="s">
        <v>532</v>
      </c>
    </row>
    <row r="302" spans="1:20" x14ac:dyDescent="0.4">
      <c r="A302" t="s">
        <v>43</v>
      </c>
      <c r="B302" t="str">
        <f t="shared" si="47"/>
        <v xml:space="preserve">REDMI Note 13 Pro 5G </v>
      </c>
      <c r="C302" s="5" t="str">
        <f>MID(A302,FIND("(",A302)+1,FIND(",",A302)-FIND("(",A302)-1)</f>
        <v>Coral Purple</v>
      </c>
      <c r="D302" t="s">
        <v>6</v>
      </c>
      <c r="E302" s="3" t="str">
        <f t="shared" si="48"/>
        <v>24,999</v>
      </c>
      <c r="F302">
        <v>4.3</v>
      </c>
      <c r="G302" t="s">
        <v>7</v>
      </c>
      <c r="H302" s="4" t="str">
        <f t="shared" si="49"/>
        <v>13%</v>
      </c>
      <c r="I302" t="s">
        <v>8</v>
      </c>
      <c r="J302" s="2" t="str">
        <f t="shared" si="50"/>
        <v xml:space="preserve">16,522 </v>
      </c>
      <c r="K302" s="2" t="str">
        <f t="shared" si="51"/>
        <v xml:space="preserve"> 1,485 </v>
      </c>
      <c r="L302" s="2" t="str">
        <f t="shared" si="52"/>
        <v xml:space="preserve">8 GB </v>
      </c>
      <c r="M302" s="2" t="str">
        <f t="shared" si="53"/>
        <v xml:space="preserve">128 GB </v>
      </c>
      <c r="N302" s="2" t="str">
        <f t="shared" si="54"/>
        <v xml:space="preserve">6.67 </v>
      </c>
      <c r="O302" s="2" t="str">
        <f t="shared" si="55"/>
        <v>200</v>
      </c>
      <c r="P302" s="2" t="str">
        <f t="shared" si="56"/>
        <v>8MP + 2MP</v>
      </c>
      <c r="Q302" s="2" t="str">
        <f t="shared" si="57"/>
        <v xml:space="preserve">5100 </v>
      </c>
      <c r="R302" s="2" t="str">
        <f t="shared" si="58"/>
        <v xml:space="preserve">7s Gen 2 Mobile Platform 5G </v>
      </c>
      <c r="T302" t="s">
        <v>9</v>
      </c>
    </row>
    <row r="303" spans="1:20" x14ac:dyDescent="0.4">
      <c r="A303" t="s">
        <v>533</v>
      </c>
      <c r="B303" t="str">
        <f t="shared" si="47"/>
        <v xml:space="preserve">SAMSUNG Galaxy M14 5G </v>
      </c>
      <c r="C303" s="5" t="str">
        <f>MID(A303,FIND("(",A303)+1,FIND(",",A303)-FIND("(",A303)-1)</f>
        <v>Smoky Teal</v>
      </c>
      <c r="D303" t="s">
        <v>534</v>
      </c>
      <c r="E303" s="3" t="str">
        <f t="shared" si="48"/>
        <v>11,248</v>
      </c>
      <c r="F303">
        <v>4.2</v>
      </c>
      <c r="G303" t="s">
        <v>86</v>
      </c>
      <c r="H303" s="4" t="str">
        <f t="shared" si="49"/>
        <v>37%</v>
      </c>
      <c r="I303" t="s">
        <v>535</v>
      </c>
      <c r="J303" s="2" t="str">
        <f t="shared" si="50"/>
        <v xml:space="preserve">6,362 </v>
      </c>
      <c r="K303" s="2" t="str">
        <f t="shared" si="51"/>
        <v xml:space="preserve"> 341 </v>
      </c>
      <c r="L303" s="2" t="str">
        <f t="shared" si="52"/>
        <v xml:space="preserve">4 GB </v>
      </c>
      <c r="M303" s="2" t="str">
        <f t="shared" si="53"/>
        <v xml:space="preserve">128 GB </v>
      </c>
      <c r="N303" s="2" t="str">
        <f t="shared" si="54"/>
        <v xml:space="preserve">6.6 </v>
      </c>
      <c r="O303" s="2" t="str">
        <f t="shared" si="55"/>
        <v>50</v>
      </c>
      <c r="P303" s="2" t="e">
        <f t="shared" si="56"/>
        <v>#VALUE!</v>
      </c>
      <c r="Q303" s="2" t="str">
        <f t="shared" si="57"/>
        <v xml:space="preserve">6000 </v>
      </c>
      <c r="R303" s="2" t="e">
        <f t="shared" si="58"/>
        <v>#VALUE!</v>
      </c>
      <c r="T303" t="s">
        <v>536</v>
      </c>
    </row>
    <row r="304" spans="1:20" x14ac:dyDescent="0.4">
      <c r="A304" t="s">
        <v>537</v>
      </c>
      <c r="B304" t="str">
        <f t="shared" si="47"/>
        <v xml:space="preserve">POCO M6 5G </v>
      </c>
      <c r="C304" s="5" t="str">
        <f>MID(A304,FIND("(",A304)+1,FIND(",",A304)-FIND("(",A304)-1)</f>
        <v>Orion Blue</v>
      </c>
      <c r="D304" t="s">
        <v>538</v>
      </c>
      <c r="E304" s="3" t="str">
        <f t="shared" si="48"/>
        <v>9,249</v>
      </c>
      <c r="F304">
        <v>4.0999999999999996</v>
      </c>
      <c r="G304" t="s">
        <v>358</v>
      </c>
      <c r="H304" s="4" t="str">
        <f t="shared" si="49"/>
        <v>28%</v>
      </c>
      <c r="I304" t="s">
        <v>237</v>
      </c>
      <c r="J304" s="2" t="str">
        <f t="shared" si="50"/>
        <v xml:space="preserve">34,044 </v>
      </c>
      <c r="K304" s="2" t="str">
        <f t="shared" si="51"/>
        <v xml:space="preserve"> 1,891 </v>
      </c>
      <c r="L304" s="2" t="str">
        <f t="shared" si="52"/>
        <v xml:space="preserve">4 GB </v>
      </c>
      <c r="M304" s="2" t="str">
        <f t="shared" si="53"/>
        <v xml:space="preserve">128 GB </v>
      </c>
      <c r="N304" s="2" t="str">
        <f t="shared" si="54"/>
        <v xml:space="preserve">6.74 </v>
      </c>
      <c r="O304" s="2" t="str">
        <f t="shared" si="55"/>
        <v>50</v>
      </c>
      <c r="P304" s="2" t="e">
        <f t="shared" si="56"/>
        <v>#VALUE!</v>
      </c>
      <c r="Q304" s="2" t="str">
        <f t="shared" si="57"/>
        <v xml:space="preserve"> | 5MP Front Camera5000 </v>
      </c>
      <c r="R304" s="2" t="str">
        <f t="shared" si="58"/>
        <v xml:space="preserve">Mediatek Dimensity 6100+ </v>
      </c>
      <c r="T304" t="s">
        <v>172</v>
      </c>
    </row>
    <row r="305" spans="1:20" x14ac:dyDescent="0.4">
      <c r="A305" t="s">
        <v>539</v>
      </c>
      <c r="B305" t="str">
        <f t="shared" si="47"/>
        <v xml:space="preserve">SAMSUNG Galaxy A14 5G </v>
      </c>
      <c r="C305" s="5" t="str">
        <f>MID(A305,FIND("(",A305)+1,FIND(",",A305)-FIND("(",A305)-1)</f>
        <v>Light Green</v>
      </c>
      <c r="D305" t="s">
        <v>362</v>
      </c>
      <c r="E305" s="3" t="str">
        <f t="shared" si="48"/>
        <v>14,499</v>
      </c>
      <c r="F305">
        <v>4.0999999999999996</v>
      </c>
      <c r="G305" t="s">
        <v>71</v>
      </c>
      <c r="H305" s="4" t="str">
        <f t="shared" si="49"/>
        <v>30%</v>
      </c>
      <c r="I305" t="s">
        <v>540</v>
      </c>
      <c r="J305" s="2" t="str">
        <f t="shared" si="50"/>
        <v xml:space="preserve">8,326 </v>
      </c>
      <c r="K305" s="2" t="str">
        <f t="shared" si="51"/>
        <v xml:space="preserve"> 552 </v>
      </c>
      <c r="L305" s="2" t="str">
        <f t="shared" si="52"/>
        <v xml:space="preserve">6 GB </v>
      </c>
      <c r="M305" s="2" t="str">
        <f t="shared" si="53"/>
        <v xml:space="preserve">128 GB </v>
      </c>
      <c r="N305" s="2" t="str">
        <f t="shared" si="54"/>
        <v xml:space="preserve">6.6 </v>
      </c>
      <c r="O305" s="2" t="str">
        <f t="shared" si="55"/>
        <v>50</v>
      </c>
      <c r="P305" s="2" t="str">
        <f t="shared" si="56"/>
        <v>2MP</v>
      </c>
      <c r="Q305" s="2" t="str">
        <f t="shared" si="57"/>
        <v xml:space="preserve">5000 </v>
      </c>
      <c r="R305" s="2" t="str">
        <f t="shared" si="58"/>
        <v xml:space="preserve">SEC S5E8535 (Exynos 1330) </v>
      </c>
      <c r="T305" t="s">
        <v>541</v>
      </c>
    </row>
    <row r="306" spans="1:20" x14ac:dyDescent="0.4">
      <c r="A306" t="s">
        <v>533</v>
      </c>
      <c r="B306" t="str">
        <f t="shared" si="47"/>
        <v xml:space="preserve">SAMSUNG Galaxy M14 5G </v>
      </c>
      <c r="C306" s="5" t="str">
        <f>MID(A306,FIND("(",A306)+1,FIND(",",A306)-FIND("(",A306)-1)</f>
        <v>Smoky Teal</v>
      </c>
      <c r="D306" t="s">
        <v>542</v>
      </c>
      <c r="E306" s="3" t="str">
        <f t="shared" si="48"/>
        <v>13,800</v>
      </c>
      <c r="F306">
        <v>4.2</v>
      </c>
      <c r="G306" t="s">
        <v>156</v>
      </c>
      <c r="H306" s="4" t="str">
        <f t="shared" si="49"/>
        <v>27%</v>
      </c>
      <c r="I306" t="s">
        <v>543</v>
      </c>
      <c r="J306" s="2" t="str">
        <f t="shared" si="50"/>
        <v xml:space="preserve">24,338 </v>
      </c>
      <c r="K306" s="2" t="str">
        <f t="shared" si="51"/>
        <v xml:space="preserve"> 1,532 </v>
      </c>
      <c r="L306" s="2" t="str">
        <f t="shared" si="52"/>
        <v xml:space="preserve">6 GB </v>
      </c>
      <c r="M306" s="2" t="str">
        <f t="shared" si="53"/>
        <v xml:space="preserve">128 GB </v>
      </c>
      <c r="N306" s="2" t="str">
        <f t="shared" si="54"/>
        <v xml:space="preserve">6.6 </v>
      </c>
      <c r="O306" s="2" t="str">
        <f t="shared" si="55"/>
        <v>50</v>
      </c>
      <c r="P306" s="2" t="e">
        <f t="shared" si="56"/>
        <v>#VALUE!</v>
      </c>
      <c r="Q306" s="2" t="str">
        <f t="shared" si="57"/>
        <v xml:space="preserve">6000 </v>
      </c>
      <c r="R306" s="2" t="e">
        <f t="shared" si="58"/>
        <v>#VALUE!</v>
      </c>
      <c r="T306" t="s">
        <v>544</v>
      </c>
    </row>
    <row r="307" spans="1:20" x14ac:dyDescent="0.4">
      <c r="A307" t="s">
        <v>545</v>
      </c>
      <c r="B307" t="str">
        <f t="shared" si="47"/>
        <v xml:space="preserve">REDMI 12 </v>
      </c>
      <c r="C307" s="5" t="str">
        <f>MID(A307,FIND("(",A307)+1,FIND(",",A307)-FIND("(",A307)-1)</f>
        <v>Pastel Blue</v>
      </c>
      <c r="D307" t="s">
        <v>31</v>
      </c>
      <c r="E307" s="3" t="str">
        <f t="shared" si="48"/>
        <v>9,999</v>
      </c>
      <c r="F307">
        <v>4.2</v>
      </c>
      <c r="G307" t="s">
        <v>86</v>
      </c>
      <c r="H307" s="4" t="str">
        <f t="shared" si="49"/>
        <v>37%</v>
      </c>
      <c r="I307" t="s">
        <v>317</v>
      </c>
      <c r="J307" s="2" t="str">
        <f t="shared" si="50"/>
        <v xml:space="preserve">49,363 </v>
      </c>
      <c r="K307" s="2" t="str">
        <f t="shared" si="51"/>
        <v xml:space="preserve"> 3,303 </v>
      </c>
      <c r="L307" s="2" t="str">
        <f t="shared" si="52"/>
        <v xml:space="preserve">6 GB </v>
      </c>
      <c r="M307" s="2" t="str">
        <f t="shared" si="53"/>
        <v xml:space="preserve">128 GB </v>
      </c>
      <c r="N307" s="2" t="str">
        <f t="shared" si="54"/>
        <v xml:space="preserve">6.79 </v>
      </c>
      <c r="O307" s="2" t="str">
        <f t="shared" si="55"/>
        <v>50</v>
      </c>
      <c r="P307" s="2" t="str">
        <f t="shared" si="56"/>
        <v>8MP + 2MP</v>
      </c>
      <c r="Q307" s="2" t="str">
        <f t="shared" si="57"/>
        <v xml:space="preserve">5000 </v>
      </c>
      <c r="R307" s="2" t="str">
        <f t="shared" si="58"/>
        <v xml:space="preserve">Helio G88 </v>
      </c>
      <c r="T307" t="s">
        <v>318</v>
      </c>
    </row>
    <row r="308" spans="1:20" x14ac:dyDescent="0.4">
      <c r="A308" t="s">
        <v>546</v>
      </c>
      <c r="B308" t="str">
        <f t="shared" si="47"/>
        <v xml:space="preserve">Infinix Note 40 Pro+ 5G </v>
      </c>
      <c r="C308" s="5" t="str">
        <f>MID(A308,FIND("(",A308)+1,FIND(",",A308)-FIND("(",A308)-1)</f>
        <v>Obsidian Black</v>
      </c>
      <c r="D308" t="s">
        <v>6</v>
      </c>
      <c r="E308" s="3" t="str">
        <f t="shared" si="48"/>
        <v>24,999</v>
      </c>
      <c r="F308">
        <v>4.0999999999999996</v>
      </c>
      <c r="G308" t="s">
        <v>366</v>
      </c>
      <c r="H308" s="4" t="str">
        <f t="shared" si="49"/>
        <v>24%</v>
      </c>
      <c r="I308" t="s">
        <v>547</v>
      </c>
      <c r="J308" s="2" t="str">
        <f t="shared" si="50"/>
        <v xml:space="preserve">1,007 </v>
      </c>
      <c r="K308" s="2" t="str">
        <f t="shared" si="51"/>
        <v xml:space="preserve"> 72 </v>
      </c>
      <c r="L308" s="2" t="str">
        <f t="shared" si="52"/>
        <v xml:space="preserve">12 GB </v>
      </c>
      <c r="M308" s="2" t="str">
        <f t="shared" si="53"/>
        <v xml:space="preserve">256 GB </v>
      </c>
      <c r="N308" s="2" t="str">
        <f t="shared" si="54"/>
        <v xml:space="preserve">6.78 </v>
      </c>
      <c r="O308" s="2" t="str">
        <f t="shared" si="55"/>
        <v>108</v>
      </c>
      <c r="P308" s="2" t="str">
        <f t="shared" si="56"/>
        <v>2MP + 2MP</v>
      </c>
      <c r="Q308" s="2" t="str">
        <f t="shared" si="57"/>
        <v xml:space="preserve">4600 </v>
      </c>
      <c r="R308" s="2" t="str">
        <f t="shared" si="58"/>
        <v xml:space="preserve">Mediatek Dimensity 7020 </v>
      </c>
      <c r="T308" t="s">
        <v>548</v>
      </c>
    </row>
    <row r="309" spans="1:20" x14ac:dyDescent="0.4">
      <c r="A309" t="s">
        <v>549</v>
      </c>
      <c r="B309" t="str">
        <f t="shared" si="47"/>
        <v xml:space="preserve">Google Pixel 8 </v>
      </c>
      <c r="C309" s="5" t="str">
        <f>MID(A309,FIND("(",A309)+1,FIND(",",A309)-FIND("(",A309)-1)</f>
        <v>Hazel</v>
      </c>
      <c r="D309" t="s">
        <v>550</v>
      </c>
      <c r="E309" s="3" t="str">
        <f t="shared" si="48"/>
        <v>72,999</v>
      </c>
      <c r="F309">
        <v>4.2</v>
      </c>
      <c r="G309" t="s">
        <v>178</v>
      </c>
      <c r="H309" s="4" t="str">
        <f t="shared" si="49"/>
        <v>12%</v>
      </c>
      <c r="I309" t="s">
        <v>433</v>
      </c>
      <c r="J309" s="2" t="str">
        <f t="shared" si="50"/>
        <v xml:space="preserve">2,444 </v>
      </c>
      <c r="K309" s="2" t="str">
        <f t="shared" si="51"/>
        <v xml:space="preserve"> 336 </v>
      </c>
      <c r="L309" s="2" t="str">
        <f t="shared" si="52"/>
        <v xml:space="preserve">8 GB </v>
      </c>
      <c r="M309" s="2" t="str">
        <f t="shared" si="53"/>
        <v xml:space="preserve">256 GB </v>
      </c>
      <c r="N309" s="2" t="str">
        <f t="shared" si="54"/>
        <v xml:space="preserve">6.2 </v>
      </c>
      <c r="O309" s="2" t="str">
        <f t="shared" si="55"/>
        <v>50</v>
      </c>
      <c r="P309" s="2" t="str">
        <f t="shared" si="56"/>
        <v>12MP</v>
      </c>
      <c r="Q309" s="2" t="str">
        <f t="shared" si="57"/>
        <v xml:space="preserve">4575 </v>
      </c>
      <c r="R309" s="2" t="str">
        <f t="shared" si="58"/>
        <v xml:space="preserve">Tensor G3 </v>
      </c>
      <c r="T309" t="s">
        <v>551</v>
      </c>
    </row>
    <row r="310" spans="1:20" x14ac:dyDescent="0.4">
      <c r="A310" t="s">
        <v>463</v>
      </c>
      <c r="B310" t="str">
        <f t="shared" si="47"/>
        <v xml:space="preserve">REDMI Note 13 Pro 5G </v>
      </c>
      <c r="C310" s="5" t="str">
        <f>MID(A310,FIND("(",A310)+1,FIND(",",A310)-FIND("(",A310)-1)</f>
        <v>Midnight Black</v>
      </c>
      <c r="D310" t="s">
        <v>552</v>
      </c>
      <c r="E310" s="3" t="str">
        <f t="shared" si="48"/>
        <v>22,790</v>
      </c>
      <c r="F310">
        <v>4.3</v>
      </c>
      <c r="G310" t="s">
        <v>95</v>
      </c>
      <c r="H310" s="4" t="str">
        <f t="shared" si="49"/>
        <v>26%</v>
      </c>
      <c r="I310" t="s">
        <v>8</v>
      </c>
      <c r="J310" s="2" t="str">
        <f t="shared" si="50"/>
        <v xml:space="preserve">16,522 </v>
      </c>
      <c r="K310" s="2" t="str">
        <f t="shared" si="51"/>
        <v xml:space="preserve"> 1,485 </v>
      </c>
      <c r="L310" s="2" t="str">
        <f t="shared" si="52"/>
        <v xml:space="preserve">8 GB </v>
      </c>
      <c r="M310" s="2" t="str">
        <f t="shared" si="53"/>
        <v xml:space="preserve">256 GB </v>
      </c>
      <c r="N310" s="2" t="str">
        <f t="shared" si="54"/>
        <v xml:space="preserve">6.67 </v>
      </c>
      <c r="O310" s="2" t="str">
        <f t="shared" si="55"/>
        <v>200</v>
      </c>
      <c r="P310" s="2" t="str">
        <f t="shared" si="56"/>
        <v>8MP + 2MP</v>
      </c>
      <c r="Q310" s="2" t="str">
        <f t="shared" si="57"/>
        <v xml:space="preserve">5100 </v>
      </c>
      <c r="R310" s="2" t="str">
        <f t="shared" si="58"/>
        <v xml:space="preserve">7s Gen 2 Mobile Platform 5G </v>
      </c>
      <c r="T310" t="s">
        <v>528</v>
      </c>
    </row>
    <row r="311" spans="1:20" x14ac:dyDescent="0.4">
      <c r="A311" t="s">
        <v>553</v>
      </c>
      <c r="B311" t="str">
        <f t="shared" si="47"/>
        <v xml:space="preserve">Google Pixel 7a </v>
      </c>
      <c r="C311" s="5" t="str">
        <f>MID(A311,FIND("(",A311)+1,FIND(",",A311)-FIND("(",A311)-1)</f>
        <v>Coral</v>
      </c>
      <c r="D311" t="s">
        <v>227</v>
      </c>
      <c r="E311" s="3" t="str">
        <f t="shared" si="48"/>
        <v>35,999</v>
      </c>
      <c r="F311">
        <v>4.0999999999999996</v>
      </c>
      <c r="G311" t="s">
        <v>192</v>
      </c>
      <c r="H311" s="4" t="str">
        <f t="shared" si="49"/>
        <v>18%</v>
      </c>
      <c r="I311" t="s">
        <v>510</v>
      </c>
      <c r="J311" s="2" t="str">
        <f t="shared" si="50"/>
        <v xml:space="preserve">19,648 </v>
      </c>
      <c r="K311" s="2" t="str">
        <f t="shared" si="51"/>
        <v xml:space="preserve"> 2,084 </v>
      </c>
      <c r="L311" s="2" t="str">
        <f t="shared" si="52"/>
        <v xml:space="preserve">8 GB </v>
      </c>
      <c r="M311" s="2" t="str">
        <f t="shared" si="53"/>
        <v xml:space="preserve">128 GB </v>
      </c>
      <c r="N311" s="2" t="str">
        <f t="shared" si="54"/>
        <v xml:space="preserve">6.1 </v>
      </c>
      <c r="O311" s="2" t="str">
        <f t="shared" si="55"/>
        <v>64</v>
      </c>
      <c r="P311" s="2" t="str">
        <f t="shared" si="56"/>
        <v>13MP</v>
      </c>
      <c r="Q311" s="2" t="str">
        <f t="shared" si="57"/>
        <v xml:space="preserve">4300 </v>
      </c>
      <c r="R311" s="2" t="str">
        <f t="shared" si="58"/>
        <v xml:space="preserve">Tensor G2 </v>
      </c>
      <c r="T311" t="s">
        <v>511</v>
      </c>
    </row>
    <row r="312" spans="1:20" x14ac:dyDescent="0.4">
      <c r="A312" t="s">
        <v>554</v>
      </c>
      <c r="B312" t="str">
        <f t="shared" si="47"/>
        <v xml:space="preserve">POCO F6 5G </v>
      </c>
      <c r="C312" s="5" t="str">
        <f>MID(A312,FIND("(",A312)+1,FIND(",",A312)-FIND("(",A312)-1)</f>
        <v>Titanium</v>
      </c>
      <c r="D312" t="s">
        <v>75</v>
      </c>
      <c r="E312" s="3" t="str">
        <f t="shared" si="48"/>
        <v>31,999</v>
      </c>
      <c r="F312">
        <v>4.2</v>
      </c>
      <c r="G312" t="s">
        <v>17</v>
      </c>
      <c r="H312" s="4" t="str">
        <f t="shared" si="49"/>
        <v>11%</v>
      </c>
      <c r="I312" t="s">
        <v>524</v>
      </c>
      <c r="J312" s="2" t="str">
        <f t="shared" si="50"/>
        <v xml:space="preserve">1,278 </v>
      </c>
      <c r="K312" s="2" t="str">
        <f t="shared" si="51"/>
        <v xml:space="preserve"> 132 </v>
      </c>
      <c r="L312" s="2" t="str">
        <f t="shared" si="52"/>
        <v xml:space="preserve">12 GB </v>
      </c>
      <c r="M312" s="2" t="str">
        <f t="shared" si="53"/>
        <v xml:space="preserve">256 GB </v>
      </c>
      <c r="N312" s="2" t="str">
        <f t="shared" si="54"/>
        <v xml:space="preserve">6.67 </v>
      </c>
      <c r="O312" s="2" t="str">
        <f t="shared" si="55"/>
        <v>50</v>
      </c>
      <c r="P312" s="2" t="str">
        <f t="shared" si="56"/>
        <v>8MP</v>
      </c>
      <c r="Q312" s="2" t="str">
        <f t="shared" si="57"/>
        <v xml:space="preserve">5000 </v>
      </c>
      <c r="R312" s="2" t="str">
        <f t="shared" si="58"/>
        <v xml:space="preserve">8s Gen3 </v>
      </c>
      <c r="T312" t="s">
        <v>555</v>
      </c>
    </row>
    <row r="313" spans="1:20" x14ac:dyDescent="0.4">
      <c r="A313" t="s">
        <v>556</v>
      </c>
      <c r="B313" t="str">
        <f t="shared" si="47"/>
        <v xml:space="preserve">OnePlus 12 </v>
      </c>
      <c r="C313" s="5" t="str">
        <f>MID(A313,FIND("(",A313)+1,FIND(",",A313)-FIND("(",A313)-1)</f>
        <v>Silky Black</v>
      </c>
      <c r="D313" t="s">
        <v>557</v>
      </c>
      <c r="E313" s="3" t="str">
        <f t="shared" si="48"/>
        <v>60,624</v>
      </c>
      <c r="F313">
        <v>4.5999999999999996</v>
      </c>
      <c r="G313" t="s">
        <v>7</v>
      </c>
      <c r="H313" s="4" t="str">
        <f t="shared" si="49"/>
        <v>13%</v>
      </c>
      <c r="I313" t="s">
        <v>558</v>
      </c>
      <c r="J313" s="2" t="str">
        <f t="shared" si="50"/>
        <v xml:space="preserve">794 </v>
      </c>
      <c r="K313" s="2" t="str">
        <f t="shared" si="51"/>
        <v xml:space="preserve"> 76 </v>
      </c>
      <c r="L313" s="2" t="str">
        <f t="shared" si="52"/>
        <v xml:space="preserve">16 GB </v>
      </c>
      <c r="M313" s="2" t="str">
        <f t="shared" si="53"/>
        <v xml:space="preserve">512 GB </v>
      </c>
      <c r="N313" s="2" t="str">
        <f t="shared" si="54"/>
        <v xml:space="preserve">6.82 </v>
      </c>
      <c r="O313" s="2" t="str">
        <f t="shared" si="55"/>
        <v>64</v>
      </c>
      <c r="P313" s="2" t="e">
        <f t="shared" si="56"/>
        <v>#VALUE!</v>
      </c>
      <c r="Q313" s="2" t="str">
        <f t="shared" si="57"/>
        <v xml:space="preserve">5400 </v>
      </c>
      <c r="R313" s="2" t="e">
        <f t="shared" si="58"/>
        <v>#VALUE!</v>
      </c>
      <c r="T313" t="s">
        <v>559</v>
      </c>
    </row>
    <row r="314" spans="1:20" x14ac:dyDescent="0.4">
      <c r="A314" t="s">
        <v>560</v>
      </c>
      <c r="B314" t="str">
        <f t="shared" si="47"/>
        <v xml:space="preserve">realme NARZO N65 5G </v>
      </c>
      <c r="C314" s="5" t="str">
        <f>MID(A314,FIND("(",A314)+1,FIND(",",A314)-FIND("(",A314)-1)</f>
        <v>DEEP GREEN</v>
      </c>
      <c r="D314" t="s">
        <v>561</v>
      </c>
      <c r="E314" s="3" t="str">
        <f t="shared" si="48"/>
        <v>12,480</v>
      </c>
      <c r="F314">
        <v>4.3</v>
      </c>
      <c r="G314" t="s">
        <v>61</v>
      </c>
      <c r="H314" s="4" t="str">
        <f t="shared" si="49"/>
        <v>16%</v>
      </c>
      <c r="I314" t="s">
        <v>562</v>
      </c>
      <c r="J314" s="2" t="str">
        <f t="shared" si="50"/>
        <v xml:space="preserve">532 </v>
      </c>
      <c r="K314" s="2" t="str">
        <f t="shared" si="51"/>
        <v xml:space="preserve"> 10 </v>
      </c>
      <c r="L314" s="2" t="str">
        <f t="shared" si="52"/>
        <v xml:space="preserve">6 GB </v>
      </c>
      <c r="M314" s="2" t="str">
        <f t="shared" si="53"/>
        <v xml:space="preserve">128 GB </v>
      </c>
      <c r="N314" s="2" t="str">
        <f t="shared" si="54"/>
        <v xml:space="preserve">6.67 </v>
      </c>
      <c r="O314" s="2" t="str">
        <f t="shared" si="55"/>
        <v>50</v>
      </c>
      <c r="P314" s="2" t="e">
        <f t="shared" si="56"/>
        <v>#VALUE!</v>
      </c>
      <c r="Q314" s="2" t="str">
        <f t="shared" si="57"/>
        <v xml:space="preserve">5000 </v>
      </c>
      <c r="R314" s="2" t="e">
        <f t="shared" si="58"/>
        <v>#VALUE!</v>
      </c>
      <c r="T314" t="s">
        <v>563</v>
      </c>
    </row>
    <row r="315" spans="1:20" x14ac:dyDescent="0.4">
      <c r="A315" t="s">
        <v>564</v>
      </c>
      <c r="B315" t="str">
        <f t="shared" si="47"/>
        <v xml:space="preserve">OnePlus 12R </v>
      </c>
      <c r="C315" s="5" t="str">
        <f>MID(A315,FIND("(",A315)+1,FIND(",",A315)-FIND("(",A315)-1)</f>
        <v>Iron Grey</v>
      </c>
      <c r="D315" t="s">
        <v>565</v>
      </c>
      <c r="E315" s="3" t="str">
        <f t="shared" si="48"/>
        <v>44,600</v>
      </c>
      <c r="F315">
        <v>4.5</v>
      </c>
      <c r="G315" t="s">
        <v>425</v>
      </c>
      <c r="H315" s="4" t="str">
        <f t="shared" si="49"/>
        <v>3%</v>
      </c>
      <c r="I315" t="s">
        <v>566</v>
      </c>
      <c r="J315" s="2" t="str">
        <f t="shared" si="50"/>
        <v xml:space="preserve">2,105 </v>
      </c>
      <c r="K315" s="2" t="str">
        <f t="shared" si="51"/>
        <v xml:space="preserve"> 130 </v>
      </c>
      <c r="L315" s="2" t="str">
        <f t="shared" si="52"/>
        <v xml:space="preserve">16 GB </v>
      </c>
      <c r="M315" s="2" t="str">
        <f t="shared" si="53"/>
        <v xml:space="preserve">256 GB </v>
      </c>
      <c r="N315" s="2" t="str">
        <f t="shared" si="54"/>
        <v xml:space="preserve">6.78 </v>
      </c>
      <c r="O315" s="2" t="str">
        <f t="shared" si="55"/>
        <v>50</v>
      </c>
      <c r="P315" s="2" t="e">
        <f t="shared" si="56"/>
        <v>#VALUE!</v>
      </c>
      <c r="Q315" s="2" t="str">
        <f t="shared" si="57"/>
        <v xml:space="preserve">5500 </v>
      </c>
      <c r="R315" s="2" t="e">
        <f t="shared" si="58"/>
        <v>#VALUE!</v>
      </c>
      <c r="T315" t="s">
        <v>567</v>
      </c>
    </row>
    <row r="316" spans="1:20" x14ac:dyDescent="0.4">
      <c r="A316" t="s">
        <v>5</v>
      </c>
      <c r="B316" t="str">
        <f t="shared" si="47"/>
        <v xml:space="preserve">REDMI Note 13 Pro 5G </v>
      </c>
      <c r="C316" s="5" t="str">
        <f>MID(A316,FIND("(",A316)+1,FIND(",",A316)-FIND("(",A316)-1)</f>
        <v>Midnight Black</v>
      </c>
      <c r="D316" t="s">
        <v>6</v>
      </c>
      <c r="E316" s="3" t="str">
        <f t="shared" si="48"/>
        <v>24,999</v>
      </c>
      <c r="F316">
        <v>4.3</v>
      </c>
      <c r="G316" t="s">
        <v>7</v>
      </c>
      <c r="H316" s="4" t="str">
        <f t="shared" si="49"/>
        <v>13%</v>
      </c>
      <c r="I316" t="s">
        <v>8</v>
      </c>
      <c r="J316" s="2" t="str">
        <f t="shared" si="50"/>
        <v xml:space="preserve">16,522 </v>
      </c>
      <c r="K316" s="2" t="str">
        <f t="shared" si="51"/>
        <v xml:space="preserve"> 1,485 </v>
      </c>
      <c r="L316" s="2" t="str">
        <f t="shared" si="52"/>
        <v xml:space="preserve">8 GB </v>
      </c>
      <c r="M316" s="2" t="str">
        <f t="shared" si="53"/>
        <v xml:space="preserve">128 GB </v>
      </c>
      <c r="N316" s="2" t="str">
        <f t="shared" si="54"/>
        <v xml:space="preserve">6.67 </v>
      </c>
      <c r="O316" s="2" t="str">
        <f t="shared" si="55"/>
        <v>200</v>
      </c>
      <c r="P316" s="2" t="str">
        <f t="shared" si="56"/>
        <v>8MP + 2MP</v>
      </c>
      <c r="Q316" s="2" t="str">
        <f t="shared" si="57"/>
        <v xml:space="preserve">5100 </v>
      </c>
      <c r="R316" s="2" t="str">
        <f t="shared" si="58"/>
        <v xml:space="preserve">7s Gen 2 Mobile Platform 5G </v>
      </c>
      <c r="T316" t="s">
        <v>9</v>
      </c>
    </row>
    <row r="317" spans="1:20" x14ac:dyDescent="0.4">
      <c r="A317" t="s">
        <v>10</v>
      </c>
      <c r="B317" t="str">
        <f t="shared" si="47"/>
        <v xml:space="preserve">REDMI Note 13 Pro+ 5G </v>
      </c>
      <c r="C317" s="5" t="str">
        <f>MID(A317,FIND("(",A317)+1,FIND(",",A317)-FIND("(",A317)-1)</f>
        <v>Fusion White</v>
      </c>
      <c r="D317" t="s">
        <v>11</v>
      </c>
      <c r="E317" s="3" t="str">
        <f t="shared" si="48"/>
        <v>30,999</v>
      </c>
      <c r="F317">
        <v>4.2</v>
      </c>
      <c r="G317" t="s">
        <v>12</v>
      </c>
      <c r="H317" s="4" t="str">
        <f t="shared" si="49"/>
        <v>8%</v>
      </c>
      <c r="I317" t="s">
        <v>13</v>
      </c>
      <c r="J317" s="2" t="str">
        <f t="shared" si="50"/>
        <v xml:space="preserve">7,304 </v>
      </c>
      <c r="K317" s="2" t="str">
        <f t="shared" si="51"/>
        <v xml:space="preserve"> 825 </v>
      </c>
      <c r="L317" s="2" t="str">
        <f t="shared" si="52"/>
        <v xml:space="preserve">8 GB </v>
      </c>
      <c r="M317" s="2" t="str">
        <f t="shared" si="53"/>
        <v xml:space="preserve">256 GB </v>
      </c>
      <c r="N317" s="2" t="str">
        <f t="shared" si="54"/>
        <v xml:space="preserve">6.67 </v>
      </c>
      <c r="O317" s="2" t="str">
        <f t="shared" si="55"/>
        <v>200</v>
      </c>
      <c r="P317" s="2" t="str">
        <f t="shared" si="56"/>
        <v>8MP + 2MP</v>
      </c>
      <c r="Q317" s="2" t="str">
        <f t="shared" si="57"/>
        <v xml:space="preserve">5000 </v>
      </c>
      <c r="R317" s="2" t="str">
        <f t="shared" si="58"/>
        <v xml:space="preserve">Dimensity 7200 Ultra 5G </v>
      </c>
      <c r="T317" t="s">
        <v>14</v>
      </c>
    </row>
    <row r="318" spans="1:20" x14ac:dyDescent="0.4">
      <c r="A318" t="s">
        <v>568</v>
      </c>
      <c r="B318" t="str">
        <f t="shared" si="47"/>
        <v xml:space="preserve">SAMSUNG Galaxy A15 5G </v>
      </c>
      <c r="C318" s="5" t="str">
        <f>MID(A318,FIND("(",A318)+1,FIND(",",A318)-FIND("(",A318)-1)</f>
        <v>Blue</v>
      </c>
      <c r="D318" t="s">
        <v>138</v>
      </c>
      <c r="E318" s="3" t="str">
        <f t="shared" si="48"/>
        <v>17,999</v>
      </c>
      <c r="F318">
        <v>4.4000000000000004</v>
      </c>
      <c r="G318" t="s">
        <v>66</v>
      </c>
      <c r="H318" s="4" t="str">
        <f t="shared" si="49"/>
        <v>10%</v>
      </c>
      <c r="I318" t="s">
        <v>569</v>
      </c>
      <c r="J318" s="2" t="str">
        <f t="shared" si="50"/>
        <v xml:space="preserve">78 </v>
      </c>
      <c r="K318" s="2" t="str">
        <f t="shared" si="51"/>
        <v xml:space="preserve"> 1 </v>
      </c>
      <c r="L318" s="2" t="str">
        <f t="shared" si="52"/>
        <v xml:space="preserve">6 GB </v>
      </c>
      <c r="M318" s="2" t="str">
        <f t="shared" si="53"/>
        <v xml:space="preserve">128 GB </v>
      </c>
      <c r="N318" s="2" t="str">
        <f t="shared" si="54"/>
        <v xml:space="preserve">6.5 </v>
      </c>
      <c r="O318" s="2" t="str">
        <f t="shared" si="55"/>
        <v>50</v>
      </c>
      <c r="P318" s="2" t="str">
        <f t="shared" si="56"/>
        <v>5MP + 2MP</v>
      </c>
      <c r="Q318" s="2" t="str">
        <f t="shared" si="57"/>
        <v xml:space="preserve">5000 </v>
      </c>
      <c r="R318" s="2" t="str">
        <f t="shared" si="58"/>
        <v xml:space="preserve">Dimensity 6100+ </v>
      </c>
      <c r="T318" t="s">
        <v>570</v>
      </c>
    </row>
    <row r="319" spans="1:20" x14ac:dyDescent="0.4">
      <c r="A319" t="s">
        <v>546</v>
      </c>
      <c r="B319" t="str">
        <f t="shared" si="47"/>
        <v xml:space="preserve">Infinix Note 40 Pro+ 5G </v>
      </c>
      <c r="C319" s="5" t="str">
        <f>MID(A319,FIND("(",A319)+1,FIND(",",A319)-FIND("(",A319)-1)</f>
        <v>Obsidian Black</v>
      </c>
      <c r="D319" t="s">
        <v>6</v>
      </c>
      <c r="E319" s="3" t="str">
        <f t="shared" si="48"/>
        <v>24,999</v>
      </c>
      <c r="F319">
        <v>4.0999999999999996</v>
      </c>
      <c r="G319" t="s">
        <v>366</v>
      </c>
      <c r="H319" s="4" t="str">
        <f t="shared" si="49"/>
        <v>24%</v>
      </c>
      <c r="I319" t="s">
        <v>547</v>
      </c>
      <c r="J319" s="2" t="str">
        <f t="shared" si="50"/>
        <v xml:space="preserve">1,007 </v>
      </c>
      <c r="K319" s="2" t="str">
        <f t="shared" si="51"/>
        <v xml:space="preserve"> 72 </v>
      </c>
      <c r="L319" s="2" t="str">
        <f t="shared" si="52"/>
        <v xml:space="preserve">12 GB </v>
      </c>
      <c r="M319" s="2" t="str">
        <f t="shared" si="53"/>
        <v xml:space="preserve">256 GB </v>
      </c>
      <c r="N319" s="2" t="str">
        <f t="shared" si="54"/>
        <v xml:space="preserve">6.78 </v>
      </c>
      <c r="O319" s="2" t="str">
        <f t="shared" si="55"/>
        <v>108</v>
      </c>
      <c r="P319" s="2" t="str">
        <f t="shared" si="56"/>
        <v>2MP + 2MP</v>
      </c>
      <c r="Q319" s="2" t="str">
        <f t="shared" si="57"/>
        <v xml:space="preserve">4600 </v>
      </c>
      <c r="R319" s="2" t="str">
        <f t="shared" si="58"/>
        <v xml:space="preserve">Mediatek Dimensity 7020 </v>
      </c>
      <c r="T319" t="s">
        <v>548</v>
      </c>
    </row>
    <row r="320" spans="1:20" x14ac:dyDescent="0.4">
      <c r="A320" t="s">
        <v>571</v>
      </c>
      <c r="B320" t="str">
        <f t="shared" si="47"/>
        <v xml:space="preserve">OnePlus Nord CE 2 Lite 5G </v>
      </c>
      <c r="C320" s="5" t="str">
        <f>MID(A320,FIND("(",A320)+1,FIND(",",A320)-FIND("(",A320)-1)</f>
        <v>Blue Tide</v>
      </c>
      <c r="D320" t="s">
        <v>572</v>
      </c>
      <c r="E320" s="3" t="str">
        <f t="shared" si="48"/>
        <v>17,193</v>
      </c>
      <c r="F320">
        <v>4.4000000000000004</v>
      </c>
      <c r="G320" t="s">
        <v>139</v>
      </c>
      <c r="H320" s="4" t="str">
        <f t="shared" si="49"/>
        <v>14%</v>
      </c>
      <c r="I320" t="s">
        <v>573</v>
      </c>
      <c r="J320" s="2" t="str">
        <f t="shared" si="50"/>
        <v xml:space="preserve">1,60,784 </v>
      </c>
      <c r="K320" s="2" t="str">
        <f t="shared" si="51"/>
        <v xml:space="preserve"> 10,798 </v>
      </c>
      <c r="L320" s="2" t="str">
        <f t="shared" si="52"/>
        <v xml:space="preserve">6 GB </v>
      </c>
      <c r="M320" s="2" t="str">
        <f t="shared" si="53"/>
        <v xml:space="preserve">128 GB </v>
      </c>
      <c r="N320" s="2" t="str">
        <f t="shared" si="54"/>
        <v xml:space="preserve">6.59 </v>
      </c>
      <c r="O320" s="2" t="str">
        <f t="shared" si="55"/>
        <v>64</v>
      </c>
      <c r="P320" s="2" t="e">
        <f t="shared" si="56"/>
        <v>#VALUE!</v>
      </c>
      <c r="Q320" s="2" t="str">
        <f t="shared" si="57"/>
        <v xml:space="preserve"> | 16MP Front Camera5000 </v>
      </c>
      <c r="R320" s="2" t="e">
        <f t="shared" si="58"/>
        <v>#VALUE!</v>
      </c>
      <c r="T320" t="s">
        <v>574</v>
      </c>
    </row>
    <row r="321" spans="1:20" ht="29.15" x14ac:dyDescent="0.4">
      <c r="A321" t="s">
        <v>575</v>
      </c>
      <c r="B321" t="str">
        <f t="shared" si="47"/>
        <v xml:space="preserve">OnePlus 12R </v>
      </c>
      <c r="C321" s="5" t="str">
        <f>MID(A321,FIND("(",A321)+1,FIND(",",A321)-FIND("(",A321)-1)</f>
        <v>Iron Gray</v>
      </c>
      <c r="D321" t="s">
        <v>576</v>
      </c>
      <c r="E321" s="3" t="str">
        <f t="shared" si="48"/>
        <v>38,900</v>
      </c>
      <c r="F321">
        <v>4.5</v>
      </c>
      <c r="G321" t="s">
        <v>39</v>
      </c>
      <c r="H321" s="4" t="str">
        <f t="shared" si="49"/>
        <v>9%</v>
      </c>
      <c r="I321" t="s">
        <v>577</v>
      </c>
      <c r="J321" s="2" t="str">
        <f t="shared" si="50"/>
        <v xml:space="preserve">4,015 </v>
      </c>
      <c r="K321" s="2" t="str">
        <f t="shared" si="51"/>
        <v xml:space="preserve"> 276 </v>
      </c>
      <c r="L321" s="2" t="str">
        <f t="shared" si="52"/>
        <v xml:space="preserve">8 GB </v>
      </c>
      <c r="M321" s="2" t="str">
        <f t="shared" si="53"/>
        <v xml:space="preserve">256 GB </v>
      </c>
      <c r="N321" s="2" t="str">
        <f t="shared" si="54"/>
        <v xml:space="preserve">6.78 </v>
      </c>
      <c r="O321" s="2" t="str">
        <f t="shared" si="55"/>
        <v>50</v>
      </c>
      <c r="P321" s="2" t="e">
        <f t="shared" si="56"/>
        <v>#VALUE!</v>
      </c>
      <c r="Q321" s="2" t="str">
        <f t="shared" si="57"/>
        <v xml:space="preserve">5500 </v>
      </c>
      <c r="R321" s="2" t="e">
        <f t="shared" si="58"/>
        <v>#VALUE!</v>
      </c>
      <c r="T321" s="1" t="s">
        <v>578</v>
      </c>
    </row>
    <row r="322" spans="1:20" x14ac:dyDescent="0.4">
      <c r="A322" t="s">
        <v>35</v>
      </c>
      <c r="B322" t="str">
        <f t="shared" si="47"/>
        <v xml:space="preserve">REDMI Note 13 Pro 5G </v>
      </c>
      <c r="C322" s="5" t="str">
        <f>MID(A322,FIND("(",A322)+1,FIND(",",A322)-FIND("(",A322)-1)</f>
        <v>Arctic White</v>
      </c>
      <c r="D322" t="s">
        <v>6</v>
      </c>
      <c r="E322" s="3" t="str">
        <f t="shared" si="48"/>
        <v>24,999</v>
      </c>
      <c r="F322">
        <v>4.3</v>
      </c>
      <c r="G322" t="s">
        <v>7</v>
      </c>
      <c r="H322" s="4" t="str">
        <f t="shared" si="49"/>
        <v>13%</v>
      </c>
      <c r="I322" t="s">
        <v>8</v>
      </c>
      <c r="J322" s="2" t="str">
        <f t="shared" si="50"/>
        <v xml:space="preserve">16,522 </v>
      </c>
      <c r="K322" s="2" t="str">
        <f t="shared" si="51"/>
        <v xml:space="preserve"> 1,485 </v>
      </c>
      <c r="L322" s="2" t="str">
        <f t="shared" si="52"/>
        <v xml:space="preserve">8 GB </v>
      </c>
      <c r="M322" s="2" t="str">
        <f t="shared" si="53"/>
        <v xml:space="preserve">128 GB </v>
      </c>
      <c r="N322" s="2" t="str">
        <f t="shared" si="54"/>
        <v xml:space="preserve">6.67 </v>
      </c>
      <c r="O322" s="2" t="str">
        <f t="shared" si="55"/>
        <v>200</v>
      </c>
      <c r="P322" s="2" t="str">
        <f t="shared" si="56"/>
        <v>8MP + 2MP</v>
      </c>
      <c r="Q322" s="2" t="str">
        <f t="shared" si="57"/>
        <v xml:space="preserve">5100 </v>
      </c>
      <c r="R322" s="2" t="str">
        <f t="shared" si="58"/>
        <v xml:space="preserve">7s Gen 2 Mobile Platform 5G </v>
      </c>
      <c r="T322" t="s">
        <v>9</v>
      </c>
    </row>
    <row r="323" spans="1:20" x14ac:dyDescent="0.4">
      <c r="A323" t="s">
        <v>36</v>
      </c>
      <c r="B323" t="str">
        <f t="shared" ref="B323:B386" si="59">LEFT(A323,SEARCH("(",A323)-1)</f>
        <v xml:space="preserve">REDMI Note 13 Pro+ 5G </v>
      </c>
      <c r="C323" s="5" t="str">
        <f>MID(A323,FIND("(",A323)+1,FIND(",",A323)-FIND("(",A323)-1)</f>
        <v>Fusion Black</v>
      </c>
      <c r="D323" t="s">
        <v>11</v>
      </c>
      <c r="E323" s="3" t="str">
        <f t="shared" ref="E323:E386" si="60">RIGHT(D323,LEN(D323)-SEARCH("¹",D323))</f>
        <v>30,999</v>
      </c>
      <c r="F323">
        <v>4.2</v>
      </c>
      <c r="G323" t="s">
        <v>12</v>
      </c>
      <c r="H323" s="4" t="str">
        <f t="shared" ref="H323:H386" si="61">LEFT(G323,FIND("%",G323))</f>
        <v>8%</v>
      </c>
      <c r="I323" t="s">
        <v>13</v>
      </c>
      <c r="J323" s="2" t="str">
        <f t="shared" ref="J323:J386" si="62">LEFT(I323,FIND("R",I323)-1)</f>
        <v xml:space="preserve">7,304 </v>
      </c>
      <c r="K323" s="2" t="str">
        <f t="shared" ref="K323:K386" si="63">MID(I323,FIND("&amp;Â",I323)+2,FIND("Re",I323)-FIND("&amp;Â",I323)-2)</f>
        <v xml:space="preserve"> 825 </v>
      </c>
      <c r="L323" s="2" t="str">
        <f t="shared" ref="L323:L386" si="64">IF(ISNUMBER(FIND("GB RAM", T323)), LEFT(T323, FIND("RAM", T323) - 1), "Not Mentioned")</f>
        <v xml:space="preserve">8 GB </v>
      </c>
      <c r="M323" s="2" t="str">
        <f t="shared" ref="M323:M386" si="65">MID(T323,FIND("RAM",T323)+6,FIND("ROM",T323)-FIND("RAM",T323)-6)</f>
        <v xml:space="preserve">256 GB </v>
      </c>
      <c r="N323" s="2" t="str">
        <f t="shared" ref="N323:N386" si="66">MID(T323,FIND("(",T323)+1,FIND("inch",T323)-FIND("(",T323)-1)</f>
        <v xml:space="preserve">6.67 </v>
      </c>
      <c r="O323" s="2" t="str">
        <f t="shared" ref="O323:O386" si="67">MID(T323,FIND("Display",T323)+7,FIND("MP",T323)-FIND("Display",T323)-7)</f>
        <v>200</v>
      </c>
      <c r="P323" s="2" t="str">
        <f t="shared" ref="P323:P386" si="68">MID(T323,FIND(" + ",T323)+3,FIND("MP |",T323)-FIND(" + ",T323)-1)</f>
        <v>8MP + 2MP</v>
      </c>
      <c r="Q323" s="2" t="str">
        <f t="shared" ref="Q323:Q386" si="69">MID(T323,FIND("Camera",T323)+6,FIND("mAh",T323)-FIND("Camera",T323)-6)</f>
        <v xml:space="preserve">5000 </v>
      </c>
      <c r="R323" s="2" t="str">
        <f t="shared" ref="R323:R386" si="70">MID(T323,FIND("Battery",T323)+7,FIND("Processor",T323)-FIND("Battery",T323)-7)</f>
        <v xml:space="preserve">Dimensity 7200 Ultra 5G </v>
      </c>
      <c r="T323" t="s">
        <v>14</v>
      </c>
    </row>
    <row r="324" spans="1:20" x14ac:dyDescent="0.4">
      <c r="A324" t="s">
        <v>579</v>
      </c>
      <c r="B324" t="str">
        <f t="shared" si="59"/>
        <v xml:space="preserve">IQOO Z7 Pro 5G </v>
      </c>
      <c r="C324" s="5" t="str">
        <f>MID(A324,FIND("(",A324)+1,FIND(",",A324)-FIND("(",A324)-1)</f>
        <v>Graphite Matte</v>
      </c>
      <c r="D324" t="s">
        <v>177</v>
      </c>
      <c r="E324" s="3" t="str">
        <f t="shared" si="60"/>
        <v>21,999</v>
      </c>
      <c r="F324">
        <v>4.4000000000000004</v>
      </c>
      <c r="G324" t="s">
        <v>27</v>
      </c>
      <c r="H324" s="4" t="str">
        <f t="shared" si="61"/>
        <v>21%</v>
      </c>
      <c r="I324" t="s">
        <v>520</v>
      </c>
      <c r="J324" s="2" t="str">
        <f t="shared" si="62"/>
        <v xml:space="preserve">5,196 </v>
      </c>
      <c r="K324" s="2" t="str">
        <f t="shared" si="63"/>
        <v xml:space="preserve"> 331 </v>
      </c>
      <c r="L324" s="2" t="str">
        <f t="shared" si="64"/>
        <v xml:space="preserve">8 GB </v>
      </c>
      <c r="M324" s="2" t="str">
        <f t="shared" si="65"/>
        <v xml:space="preserve">256 GB </v>
      </c>
      <c r="N324" s="2" t="str">
        <f t="shared" si="66"/>
        <v xml:space="preserve">6.78 </v>
      </c>
      <c r="O324" s="2" t="str">
        <f t="shared" si="67"/>
        <v>64</v>
      </c>
      <c r="P324" s="2" t="str">
        <f t="shared" si="68"/>
        <v>2MP</v>
      </c>
      <c r="Q324" s="2" t="str">
        <f t="shared" si="69"/>
        <v xml:space="preserve">4600 </v>
      </c>
      <c r="R324" s="2" t="str">
        <f t="shared" si="70"/>
        <v xml:space="preserve">Dimensity 7200 5G Mobile Platform </v>
      </c>
      <c r="T324" t="s">
        <v>580</v>
      </c>
    </row>
    <row r="325" spans="1:20" x14ac:dyDescent="0.4">
      <c r="A325" t="s">
        <v>581</v>
      </c>
      <c r="B325" t="str">
        <f t="shared" si="59"/>
        <v xml:space="preserve">Google Pixel 7a </v>
      </c>
      <c r="C325" s="5" t="str">
        <f>MID(A325,FIND("(",A325)+1,FIND(",",A325)-FIND("(",A325)-1)</f>
        <v>Snow</v>
      </c>
      <c r="D325" t="s">
        <v>509</v>
      </c>
      <c r="E325" s="3" t="str">
        <f t="shared" si="60"/>
        <v>37,999</v>
      </c>
      <c r="F325">
        <v>4.0999999999999996</v>
      </c>
      <c r="G325" t="s">
        <v>7</v>
      </c>
      <c r="H325" s="4" t="str">
        <f t="shared" si="61"/>
        <v>13%</v>
      </c>
      <c r="I325" t="s">
        <v>510</v>
      </c>
      <c r="J325" s="2" t="str">
        <f t="shared" si="62"/>
        <v xml:space="preserve">19,648 </v>
      </c>
      <c r="K325" s="2" t="str">
        <f t="shared" si="63"/>
        <v xml:space="preserve"> 2,084 </v>
      </c>
      <c r="L325" s="2" t="str">
        <f t="shared" si="64"/>
        <v xml:space="preserve">8 GB </v>
      </c>
      <c r="M325" s="2" t="str">
        <f t="shared" si="65"/>
        <v xml:space="preserve">128 GB </v>
      </c>
      <c r="N325" s="2" t="str">
        <f t="shared" si="66"/>
        <v xml:space="preserve">6.1 </v>
      </c>
      <c r="O325" s="2" t="str">
        <f t="shared" si="67"/>
        <v>64</v>
      </c>
      <c r="P325" s="2" t="str">
        <f t="shared" si="68"/>
        <v>13MP</v>
      </c>
      <c r="Q325" s="2" t="str">
        <f t="shared" si="69"/>
        <v xml:space="preserve">4300 </v>
      </c>
      <c r="R325" s="2" t="str">
        <f t="shared" si="70"/>
        <v xml:space="preserve">Tensor G2 </v>
      </c>
      <c r="T325" t="s">
        <v>511</v>
      </c>
    </row>
    <row r="326" spans="1:20" x14ac:dyDescent="0.4">
      <c r="A326" t="s">
        <v>43</v>
      </c>
      <c r="B326" t="str">
        <f t="shared" si="59"/>
        <v xml:space="preserve">REDMI Note 13 Pro 5G </v>
      </c>
      <c r="C326" s="5" t="str">
        <f>MID(A326,FIND("(",A326)+1,FIND(",",A326)-FIND("(",A326)-1)</f>
        <v>Coral Purple</v>
      </c>
      <c r="D326" t="s">
        <v>6</v>
      </c>
      <c r="E326" s="3" t="str">
        <f t="shared" si="60"/>
        <v>24,999</v>
      </c>
      <c r="F326">
        <v>4.3</v>
      </c>
      <c r="G326" t="s">
        <v>7</v>
      </c>
      <c r="H326" s="4" t="str">
        <f t="shared" si="61"/>
        <v>13%</v>
      </c>
      <c r="I326" t="s">
        <v>8</v>
      </c>
      <c r="J326" s="2" t="str">
        <f t="shared" si="62"/>
        <v xml:space="preserve">16,522 </v>
      </c>
      <c r="K326" s="2" t="str">
        <f t="shared" si="63"/>
        <v xml:space="preserve"> 1,485 </v>
      </c>
      <c r="L326" s="2" t="str">
        <f t="shared" si="64"/>
        <v xml:space="preserve">8 GB </v>
      </c>
      <c r="M326" s="2" t="str">
        <f t="shared" si="65"/>
        <v xml:space="preserve">128 GB </v>
      </c>
      <c r="N326" s="2" t="str">
        <f t="shared" si="66"/>
        <v xml:space="preserve">6.67 </v>
      </c>
      <c r="O326" s="2" t="str">
        <f t="shared" si="67"/>
        <v>200</v>
      </c>
      <c r="P326" s="2" t="str">
        <f t="shared" si="68"/>
        <v>8MP + 2MP</v>
      </c>
      <c r="Q326" s="2" t="str">
        <f t="shared" si="69"/>
        <v xml:space="preserve">5100 </v>
      </c>
      <c r="R326" s="2" t="str">
        <f t="shared" si="70"/>
        <v xml:space="preserve">7s Gen 2 Mobile Platform 5G </v>
      </c>
      <c r="T326" t="s">
        <v>9</v>
      </c>
    </row>
    <row r="327" spans="1:20" x14ac:dyDescent="0.4">
      <c r="A327" t="s">
        <v>44</v>
      </c>
      <c r="B327" t="str">
        <f t="shared" si="59"/>
        <v xml:space="preserve">REDMI Note 13 Pro+ 5G </v>
      </c>
      <c r="C327" s="5" t="str">
        <f>MID(A327,FIND("(",A327)+1,FIND(",",A327)-FIND("(",A327)-1)</f>
        <v>Fusion Purple</v>
      </c>
      <c r="D327" t="s">
        <v>11</v>
      </c>
      <c r="E327" s="3" t="str">
        <f t="shared" si="60"/>
        <v>30,999</v>
      </c>
      <c r="F327">
        <v>4.2</v>
      </c>
      <c r="G327" t="s">
        <v>12</v>
      </c>
      <c r="H327" s="4" t="str">
        <f t="shared" si="61"/>
        <v>8%</v>
      </c>
      <c r="I327" t="s">
        <v>13</v>
      </c>
      <c r="J327" s="2" t="str">
        <f t="shared" si="62"/>
        <v xml:space="preserve">7,304 </v>
      </c>
      <c r="K327" s="2" t="str">
        <f t="shared" si="63"/>
        <v xml:space="preserve"> 825 </v>
      </c>
      <c r="L327" s="2" t="str">
        <f t="shared" si="64"/>
        <v xml:space="preserve">8 GB </v>
      </c>
      <c r="M327" s="2" t="str">
        <f t="shared" si="65"/>
        <v xml:space="preserve">256 GB </v>
      </c>
      <c r="N327" s="2" t="str">
        <f t="shared" si="66"/>
        <v xml:space="preserve">6.67 </v>
      </c>
      <c r="O327" s="2" t="str">
        <f t="shared" si="67"/>
        <v>200</v>
      </c>
      <c r="P327" s="2" t="str">
        <f t="shared" si="68"/>
        <v>8MP + 2MP</v>
      </c>
      <c r="Q327" s="2" t="str">
        <f t="shared" si="69"/>
        <v xml:space="preserve">5000 </v>
      </c>
      <c r="R327" s="2" t="str">
        <f t="shared" si="70"/>
        <v xml:space="preserve">Dimensity 7200 Ultra 5G </v>
      </c>
      <c r="T327" t="s">
        <v>14</v>
      </c>
    </row>
    <row r="328" spans="1:20" x14ac:dyDescent="0.4">
      <c r="A328" t="s">
        <v>582</v>
      </c>
      <c r="B328" t="str">
        <f t="shared" si="59"/>
        <v xml:space="preserve">realme Narzo N55 </v>
      </c>
      <c r="C328" s="5" t="str">
        <f>MID(A328,FIND("(",A328)+1,FIND(",",A328)-FIND("(",A328)-1)</f>
        <v>Prime Blue</v>
      </c>
      <c r="D328" t="s">
        <v>583</v>
      </c>
      <c r="E328" s="3" t="str">
        <f t="shared" si="60"/>
        <v>10,997</v>
      </c>
      <c r="F328">
        <v>4.3</v>
      </c>
      <c r="G328" t="s">
        <v>81</v>
      </c>
      <c r="H328" s="4" t="str">
        <f t="shared" si="61"/>
        <v>15%</v>
      </c>
      <c r="I328" t="s">
        <v>584</v>
      </c>
      <c r="J328" s="2" t="str">
        <f t="shared" si="62"/>
        <v xml:space="preserve">2,830 </v>
      </c>
      <c r="K328" s="2" t="str">
        <f t="shared" si="63"/>
        <v xml:space="preserve"> 157 </v>
      </c>
      <c r="L328" s="2" t="str">
        <f t="shared" si="64"/>
        <v xml:space="preserve">4 GB </v>
      </c>
      <c r="M328" s="2" t="str">
        <f t="shared" si="65"/>
        <v xml:space="preserve">64 GB </v>
      </c>
      <c r="N328" s="2" t="str">
        <f t="shared" si="66"/>
        <v xml:space="preserve">6.72 </v>
      </c>
      <c r="O328" s="2" t="str">
        <f t="shared" si="67"/>
        <v>64</v>
      </c>
      <c r="P328" s="2" t="e">
        <f t="shared" si="68"/>
        <v>#VALUE!</v>
      </c>
      <c r="Q328" s="2" t="str">
        <f t="shared" si="69"/>
        <v xml:space="preserve">5000 </v>
      </c>
      <c r="R328" s="2" t="e">
        <f t="shared" si="70"/>
        <v>#VALUE!</v>
      </c>
      <c r="T328" t="s">
        <v>585</v>
      </c>
    </row>
    <row r="329" spans="1:20" x14ac:dyDescent="0.4">
      <c r="A329" t="s">
        <v>586</v>
      </c>
      <c r="B329" t="str">
        <f t="shared" si="59"/>
        <v xml:space="preserve">Nokia C22 </v>
      </c>
      <c r="C329" s="5" t="str">
        <f>MID(A329,FIND("(",A329)+1,FIND(",",A329)-FIND("(",A329)-1)</f>
        <v>Charcoal</v>
      </c>
      <c r="D329" t="s">
        <v>587</v>
      </c>
      <c r="E329" s="3" t="str">
        <f t="shared" si="60"/>
        <v>5,979</v>
      </c>
      <c r="F329">
        <v>3.6</v>
      </c>
      <c r="G329" t="s">
        <v>437</v>
      </c>
      <c r="H329" s="4" t="str">
        <f t="shared" si="61"/>
        <v>33%</v>
      </c>
      <c r="I329" t="s">
        <v>588</v>
      </c>
      <c r="J329" s="2" t="str">
        <f t="shared" si="62"/>
        <v xml:space="preserve">276 </v>
      </c>
      <c r="K329" s="2" t="str">
        <f t="shared" si="63"/>
        <v xml:space="preserve"> 5 </v>
      </c>
      <c r="L329" s="2" t="str">
        <f t="shared" si="64"/>
        <v xml:space="preserve">2 GB </v>
      </c>
      <c r="M329" s="2" t="str">
        <f t="shared" si="65"/>
        <v xml:space="preserve">64 GB </v>
      </c>
      <c r="N329" s="2" t="str">
        <f t="shared" si="66"/>
        <v xml:space="preserve">6.5 </v>
      </c>
      <c r="O329" s="2" t="str">
        <f t="shared" si="67"/>
        <v>13</v>
      </c>
      <c r="P329" s="2" t="e">
        <f t="shared" si="68"/>
        <v>#VALUE!</v>
      </c>
      <c r="Q329" s="2" t="str">
        <f t="shared" si="69"/>
        <v xml:space="preserve">5000 </v>
      </c>
      <c r="R329" s="2" t="e">
        <f t="shared" si="70"/>
        <v>#VALUE!</v>
      </c>
      <c r="T329" t="s">
        <v>589</v>
      </c>
    </row>
    <row r="330" spans="1:20" x14ac:dyDescent="0.4">
      <c r="A330" t="s">
        <v>590</v>
      </c>
      <c r="B330" t="str">
        <f t="shared" si="59"/>
        <v xml:space="preserve">IQOO Z7 Pro 5G </v>
      </c>
      <c r="C330" s="5" t="str">
        <f>MID(A330,FIND("(",A330)+1,FIND(",",A330)-FIND("(",A330)-1)</f>
        <v>Blue Lagoon</v>
      </c>
      <c r="D330" t="s">
        <v>293</v>
      </c>
      <c r="E330" s="3" t="str">
        <f t="shared" si="60"/>
        <v>20,999</v>
      </c>
      <c r="F330">
        <v>4.4000000000000004</v>
      </c>
      <c r="G330" t="s">
        <v>51</v>
      </c>
      <c r="H330" s="4" t="str">
        <f t="shared" si="61"/>
        <v>22%</v>
      </c>
      <c r="I330" t="s">
        <v>520</v>
      </c>
      <c r="J330" s="2" t="str">
        <f t="shared" si="62"/>
        <v xml:space="preserve">5,196 </v>
      </c>
      <c r="K330" s="2" t="str">
        <f t="shared" si="63"/>
        <v xml:space="preserve"> 331 </v>
      </c>
      <c r="L330" s="2" t="str">
        <f t="shared" si="64"/>
        <v xml:space="preserve">8 GB </v>
      </c>
      <c r="M330" s="2" t="str">
        <f t="shared" si="65"/>
        <v xml:space="preserve">128 GB </v>
      </c>
      <c r="N330" s="2" t="str">
        <f t="shared" si="66"/>
        <v xml:space="preserve">6.78 </v>
      </c>
      <c r="O330" s="2" t="str">
        <f t="shared" si="67"/>
        <v>64</v>
      </c>
      <c r="P330" s="2" t="str">
        <f t="shared" si="68"/>
        <v>2MP</v>
      </c>
      <c r="Q330" s="2" t="str">
        <f t="shared" si="69"/>
        <v xml:space="preserve">4600 </v>
      </c>
      <c r="R330" s="2" t="str">
        <f t="shared" si="70"/>
        <v xml:space="preserve">Dimensity 7200 5G Mobile Platform </v>
      </c>
      <c r="T330" t="s">
        <v>521</v>
      </c>
    </row>
    <row r="331" spans="1:20" x14ac:dyDescent="0.4">
      <c r="A331" t="s">
        <v>378</v>
      </c>
      <c r="B331" t="str">
        <f t="shared" si="59"/>
        <v xml:space="preserve">REDMI Note 13 Pro 5G </v>
      </c>
      <c r="C331" s="5" t="str">
        <f>MID(A331,FIND("(",A331)+1,FIND(",",A331)-FIND("(",A331)-1)</f>
        <v>Coral Purple</v>
      </c>
      <c r="D331" t="s">
        <v>527</v>
      </c>
      <c r="E331" s="3" t="str">
        <f t="shared" si="60"/>
        <v>26,999</v>
      </c>
      <c r="F331">
        <v>4.3</v>
      </c>
      <c r="G331" t="s">
        <v>178</v>
      </c>
      <c r="H331" s="4" t="str">
        <f t="shared" si="61"/>
        <v>12%</v>
      </c>
      <c r="I331" t="s">
        <v>8</v>
      </c>
      <c r="J331" s="2" t="str">
        <f t="shared" si="62"/>
        <v xml:space="preserve">16,522 </v>
      </c>
      <c r="K331" s="2" t="str">
        <f t="shared" si="63"/>
        <v xml:space="preserve"> 1,485 </v>
      </c>
      <c r="L331" s="2" t="str">
        <f t="shared" si="64"/>
        <v xml:space="preserve">8 GB </v>
      </c>
      <c r="M331" s="2" t="str">
        <f t="shared" si="65"/>
        <v xml:space="preserve">256 GB </v>
      </c>
      <c r="N331" s="2" t="str">
        <f t="shared" si="66"/>
        <v xml:space="preserve">6.67 </v>
      </c>
      <c r="O331" s="2" t="str">
        <f t="shared" si="67"/>
        <v>200</v>
      </c>
      <c r="P331" s="2" t="str">
        <f t="shared" si="68"/>
        <v>8MP + 2MP</v>
      </c>
      <c r="Q331" s="2" t="str">
        <f t="shared" si="69"/>
        <v xml:space="preserve">5100 </v>
      </c>
      <c r="R331" s="2" t="str">
        <f t="shared" si="70"/>
        <v xml:space="preserve">7s Gen 2 Mobile Platform 5G </v>
      </c>
      <c r="T331" t="s">
        <v>528</v>
      </c>
    </row>
    <row r="332" spans="1:20" x14ac:dyDescent="0.4">
      <c r="A332" t="s">
        <v>591</v>
      </c>
      <c r="B332" t="str">
        <f t="shared" si="59"/>
        <v xml:space="preserve">realme NARZO N65 5G </v>
      </c>
      <c r="C332" s="5" t="str">
        <f>MID(A332,FIND("(",A332)+1,FIND(",",A332)-FIND("(",A332)-1)</f>
        <v>AMBER GOLD</v>
      </c>
      <c r="D332" t="s">
        <v>592</v>
      </c>
      <c r="E332" s="3" t="str">
        <f t="shared" si="60"/>
        <v>11,199</v>
      </c>
      <c r="F332">
        <v>4.4000000000000004</v>
      </c>
      <c r="G332" t="s">
        <v>22</v>
      </c>
      <c r="H332" s="4" t="str">
        <f t="shared" si="61"/>
        <v>20%</v>
      </c>
      <c r="I332" t="s">
        <v>593</v>
      </c>
      <c r="J332" s="2" t="str">
        <f t="shared" si="62"/>
        <v xml:space="preserve">111 </v>
      </c>
      <c r="K332" s="2" t="str">
        <f t="shared" si="63"/>
        <v xml:space="preserve"> 3 </v>
      </c>
      <c r="L332" s="2" t="str">
        <f t="shared" si="64"/>
        <v xml:space="preserve">4 GB </v>
      </c>
      <c r="M332" s="2" t="str">
        <f t="shared" si="65"/>
        <v xml:space="preserve">128 GB </v>
      </c>
      <c r="N332" s="2" t="str">
        <f t="shared" si="66"/>
        <v xml:space="preserve">6.67 </v>
      </c>
      <c r="O332" s="2" t="str">
        <f t="shared" si="67"/>
        <v>50</v>
      </c>
      <c r="P332" s="2" t="e">
        <f t="shared" si="68"/>
        <v>#VALUE!</v>
      </c>
      <c r="Q332" s="2" t="str">
        <f t="shared" si="69"/>
        <v xml:space="preserve">5000 </v>
      </c>
      <c r="R332" s="2" t="e">
        <f t="shared" si="70"/>
        <v>#VALUE!</v>
      </c>
      <c r="T332" t="s">
        <v>594</v>
      </c>
    </row>
    <row r="333" spans="1:20" x14ac:dyDescent="0.4">
      <c r="A333" t="s">
        <v>595</v>
      </c>
      <c r="B333" t="str">
        <f t="shared" si="59"/>
        <v xml:space="preserve">Apple iPhone 15 Plus </v>
      </c>
      <c r="C333" s="5" t="str">
        <f>MID(A333,FIND("(",A333)+1,FIND(",",A333)-FIND("(",A333)-1)</f>
        <v>Green</v>
      </c>
      <c r="D333" t="s">
        <v>308</v>
      </c>
      <c r="E333" s="3" t="str">
        <f t="shared" si="60"/>
        <v>81,999</v>
      </c>
      <c r="F333">
        <v>4.5999999999999996</v>
      </c>
      <c r="G333" t="s">
        <v>12</v>
      </c>
      <c r="H333" s="4" t="str">
        <f t="shared" si="61"/>
        <v>8%</v>
      </c>
      <c r="I333" t="s">
        <v>309</v>
      </c>
      <c r="J333" s="2" t="str">
        <f t="shared" si="62"/>
        <v xml:space="preserve">7,312 </v>
      </c>
      <c r="K333" s="2" t="str">
        <f t="shared" si="63"/>
        <v xml:space="preserve"> 617 </v>
      </c>
      <c r="L333" s="2" t="str">
        <f t="shared" si="64"/>
        <v>Not Mentioned</v>
      </c>
      <c r="M333" s="2" t="e">
        <f t="shared" si="65"/>
        <v>#VALUE!</v>
      </c>
      <c r="N333" s="2" t="str">
        <f t="shared" si="66"/>
        <v xml:space="preserve">6.7 </v>
      </c>
      <c r="O333" s="2" t="str">
        <f t="shared" si="67"/>
        <v>48</v>
      </c>
      <c r="P333" s="2" t="str">
        <f t="shared" si="68"/>
        <v>12MP</v>
      </c>
      <c r="Q333" s="2" t="e">
        <f t="shared" si="69"/>
        <v>#VALUE!</v>
      </c>
      <c r="R333" s="2" t="e">
        <f t="shared" si="70"/>
        <v>#VALUE!</v>
      </c>
      <c r="T333" t="s">
        <v>310</v>
      </c>
    </row>
    <row r="334" spans="1:20" x14ac:dyDescent="0.4">
      <c r="A334" t="s">
        <v>596</v>
      </c>
      <c r="B334" t="str">
        <f t="shared" si="59"/>
        <v xml:space="preserve">REDMI Note 13 5G </v>
      </c>
      <c r="C334" s="5" t="str">
        <f>MID(A334,FIND("(",A334)+1,FIND(",",A334)-FIND("(",A334)-1)</f>
        <v>Chromatic Purple</v>
      </c>
      <c r="D334" t="s">
        <v>207</v>
      </c>
      <c r="E334" s="3" t="str">
        <f t="shared" si="60"/>
        <v>19,999</v>
      </c>
      <c r="F334">
        <v>4.0999999999999996</v>
      </c>
      <c r="G334" t="s">
        <v>22</v>
      </c>
      <c r="H334" s="4" t="str">
        <f t="shared" si="61"/>
        <v>20%</v>
      </c>
      <c r="I334" t="s">
        <v>484</v>
      </c>
      <c r="J334" s="2" t="str">
        <f t="shared" si="62"/>
        <v xml:space="preserve">1,856 </v>
      </c>
      <c r="K334" s="2" t="str">
        <f t="shared" si="63"/>
        <v xml:space="preserve"> 119 </v>
      </c>
      <c r="L334" s="2" t="str">
        <f t="shared" si="64"/>
        <v xml:space="preserve">12 GB </v>
      </c>
      <c r="M334" s="2" t="str">
        <f t="shared" si="65"/>
        <v xml:space="preserve">256 GB </v>
      </c>
      <c r="N334" s="2" t="str">
        <f t="shared" si="66"/>
        <v xml:space="preserve">6.67 </v>
      </c>
      <c r="O334" s="2" t="str">
        <f t="shared" si="67"/>
        <v>108</v>
      </c>
      <c r="P334" s="2" t="str">
        <f t="shared" si="68"/>
        <v>2MP</v>
      </c>
      <c r="Q334" s="2" t="str">
        <f t="shared" si="69"/>
        <v xml:space="preserve">5000 </v>
      </c>
      <c r="R334" s="2" t="str">
        <f t="shared" si="70"/>
        <v xml:space="preserve">Dimensity 6080 </v>
      </c>
      <c r="T334" t="s">
        <v>496</v>
      </c>
    </row>
    <row r="335" spans="1:20" x14ac:dyDescent="0.4">
      <c r="A335" t="s">
        <v>597</v>
      </c>
      <c r="B335" t="str">
        <f t="shared" si="59"/>
        <v xml:space="preserve">OnePlus 12R </v>
      </c>
      <c r="C335" s="5" t="str">
        <f>MID(A335,FIND("(",A335)+1,FIND(",",A335)-FIND("(",A335)-1)</f>
        <v>Iron Gray</v>
      </c>
      <c r="D335" t="s">
        <v>598</v>
      </c>
      <c r="E335" s="3" t="str">
        <f t="shared" si="60"/>
        <v>38,777</v>
      </c>
      <c r="F335">
        <v>4.5</v>
      </c>
      <c r="G335" t="s">
        <v>425</v>
      </c>
      <c r="H335" s="4" t="str">
        <f t="shared" si="61"/>
        <v>3%</v>
      </c>
      <c r="I335" t="s">
        <v>577</v>
      </c>
      <c r="J335" s="2" t="str">
        <f t="shared" si="62"/>
        <v xml:space="preserve">4,015 </v>
      </c>
      <c r="K335" s="2" t="str">
        <f t="shared" si="63"/>
        <v xml:space="preserve"> 276 </v>
      </c>
      <c r="L335" s="2" t="str">
        <f t="shared" si="64"/>
        <v xml:space="preserve">8 GB </v>
      </c>
      <c r="M335" s="2" t="str">
        <f t="shared" si="65"/>
        <v xml:space="preserve">128 GB </v>
      </c>
      <c r="N335" s="2" t="str">
        <f t="shared" si="66"/>
        <v xml:space="preserve">6.78 </v>
      </c>
      <c r="O335" s="2" t="str">
        <f t="shared" si="67"/>
        <v>50</v>
      </c>
      <c r="P335" s="2" t="e">
        <f t="shared" si="68"/>
        <v>#VALUE!</v>
      </c>
      <c r="Q335" s="2" t="str">
        <f t="shared" si="69"/>
        <v xml:space="preserve">5500 </v>
      </c>
      <c r="R335" s="2" t="e">
        <f t="shared" si="70"/>
        <v>#VALUE!</v>
      </c>
      <c r="T335" t="s">
        <v>599</v>
      </c>
    </row>
    <row r="336" spans="1:20" x14ac:dyDescent="0.4">
      <c r="A336" t="s">
        <v>600</v>
      </c>
      <c r="B336" t="str">
        <f t="shared" si="59"/>
        <v xml:space="preserve">OnePlus 12R </v>
      </c>
      <c r="C336" s="5" t="str">
        <f>MID(A336,FIND("(",A336)+1,FIND(",",A336)-FIND("(",A336)-1)</f>
        <v>Cool Blue</v>
      </c>
      <c r="D336" t="s">
        <v>601</v>
      </c>
      <c r="E336" s="3" t="str">
        <f t="shared" si="60"/>
        <v>38,000</v>
      </c>
      <c r="F336">
        <v>4.5</v>
      </c>
      <c r="G336" t="s">
        <v>602</v>
      </c>
      <c r="H336" s="4" t="str">
        <f t="shared" si="61"/>
        <v>4%</v>
      </c>
      <c r="I336" t="s">
        <v>577</v>
      </c>
      <c r="J336" s="2" t="str">
        <f t="shared" si="62"/>
        <v xml:space="preserve">4,015 </v>
      </c>
      <c r="K336" s="2" t="str">
        <f t="shared" si="63"/>
        <v xml:space="preserve"> 276 </v>
      </c>
      <c r="L336" s="2" t="str">
        <f t="shared" si="64"/>
        <v xml:space="preserve">8 GB </v>
      </c>
      <c r="M336" s="2" t="str">
        <f t="shared" si="65"/>
        <v xml:space="preserve">128 GB </v>
      </c>
      <c r="N336" s="2" t="str">
        <f t="shared" si="66"/>
        <v xml:space="preserve">6.78 </v>
      </c>
      <c r="O336" s="2" t="str">
        <f t="shared" si="67"/>
        <v>50</v>
      </c>
      <c r="P336" s="2" t="e">
        <f t="shared" si="68"/>
        <v>#VALUE!</v>
      </c>
      <c r="Q336" s="2" t="str">
        <f t="shared" si="69"/>
        <v xml:space="preserve">5500 </v>
      </c>
      <c r="R336" s="2" t="e">
        <f t="shared" si="70"/>
        <v>#VALUE!</v>
      </c>
      <c r="T336" t="s">
        <v>599</v>
      </c>
    </row>
    <row r="337" spans="1:20" x14ac:dyDescent="0.4">
      <c r="A337" t="s">
        <v>603</v>
      </c>
      <c r="B337" t="str">
        <f t="shared" si="59"/>
        <v xml:space="preserve">IQOO Z9X </v>
      </c>
      <c r="C337" s="5" t="str">
        <f>MID(A337,FIND("(",A337)+1,FIND(",",A337)-FIND("(",A337)-1)</f>
        <v>Storm Grey</v>
      </c>
      <c r="D337" t="s">
        <v>604</v>
      </c>
      <c r="E337" s="3" t="str">
        <f t="shared" si="60"/>
        <v>16,500</v>
      </c>
      <c r="F337">
        <v>4.3</v>
      </c>
      <c r="G337" t="s">
        <v>358</v>
      </c>
      <c r="H337" s="4" t="str">
        <f t="shared" si="61"/>
        <v>28%</v>
      </c>
      <c r="I337" t="s">
        <v>605</v>
      </c>
      <c r="J337" s="2" t="str">
        <f t="shared" si="62"/>
        <v xml:space="preserve">290 </v>
      </c>
      <c r="K337" s="2" t="str">
        <f t="shared" si="63"/>
        <v xml:space="preserve"> 4 </v>
      </c>
      <c r="L337" s="2" t="str">
        <f t="shared" si="64"/>
        <v xml:space="preserve">8 GB </v>
      </c>
      <c r="M337" s="2" t="str">
        <f t="shared" si="65"/>
        <v xml:space="preserve">128 GB </v>
      </c>
      <c r="N337" s="2" t="str">
        <f t="shared" si="66"/>
        <v xml:space="preserve">6.72 </v>
      </c>
      <c r="O337" s="2" t="str">
        <f t="shared" si="67"/>
        <v>50</v>
      </c>
      <c r="P337" s="2" t="e">
        <f t="shared" si="68"/>
        <v>#VALUE!</v>
      </c>
      <c r="Q337" s="2" t="str">
        <f t="shared" si="69"/>
        <v xml:space="preserve">6000 </v>
      </c>
      <c r="R337" s="2" t="e">
        <f t="shared" si="70"/>
        <v>#VALUE!</v>
      </c>
      <c r="T337" t="s">
        <v>606</v>
      </c>
    </row>
    <row r="338" spans="1:20" x14ac:dyDescent="0.4">
      <c r="A338" t="s">
        <v>452</v>
      </c>
      <c r="B338" t="str">
        <f t="shared" si="59"/>
        <v xml:space="preserve">REDMI 12 5G </v>
      </c>
      <c r="C338" s="5" t="str">
        <f>MID(A338,FIND("(",A338)+1,FIND(",",A338)-FIND("(",A338)-1)</f>
        <v>Jade Black</v>
      </c>
      <c r="D338" t="s">
        <v>138</v>
      </c>
      <c r="E338" s="3" t="str">
        <f t="shared" si="60"/>
        <v>17,999</v>
      </c>
      <c r="F338">
        <v>4.2</v>
      </c>
      <c r="H338" s="4" t="e">
        <f t="shared" si="61"/>
        <v>#VALUE!</v>
      </c>
      <c r="I338" t="s">
        <v>184</v>
      </c>
      <c r="J338" s="2" t="str">
        <f t="shared" si="62"/>
        <v xml:space="preserve">42,872 </v>
      </c>
      <c r="K338" s="2" t="str">
        <f t="shared" si="63"/>
        <v xml:space="preserve"> 1,976 </v>
      </c>
      <c r="L338" s="2" t="str">
        <f t="shared" si="64"/>
        <v xml:space="preserve">6 GB </v>
      </c>
      <c r="M338" s="2" t="str">
        <f t="shared" si="65"/>
        <v xml:space="preserve">128 GB </v>
      </c>
      <c r="N338" s="2" t="str">
        <f t="shared" si="66"/>
        <v xml:space="preserve">6.79 </v>
      </c>
      <c r="O338" s="2" t="str">
        <f t="shared" si="67"/>
        <v>50</v>
      </c>
      <c r="P338" s="2" t="str">
        <f t="shared" si="68"/>
        <v>2MP</v>
      </c>
      <c r="Q338" s="2" t="str">
        <f t="shared" si="69"/>
        <v xml:space="preserve">5000 </v>
      </c>
      <c r="R338" s="2" t="str">
        <f t="shared" si="70"/>
        <v xml:space="preserve">Snapdragon 4 Gen 2 </v>
      </c>
      <c r="T338" t="s">
        <v>34</v>
      </c>
    </row>
    <row r="339" spans="1:20" x14ac:dyDescent="0.4">
      <c r="A339" t="s">
        <v>607</v>
      </c>
      <c r="B339" t="str">
        <f t="shared" si="59"/>
        <v xml:space="preserve">realme Narzo N65 5G </v>
      </c>
      <c r="C339" s="5" t="str">
        <f>MID(A339,FIND("(",A339)+1,FIND(",",A339)-FIND("(",A339)-1)</f>
        <v>Deep Green</v>
      </c>
      <c r="D339" t="s">
        <v>608</v>
      </c>
      <c r="E339" s="3" t="str">
        <f t="shared" si="60"/>
        <v>11,394</v>
      </c>
      <c r="F339">
        <v>4.4000000000000004</v>
      </c>
      <c r="G339" t="s">
        <v>192</v>
      </c>
      <c r="H339" s="4" t="str">
        <f t="shared" si="61"/>
        <v>18%</v>
      </c>
      <c r="I339" t="s">
        <v>593</v>
      </c>
      <c r="J339" s="2" t="str">
        <f t="shared" si="62"/>
        <v xml:space="preserve">111 </v>
      </c>
      <c r="K339" s="2" t="str">
        <f t="shared" si="63"/>
        <v xml:space="preserve"> 3 </v>
      </c>
      <c r="L339" s="2" t="str">
        <f t="shared" si="64"/>
        <v xml:space="preserve">4 GB </v>
      </c>
      <c r="M339" s="2" t="str">
        <f t="shared" si="65"/>
        <v xml:space="preserve">128 GB </v>
      </c>
      <c r="N339" s="2" t="str">
        <f t="shared" si="66"/>
        <v xml:space="preserve">6.67 </v>
      </c>
      <c r="O339" s="2" t="str">
        <f t="shared" si="67"/>
        <v>50</v>
      </c>
      <c r="P339" s="2" t="e">
        <f t="shared" si="68"/>
        <v>#VALUE!</v>
      </c>
      <c r="Q339" s="2" t="str">
        <f t="shared" si="69"/>
        <v xml:space="preserve">5000 </v>
      </c>
      <c r="R339" s="2" t="e">
        <f t="shared" si="70"/>
        <v>#VALUE!</v>
      </c>
      <c r="T339" t="s">
        <v>594</v>
      </c>
    </row>
    <row r="340" spans="1:20" x14ac:dyDescent="0.4">
      <c r="A340" t="s">
        <v>591</v>
      </c>
      <c r="B340" t="str">
        <f t="shared" si="59"/>
        <v xml:space="preserve">realme NARZO N65 5G </v>
      </c>
      <c r="C340" s="5" t="str">
        <f>MID(A340,FIND("(",A340)+1,FIND(",",A340)-FIND("(",A340)-1)</f>
        <v>AMBER GOLD</v>
      </c>
      <c r="D340" t="s">
        <v>592</v>
      </c>
      <c r="E340" s="3" t="str">
        <f t="shared" si="60"/>
        <v>11,199</v>
      </c>
      <c r="F340">
        <v>4.4000000000000004</v>
      </c>
      <c r="G340" t="s">
        <v>22</v>
      </c>
      <c r="H340" s="4" t="str">
        <f t="shared" si="61"/>
        <v>20%</v>
      </c>
      <c r="I340" t="s">
        <v>593</v>
      </c>
      <c r="J340" s="2" t="str">
        <f t="shared" si="62"/>
        <v xml:space="preserve">111 </v>
      </c>
      <c r="K340" s="2" t="str">
        <f t="shared" si="63"/>
        <v xml:space="preserve"> 3 </v>
      </c>
      <c r="L340" s="2" t="str">
        <f t="shared" si="64"/>
        <v xml:space="preserve">4 GB </v>
      </c>
      <c r="M340" s="2" t="str">
        <f t="shared" si="65"/>
        <v xml:space="preserve">128 GB </v>
      </c>
      <c r="N340" s="2" t="str">
        <f t="shared" si="66"/>
        <v xml:space="preserve">6.67 </v>
      </c>
      <c r="O340" s="2" t="str">
        <f t="shared" si="67"/>
        <v>50</v>
      </c>
      <c r="P340" s="2" t="e">
        <f t="shared" si="68"/>
        <v>#VALUE!</v>
      </c>
      <c r="Q340" s="2" t="str">
        <f t="shared" si="69"/>
        <v xml:space="preserve">5000 </v>
      </c>
      <c r="R340" s="2" t="e">
        <f t="shared" si="70"/>
        <v>#VALUE!</v>
      </c>
      <c r="T340" t="s">
        <v>594</v>
      </c>
    </row>
    <row r="341" spans="1:20" x14ac:dyDescent="0.4">
      <c r="A341" t="s">
        <v>609</v>
      </c>
      <c r="B341" t="str">
        <f t="shared" si="59"/>
        <v xml:space="preserve">OnePlus Nord 3 5G </v>
      </c>
      <c r="C341" s="5" t="str">
        <f>MID(A341,FIND("(",A341)+1,FIND(",",A341)-FIND("(",A341)-1)</f>
        <v>Misty Green</v>
      </c>
      <c r="D341" t="s">
        <v>610</v>
      </c>
      <c r="E341" s="3" t="str">
        <f t="shared" si="60"/>
        <v>37,630</v>
      </c>
      <c r="F341">
        <v>4.4000000000000004</v>
      </c>
      <c r="H341" s="4" t="e">
        <f t="shared" si="61"/>
        <v>#VALUE!</v>
      </c>
      <c r="I341" t="s">
        <v>611</v>
      </c>
      <c r="J341" s="2" t="str">
        <f t="shared" si="62"/>
        <v xml:space="preserve">1,533 </v>
      </c>
      <c r="K341" s="2" t="str">
        <f t="shared" si="63"/>
        <v xml:space="preserve"> 136 </v>
      </c>
      <c r="L341" s="2" t="str">
        <f t="shared" si="64"/>
        <v xml:space="preserve">16 GB </v>
      </c>
      <c r="M341" s="2" t="str">
        <f t="shared" si="65"/>
        <v xml:space="preserve">256 GB </v>
      </c>
      <c r="N341" s="2" t="str">
        <f t="shared" si="66"/>
        <v xml:space="preserve">6.74 </v>
      </c>
      <c r="O341" s="2" t="str">
        <f t="shared" si="67"/>
        <v>50</v>
      </c>
      <c r="P341" s="2" t="e">
        <f t="shared" si="68"/>
        <v>#VALUE!</v>
      </c>
      <c r="Q341" s="2" t="str">
        <f t="shared" si="69"/>
        <v xml:space="preserve">5000 </v>
      </c>
      <c r="R341" s="2" t="e">
        <f t="shared" si="70"/>
        <v>#VALUE!</v>
      </c>
      <c r="T341" t="s">
        <v>612</v>
      </c>
    </row>
    <row r="342" spans="1:20" x14ac:dyDescent="0.4">
      <c r="A342" t="s">
        <v>5</v>
      </c>
      <c r="B342" t="str">
        <f t="shared" si="59"/>
        <v xml:space="preserve">REDMI Note 13 Pro 5G </v>
      </c>
      <c r="C342" s="5" t="str">
        <f>MID(A342,FIND("(",A342)+1,FIND(",",A342)-FIND("(",A342)-1)</f>
        <v>Midnight Black</v>
      </c>
      <c r="D342" t="s">
        <v>6</v>
      </c>
      <c r="E342" s="3" t="str">
        <f t="shared" si="60"/>
        <v>24,999</v>
      </c>
      <c r="F342">
        <v>4.3</v>
      </c>
      <c r="G342" t="s">
        <v>7</v>
      </c>
      <c r="H342" s="4" t="str">
        <f t="shared" si="61"/>
        <v>13%</v>
      </c>
      <c r="I342" t="s">
        <v>8</v>
      </c>
      <c r="J342" s="2" t="str">
        <f t="shared" si="62"/>
        <v xml:space="preserve">16,522 </v>
      </c>
      <c r="K342" s="2" t="str">
        <f t="shared" si="63"/>
        <v xml:space="preserve"> 1,485 </v>
      </c>
      <c r="L342" s="2" t="str">
        <f t="shared" si="64"/>
        <v xml:space="preserve">8 GB </v>
      </c>
      <c r="M342" s="2" t="str">
        <f t="shared" si="65"/>
        <v xml:space="preserve">128 GB </v>
      </c>
      <c r="N342" s="2" t="str">
        <f t="shared" si="66"/>
        <v xml:space="preserve">6.67 </v>
      </c>
      <c r="O342" s="2" t="str">
        <f t="shared" si="67"/>
        <v>200</v>
      </c>
      <c r="P342" s="2" t="str">
        <f t="shared" si="68"/>
        <v>8MP + 2MP</v>
      </c>
      <c r="Q342" s="2" t="str">
        <f t="shared" si="69"/>
        <v xml:space="preserve">5100 </v>
      </c>
      <c r="R342" s="2" t="str">
        <f t="shared" si="70"/>
        <v xml:space="preserve">7s Gen 2 Mobile Platform 5G </v>
      </c>
      <c r="T342" t="s">
        <v>9</v>
      </c>
    </row>
    <row r="343" spans="1:20" x14ac:dyDescent="0.4">
      <c r="A343" t="s">
        <v>10</v>
      </c>
      <c r="B343" t="str">
        <f t="shared" si="59"/>
        <v xml:space="preserve">REDMI Note 13 Pro+ 5G </v>
      </c>
      <c r="C343" s="5" t="str">
        <f>MID(A343,FIND("(",A343)+1,FIND(",",A343)-FIND("(",A343)-1)</f>
        <v>Fusion White</v>
      </c>
      <c r="D343" t="s">
        <v>11</v>
      </c>
      <c r="E343" s="3" t="str">
        <f t="shared" si="60"/>
        <v>30,999</v>
      </c>
      <c r="F343">
        <v>4.2</v>
      </c>
      <c r="G343" t="s">
        <v>12</v>
      </c>
      <c r="H343" s="4" t="str">
        <f t="shared" si="61"/>
        <v>8%</v>
      </c>
      <c r="I343" t="s">
        <v>13</v>
      </c>
      <c r="J343" s="2" t="str">
        <f t="shared" si="62"/>
        <v xml:space="preserve">7,304 </v>
      </c>
      <c r="K343" s="2" t="str">
        <f t="shared" si="63"/>
        <v xml:space="preserve"> 825 </v>
      </c>
      <c r="L343" s="2" t="str">
        <f t="shared" si="64"/>
        <v xml:space="preserve">8 GB </v>
      </c>
      <c r="M343" s="2" t="str">
        <f t="shared" si="65"/>
        <v xml:space="preserve">256 GB </v>
      </c>
      <c r="N343" s="2" t="str">
        <f t="shared" si="66"/>
        <v xml:space="preserve">6.67 </v>
      </c>
      <c r="O343" s="2" t="str">
        <f t="shared" si="67"/>
        <v>200</v>
      </c>
      <c r="P343" s="2" t="str">
        <f t="shared" si="68"/>
        <v>8MP + 2MP</v>
      </c>
      <c r="Q343" s="2" t="str">
        <f t="shared" si="69"/>
        <v xml:space="preserve">5000 </v>
      </c>
      <c r="R343" s="2" t="str">
        <f t="shared" si="70"/>
        <v xml:space="preserve">Dimensity 7200 Ultra 5G </v>
      </c>
      <c r="T343" t="s">
        <v>14</v>
      </c>
    </row>
    <row r="344" spans="1:20" x14ac:dyDescent="0.4">
      <c r="A344" t="s">
        <v>613</v>
      </c>
      <c r="B344" t="str">
        <f t="shared" si="59"/>
        <v xml:space="preserve">OnePlus Nord 3 5G </v>
      </c>
      <c r="C344" s="5" t="str">
        <f>MID(A344,FIND("(",A344)+1,FIND(",",A344)-FIND("(",A344)-1)</f>
        <v>Tempest Gray</v>
      </c>
      <c r="D344" t="s">
        <v>614</v>
      </c>
      <c r="E344" s="3" t="str">
        <f t="shared" si="60"/>
        <v>36,000</v>
      </c>
      <c r="F344">
        <v>4.4000000000000004</v>
      </c>
      <c r="G344" t="s">
        <v>615</v>
      </c>
      <c r="H344" s="4" t="str">
        <f t="shared" si="61"/>
        <v>5%</v>
      </c>
      <c r="I344" t="s">
        <v>611</v>
      </c>
      <c r="J344" s="2" t="str">
        <f t="shared" si="62"/>
        <v xml:space="preserve">1,533 </v>
      </c>
      <c r="K344" s="2" t="str">
        <f t="shared" si="63"/>
        <v xml:space="preserve"> 136 </v>
      </c>
      <c r="L344" s="2" t="str">
        <f t="shared" si="64"/>
        <v xml:space="preserve">16 GB </v>
      </c>
      <c r="M344" s="2" t="str">
        <f t="shared" si="65"/>
        <v xml:space="preserve">256 GB </v>
      </c>
      <c r="N344" s="2" t="str">
        <f t="shared" si="66"/>
        <v xml:space="preserve">6.74 </v>
      </c>
      <c r="O344" s="2" t="str">
        <f t="shared" si="67"/>
        <v>50</v>
      </c>
      <c r="P344" s="2" t="e">
        <f t="shared" si="68"/>
        <v>#VALUE!</v>
      </c>
      <c r="Q344" s="2" t="str">
        <f t="shared" si="69"/>
        <v xml:space="preserve">5000 </v>
      </c>
      <c r="R344" s="2" t="e">
        <f t="shared" si="70"/>
        <v>#VALUE!</v>
      </c>
      <c r="T344" t="s">
        <v>612</v>
      </c>
    </row>
    <row r="345" spans="1:20" x14ac:dyDescent="0.4">
      <c r="A345" t="s">
        <v>590</v>
      </c>
      <c r="B345" t="str">
        <f t="shared" si="59"/>
        <v xml:space="preserve">IQOO Z7 Pro 5G </v>
      </c>
      <c r="C345" s="5" t="str">
        <f>MID(A345,FIND("(",A345)+1,FIND(",",A345)-FIND("(",A345)-1)</f>
        <v>Blue Lagoon</v>
      </c>
      <c r="D345" t="s">
        <v>293</v>
      </c>
      <c r="E345" s="3" t="str">
        <f t="shared" si="60"/>
        <v>20,999</v>
      </c>
      <c r="F345">
        <v>4.4000000000000004</v>
      </c>
      <c r="G345" t="s">
        <v>51</v>
      </c>
      <c r="H345" s="4" t="str">
        <f t="shared" si="61"/>
        <v>22%</v>
      </c>
      <c r="I345" t="s">
        <v>520</v>
      </c>
      <c r="J345" s="2" t="str">
        <f t="shared" si="62"/>
        <v xml:space="preserve">5,196 </v>
      </c>
      <c r="K345" s="2" t="str">
        <f t="shared" si="63"/>
        <v xml:space="preserve"> 331 </v>
      </c>
      <c r="L345" s="2" t="str">
        <f t="shared" si="64"/>
        <v xml:space="preserve">8 GB </v>
      </c>
      <c r="M345" s="2" t="str">
        <f t="shared" si="65"/>
        <v xml:space="preserve">128 GB </v>
      </c>
      <c r="N345" s="2" t="str">
        <f t="shared" si="66"/>
        <v xml:space="preserve">6.78 </v>
      </c>
      <c r="O345" s="2" t="str">
        <f t="shared" si="67"/>
        <v>64</v>
      </c>
      <c r="P345" s="2" t="str">
        <f t="shared" si="68"/>
        <v>2MP</v>
      </c>
      <c r="Q345" s="2" t="str">
        <f t="shared" si="69"/>
        <v xml:space="preserve">4600 </v>
      </c>
      <c r="R345" s="2" t="str">
        <f t="shared" si="70"/>
        <v xml:space="preserve">Dimensity 7200 5G Mobile Platform </v>
      </c>
      <c r="T345" t="s">
        <v>521</v>
      </c>
    </row>
    <row r="346" spans="1:20" x14ac:dyDescent="0.4">
      <c r="A346" t="s">
        <v>35</v>
      </c>
      <c r="B346" t="str">
        <f t="shared" si="59"/>
        <v xml:space="preserve">REDMI Note 13 Pro 5G </v>
      </c>
      <c r="C346" s="5" t="str">
        <f>MID(A346,FIND("(",A346)+1,FIND(",",A346)-FIND("(",A346)-1)</f>
        <v>Arctic White</v>
      </c>
      <c r="D346" t="s">
        <v>6</v>
      </c>
      <c r="E346" s="3" t="str">
        <f t="shared" si="60"/>
        <v>24,999</v>
      </c>
      <c r="F346">
        <v>4.3</v>
      </c>
      <c r="G346" t="s">
        <v>7</v>
      </c>
      <c r="H346" s="4" t="str">
        <f t="shared" si="61"/>
        <v>13%</v>
      </c>
      <c r="I346" t="s">
        <v>8</v>
      </c>
      <c r="J346" s="2" t="str">
        <f t="shared" si="62"/>
        <v xml:space="preserve">16,522 </v>
      </c>
      <c r="K346" s="2" t="str">
        <f t="shared" si="63"/>
        <v xml:space="preserve"> 1,485 </v>
      </c>
      <c r="L346" s="2" t="str">
        <f t="shared" si="64"/>
        <v xml:space="preserve">8 GB </v>
      </c>
      <c r="M346" s="2" t="str">
        <f t="shared" si="65"/>
        <v xml:space="preserve">128 GB </v>
      </c>
      <c r="N346" s="2" t="str">
        <f t="shared" si="66"/>
        <v xml:space="preserve">6.67 </v>
      </c>
      <c r="O346" s="2" t="str">
        <f t="shared" si="67"/>
        <v>200</v>
      </c>
      <c r="P346" s="2" t="str">
        <f t="shared" si="68"/>
        <v>8MP + 2MP</v>
      </c>
      <c r="Q346" s="2" t="str">
        <f t="shared" si="69"/>
        <v xml:space="preserve">5100 </v>
      </c>
      <c r="R346" s="2" t="str">
        <f t="shared" si="70"/>
        <v xml:space="preserve">7s Gen 2 Mobile Platform 5G </v>
      </c>
      <c r="T346" t="s">
        <v>9</v>
      </c>
    </row>
    <row r="347" spans="1:20" x14ac:dyDescent="0.4">
      <c r="A347" t="s">
        <v>36</v>
      </c>
      <c r="B347" t="str">
        <f t="shared" si="59"/>
        <v xml:space="preserve">REDMI Note 13 Pro+ 5G </v>
      </c>
      <c r="C347" s="5" t="str">
        <f>MID(A347,FIND("(",A347)+1,FIND(",",A347)-FIND("(",A347)-1)</f>
        <v>Fusion Black</v>
      </c>
      <c r="D347" t="s">
        <v>11</v>
      </c>
      <c r="E347" s="3" t="str">
        <f t="shared" si="60"/>
        <v>30,999</v>
      </c>
      <c r="F347">
        <v>4.2</v>
      </c>
      <c r="G347" t="s">
        <v>12</v>
      </c>
      <c r="H347" s="4" t="str">
        <f t="shared" si="61"/>
        <v>8%</v>
      </c>
      <c r="I347" t="s">
        <v>13</v>
      </c>
      <c r="J347" s="2" t="str">
        <f t="shared" si="62"/>
        <v xml:space="preserve">7,304 </v>
      </c>
      <c r="K347" s="2" t="str">
        <f t="shared" si="63"/>
        <v xml:space="preserve"> 825 </v>
      </c>
      <c r="L347" s="2" t="str">
        <f t="shared" si="64"/>
        <v xml:space="preserve">8 GB </v>
      </c>
      <c r="M347" s="2" t="str">
        <f t="shared" si="65"/>
        <v xml:space="preserve">256 GB </v>
      </c>
      <c r="N347" s="2" t="str">
        <f t="shared" si="66"/>
        <v xml:space="preserve">6.67 </v>
      </c>
      <c r="O347" s="2" t="str">
        <f t="shared" si="67"/>
        <v>200</v>
      </c>
      <c r="P347" s="2" t="str">
        <f t="shared" si="68"/>
        <v>8MP + 2MP</v>
      </c>
      <c r="Q347" s="2" t="str">
        <f t="shared" si="69"/>
        <v xml:space="preserve">5000 </v>
      </c>
      <c r="R347" s="2" t="str">
        <f t="shared" si="70"/>
        <v xml:space="preserve">Dimensity 7200 Ultra 5G </v>
      </c>
      <c r="T347" t="s">
        <v>14</v>
      </c>
    </row>
    <row r="348" spans="1:20" x14ac:dyDescent="0.4">
      <c r="A348" t="s">
        <v>616</v>
      </c>
      <c r="B348" t="str">
        <f t="shared" si="59"/>
        <v xml:space="preserve">OnePlus N20 SE </v>
      </c>
      <c r="C348" s="5" t="str">
        <f>MID(A348,FIND("(",A348)+1,FIND(",",A348)-FIND("(",A348)-1)</f>
        <v>CELESTIAL BLACK</v>
      </c>
      <c r="D348" t="s">
        <v>341</v>
      </c>
      <c r="E348" s="3" t="str">
        <f t="shared" si="60"/>
        <v>10,990</v>
      </c>
      <c r="F348">
        <v>4</v>
      </c>
      <c r="G348" t="s">
        <v>617</v>
      </c>
      <c r="H348" s="4" t="str">
        <f t="shared" si="61"/>
        <v>45%</v>
      </c>
      <c r="I348" t="s">
        <v>618</v>
      </c>
      <c r="J348" s="2" t="str">
        <f t="shared" si="62"/>
        <v xml:space="preserve">917 </v>
      </c>
      <c r="K348" s="2" t="str">
        <f t="shared" si="63"/>
        <v xml:space="preserve"> 38 </v>
      </c>
      <c r="L348" s="2" t="str">
        <f t="shared" si="64"/>
        <v xml:space="preserve">4 GB </v>
      </c>
      <c r="M348" s="2" t="str">
        <f t="shared" si="65"/>
        <v xml:space="preserve">128 GB </v>
      </c>
      <c r="N348" s="2" t="str">
        <f t="shared" si="66"/>
        <v xml:space="preserve">6.56 </v>
      </c>
      <c r="O348" s="2" t="str">
        <f t="shared" si="67"/>
        <v>50</v>
      </c>
      <c r="P348" s="2" t="str">
        <f t="shared" si="68"/>
        <v>50MP + 2MP</v>
      </c>
      <c r="Q348" s="2" t="str">
        <f t="shared" si="69"/>
        <v xml:space="preserve">5000 </v>
      </c>
      <c r="R348" s="2" t="e">
        <f t="shared" si="70"/>
        <v>#VALUE!</v>
      </c>
      <c r="T348" t="s">
        <v>619</v>
      </c>
    </row>
    <row r="349" spans="1:20" x14ac:dyDescent="0.4">
      <c r="A349" t="s">
        <v>603</v>
      </c>
      <c r="B349" t="str">
        <f t="shared" si="59"/>
        <v xml:space="preserve">IQOO Z9X </v>
      </c>
      <c r="C349" s="5" t="str">
        <f>MID(A349,FIND("(",A349)+1,FIND(",",A349)-FIND("(",A349)-1)</f>
        <v>Storm Grey</v>
      </c>
      <c r="D349" t="s">
        <v>620</v>
      </c>
      <c r="E349" s="3" t="str">
        <f t="shared" si="60"/>
        <v>16,597</v>
      </c>
      <c r="F349">
        <v>4.3</v>
      </c>
      <c r="G349" t="s">
        <v>123</v>
      </c>
      <c r="H349" s="4" t="str">
        <f t="shared" si="61"/>
        <v>17%</v>
      </c>
      <c r="I349" t="s">
        <v>605</v>
      </c>
      <c r="J349" s="2" t="str">
        <f t="shared" si="62"/>
        <v xml:space="preserve">290 </v>
      </c>
      <c r="K349" s="2" t="str">
        <f t="shared" si="63"/>
        <v xml:space="preserve"> 4 </v>
      </c>
      <c r="L349" s="2" t="str">
        <f t="shared" si="64"/>
        <v xml:space="preserve">8 GB </v>
      </c>
      <c r="M349" s="2" t="str">
        <f t="shared" si="65"/>
        <v xml:space="preserve">128 GB </v>
      </c>
      <c r="N349" s="2" t="str">
        <f t="shared" si="66"/>
        <v xml:space="preserve">6.72 </v>
      </c>
      <c r="O349" s="2" t="str">
        <f t="shared" si="67"/>
        <v>50</v>
      </c>
      <c r="P349" s="2" t="e">
        <f t="shared" si="68"/>
        <v>#VALUE!</v>
      </c>
      <c r="Q349" s="2" t="str">
        <f t="shared" si="69"/>
        <v xml:space="preserve">6000 </v>
      </c>
      <c r="R349" s="2" t="e">
        <f t="shared" si="70"/>
        <v>#VALUE!</v>
      </c>
      <c r="T349" t="s">
        <v>606</v>
      </c>
    </row>
    <row r="350" spans="1:20" x14ac:dyDescent="0.4">
      <c r="A350" t="s">
        <v>621</v>
      </c>
      <c r="B350" t="str">
        <f t="shared" si="59"/>
        <v xml:space="preserve">realme Narzo N55 </v>
      </c>
      <c r="C350" s="5" t="str">
        <f>MID(A350,FIND("(",A350)+1,FIND(",",A350)-FIND("(",A350)-1)</f>
        <v>Prime Blue</v>
      </c>
      <c r="D350" t="s">
        <v>622</v>
      </c>
      <c r="E350" s="3" t="str">
        <f t="shared" si="60"/>
        <v>11,988</v>
      </c>
      <c r="F350">
        <v>4.3</v>
      </c>
      <c r="G350" t="s">
        <v>22</v>
      </c>
      <c r="H350" s="4" t="str">
        <f t="shared" si="61"/>
        <v>20%</v>
      </c>
      <c r="I350" t="s">
        <v>623</v>
      </c>
      <c r="J350" s="2" t="str">
        <f t="shared" si="62"/>
        <v xml:space="preserve">6,809 </v>
      </c>
      <c r="K350" s="2" t="str">
        <f t="shared" si="63"/>
        <v xml:space="preserve"> 365 </v>
      </c>
      <c r="L350" s="2" t="str">
        <f t="shared" si="64"/>
        <v xml:space="preserve">6 GB </v>
      </c>
      <c r="M350" s="2" t="str">
        <f t="shared" si="65"/>
        <v xml:space="preserve">128 GB </v>
      </c>
      <c r="N350" s="2" t="str">
        <f t="shared" si="66"/>
        <v xml:space="preserve">6.72 </v>
      </c>
      <c r="O350" s="2" t="str">
        <f t="shared" si="67"/>
        <v>64</v>
      </c>
      <c r="P350" s="2" t="e">
        <f t="shared" si="68"/>
        <v>#VALUE!</v>
      </c>
      <c r="Q350" s="2" t="str">
        <f t="shared" si="69"/>
        <v xml:space="preserve">5000 </v>
      </c>
      <c r="R350" s="2" t="e">
        <f t="shared" si="70"/>
        <v>#VALUE!</v>
      </c>
      <c r="T350" t="s">
        <v>624</v>
      </c>
    </row>
    <row r="351" spans="1:20" x14ac:dyDescent="0.4">
      <c r="A351" t="s">
        <v>625</v>
      </c>
      <c r="B351" t="str">
        <f t="shared" si="59"/>
        <v xml:space="preserve">REDMI Note 13 Pro 5G </v>
      </c>
      <c r="C351" s="5" t="str">
        <f>MID(A351,FIND("(",A351)+1,FIND(",",A351)-FIND("(",A351)-1)</f>
        <v>Scarlet Red</v>
      </c>
      <c r="D351" t="s">
        <v>527</v>
      </c>
      <c r="E351" s="3" t="str">
        <f t="shared" si="60"/>
        <v>26,999</v>
      </c>
      <c r="F351">
        <v>4.3</v>
      </c>
      <c r="G351" t="s">
        <v>178</v>
      </c>
      <c r="H351" s="4" t="str">
        <f t="shared" si="61"/>
        <v>12%</v>
      </c>
      <c r="I351" t="s">
        <v>8</v>
      </c>
      <c r="J351" s="2" t="str">
        <f t="shared" si="62"/>
        <v xml:space="preserve">16,522 </v>
      </c>
      <c r="K351" s="2" t="str">
        <f t="shared" si="63"/>
        <v xml:space="preserve"> 1,485 </v>
      </c>
      <c r="L351" s="2" t="str">
        <f t="shared" si="64"/>
        <v xml:space="preserve">8 GB </v>
      </c>
      <c r="M351" s="2" t="str">
        <f t="shared" si="65"/>
        <v xml:space="preserve">256 GB </v>
      </c>
      <c r="N351" s="2" t="str">
        <f t="shared" si="66"/>
        <v xml:space="preserve">6.67 </v>
      </c>
      <c r="O351" s="2" t="str">
        <f t="shared" si="67"/>
        <v>200</v>
      </c>
      <c r="P351" s="2" t="str">
        <f t="shared" si="68"/>
        <v>8MP + 2MP</v>
      </c>
      <c r="Q351" s="2" t="str">
        <f t="shared" si="69"/>
        <v xml:space="preserve">5100 </v>
      </c>
      <c r="R351" s="2" t="str">
        <f t="shared" si="70"/>
        <v xml:space="preserve">7s Gen 2 Mobile Platform 5G </v>
      </c>
      <c r="T351" t="s">
        <v>528</v>
      </c>
    </row>
    <row r="352" spans="1:20" x14ac:dyDescent="0.4">
      <c r="A352" t="s">
        <v>43</v>
      </c>
      <c r="B352" t="str">
        <f t="shared" si="59"/>
        <v xml:space="preserve">REDMI Note 13 Pro 5G </v>
      </c>
      <c r="C352" s="5" t="str">
        <f>MID(A352,FIND("(",A352)+1,FIND(",",A352)-FIND("(",A352)-1)</f>
        <v>Coral Purple</v>
      </c>
      <c r="D352" t="s">
        <v>6</v>
      </c>
      <c r="E352" s="3" t="str">
        <f t="shared" si="60"/>
        <v>24,999</v>
      </c>
      <c r="F352">
        <v>4.3</v>
      </c>
      <c r="G352" t="s">
        <v>7</v>
      </c>
      <c r="H352" s="4" t="str">
        <f t="shared" si="61"/>
        <v>13%</v>
      </c>
      <c r="I352" t="s">
        <v>8</v>
      </c>
      <c r="J352" s="2" t="str">
        <f t="shared" si="62"/>
        <v xml:space="preserve">16,522 </v>
      </c>
      <c r="K352" s="2" t="str">
        <f t="shared" si="63"/>
        <v xml:space="preserve"> 1,485 </v>
      </c>
      <c r="L352" s="2" t="str">
        <f t="shared" si="64"/>
        <v xml:space="preserve">8 GB </v>
      </c>
      <c r="M352" s="2" t="str">
        <f t="shared" si="65"/>
        <v xml:space="preserve">128 GB </v>
      </c>
      <c r="N352" s="2" t="str">
        <f t="shared" si="66"/>
        <v xml:space="preserve">6.67 </v>
      </c>
      <c r="O352" s="2" t="str">
        <f t="shared" si="67"/>
        <v>200</v>
      </c>
      <c r="P352" s="2" t="str">
        <f t="shared" si="68"/>
        <v>8MP + 2MP</v>
      </c>
      <c r="Q352" s="2" t="str">
        <f t="shared" si="69"/>
        <v xml:space="preserve">5100 </v>
      </c>
      <c r="R352" s="2" t="str">
        <f t="shared" si="70"/>
        <v xml:space="preserve">7s Gen 2 Mobile Platform 5G </v>
      </c>
      <c r="T352" t="s">
        <v>9</v>
      </c>
    </row>
    <row r="353" spans="1:20" x14ac:dyDescent="0.4">
      <c r="A353" t="s">
        <v>44</v>
      </c>
      <c r="B353" t="str">
        <f t="shared" si="59"/>
        <v xml:space="preserve">REDMI Note 13 Pro+ 5G </v>
      </c>
      <c r="C353" s="5" t="str">
        <f>MID(A353,FIND("(",A353)+1,FIND(",",A353)-FIND("(",A353)-1)</f>
        <v>Fusion Purple</v>
      </c>
      <c r="D353" t="s">
        <v>11</v>
      </c>
      <c r="E353" s="3" t="str">
        <f t="shared" si="60"/>
        <v>30,999</v>
      </c>
      <c r="F353">
        <v>4.2</v>
      </c>
      <c r="G353" t="s">
        <v>12</v>
      </c>
      <c r="H353" s="4" t="str">
        <f t="shared" si="61"/>
        <v>8%</v>
      </c>
      <c r="I353" t="s">
        <v>13</v>
      </c>
      <c r="J353" s="2" t="str">
        <f t="shared" si="62"/>
        <v xml:space="preserve">7,304 </v>
      </c>
      <c r="K353" s="2" t="str">
        <f t="shared" si="63"/>
        <v xml:space="preserve"> 825 </v>
      </c>
      <c r="L353" s="2" t="str">
        <f t="shared" si="64"/>
        <v xml:space="preserve">8 GB </v>
      </c>
      <c r="M353" s="2" t="str">
        <f t="shared" si="65"/>
        <v xml:space="preserve">256 GB </v>
      </c>
      <c r="N353" s="2" t="str">
        <f t="shared" si="66"/>
        <v xml:space="preserve">6.67 </v>
      </c>
      <c r="O353" s="2" t="str">
        <f t="shared" si="67"/>
        <v>200</v>
      </c>
      <c r="P353" s="2" t="str">
        <f t="shared" si="68"/>
        <v>8MP + 2MP</v>
      </c>
      <c r="Q353" s="2" t="str">
        <f t="shared" si="69"/>
        <v xml:space="preserve">5000 </v>
      </c>
      <c r="R353" s="2" t="str">
        <f t="shared" si="70"/>
        <v xml:space="preserve">Dimensity 7200 Ultra 5G </v>
      </c>
      <c r="T353" t="s">
        <v>14</v>
      </c>
    </row>
    <row r="354" spans="1:20" x14ac:dyDescent="0.4">
      <c r="A354" t="s">
        <v>626</v>
      </c>
      <c r="B354" t="str">
        <f t="shared" si="59"/>
        <v xml:space="preserve">Motorola e13 </v>
      </c>
      <c r="C354" s="5" t="str">
        <f>MID(A354,FIND("(",A354)+1,FIND(",",A354)-FIND("(",A354)-1)</f>
        <v>Cosmic Black</v>
      </c>
      <c r="D354" t="s">
        <v>436</v>
      </c>
      <c r="E354" s="3" t="str">
        <f t="shared" si="60"/>
        <v>5,999</v>
      </c>
      <c r="F354">
        <v>4</v>
      </c>
      <c r="G354" t="s">
        <v>372</v>
      </c>
      <c r="H354" s="4" t="str">
        <f t="shared" si="61"/>
        <v>40%</v>
      </c>
      <c r="I354" t="s">
        <v>627</v>
      </c>
      <c r="J354" s="2" t="str">
        <f t="shared" si="62"/>
        <v xml:space="preserve">11,415 </v>
      </c>
      <c r="K354" s="2" t="str">
        <f t="shared" si="63"/>
        <v xml:space="preserve"> 912 </v>
      </c>
      <c r="L354" s="2" t="str">
        <f t="shared" si="64"/>
        <v xml:space="preserve">2 GB </v>
      </c>
      <c r="M354" s="2" t="str">
        <f t="shared" si="65"/>
        <v xml:space="preserve">64 GB </v>
      </c>
      <c r="N354" s="2" t="str">
        <f t="shared" si="66"/>
        <v xml:space="preserve">6.5 </v>
      </c>
      <c r="O354" s="2" t="str">
        <f t="shared" si="67"/>
        <v>13</v>
      </c>
      <c r="P354" s="2" t="e">
        <f t="shared" si="68"/>
        <v>#VALUE!</v>
      </c>
      <c r="Q354" s="2" t="str">
        <f t="shared" si="69"/>
        <v xml:space="preserve"> | 5MP Front Camera5000 </v>
      </c>
      <c r="R354" s="2" t="str">
        <f t="shared" si="70"/>
        <v xml:space="preserve">Unisoc T606 </v>
      </c>
      <c r="T354" t="s">
        <v>628</v>
      </c>
    </row>
    <row r="355" spans="1:20" x14ac:dyDescent="0.4">
      <c r="A355" t="s">
        <v>629</v>
      </c>
      <c r="B355" t="str">
        <f t="shared" si="59"/>
        <v xml:space="preserve">OnePlus Nord 3 5G </v>
      </c>
      <c r="C355" s="5" t="str">
        <f>MID(A355,FIND("(",A355)+1,FIND(",",A355)-FIND("(",A355)-1)</f>
        <v>Misty Green</v>
      </c>
      <c r="D355" t="s">
        <v>630</v>
      </c>
      <c r="E355" s="3" t="str">
        <f t="shared" si="60"/>
        <v>21,229</v>
      </c>
      <c r="F355">
        <v>4.3</v>
      </c>
      <c r="G355" t="s">
        <v>86</v>
      </c>
      <c r="H355" s="4" t="str">
        <f t="shared" si="61"/>
        <v>37%</v>
      </c>
      <c r="I355" t="s">
        <v>631</v>
      </c>
      <c r="J355" s="2" t="str">
        <f t="shared" si="62"/>
        <v xml:space="preserve">11,156 </v>
      </c>
      <c r="K355" s="2" t="str">
        <f t="shared" si="63"/>
        <v xml:space="preserve"> 938 </v>
      </c>
      <c r="L355" s="2" t="str">
        <f t="shared" si="64"/>
        <v xml:space="preserve">8 GB </v>
      </c>
      <c r="M355" s="2" t="str">
        <f t="shared" si="65"/>
        <v xml:space="preserve">128 GB </v>
      </c>
      <c r="N355" s="2" t="str">
        <f t="shared" si="66"/>
        <v xml:space="preserve">6.74 </v>
      </c>
      <c r="O355" s="2" t="str">
        <f t="shared" si="67"/>
        <v>50</v>
      </c>
      <c r="P355" s="2" t="e">
        <f t="shared" si="68"/>
        <v>#VALUE!</v>
      </c>
      <c r="Q355" s="2" t="str">
        <f t="shared" si="69"/>
        <v xml:space="preserve">5000 </v>
      </c>
      <c r="R355" s="2" t="e">
        <f t="shared" si="70"/>
        <v>#VALUE!</v>
      </c>
      <c r="T355" t="s">
        <v>632</v>
      </c>
    </row>
    <row r="356" spans="1:20" x14ac:dyDescent="0.4">
      <c r="A356" t="s">
        <v>514</v>
      </c>
      <c r="B356" t="str">
        <f t="shared" si="59"/>
        <v xml:space="preserve">REDMI Note 13 Pro+ 5G </v>
      </c>
      <c r="C356" s="5" t="str">
        <f>MID(A356,FIND("(",A356)+1,FIND(",",A356)-FIND("(",A356)-1)</f>
        <v>Fusion Black</v>
      </c>
      <c r="D356" t="s">
        <v>633</v>
      </c>
      <c r="E356" s="3" t="str">
        <f t="shared" si="60"/>
        <v>31,399</v>
      </c>
      <c r="F356">
        <v>4.2</v>
      </c>
      <c r="G356" t="s">
        <v>123</v>
      </c>
      <c r="H356" s="4" t="str">
        <f t="shared" si="61"/>
        <v>17%</v>
      </c>
      <c r="I356" t="s">
        <v>516</v>
      </c>
      <c r="J356" s="2" t="str">
        <f t="shared" si="62"/>
        <v xml:space="preserve">5,640 </v>
      </c>
      <c r="K356" s="2" t="str">
        <f t="shared" si="63"/>
        <v xml:space="preserve"> 573 </v>
      </c>
      <c r="L356" s="2" t="str">
        <f t="shared" si="64"/>
        <v xml:space="preserve">12 GB </v>
      </c>
      <c r="M356" s="2" t="str">
        <f t="shared" si="65"/>
        <v xml:space="preserve">512 GB </v>
      </c>
      <c r="N356" s="2" t="str">
        <f t="shared" si="66"/>
        <v xml:space="preserve">6.67 </v>
      </c>
      <c r="O356" s="2" t="str">
        <f t="shared" si="67"/>
        <v>200</v>
      </c>
      <c r="P356" s="2" t="str">
        <f t="shared" si="68"/>
        <v>8MP + 2MP</v>
      </c>
      <c r="Q356" s="2" t="str">
        <f t="shared" si="69"/>
        <v xml:space="preserve">5000 </v>
      </c>
      <c r="R356" s="2" t="str">
        <f t="shared" si="70"/>
        <v xml:space="preserve">Dimensity 7200 Ultra 5G </v>
      </c>
      <c r="T356" t="s">
        <v>517</v>
      </c>
    </row>
    <row r="357" spans="1:20" x14ac:dyDescent="0.4">
      <c r="A357" t="s">
        <v>369</v>
      </c>
      <c r="B357" t="str">
        <f t="shared" si="59"/>
        <v xml:space="preserve">POCO M6 5G </v>
      </c>
      <c r="C357" s="5" t="str">
        <f>MID(A357,FIND("(",A357)+1,FIND(",",A357)-FIND("(",A357)-1)</f>
        <v>Polaris Green</v>
      </c>
      <c r="D357" t="s">
        <v>538</v>
      </c>
      <c r="E357" s="3" t="str">
        <f t="shared" si="60"/>
        <v>9,249</v>
      </c>
      <c r="F357">
        <v>4.0999999999999996</v>
      </c>
      <c r="G357" t="s">
        <v>358</v>
      </c>
      <c r="H357" s="4" t="str">
        <f t="shared" si="61"/>
        <v>28%</v>
      </c>
      <c r="I357" t="s">
        <v>237</v>
      </c>
      <c r="J357" s="2" t="str">
        <f t="shared" si="62"/>
        <v xml:space="preserve">34,044 </v>
      </c>
      <c r="K357" s="2" t="str">
        <f t="shared" si="63"/>
        <v xml:space="preserve"> 1,891 </v>
      </c>
      <c r="L357" s="2" t="str">
        <f t="shared" si="64"/>
        <v xml:space="preserve">4 GB </v>
      </c>
      <c r="M357" s="2" t="str">
        <f t="shared" si="65"/>
        <v xml:space="preserve">128 GB </v>
      </c>
      <c r="N357" s="2" t="str">
        <f t="shared" si="66"/>
        <v xml:space="preserve">6.74 </v>
      </c>
      <c r="O357" s="2" t="str">
        <f t="shared" si="67"/>
        <v>50</v>
      </c>
      <c r="P357" s="2" t="e">
        <f t="shared" si="68"/>
        <v>#VALUE!</v>
      </c>
      <c r="Q357" s="2" t="str">
        <f t="shared" si="69"/>
        <v xml:space="preserve"> | 5MP Front Camera5000 </v>
      </c>
      <c r="R357" s="2" t="str">
        <f t="shared" si="70"/>
        <v xml:space="preserve">Mediatek Dimensity 6100+ </v>
      </c>
      <c r="T357" t="s">
        <v>172</v>
      </c>
    </row>
    <row r="358" spans="1:20" x14ac:dyDescent="0.4">
      <c r="A358" t="s">
        <v>634</v>
      </c>
      <c r="B358" t="str">
        <f t="shared" si="59"/>
        <v xml:space="preserve">REDMI 13 5G </v>
      </c>
      <c r="C358" s="5" t="str">
        <f>MID(A358,FIND("(",A358)+1,FIND(",",A358)-FIND("(",A358)-1)</f>
        <v>Orchid Pink</v>
      </c>
      <c r="D358" t="s">
        <v>635</v>
      </c>
      <c r="E358" s="3" t="str">
        <f t="shared" si="60"/>
        <v>15,799</v>
      </c>
      <c r="F358">
        <v>3.6</v>
      </c>
      <c r="G358" t="s">
        <v>27</v>
      </c>
      <c r="H358" s="4" t="str">
        <f t="shared" si="61"/>
        <v>21%</v>
      </c>
      <c r="I358" t="s">
        <v>636</v>
      </c>
      <c r="J358" s="2" t="str">
        <f t="shared" si="62"/>
        <v xml:space="preserve">13 </v>
      </c>
      <c r="K358" s="2" t="str">
        <f t="shared" si="63"/>
        <v xml:space="preserve"> 0 </v>
      </c>
      <c r="L358" s="2" t="str">
        <f t="shared" si="64"/>
        <v xml:space="preserve">8 GB </v>
      </c>
      <c r="M358" s="2" t="str">
        <f t="shared" si="65"/>
        <v xml:space="preserve">128 GB </v>
      </c>
      <c r="N358" s="2" t="str">
        <f t="shared" si="66"/>
        <v xml:space="preserve">6.79 </v>
      </c>
      <c r="O358" s="2" t="str">
        <f t="shared" si="67"/>
        <v>108</v>
      </c>
      <c r="P358" s="2" t="e">
        <f t="shared" si="68"/>
        <v>#VALUE!</v>
      </c>
      <c r="Q358" s="2" t="str">
        <f t="shared" si="69"/>
        <v xml:space="preserve">5030 </v>
      </c>
      <c r="R358" s="2" t="str">
        <f t="shared" si="70"/>
        <v xml:space="preserve">Qualcomm SM4450 Snapdragon 4 Gen 2 AE (4 nm) </v>
      </c>
      <c r="T358" t="s">
        <v>637</v>
      </c>
    </row>
    <row r="359" spans="1:20" x14ac:dyDescent="0.4">
      <c r="A359" t="s">
        <v>638</v>
      </c>
      <c r="B359" t="str">
        <f t="shared" si="59"/>
        <v xml:space="preserve">Motorola Edge 50 Ultra 5G </v>
      </c>
      <c r="C359" s="5" t="str">
        <f>MID(A359,FIND("(",A359)+1,FIND(",",A359)-FIND("(",A359)-1)</f>
        <v>Peach Fuzz</v>
      </c>
      <c r="D359" t="s">
        <v>148</v>
      </c>
      <c r="E359" s="3" t="str">
        <f t="shared" si="60"/>
        <v>54,999</v>
      </c>
      <c r="F359">
        <v>4.3</v>
      </c>
      <c r="G359" t="s">
        <v>81</v>
      </c>
      <c r="H359" s="4" t="str">
        <f t="shared" si="61"/>
        <v>15%</v>
      </c>
      <c r="I359" t="s">
        <v>639</v>
      </c>
      <c r="J359" s="2" t="str">
        <f t="shared" si="62"/>
        <v xml:space="preserve">686 </v>
      </c>
      <c r="K359" s="2" t="str">
        <f t="shared" si="63"/>
        <v xml:space="preserve"> 77 </v>
      </c>
      <c r="L359" s="2" t="str">
        <f t="shared" si="64"/>
        <v xml:space="preserve">12 GB </v>
      </c>
      <c r="M359" s="2" t="str">
        <f t="shared" si="65"/>
        <v xml:space="preserve">512 GB </v>
      </c>
      <c r="N359" s="2" t="str">
        <f t="shared" si="66"/>
        <v xml:space="preserve">6.7 </v>
      </c>
      <c r="O359" s="2" t="str">
        <f t="shared" si="67"/>
        <v>50</v>
      </c>
      <c r="P359" s="2" t="str">
        <f t="shared" si="68"/>
        <v>50MP + 64MP</v>
      </c>
      <c r="Q359" s="2" t="str">
        <f t="shared" si="69"/>
        <v xml:space="preserve">4500 </v>
      </c>
      <c r="R359" s="2" t="str">
        <f t="shared" si="70"/>
        <v xml:space="preserve">8s Gen 3 Mobile Platform </v>
      </c>
      <c r="T359" t="s">
        <v>640</v>
      </c>
    </row>
    <row r="360" spans="1:20" x14ac:dyDescent="0.4">
      <c r="A360" t="s">
        <v>641</v>
      </c>
      <c r="B360" t="str">
        <f t="shared" si="59"/>
        <v xml:space="preserve">OnePlus Nord 3 5G </v>
      </c>
      <c r="C360" s="5" t="str">
        <f>MID(A360,FIND("(",A360)+1,FIND(",",A360)-FIND("(",A360)-1)</f>
        <v>Tempest Gray</v>
      </c>
      <c r="D360" t="s">
        <v>642</v>
      </c>
      <c r="E360" s="3" t="str">
        <f t="shared" si="60"/>
        <v>23,198</v>
      </c>
      <c r="F360">
        <v>4.3</v>
      </c>
      <c r="G360" t="s">
        <v>131</v>
      </c>
      <c r="H360" s="4" t="str">
        <f t="shared" si="61"/>
        <v>31%</v>
      </c>
      <c r="I360" t="s">
        <v>631</v>
      </c>
      <c r="J360" s="2" t="str">
        <f t="shared" si="62"/>
        <v xml:space="preserve">11,156 </v>
      </c>
      <c r="K360" s="2" t="str">
        <f t="shared" si="63"/>
        <v xml:space="preserve"> 938 </v>
      </c>
      <c r="L360" s="2" t="str">
        <f t="shared" si="64"/>
        <v xml:space="preserve">8 GB </v>
      </c>
      <c r="M360" s="2" t="str">
        <f t="shared" si="65"/>
        <v xml:space="preserve">128 GB </v>
      </c>
      <c r="N360" s="2" t="str">
        <f t="shared" si="66"/>
        <v xml:space="preserve">6.74 </v>
      </c>
      <c r="O360" s="2" t="str">
        <f t="shared" si="67"/>
        <v>50</v>
      </c>
      <c r="P360" s="2" t="e">
        <f t="shared" si="68"/>
        <v>#VALUE!</v>
      </c>
      <c r="Q360" s="2" t="str">
        <f t="shared" si="69"/>
        <v xml:space="preserve">5000 </v>
      </c>
      <c r="R360" s="2" t="e">
        <f t="shared" si="70"/>
        <v>#VALUE!</v>
      </c>
      <c r="T360" t="s">
        <v>643</v>
      </c>
    </row>
    <row r="361" spans="1:20" x14ac:dyDescent="0.4">
      <c r="A361" t="s">
        <v>644</v>
      </c>
      <c r="B361" t="str">
        <f t="shared" si="59"/>
        <v xml:space="preserve">Apple iPhone 12 </v>
      </c>
      <c r="C361" s="5" t="str">
        <f>MID(A361,FIND("(",A361)+1,FIND(",",A361)-FIND("(",A361)-1)</f>
        <v>Black</v>
      </c>
      <c r="D361" t="s">
        <v>104</v>
      </c>
      <c r="E361" s="3" t="str">
        <f t="shared" si="60"/>
        <v>39,999</v>
      </c>
      <c r="F361">
        <v>4.5999999999999996</v>
      </c>
      <c r="G361" t="s">
        <v>56</v>
      </c>
      <c r="H361" s="4" t="str">
        <f t="shared" si="61"/>
        <v>19%</v>
      </c>
      <c r="I361" t="s">
        <v>645</v>
      </c>
      <c r="J361" s="2" t="str">
        <f t="shared" si="62"/>
        <v xml:space="preserve">2,10,298 </v>
      </c>
      <c r="K361" s="2" t="str">
        <f t="shared" si="63"/>
        <v xml:space="preserve"> 13,884 </v>
      </c>
      <c r="L361" s="2" t="str">
        <f t="shared" si="64"/>
        <v>Not Mentioned</v>
      </c>
      <c r="M361" s="2" t="e">
        <f t="shared" si="65"/>
        <v>#VALUE!</v>
      </c>
      <c r="N361" s="2" t="str">
        <f t="shared" si="66"/>
        <v xml:space="preserve">6.1 </v>
      </c>
      <c r="O361" s="2" t="str">
        <f t="shared" si="67"/>
        <v>12</v>
      </c>
      <c r="P361" s="2" t="str">
        <f t="shared" si="68"/>
        <v>12MP</v>
      </c>
      <c r="Q361" s="2" t="e">
        <f t="shared" si="69"/>
        <v>#VALUE!</v>
      </c>
      <c r="R361" s="2" t="e">
        <f t="shared" si="70"/>
        <v>#VALUE!</v>
      </c>
      <c r="T361" t="s">
        <v>646</v>
      </c>
    </row>
    <row r="362" spans="1:20" x14ac:dyDescent="0.4">
      <c r="A362" t="s">
        <v>5</v>
      </c>
      <c r="B362" t="str">
        <f t="shared" si="59"/>
        <v xml:space="preserve">REDMI Note 13 Pro 5G </v>
      </c>
      <c r="C362" s="5" t="str">
        <f>MID(A362,FIND("(",A362)+1,FIND(",",A362)-FIND("(",A362)-1)</f>
        <v>Midnight Black</v>
      </c>
      <c r="D362" t="s">
        <v>6</v>
      </c>
      <c r="E362" s="3" t="str">
        <f t="shared" si="60"/>
        <v>24,999</v>
      </c>
      <c r="F362">
        <v>4.3</v>
      </c>
      <c r="G362" t="s">
        <v>7</v>
      </c>
      <c r="H362" s="4" t="str">
        <f t="shared" si="61"/>
        <v>13%</v>
      </c>
      <c r="I362" t="s">
        <v>8</v>
      </c>
      <c r="J362" s="2" t="str">
        <f t="shared" si="62"/>
        <v xml:space="preserve">16,522 </v>
      </c>
      <c r="K362" s="2" t="str">
        <f t="shared" si="63"/>
        <v xml:space="preserve"> 1,485 </v>
      </c>
      <c r="L362" s="2" t="str">
        <f t="shared" si="64"/>
        <v xml:space="preserve">8 GB </v>
      </c>
      <c r="M362" s="2" t="str">
        <f t="shared" si="65"/>
        <v xml:space="preserve">128 GB </v>
      </c>
      <c r="N362" s="2" t="str">
        <f t="shared" si="66"/>
        <v xml:space="preserve">6.67 </v>
      </c>
      <c r="O362" s="2" t="str">
        <f t="shared" si="67"/>
        <v>200</v>
      </c>
      <c r="P362" s="2" t="str">
        <f t="shared" si="68"/>
        <v>8MP + 2MP</v>
      </c>
      <c r="Q362" s="2" t="str">
        <f t="shared" si="69"/>
        <v xml:space="preserve">5100 </v>
      </c>
      <c r="R362" s="2" t="str">
        <f t="shared" si="70"/>
        <v xml:space="preserve">7s Gen 2 Mobile Platform 5G </v>
      </c>
      <c r="T362" t="s">
        <v>9</v>
      </c>
    </row>
    <row r="363" spans="1:20" x14ac:dyDescent="0.4">
      <c r="A363" t="s">
        <v>10</v>
      </c>
      <c r="B363" t="str">
        <f t="shared" si="59"/>
        <v xml:space="preserve">REDMI Note 13 Pro+ 5G </v>
      </c>
      <c r="C363" s="5" t="str">
        <f>MID(A363,FIND("(",A363)+1,FIND(",",A363)-FIND("(",A363)-1)</f>
        <v>Fusion White</v>
      </c>
      <c r="D363" t="s">
        <v>11</v>
      </c>
      <c r="E363" s="3" t="str">
        <f t="shared" si="60"/>
        <v>30,999</v>
      </c>
      <c r="F363">
        <v>4.2</v>
      </c>
      <c r="G363" t="s">
        <v>12</v>
      </c>
      <c r="H363" s="4" t="str">
        <f t="shared" si="61"/>
        <v>8%</v>
      </c>
      <c r="I363" t="s">
        <v>13</v>
      </c>
      <c r="J363" s="2" t="str">
        <f t="shared" si="62"/>
        <v xml:space="preserve">7,304 </v>
      </c>
      <c r="K363" s="2" t="str">
        <f t="shared" si="63"/>
        <v xml:space="preserve"> 825 </v>
      </c>
      <c r="L363" s="2" t="str">
        <f t="shared" si="64"/>
        <v xml:space="preserve">8 GB </v>
      </c>
      <c r="M363" s="2" t="str">
        <f t="shared" si="65"/>
        <v xml:space="preserve">256 GB </v>
      </c>
      <c r="N363" s="2" t="str">
        <f t="shared" si="66"/>
        <v xml:space="preserve">6.67 </v>
      </c>
      <c r="O363" s="2" t="str">
        <f t="shared" si="67"/>
        <v>200</v>
      </c>
      <c r="P363" s="2" t="str">
        <f t="shared" si="68"/>
        <v>8MP + 2MP</v>
      </c>
      <c r="Q363" s="2" t="str">
        <f t="shared" si="69"/>
        <v xml:space="preserve">5000 </v>
      </c>
      <c r="R363" s="2" t="str">
        <f t="shared" si="70"/>
        <v xml:space="preserve">Dimensity 7200 Ultra 5G </v>
      </c>
      <c r="T363" t="s">
        <v>14</v>
      </c>
    </row>
    <row r="364" spans="1:20" x14ac:dyDescent="0.4">
      <c r="A364" t="s">
        <v>647</v>
      </c>
      <c r="B364" t="str">
        <f t="shared" si="59"/>
        <v xml:space="preserve">SAMSUNG Galaxy M14 5G </v>
      </c>
      <c r="C364" s="5" t="str">
        <f>MID(A364,FIND("(",A364)+1,FIND(",",A364)-FIND("(",A364)-1)</f>
        <v>Berry Blue</v>
      </c>
      <c r="D364" t="s">
        <v>243</v>
      </c>
      <c r="E364" s="3" t="str">
        <f t="shared" si="60"/>
        <v>13,999</v>
      </c>
      <c r="F364">
        <v>4.2</v>
      </c>
      <c r="G364" t="s">
        <v>95</v>
      </c>
      <c r="H364" s="4" t="str">
        <f t="shared" si="61"/>
        <v>26%</v>
      </c>
      <c r="I364" t="s">
        <v>543</v>
      </c>
      <c r="J364" s="2" t="str">
        <f t="shared" si="62"/>
        <v xml:space="preserve">24,338 </v>
      </c>
      <c r="K364" s="2" t="str">
        <f t="shared" si="63"/>
        <v xml:space="preserve"> 1,532 </v>
      </c>
      <c r="L364" s="2" t="str">
        <f t="shared" si="64"/>
        <v xml:space="preserve">6 GB </v>
      </c>
      <c r="M364" s="2" t="str">
        <f t="shared" si="65"/>
        <v xml:space="preserve">128 GB </v>
      </c>
      <c r="N364" s="2" t="str">
        <f t="shared" si="66"/>
        <v xml:space="preserve">6.6 </v>
      </c>
      <c r="O364" s="2" t="str">
        <f t="shared" si="67"/>
        <v>50</v>
      </c>
      <c r="P364" s="2" t="e">
        <f t="shared" si="68"/>
        <v>#VALUE!</v>
      </c>
      <c r="Q364" s="2" t="str">
        <f t="shared" si="69"/>
        <v xml:space="preserve">6000 </v>
      </c>
      <c r="R364" s="2" t="e">
        <f t="shared" si="70"/>
        <v>#VALUE!</v>
      </c>
      <c r="T364" t="s">
        <v>648</v>
      </c>
    </row>
    <row r="365" spans="1:20" x14ac:dyDescent="0.4">
      <c r="A365" t="s">
        <v>649</v>
      </c>
      <c r="B365" t="str">
        <f t="shared" si="59"/>
        <v xml:space="preserve">realme Narzo N65 5G </v>
      </c>
      <c r="C365" s="5" t="str">
        <f>MID(A365,FIND("(",A365)+1,FIND(",",A365)-FIND("(",A365)-1)</f>
        <v>Amber Gold</v>
      </c>
      <c r="D365" t="s">
        <v>650</v>
      </c>
      <c r="E365" s="3" t="str">
        <f t="shared" si="60"/>
        <v>11,380</v>
      </c>
      <c r="F365">
        <v>4.4000000000000004</v>
      </c>
      <c r="G365" t="s">
        <v>192</v>
      </c>
      <c r="H365" s="4" t="str">
        <f t="shared" si="61"/>
        <v>18%</v>
      </c>
      <c r="I365" t="s">
        <v>593</v>
      </c>
      <c r="J365" s="2" t="str">
        <f t="shared" si="62"/>
        <v xml:space="preserve">111 </v>
      </c>
      <c r="K365" s="2" t="str">
        <f t="shared" si="63"/>
        <v xml:space="preserve"> 3 </v>
      </c>
      <c r="L365" s="2" t="str">
        <f t="shared" si="64"/>
        <v xml:space="preserve">4 GB </v>
      </c>
      <c r="M365" s="2" t="str">
        <f t="shared" si="65"/>
        <v xml:space="preserve">128 GB </v>
      </c>
      <c r="N365" s="2" t="str">
        <f t="shared" si="66"/>
        <v xml:space="preserve">6.67 </v>
      </c>
      <c r="O365" s="2" t="str">
        <f t="shared" si="67"/>
        <v>50</v>
      </c>
      <c r="P365" s="2" t="e">
        <f t="shared" si="68"/>
        <v>#VALUE!</v>
      </c>
      <c r="Q365" s="2" t="str">
        <f t="shared" si="69"/>
        <v xml:space="preserve">5000 </v>
      </c>
      <c r="R365" s="2" t="e">
        <f t="shared" si="70"/>
        <v>#VALUE!</v>
      </c>
      <c r="T365" t="s">
        <v>594</v>
      </c>
    </row>
    <row r="366" spans="1:20" x14ac:dyDescent="0.4">
      <c r="A366" t="s">
        <v>35</v>
      </c>
      <c r="B366" t="str">
        <f t="shared" si="59"/>
        <v xml:space="preserve">REDMI Note 13 Pro 5G </v>
      </c>
      <c r="C366" s="5" t="str">
        <f>MID(A366,FIND("(",A366)+1,FIND(",",A366)-FIND("(",A366)-1)</f>
        <v>Arctic White</v>
      </c>
      <c r="D366" t="s">
        <v>6</v>
      </c>
      <c r="E366" s="3" t="str">
        <f t="shared" si="60"/>
        <v>24,999</v>
      </c>
      <c r="F366">
        <v>4.3</v>
      </c>
      <c r="G366" t="s">
        <v>7</v>
      </c>
      <c r="H366" s="4" t="str">
        <f t="shared" si="61"/>
        <v>13%</v>
      </c>
      <c r="I366" t="s">
        <v>8</v>
      </c>
      <c r="J366" s="2" t="str">
        <f t="shared" si="62"/>
        <v xml:space="preserve">16,522 </v>
      </c>
      <c r="K366" s="2" t="str">
        <f t="shared" si="63"/>
        <v xml:space="preserve"> 1,485 </v>
      </c>
      <c r="L366" s="2" t="str">
        <f t="shared" si="64"/>
        <v xml:space="preserve">8 GB </v>
      </c>
      <c r="M366" s="2" t="str">
        <f t="shared" si="65"/>
        <v xml:space="preserve">128 GB </v>
      </c>
      <c r="N366" s="2" t="str">
        <f t="shared" si="66"/>
        <v xml:space="preserve">6.67 </v>
      </c>
      <c r="O366" s="2" t="str">
        <f t="shared" si="67"/>
        <v>200</v>
      </c>
      <c r="P366" s="2" t="str">
        <f t="shared" si="68"/>
        <v>8MP + 2MP</v>
      </c>
      <c r="Q366" s="2" t="str">
        <f t="shared" si="69"/>
        <v xml:space="preserve">5100 </v>
      </c>
      <c r="R366" s="2" t="str">
        <f t="shared" si="70"/>
        <v xml:space="preserve">7s Gen 2 Mobile Platform 5G </v>
      </c>
      <c r="T366" t="s">
        <v>9</v>
      </c>
    </row>
    <row r="367" spans="1:20" x14ac:dyDescent="0.4">
      <c r="A367" t="s">
        <v>36</v>
      </c>
      <c r="B367" t="str">
        <f t="shared" si="59"/>
        <v xml:space="preserve">REDMI Note 13 Pro+ 5G </v>
      </c>
      <c r="C367" s="5" t="str">
        <f>MID(A367,FIND("(",A367)+1,FIND(",",A367)-FIND("(",A367)-1)</f>
        <v>Fusion Black</v>
      </c>
      <c r="D367" t="s">
        <v>11</v>
      </c>
      <c r="E367" s="3" t="str">
        <f t="shared" si="60"/>
        <v>30,999</v>
      </c>
      <c r="F367">
        <v>4.2</v>
      </c>
      <c r="G367" t="s">
        <v>12</v>
      </c>
      <c r="H367" s="4" t="str">
        <f t="shared" si="61"/>
        <v>8%</v>
      </c>
      <c r="I367" t="s">
        <v>13</v>
      </c>
      <c r="J367" s="2" t="str">
        <f t="shared" si="62"/>
        <v xml:space="preserve">7,304 </v>
      </c>
      <c r="K367" s="2" t="str">
        <f t="shared" si="63"/>
        <v xml:space="preserve"> 825 </v>
      </c>
      <c r="L367" s="2" t="str">
        <f t="shared" si="64"/>
        <v xml:space="preserve">8 GB </v>
      </c>
      <c r="M367" s="2" t="str">
        <f t="shared" si="65"/>
        <v xml:space="preserve">256 GB </v>
      </c>
      <c r="N367" s="2" t="str">
        <f t="shared" si="66"/>
        <v xml:space="preserve">6.67 </v>
      </c>
      <c r="O367" s="2" t="str">
        <f t="shared" si="67"/>
        <v>200</v>
      </c>
      <c r="P367" s="2" t="str">
        <f t="shared" si="68"/>
        <v>8MP + 2MP</v>
      </c>
      <c r="Q367" s="2" t="str">
        <f t="shared" si="69"/>
        <v xml:space="preserve">5000 </v>
      </c>
      <c r="R367" s="2" t="str">
        <f t="shared" si="70"/>
        <v xml:space="preserve">Dimensity 7200 Ultra 5G </v>
      </c>
      <c r="T367" t="s">
        <v>14</v>
      </c>
    </row>
    <row r="368" spans="1:20" x14ac:dyDescent="0.4">
      <c r="A368" t="s">
        <v>651</v>
      </c>
      <c r="B368" t="str">
        <f t="shared" si="59"/>
        <v xml:space="preserve">itel P55T </v>
      </c>
      <c r="C368" s="5" t="str">
        <f>MID(A368,FIND("(",A368)+1,FIND(",",A368)-FIND("(",A368)-1)</f>
        <v>Astral Black</v>
      </c>
      <c r="D368" t="s">
        <v>652</v>
      </c>
      <c r="E368" s="3" t="str">
        <f t="shared" si="60"/>
        <v>7,248</v>
      </c>
      <c r="F368">
        <v>4.2</v>
      </c>
      <c r="G368" t="s">
        <v>197</v>
      </c>
      <c r="H368" s="4" t="str">
        <f t="shared" si="61"/>
        <v>39%</v>
      </c>
      <c r="I368" t="s">
        <v>653</v>
      </c>
      <c r="J368" s="2" t="str">
        <f t="shared" si="62"/>
        <v xml:space="preserve">87 </v>
      </c>
      <c r="K368" s="2" t="str">
        <f t="shared" si="63"/>
        <v xml:space="preserve"> 3 </v>
      </c>
      <c r="L368" s="2" t="str">
        <f t="shared" si="64"/>
        <v xml:space="preserve">4 GB </v>
      </c>
      <c r="M368" s="2" t="str">
        <f t="shared" si="65"/>
        <v xml:space="preserve">128 GB </v>
      </c>
      <c r="N368" s="2" t="str">
        <f t="shared" si="66"/>
        <v xml:space="preserve">6.56 </v>
      </c>
      <c r="O368" s="2" t="str">
        <f t="shared" si="67"/>
        <v>50</v>
      </c>
      <c r="P368" s="2" t="e">
        <f t="shared" si="68"/>
        <v>#VALUE!</v>
      </c>
      <c r="Q368" s="2" t="str">
        <f t="shared" si="69"/>
        <v xml:space="preserve"> | 8MP Front Camera6000 </v>
      </c>
      <c r="R368" s="2" t="e">
        <f t="shared" si="70"/>
        <v>#VALUE!</v>
      </c>
      <c r="T368" t="s">
        <v>654</v>
      </c>
    </row>
    <row r="369" spans="1:20" x14ac:dyDescent="0.4">
      <c r="A369" t="s">
        <v>655</v>
      </c>
      <c r="B369" t="str">
        <f t="shared" si="59"/>
        <v xml:space="preserve">itel P55T </v>
      </c>
      <c r="C369" s="5" t="str">
        <f>MID(A369,FIND("(",A369)+1,FIND(",",A369)-FIND("(",A369)-1)</f>
        <v>Astral Gold</v>
      </c>
      <c r="D369" t="s">
        <v>652</v>
      </c>
      <c r="E369" s="3" t="str">
        <f t="shared" si="60"/>
        <v>7,248</v>
      </c>
      <c r="F369">
        <v>4.2</v>
      </c>
      <c r="G369" t="s">
        <v>197</v>
      </c>
      <c r="H369" s="4" t="str">
        <f t="shared" si="61"/>
        <v>39%</v>
      </c>
      <c r="I369" t="s">
        <v>653</v>
      </c>
      <c r="J369" s="2" t="str">
        <f t="shared" si="62"/>
        <v xml:space="preserve">87 </v>
      </c>
      <c r="K369" s="2" t="str">
        <f t="shared" si="63"/>
        <v xml:space="preserve"> 3 </v>
      </c>
      <c r="L369" s="2" t="str">
        <f t="shared" si="64"/>
        <v xml:space="preserve">4 GB </v>
      </c>
      <c r="M369" s="2" t="str">
        <f t="shared" si="65"/>
        <v xml:space="preserve">128 GB </v>
      </c>
      <c r="N369" s="2" t="str">
        <f t="shared" si="66"/>
        <v xml:space="preserve">6.56 </v>
      </c>
      <c r="O369" s="2" t="str">
        <f t="shared" si="67"/>
        <v>50</v>
      </c>
      <c r="P369" s="2" t="e">
        <f t="shared" si="68"/>
        <v>#VALUE!</v>
      </c>
      <c r="Q369" s="2" t="str">
        <f t="shared" si="69"/>
        <v xml:space="preserve"> | 8MP Front Camera6000 </v>
      </c>
      <c r="R369" s="2" t="e">
        <f t="shared" si="70"/>
        <v>#VALUE!</v>
      </c>
      <c r="T369" t="s">
        <v>654</v>
      </c>
    </row>
    <row r="370" spans="1:20" x14ac:dyDescent="0.4">
      <c r="A370" t="s">
        <v>568</v>
      </c>
      <c r="B370" t="str">
        <f t="shared" si="59"/>
        <v xml:space="preserve">SAMSUNG Galaxy A15 5G </v>
      </c>
      <c r="C370" s="5" t="str">
        <f>MID(A370,FIND("(",A370)+1,FIND(",",A370)-FIND("(",A370)-1)</f>
        <v>Blue</v>
      </c>
      <c r="D370" t="s">
        <v>656</v>
      </c>
      <c r="E370" s="3" t="str">
        <f t="shared" si="60"/>
        <v>16,909</v>
      </c>
      <c r="F370">
        <v>4.4000000000000004</v>
      </c>
      <c r="G370" t="s">
        <v>81</v>
      </c>
      <c r="H370" s="4" t="str">
        <f t="shared" si="61"/>
        <v>15%</v>
      </c>
      <c r="I370" t="s">
        <v>569</v>
      </c>
      <c r="J370" s="2" t="str">
        <f t="shared" si="62"/>
        <v xml:space="preserve">78 </v>
      </c>
      <c r="K370" s="2" t="str">
        <f t="shared" si="63"/>
        <v xml:space="preserve"> 1 </v>
      </c>
      <c r="L370" s="2" t="str">
        <f t="shared" si="64"/>
        <v xml:space="preserve">6 GB </v>
      </c>
      <c r="M370" s="2" t="str">
        <f t="shared" si="65"/>
        <v xml:space="preserve">128 GB </v>
      </c>
      <c r="N370" s="2" t="str">
        <f t="shared" si="66"/>
        <v xml:space="preserve">6.5 </v>
      </c>
      <c r="O370" s="2" t="str">
        <f t="shared" si="67"/>
        <v>50</v>
      </c>
      <c r="P370" s="2" t="str">
        <f t="shared" si="68"/>
        <v>5MP + 2MP</v>
      </c>
      <c r="Q370" s="2" t="str">
        <f t="shared" si="69"/>
        <v xml:space="preserve">5000 </v>
      </c>
      <c r="R370" s="2" t="str">
        <f t="shared" si="70"/>
        <v xml:space="preserve">Dimensity 6100+ </v>
      </c>
      <c r="T370" t="s">
        <v>570</v>
      </c>
    </row>
    <row r="371" spans="1:20" x14ac:dyDescent="0.4">
      <c r="A371" t="s">
        <v>657</v>
      </c>
      <c r="B371" t="str">
        <f t="shared" si="59"/>
        <v xml:space="preserve">REDMI 13c 5G </v>
      </c>
      <c r="C371" s="5" t="str">
        <f>MID(A371,FIND("(",A371)+1,FIND(",",A371)-FIND("(",A371)-1)</f>
        <v>Starlight Black</v>
      </c>
      <c r="D371" t="s">
        <v>304</v>
      </c>
      <c r="E371" s="3" t="str">
        <f t="shared" si="60"/>
        <v>12,999</v>
      </c>
      <c r="F371">
        <v>4.2</v>
      </c>
      <c r="G371" t="s">
        <v>192</v>
      </c>
      <c r="H371" s="4" t="str">
        <f t="shared" si="61"/>
        <v>18%</v>
      </c>
      <c r="I371" t="s">
        <v>384</v>
      </c>
      <c r="J371" s="2" t="str">
        <f t="shared" si="62"/>
        <v xml:space="preserve">8,417 </v>
      </c>
      <c r="K371" s="2" t="str">
        <f t="shared" si="63"/>
        <v xml:space="preserve"> 384 </v>
      </c>
      <c r="L371" s="2" t="str">
        <f t="shared" si="64"/>
        <v xml:space="preserve">6 GB </v>
      </c>
      <c r="M371" s="2" t="str">
        <f t="shared" si="65"/>
        <v xml:space="preserve">128 GB </v>
      </c>
      <c r="N371" s="2" t="str">
        <f t="shared" si="66"/>
        <v xml:space="preserve">6.74 </v>
      </c>
      <c r="O371" s="2" t="str">
        <f t="shared" si="67"/>
        <v>50</v>
      </c>
      <c r="P371" s="2" t="e">
        <f t="shared" si="68"/>
        <v>#VALUE!</v>
      </c>
      <c r="Q371" s="2" t="str">
        <f t="shared" si="69"/>
        <v xml:space="preserve">5000 </v>
      </c>
      <c r="R371" s="2" t="e">
        <f t="shared" si="70"/>
        <v>#VALUE!</v>
      </c>
      <c r="T371" t="s">
        <v>385</v>
      </c>
    </row>
    <row r="372" spans="1:20" x14ac:dyDescent="0.4">
      <c r="A372" t="s">
        <v>43</v>
      </c>
      <c r="B372" t="str">
        <f t="shared" si="59"/>
        <v xml:space="preserve">REDMI Note 13 Pro 5G </v>
      </c>
      <c r="C372" s="5" t="str">
        <f>MID(A372,FIND("(",A372)+1,FIND(",",A372)-FIND("(",A372)-1)</f>
        <v>Coral Purple</v>
      </c>
      <c r="D372" t="s">
        <v>6</v>
      </c>
      <c r="E372" s="3" t="str">
        <f t="shared" si="60"/>
        <v>24,999</v>
      </c>
      <c r="F372">
        <v>4.3</v>
      </c>
      <c r="G372" t="s">
        <v>7</v>
      </c>
      <c r="H372" s="4" t="str">
        <f t="shared" si="61"/>
        <v>13%</v>
      </c>
      <c r="I372" t="s">
        <v>8</v>
      </c>
      <c r="J372" s="2" t="str">
        <f t="shared" si="62"/>
        <v xml:space="preserve">16,522 </v>
      </c>
      <c r="K372" s="2" t="str">
        <f t="shared" si="63"/>
        <v xml:space="preserve"> 1,485 </v>
      </c>
      <c r="L372" s="2" t="str">
        <f t="shared" si="64"/>
        <v xml:space="preserve">8 GB </v>
      </c>
      <c r="M372" s="2" t="str">
        <f t="shared" si="65"/>
        <v xml:space="preserve">128 GB </v>
      </c>
      <c r="N372" s="2" t="str">
        <f t="shared" si="66"/>
        <v xml:space="preserve">6.67 </v>
      </c>
      <c r="O372" s="2" t="str">
        <f t="shared" si="67"/>
        <v>200</v>
      </c>
      <c r="P372" s="2" t="str">
        <f t="shared" si="68"/>
        <v>8MP + 2MP</v>
      </c>
      <c r="Q372" s="2" t="str">
        <f t="shared" si="69"/>
        <v xml:space="preserve">5100 </v>
      </c>
      <c r="R372" s="2" t="str">
        <f t="shared" si="70"/>
        <v xml:space="preserve">7s Gen 2 Mobile Platform 5G </v>
      </c>
      <c r="T372" t="s">
        <v>9</v>
      </c>
    </row>
    <row r="373" spans="1:20" x14ac:dyDescent="0.4">
      <c r="A373" t="s">
        <v>44</v>
      </c>
      <c r="B373" t="str">
        <f t="shared" si="59"/>
        <v xml:space="preserve">REDMI Note 13 Pro+ 5G </v>
      </c>
      <c r="C373" s="5" t="str">
        <f>MID(A373,FIND("(",A373)+1,FIND(",",A373)-FIND("(",A373)-1)</f>
        <v>Fusion Purple</v>
      </c>
      <c r="D373" t="s">
        <v>11</v>
      </c>
      <c r="E373" s="3" t="str">
        <f t="shared" si="60"/>
        <v>30,999</v>
      </c>
      <c r="F373">
        <v>4.2</v>
      </c>
      <c r="G373" t="s">
        <v>12</v>
      </c>
      <c r="H373" s="4" t="str">
        <f t="shared" si="61"/>
        <v>8%</v>
      </c>
      <c r="I373" t="s">
        <v>13</v>
      </c>
      <c r="J373" s="2" t="str">
        <f t="shared" si="62"/>
        <v xml:space="preserve">7,304 </v>
      </c>
      <c r="K373" s="2" t="str">
        <f t="shared" si="63"/>
        <v xml:space="preserve"> 825 </v>
      </c>
      <c r="L373" s="2" t="str">
        <f t="shared" si="64"/>
        <v xml:space="preserve">8 GB </v>
      </c>
      <c r="M373" s="2" t="str">
        <f t="shared" si="65"/>
        <v xml:space="preserve">256 GB </v>
      </c>
      <c r="N373" s="2" t="str">
        <f t="shared" si="66"/>
        <v xml:space="preserve">6.67 </v>
      </c>
      <c r="O373" s="2" t="str">
        <f t="shared" si="67"/>
        <v>200</v>
      </c>
      <c r="P373" s="2" t="str">
        <f t="shared" si="68"/>
        <v>8MP + 2MP</v>
      </c>
      <c r="Q373" s="2" t="str">
        <f t="shared" si="69"/>
        <v xml:space="preserve">5000 </v>
      </c>
      <c r="R373" s="2" t="str">
        <f t="shared" si="70"/>
        <v xml:space="preserve">Dimensity 7200 Ultra 5G </v>
      </c>
      <c r="T373" t="s">
        <v>14</v>
      </c>
    </row>
    <row r="374" spans="1:20" x14ac:dyDescent="0.4">
      <c r="A374" t="s">
        <v>658</v>
      </c>
      <c r="B374" t="str">
        <f t="shared" si="59"/>
        <v xml:space="preserve">vivo Y18 </v>
      </c>
      <c r="C374" s="5" t="str">
        <f>MID(A374,FIND("(",A374)+1,FIND(",",A374)-FIND("(",A374)-1)</f>
        <v>Gem Green</v>
      </c>
      <c r="D374" t="s">
        <v>31</v>
      </c>
      <c r="E374" s="3" t="str">
        <f t="shared" si="60"/>
        <v>9,999</v>
      </c>
      <c r="F374">
        <v>4</v>
      </c>
      <c r="G374" t="s">
        <v>358</v>
      </c>
      <c r="H374" s="4" t="str">
        <f t="shared" si="61"/>
        <v>28%</v>
      </c>
      <c r="I374" t="s">
        <v>659</v>
      </c>
      <c r="J374" s="2" t="str">
        <f t="shared" si="62"/>
        <v xml:space="preserve">442 </v>
      </c>
      <c r="K374" s="2" t="str">
        <f t="shared" si="63"/>
        <v xml:space="preserve"> 12 </v>
      </c>
      <c r="L374" s="2" t="str">
        <f t="shared" si="64"/>
        <v xml:space="preserve">4 GB </v>
      </c>
      <c r="M374" s="2" t="str">
        <f t="shared" si="65"/>
        <v xml:space="preserve">128 GB </v>
      </c>
      <c r="N374" s="2" t="str">
        <f t="shared" si="66"/>
        <v xml:space="preserve">6.56 </v>
      </c>
      <c r="O374" s="2" t="str">
        <f t="shared" si="67"/>
        <v>50</v>
      </c>
      <c r="P374" s="2" t="str">
        <f t="shared" si="68"/>
        <v>0.08MP</v>
      </c>
      <c r="Q374" s="2" t="str">
        <f t="shared" si="69"/>
        <v xml:space="preserve">5000 </v>
      </c>
      <c r="R374" s="2" t="str">
        <f t="shared" si="70"/>
        <v xml:space="preserve">Helios G85 </v>
      </c>
      <c r="T374" t="s">
        <v>660</v>
      </c>
    </row>
    <row r="375" spans="1:20" x14ac:dyDescent="0.4">
      <c r="A375" t="s">
        <v>661</v>
      </c>
      <c r="B375" t="str">
        <f t="shared" si="59"/>
        <v xml:space="preserve">itel Aura 05i|Leather Finish|4000 Mah Battery|Type C Charging Support </v>
      </c>
      <c r="C375" s="5" t="str">
        <f>MID(A375,FIND("(",A375)+1,FIND(",",A375)-FIND("(",A375)-1)</f>
        <v>Crystal Blue</v>
      </c>
      <c r="D375" t="s">
        <v>662</v>
      </c>
      <c r="E375" s="3" t="str">
        <f t="shared" si="60"/>
        <v>5,749</v>
      </c>
      <c r="F375">
        <v>4</v>
      </c>
      <c r="G375" t="s">
        <v>81</v>
      </c>
      <c r="H375" s="4" t="str">
        <f t="shared" si="61"/>
        <v>15%</v>
      </c>
      <c r="I375" t="s">
        <v>663</v>
      </c>
      <c r="J375" s="2" t="str">
        <f t="shared" si="62"/>
        <v xml:space="preserve">678 </v>
      </c>
      <c r="K375" s="2" t="str">
        <f t="shared" si="63"/>
        <v xml:space="preserve"> 17 </v>
      </c>
      <c r="L375" s="2" t="str">
        <f t="shared" si="64"/>
        <v xml:space="preserve">2 GB </v>
      </c>
      <c r="M375" s="2" t="str">
        <f t="shared" si="65"/>
        <v xml:space="preserve">32 GB </v>
      </c>
      <c r="N375" s="2" t="str">
        <f t="shared" si="66"/>
        <v xml:space="preserve">6.67 </v>
      </c>
      <c r="O375" s="2" t="str">
        <f t="shared" si="67"/>
        <v>5</v>
      </c>
      <c r="P375" s="2" t="str">
        <f t="shared" si="68"/>
        <v>0.3MP</v>
      </c>
      <c r="Q375" s="2" t="str">
        <f t="shared" si="69"/>
        <v xml:space="preserve">4000 </v>
      </c>
      <c r="R375" s="2" t="str">
        <f t="shared" si="70"/>
        <v xml:space="preserve">Unisoc SC9863A1 </v>
      </c>
      <c r="T375" t="s">
        <v>664</v>
      </c>
    </row>
    <row r="376" spans="1:20" x14ac:dyDescent="0.4">
      <c r="A376" t="s">
        <v>665</v>
      </c>
      <c r="B376" t="str">
        <f t="shared" si="59"/>
        <v xml:space="preserve">LAVA O2 </v>
      </c>
      <c r="C376" s="5" t="str">
        <f>MID(A376,FIND("(",A376)+1,FIND(",",A376)-FIND("(",A376)-1)</f>
        <v>Royal Gold</v>
      </c>
      <c r="D376" t="s">
        <v>31</v>
      </c>
      <c r="E376" s="3" t="str">
        <f t="shared" si="60"/>
        <v>9,999</v>
      </c>
      <c r="F376">
        <v>4.0999999999999996</v>
      </c>
      <c r="H376" s="4" t="e">
        <f t="shared" si="61"/>
        <v>#VALUE!</v>
      </c>
      <c r="I376" t="s">
        <v>666</v>
      </c>
      <c r="J376" s="2" t="str">
        <f t="shared" si="62"/>
        <v xml:space="preserve">56 </v>
      </c>
      <c r="K376" s="2" t="str">
        <f t="shared" si="63"/>
        <v xml:space="preserve"> 2 </v>
      </c>
      <c r="L376" s="2" t="str">
        <f t="shared" si="64"/>
        <v xml:space="preserve">8 GB </v>
      </c>
      <c r="M376" s="2" t="str">
        <f t="shared" si="65"/>
        <v xml:space="preserve">128 GB </v>
      </c>
      <c r="N376" s="2" t="str">
        <f t="shared" si="66"/>
        <v xml:space="preserve">6.5 </v>
      </c>
      <c r="O376" s="2" t="str">
        <f t="shared" si="67"/>
        <v>50</v>
      </c>
      <c r="P376" s="2" t="e">
        <f t="shared" si="68"/>
        <v>#VALUE!</v>
      </c>
      <c r="Q376" s="2" t="str">
        <f t="shared" si="69"/>
        <v xml:space="preserve">5000 </v>
      </c>
      <c r="R376" s="2" t="e">
        <f t="shared" si="70"/>
        <v>#VALUE!</v>
      </c>
      <c r="T376" t="s">
        <v>667</v>
      </c>
    </row>
    <row r="377" spans="1:20" x14ac:dyDescent="0.4">
      <c r="A377" t="s">
        <v>668</v>
      </c>
      <c r="B377" t="str">
        <f t="shared" si="59"/>
        <v xml:space="preserve">REDMI A3 </v>
      </c>
      <c r="C377" s="5" t="str">
        <f>MID(A377,FIND("(",A377)+1,FIND(",",A377)-FIND("(",A377)-1)</f>
        <v>Midnight Black</v>
      </c>
      <c r="D377" t="s">
        <v>669</v>
      </c>
      <c r="E377" s="3" t="str">
        <f t="shared" si="60"/>
        <v>7,999</v>
      </c>
      <c r="F377">
        <v>4.0999999999999996</v>
      </c>
      <c r="G377" t="s">
        <v>156</v>
      </c>
      <c r="H377" s="4" t="str">
        <f t="shared" si="61"/>
        <v>27%</v>
      </c>
      <c r="I377" t="s">
        <v>670</v>
      </c>
      <c r="J377" s="2" t="str">
        <f t="shared" si="62"/>
        <v xml:space="preserve">888 </v>
      </c>
      <c r="K377" s="2" t="str">
        <f t="shared" si="63"/>
        <v xml:space="preserve"> 36 </v>
      </c>
      <c r="L377" s="2" t="str">
        <f t="shared" si="64"/>
        <v xml:space="preserve">4 GB </v>
      </c>
      <c r="M377" s="2" t="str">
        <f t="shared" si="65"/>
        <v xml:space="preserve">128 GB </v>
      </c>
      <c r="N377" s="2" t="str">
        <f t="shared" si="66"/>
        <v xml:space="preserve">6.71 </v>
      </c>
      <c r="O377" s="2" t="str">
        <f t="shared" si="67"/>
        <v>8</v>
      </c>
      <c r="P377" s="2" t="e">
        <f t="shared" si="68"/>
        <v>#VALUE!</v>
      </c>
      <c r="Q377" s="2" t="str">
        <f t="shared" si="69"/>
        <v xml:space="preserve"> | 5MP Front Camera5000 </v>
      </c>
      <c r="R377" s="2" t="str">
        <f t="shared" si="70"/>
        <v xml:space="preserve">Mediatek Helio G36 </v>
      </c>
      <c r="T377" t="s">
        <v>671</v>
      </c>
    </row>
    <row r="378" spans="1:20" x14ac:dyDescent="0.4">
      <c r="A378" t="s">
        <v>672</v>
      </c>
      <c r="B378" t="str">
        <f t="shared" si="59"/>
        <v xml:space="preserve">itel Aura 05i|Leather Finish|4000 Mah Battery|Type C Charging Support </v>
      </c>
      <c r="C378" s="5" t="str">
        <f>MID(A378,FIND("(",A378)+1,FIND(",",A378)-FIND("(",A378)-1)</f>
        <v>Meadow Green</v>
      </c>
      <c r="D378" t="s">
        <v>662</v>
      </c>
      <c r="E378" s="3" t="str">
        <f t="shared" si="60"/>
        <v>5,749</v>
      </c>
      <c r="F378">
        <v>4</v>
      </c>
      <c r="G378" t="s">
        <v>81</v>
      </c>
      <c r="H378" s="4" t="str">
        <f t="shared" si="61"/>
        <v>15%</v>
      </c>
      <c r="I378" t="s">
        <v>663</v>
      </c>
      <c r="J378" s="2" t="str">
        <f t="shared" si="62"/>
        <v xml:space="preserve">678 </v>
      </c>
      <c r="K378" s="2" t="str">
        <f t="shared" si="63"/>
        <v xml:space="preserve"> 17 </v>
      </c>
      <c r="L378" s="2" t="str">
        <f t="shared" si="64"/>
        <v xml:space="preserve">2 GB </v>
      </c>
      <c r="M378" s="2" t="str">
        <f t="shared" si="65"/>
        <v xml:space="preserve">32 GB </v>
      </c>
      <c r="N378" s="2" t="str">
        <f t="shared" si="66"/>
        <v xml:space="preserve">6.6 </v>
      </c>
      <c r="O378" s="2" t="str">
        <f t="shared" si="67"/>
        <v>5</v>
      </c>
      <c r="P378" s="2" t="str">
        <f t="shared" si="68"/>
        <v>0.3MP</v>
      </c>
      <c r="Q378" s="2" t="str">
        <f t="shared" si="69"/>
        <v xml:space="preserve">4000 </v>
      </c>
      <c r="R378" s="2" t="str">
        <f t="shared" si="70"/>
        <v xml:space="preserve">Unisoc SC9863A1 </v>
      </c>
      <c r="T378" t="s">
        <v>673</v>
      </c>
    </row>
    <row r="379" spans="1:20" x14ac:dyDescent="0.4">
      <c r="A379" t="s">
        <v>668</v>
      </c>
      <c r="B379" t="str">
        <f t="shared" si="59"/>
        <v xml:space="preserve">REDMI A3 </v>
      </c>
      <c r="C379" s="5" t="str">
        <f>MID(A379,FIND("(",A379)+1,FIND(",",A379)-FIND("(",A379)-1)</f>
        <v>Midnight Black</v>
      </c>
      <c r="D379" t="s">
        <v>674</v>
      </c>
      <c r="E379" s="3" t="str">
        <f t="shared" si="60"/>
        <v>8,560</v>
      </c>
      <c r="F379">
        <v>4</v>
      </c>
      <c r="G379" t="s">
        <v>358</v>
      </c>
      <c r="H379" s="4" t="str">
        <f t="shared" si="61"/>
        <v>28%</v>
      </c>
      <c r="I379" t="s">
        <v>675</v>
      </c>
      <c r="J379" s="2" t="str">
        <f t="shared" si="62"/>
        <v xml:space="preserve">567 </v>
      </c>
      <c r="K379" s="2" t="str">
        <f t="shared" si="63"/>
        <v xml:space="preserve"> 31 </v>
      </c>
      <c r="L379" s="2" t="str">
        <f t="shared" si="64"/>
        <v xml:space="preserve">6 GB </v>
      </c>
      <c r="M379" s="2" t="str">
        <f t="shared" si="65"/>
        <v xml:space="preserve">128 GB </v>
      </c>
      <c r="N379" s="2" t="str">
        <f t="shared" si="66"/>
        <v xml:space="preserve">6.71 </v>
      </c>
      <c r="O379" s="2" t="str">
        <f t="shared" si="67"/>
        <v>8</v>
      </c>
      <c r="P379" s="2" t="e">
        <f t="shared" si="68"/>
        <v>#VALUE!</v>
      </c>
      <c r="Q379" s="2" t="str">
        <f t="shared" si="69"/>
        <v xml:space="preserve"> | 5MP Front Camera5000 </v>
      </c>
      <c r="R379" s="2" t="str">
        <f t="shared" si="70"/>
        <v xml:space="preserve">Mediatek Helio G36 </v>
      </c>
      <c r="T379" t="s">
        <v>676</v>
      </c>
    </row>
    <row r="380" spans="1:20" x14ac:dyDescent="0.4">
      <c r="A380" t="s">
        <v>677</v>
      </c>
      <c r="B380" t="str">
        <f t="shared" si="59"/>
        <v xml:space="preserve">vivo Y02 </v>
      </c>
      <c r="C380" s="5" t="str">
        <f>MID(A380,FIND("(",A380)+1,FIND(",",A380)-FIND("(",A380)-1)</f>
        <v>Cosmic Grey</v>
      </c>
      <c r="D380" t="s">
        <v>678</v>
      </c>
      <c r="E380" s="3" t="str">
        <f t="shared" si="60"/>
        <v>9,990</v>
      </c>
      <c r="F380">
        <v>4.2</v>
      </c>
      <c r="G380" t="s">
        <v>100</v>
      </c>
      <c r="H380" s="4" t="str">
        <f t="shared" si="61"/>
        <v>23%</v>
      </c>
      <c r="I380" t="s">
        <v>679</v>
      </c>
      <c r="J380" s="2" t="str">
        <f t="shared" si="62"/>
        <v xml:space="preserve">1,343 </v>
      </c>
      <c r="K380" s="2" t="str">
        <f t="shared" si="63"/>
        <v xml:space="preserve"> 58 </v>
      </c>
      <c r="L380" s="2" t="str">
        <f t="shared" si="64"/>
        <v xml:space="preserve">3 GB </v>
      </c>
      <c r="M380" s="2" t="str">
        <f t="shared" si="65"/>
        <v xml:space="preserve">32 GB </v>
      </c>
      <c r="N380" s="2" t="str">
        <f t="shared" si="66"/>
        <v xml:space="preserve">6.51 </v>
      </c>
      <c r="O380" s="2" t="str">
        <f t="shared" si="67"/>
        <v>8</v>
      </c>
      <c r="P380" s="2" t="e">
        <f t="shared" si="68"/>
        <v>#VALUE!</v>
      </c>
      <c r="Q380" s="2" t="str">
        <f t="shared" si="69"/>
        <v xml:space="preserve"> | 5MP Front Camera5000 </v>
      </c>
      <c r="R380" s="2" t="str">
        <f t="shared" si="70"/>
        <v xml:space="preserve">MediaTek P22 </v>
      </c>
      <c r="T380" t="s">
        <v>680</v>
      </c>
    </row>
    <row r="381" spans="1:20" x14ac:dyDescent="0.4">
      <c r="A381" t="s">
        <v>377</v>
      </c>
      <c r="B381" t="str">
        <f t="shared" si="59"/>
        <v xml:space="preserve">POCO X6 5G </v>
      </c>
      <c r="C381" s="5" t="str">
        <f>MID(A381,FIND("(",A381)+1,FIND(",",A381)-FIND("(",A381)-1)</f>
        <v>Mirror Black</v>
      </c>
      <c r="D381" t="s">
        <v>293</v>
      </c>
      <c r="E381" s="3" t="str">
        <f t="shared" si="60"/>
        <v>20,999</v>
      </c>
      <c r="F381">
        <v>4.3</v>
      </c>
      <c r="G381" t="s">
        <v>51</v>
      </c>
      <c r="H381" s="4" t="str">
        <f t="shared" si="61"/>
        <v>22%</v>
      </c>
      <c r="I381" t="s">
        <v>397</v>
      </c>
      <c r="J381" s="2" t="str">
        <f t="shared" si="62"/>
        <v xml:space="preserve">3,383 </v>
      </c>
      <c r="K381" s="2" t="str">
        <f t="shared" si="63"/>
        <v xml:space="preserve"> 369 </v>
      </c>
      <c r="L381" s="2" t="str">
        <f t="shared" si="64"/>
        <v xml:space="preserve">12 GB </v>
      </c>
      <c r="M381" s="2" t="str">
        <f t="shared" si="65"/>
        <v xml:space="preserve">256 GB </v>
      </c>
      <c r="N381" s="2" t="str">
        <f t="shared" si="66"/>
        <v xml:space="preserve">6.67 </v>
      </c>
      <c r="O381" s="2" t="str">
        <f t="shared" si="67"/>
        <v>64</v>
      </c>
      <c r="P381" s="2" t="str">
        <f t="shared" si="68"/>
        <v>8MP + 2MP</v>
      </c>
      <c r="Q381" s="2" t="str">
        <f t="shared" si="69"/>
        <v xml:space="preserve">5100 </v>
      </c>
      <c r="R381" s="2" t="str">
        <f t="shared" si="70"/>
        <v xml:space="preserve">7s Gen 2 Mobile Platform 5G </v>
      </c>
      <c r="T381" t="s">
        <v>681</v>
      </c>
    </row>
    <row r="382" spans="1:20" x14ac:dyDescent="0.4">
      <c r="A382" t="s">
        <v>682</v>
      </c>
      <c r="B382" t="str">
        <f t="shared" si="59"/>
        <v xml:space="preserve">SAMSUNG Galaxy M14 5G </v>
      </c>
      <c r="C382" s="5" t="str">
        <f>MID(A382,FIND("(",A382)+1,FIND(",",A382)-FIND("(",A382)-1)</f>
        <v>ICY Silver</v>
      </c>
      <c r="D382" t="s">
        <v>683</v>
      </c>
      <c r="E382" s="3" t="str">
        <f t="shared" si="60"/>
        <v>14,490</v>
      </c>
      <c r="F382">
        <v>4.2</v>
      </c>
      <c r="G382" t="s">
        <v>56</v>
      </c>
      <c r="H382" s="4" t="str">
        <f t="shared" si="61"/>
        <v>19%</v>
      </c>
      <c r="I382" t="s">
        <v>535</v>
      </c>
      <c r="J382" s="2" t="str">
        <f t="shared" si="62"/>
        <v xml:space="preserve">6,362 </v>
      </c>
      <c r="K382" s="2" t="str">
        <f t="shared" si="63"/>
        <v xml:space="preserve"> 341 </v>
      </c>
      <c r="L382" s="2" t="str">
        <f t="shared" si="64"/>
        <v xml:space="preserve">4 GB </v>
      </c>
      <c r="M382" s="2" t="str">
        <f t="shared" si="65"/>
        <v xml:space="preserve">128 GB </v>
      </c>
      <c r="N382" s="2" t="str">
        <f t="shared" si="66"/>
        <v xml:space="preserve">6.6 </v>
      </c>
      <c r="O382" s="2" t="str">
        <f t="shared" si="67"/>
        <v>50</v>
      </c>
      <c r="P382" s="2" t="str">
        <f t="shared" si="68"/>
        <v>50MP</v>
      </c>
      <c r="Q382" s="2" t="str">
        <f t="shared" si="69"/>
        <v xml:space="preserve">6000 </v>
      </c>
      <c r="R382" s="2" t="str">
        <f t="shared" si="70"/>
        <v xml:space="preserve">Exynos </v>
      </c>
      <c r="T382" t="s">
        <v>684</v>
      </c>
    </row>
    <row r="383" spans="1:20" x14ac:dyDescent="0.4">
      <c r="A383" t="s">
        <v>685</v>
      </c>
      <c r="B383" t="str">
        <f t="shared" si="59"/>
        <v xml:space="preserve">POCO M6 Pro 5G </v>
      </c>
      <c r="C383" s="5" t="str">
        <f>MID(A383,FIND("(",A383)+1,FIND(",",A383)-FIND("(",A383)-1)</f>
        <v>Forest Green</v>
      </c>
      <c r="D383" t="s">
        <v>439</v>
      </c>
      <c r="E383" s="3" t="str">
        <f t="shared" si="60"/>
        <v>9,499</v>
      </c>
      <c r="F383">
        <v>4.3</v>
      </c>
      <c r="G383" t="s">
        <v>372</v>
      </c>
      <c r="H383" s="4" t="str">
        <f t="shared" si="61"/>
        <v>40%</v>
      </c>
      <c r="I383" t="s">
        <v>686</v>
      </c>
      <c r="J383" s="2" t="str">
        <f t="shared" si="62"/>
        <v xml:space="preserve">75,736 </v>
      </c>
      <c r="K383" s="2" t="str">
        <f t="shared" si="63"/>
        <v xml:space="preserve"> 4,955 </v>
      </c>
      <c r="L383" s="2" t="str">
        <f t="shared" si="64"/>
        <v xml:space="preserve">4 GB </v>
      </c>
      <c r="M383" s="2" t="str">
        <f t="shared" si="65"/>
        <v xml:space="preserve">128 GB </v>
      </c>
      <c r="N383" s="2" t="str">
        <f t="shared" si="66"/>
        <v xml:space="preserve">6.79 </v>
      </c>
      <c r="O383" s="2" t="str">
        <f t="shared" si="67"/>
        <v>50</v>
      </c>
      <c r="P383" s="2" t="str">
        <f t="shared" si="68"/>
        <v>2MP</v>
      </c>
      <c r="Q383" s="2" t="str">
        <f t="shared" si="69"/>
        <v xml:space="preserve">5000 </v>
      </c>
      <c r="R383" s="2" t="str">
        <f t="shared" si="70"/>
        <v xml:space="preserve">Snapdragon 4 Gen 2 </v>
      </c>
      <c r="T383" t="s">
        <v>454</v>
      </c>
    </row>
    <row r="384" spans="1:20" x14ac:dyDescent="0.4">
      <c r="A384" t="s">
        <v>687</v>
      </c>
      <c r="B384" t="str">
        <f t="shared" si="59"/>
        <v xml:space="preserve">vivo Y18 </v>
      </c>
      <c r="C384" s="5" t="str">
        <f>MID(A384,FIND("(",A384)+1,FIND(",",A384)-FIND("(",A384)-1)</f>
        <v>Space Black</v>
      </c>
      <c r="D384" t="s">
        <v>31</v>
      </c>
      <c r="E384" s="3" t="str">
        <f t="shared" si="60"/>
        <v>9,999</v>
      </c>
      <c r="F384">
        <v>4</v>
      </c>
      <c r="G384" t="s">
        <v>358</v>
      </c>
      <c r="H384" s="4" t="str">
        <f t="shared" si="61"/>
        <v>28%</v>
      </c>
      <c r="I384" t="s">
        <v>659</v>
      </c>
      <c r="J384" s="2" t="str">
        <f t="shared" si="62"/>
        <v xml:space="preserve">442 </v>
      </c>
      <c r="K384" s="2" t="str">
        <f t="shared" si="63"/>
        <v xml:space="preserve"> 12 </v>
      </c>
      <c r="L384" s="2" t="str">
        <f t="shared" si="64"/>
        <v xml:space="preserve">4 GB </v>
      </c>
      <c r="M384" s="2" t="str">
        <f t="shared" si="65"/>
        <v xml:space="preserve">128 GB </v>
      </c>
      <c r="N384" s="2" t="str">
        <f t="shared" si="66"/>
        <v xml:space="preserve">6.56 </v>
      </c>
      <c r="O384" s="2" t="str">
        <f t="shared" si="67"/>
        <v>50</v>
      </c>
      <c r="P384" s="2" t="str">
        <f t="shared" si="68"/>
        <v>0.08MP</v>
      </c>
      <c r="Q384" s="2" t="str">
        <f t="shared" si="69"/>
        <v xml:space="preserve">5000 </v>
      </c>
      <c r="R384" s="2" t="str">
        <f t="shared" si="70"/>
        <v xml:space="preserve">Helios G85 </v>
      </c>
      <c r="T384" t="s">
        <v>660</v>
      </c>
    </row>
    <row r="385" spans="1:20" x14ac:dyDescent="0.4">
      <c r="A385" t="s">
        <v>36</v>
      </c>
      <c r="B385" t="str">
        <f t="shared" si="59"/>
        <v xml:space="preserve">REDMI Note 13 Pro+ 5G </v>
      </c>
      <c r="C385" s="5" t="str">
        <f>MID(A385,FIND("(",A385)+1,FIND(",",A385)-FIND("(",A385)-1)</f>
        <v>Fusion Black</v>
      </c>
      <c r="D385" t="s">
        <v>688</v>
      </c>
      <c r="E385" s="3" t="str">
        <f t="shared" si="60"/>
        <v>32,999</v>
      </c>
      <c r="F385">
        <v>4.2</v>
      </c>
      <c r="G385" t="s">
        <v>12</v>
      </c>
      <c r="H385" s="4" t="str">
        <f t="shared" si="61"/>
        <v>8%</v>
      </c>
      <c r="I385" t="s">
        <v>516</v>
      </c>
      <c r="J385" s="2" t="str">
        <f t="shared" si="62"/>
        <v xml:space="preserve">5,640 </v>
      </c>
      <c r="K385" s="2" t="str">
        <f t="shared" si="63"/>
        <v xml:space="preserve"> 573 </v>
      </c>
      <c r="L385" s="2" t="str">
        <f t="shared" si="64"/>
        <v xml:space="preserve">12 GB </v>
      </c>
      <c r="M385" s="2" t="str">
        <f t="shared" si="65"/>
        <v xml:space="preserve">256 GB </v>
      </c>
      <c r="N385" s="2" t="str">
        <f t="shared" si="66"/>
        <v xml:space="preserve">6.67 </v>
      </c>
      <c r="O385" s="2" t="str">
        <f t="shared" si="67"/>
        <v>200</v>
      </c>
      <c r="P385" s="2" t="str">
        <f t="shared" si="68"/>
        <v>8MP + 2MP</v>
      </c>
      <c r="Q385" s="2" t="str">
        <f t="shared" si="69"/>
        <v xml:space="preserve">5000 </v>
      </c>
      <c r="R385" s="2" t="str">
        <f t="shared" si="70"/>
        <v xml:space="preserve">Dimensity 7200 Ultra 5G </v>
      </c>
      <c r="T385" t="s">
        <v>689</v>
      </c>
    </row>
    <row r="386" spans="1:20" x14ac:dyDescent="0.4">
      <c r="A386" t="s">
        <v>5</v>
      </c>
      <c r="B386" t="str">
        <f t="shared" si="59"/>
        <v xml:space="preserve">REDMI Note 13 Pro 5G </v>
      </c>
      <c r="C386" s="5" t="str">
        <f>MID(A386,FIND("(",A386)+1,FIND(",",A386)-FIND("(",A386)-1)</f>
        <v>Midnight Black</v>
      </c>
      <c r="D386" t="s">
        <v>6</v>
      </c>
      <c r="E386" s="3" t="str">
        <f t="shared" si="60"/>
        <v>24,999</v>
      </c>
      <c r="F386">
        <v>4.3</v>
      </c>
      <c r="G386" t="s">
        <v>7</v>
      </c>
      <c r="H386" s="4" t="str">
        <f t="shared" si="61"/>
        <v>13%</v>
      </c>
      <c r="I386" t="s">
        <v>8</v>
      </c>
      <c r="J386" s="2" t="str">
        <f t="shared" si="62"/>
        <v xml:space="preserve">16,522 </v>
      </c>
      <c r="K386" s="2" t="str">
        <f t="shared" si="63"/>
        <v xml:space="preserve"> 1,485 </v>
      </c>
      <c r="L386" s="2" t="str">
        <f t="shared" si="64"/>
        <v xml:space="preserve">8 GB </v>
      </c>
      <c r="M386" s="2" t="str">
        <f t="shared" si="65"/>
        <v xml:space="preserve">128 GB </v>
      </c>
      <c r="N386" s="2" t="str">
        <f t="shared" si="66"/>
        <v xml:space="preserve">6.67 </v>
      </c>
      <c r="O386" s="2" t="str">
        <f t="shared" si="67"/>
        <v>200</v>
      </c>
      <c r="P386" s="2" t="str">
        <f t="shared" si="68"/>
        <v>8MP + 2MP</v>
      </c>
      <c r="Q386" s="2" t="str">
        <f t="shared" si="69"/>
        <v xml:space="preserve">5100 </v>
      </c>
      <c r="R386" s="2" t="str">
        <f t="shared" si="70"/>
        <v xml:space="preserve">7s Gen 2 Mobile Platform 5G </v>
      </c>
      <c r="T386" t="s">
        <v>9</v>
      </c>
    </row>
    <row r="387" spans="1:20" x14ac:dyDescent="0.4">
      <c r="A387" t="s">
        <v>10</v>
      </c>
      <c r="B387" t="str">
        <f t="shared" ref="B387:B450" si="71">LEFT(A387,SEARCH("(",A387)-1)</f>
        <v xml:space="preserve">REDMI Note 13 Pro+ 5G </v>
      </c>
      <c r="C387" s="5" t="str">
        <f>MID(A387,FIND("(",A387)+1,FIND(",",A387)-FIND("(",A387)-1)</f>
        <v>Fusion White</v>
      </c>
      <c r="D387" t="s">
        <v>11</v>
      </c>
      <c r="E387" s="3" t="str">
        <f t="shared" ref="E387:E450" si="72">RIGHT(D387,LEN(D387)-SEARCH("¹",D387))</f>
        <v>30,999</v>
      </c>
      <c r="F387">
        <v>4.2</v>
      </c>
      <c r="G387" t="s">
        <v>12</v>
      </c>
      <c r="H387" s="4" t="str">
        <f t="shared" ref="H387:H450" si="73">LEFT(G387,FIND("%",G387))</f>
        <v>8%</v>
      </c>
      <c r="I387" t="s">
        <v>13</v>
      </c>
      <c r="J387" s="2" t="str">
        <f t="shared" ref="J387:J450" si="74">LEFT(I387,FIND("R",I387)-1)</f>
        <v xml:space="preserve">7,304 </v>
      </c>
      <c r="K387" s="2" t="str">
        <f t="shared" ref="K387:K450" si="75">MID(I387,FIND("&amp;Â",I387)+2,FIND("Re",I387)-FIND("&amp;Â",I387)-2)</f>
        <v xml:space="preserve"> 825 </v>
      </c>
      <c r="L387" s="2" t="str">
        <f t="shared" ref="L387:L450" si="76">IF(ISNUMBER(FIND("GB RAM", T387)), LEFT(T387, FIND("RAM", T387) - 1), "Not Mentioned")</f>
        <v xml:space="preserve">8 GB </v>
      </c>
      <c r="M387" s="2" t="str">
        <f t="shared" ref="M387:M450" si="77">MID(T387,FIND("RAM",T387)+6,FIND("ROM",T387)-FIND("RAM",T387)-6)</f>
        <v xml:space="preserve">256 GB </v>
      </c>
      <c r="N387" s="2" t="str">
        <f t="shared" ref="N387:N450" si="78">MID(T387,FIND("(",T387)+1,FIND("inch",T387)-FIND("(",T387)-1)</f>
        <v xml:space="preserve">6.67 </v>
      </c>
      <c r="O387" s="2" t="str">
        <f t="shared" ref="O387:O450" si="79">MID(T387,FIND("Display",T387)+7,FIND("MP",T387)-FIND("Display",T387)-7)</f>
        <v>200</v>
      </c>
      <c r="P387" s="2" t="str">
        <f t="shared" ref="P387:P450" si="80">MID(T387,FIND(" + ",T387)+3,FIND("MP |",T387)-FIND(" + ",T387)-1)</f>
        <v>8MP + 2MP</v>
      </c>
      <c r="Q387" s="2" t="str">
        <f t="shared" ref="Q387:Q450" si="81">MID(T387,FIND("Camera",T387)+6,FIND("mAh",T387)-FIND("Camera",T387)-6)</f>
        <v xml:space="preserve">5000 </v>
      </c>
      <c r="R387" s="2" t="str">
        <f t="shared" ref="R387:R450" si="82">MID(T387,FIND("Battery",T387)+7,FIND("Processor",T387)-FIND("Battery",T387)-7)</f>
        <v xml:space="preserve">Dimensity 7200 Ultra 5G </v>
      </c>
      <c r="T387" t="s">
        <v>14</v>
      </c>
    </row>
    <row r="388" spans="1:20" x14ac:dyDescent="0.4">
      <c r="A388" t="s">
        <v>690</v>
      </c>
      <c r="B388" t="str">
        <f t="shared" si="71"/>
        <v xml:space="preserve">itel Aura 05i|Leather Finish|4000 Mah Battery|Type C Charging Support </v>
      </c>
      <c r="C388" s="5" t="str">
        <f>MID(A388,FIND("(",A388)+1,FIND(",",A388)-FIND("(",A388)-1)</f>
        <v>Nebula Black</v>
      </c>
      <c r="D388" t="s">
        <v>662</v>
      </c>
      <c r="E388" s="3" t="str">
        <f t="shared" si="72"/>
        <v>5,749</v>
      </c>
      <c r="F388">
        <v>4</v>
      </c>
      <c r="G388" t="s">
        <v>81</v>
      </c>
      <c r="H388" s="4" t="str">
        <f t="shared" si="73"/>
        <v>15%</v>
      </c>
      <c r="I388" t="s">
        <v>663</v>
      </c>
      <c r="J388" s="2" t="str">
        <f t="shared" si="74"/>
        <v xml:space="preserve">678 </v>
      </c>
      <c r="K388" s="2" t="str">
        <f t="shared" si="75"/>
        <v xml:space="preserve"> 17 </v>
      </c>
      <c r="L388" s="2" t="str">
        <f t="shared" si="76"/>
        <v xml:space="preserve">2 GB </v>
      </c>
      <c r="M388" s="2" t="str">
        <f t="shared" si="77"/>
        <v xml:space="preserve">32 GB </v>
      </c>
      <c r="N388" s="2" t="str">
        <f t="shared" si="78"/>
        <v xml:space="preserve">6.6 </v>
      </c>
      <c r="O388" s="2" t="str">
        <f t="shared" si="79"/>
        <v>5</v>
      </c>
      <c r="P388" s="2" t="str">
        <f t="shared" si="80"/>
        <v>0.8MP</v>
      </c>
      <c r="Q388" s="2" t="str">
        <f t="shared" si="81"/>
        <v xml:space="preserve">4000 </v>
      </c>
      <c r="R388" s="2" t="str">
        <f t="shared" si="82"/>
        <v xml:space="preserve">Unisoc SC9863A1 </v>
      </c>
      <c r="T388" t="s">
        <v>691</v>
      </c>
    </row>
    <row r="389" spans="1:20" x14ac:dyDescent="0.4">
      <c r="A389" t="s">
        <v>692</v>
      </c>
      <c r="B389" t="str">
        <f t="shared" si="71"/>
        <v xml:space="preserve">Tecno Spark Go 2024 </v>
      </c>
      <c r="C389" s="5" t="str">
        <f>MID(A389,FIND("(",A389)+1,FIND(",",A389)-FIND("(",A389)-1)</f>
        <v>Magic Skin Green</v>
      </c>
      <c r="D389" t="s">
        <v>693</v>
      </c>
      <c r="E389" s="3" t="str">
        <f t="shared" si="72"/>
        <v>7,199</v>
      </c>
      <c r="F389">
        <v>4.3</v>
      </c>
      <c r="G389" t="s">
        <v>66</v>
      </c>
      <c r="H389" s="4" t="str">
        <f t="shared" si="73"/>
        <v>10%</v>
      </c>
      <c r="I389" t="s">
        <v>694</v>
      </c>
      <c r="J389" s="2" t="str">
        <f t="shared" si="74"/>
        <v xml:space="preserve">741 </v>
      </c>
      <c r="K389" s="2" t="str">
        <f t="shared" si="75"/>
        <v xml:space="preserve"> 34 </v>
      </c>
      <c r="L389" s="2" t="str">
        <f t="shared" si="76"/>
        <v xml:space="preserve">4 GB </v>
      </c>
      <c r="M389" s="2" t="str">
        <f t="shared" si="77"/>
        <v xml:space="preserve">64 GB </v>
      </c>
      <c r="N389" s="2" t="str">
        <f t="shared" si="78"/>
        <v xml:space="preserve">6.56 </v>
      </c>
      <c r="O389" s="2" t="str">
        <f t="shared" si="79"/>
        <v>13</v>
      </c>
      <c r="P389" s="2" t="str">
        <f t="shared" si="80"/>
        <v>0.8MP</v>
      </c>
      <c r="Q389" s="2" t="str">
        <f t="shared" si="81"/>
        <v xml:space="preserve">5000 </v>
      </c>
      <c r="R389" s="2" t="str">
        <f t="shared" si="82"/>
        <v xml:space="preserve">Unisoc T606 </v>
      </c>
      <c r="T389" t="s">
        <v>695</v>
      </c>
    </row>
    <row r="390" spans="1:20" x14ac:dyDescent="0.4">
      <c r="A390" t="s">
        <v>389</v>
      </c>
      <c r="B390" t="str">
        <f t="shared" si="71"/>
        <v xml:space="preserve">REDMI Note 13 5G </v>
      </c>
      <c r="C390" s="5" t="str">
        <f>MID(A390,FIND("(",A390)+1,FIND(",",A390)-FIND("(",A390)-1)</f>
        <v>Stealth Black</v>
      </c>
      <c r="D390" t="s">
        <v>122</v>
      </c>
      <c r="E390" s="3" t="str">
        <f t="shared" si="72"/>
        <v>18,999</v>
      </c>
      <c r="F390">
        <v>4.0999999999999996</v>
      </c>
      <c r="G390" t="s">
        <v>123</v>
      </c>
      <c r="H390" s="4" t="str">
        <f t="shared" si="73"/>
        <v>17%</v>
      </c>
      <c r="I390" t="s">
        <v>391</v>
      </c>
      <c r="J390" s="2" t="str">
        <f t="shared" si="74"/>
        <v xml:space="preserve">5,179 </v>
      </c>
      <c r="K390" s="2" t="str">
        <f t="shared" si="75"/>
        <v xml:space="preserve"> 298 </v>
      </c>
      <c r="L390" s="2" t="str">
        <f t="shared" si="76"/>
        <v xml:space="preserve">8 GB </v>
      </c>
      <c r="M390" s="2" t="str">
        <f t="shared" si="77"/>
        <v xml:space="preserve">256 GB </v>
      </c>
      <c r="N390" s="2" t="str">
        <f t="shared" si="78"/>
        <v xml:space="preserve">6.67 </v>
      </c>
      <c r="O390" s="2" t="str">
        <f t="shared" si="79"/>
        <v>108</v>
      </c>
      <c r="P390" s="2" t="str">
        <f t="shared" si="80"/>
        <v>2MP</v>
      </c>
      <c r="Q390" s="2" t="str">
        <f t="shared" si="81"/>
        <v xml:space="preserve">5000 </v>
      </c>
      <c r="R390" s="2" t="str">
        <f t="shared" si="82"/>
        <v xml:space="preserve">Dimensity 6080 </v>
      </c>
      <c r="T390" t="s">
        <v>696</v>
      </c>
    </row>
    <row r="391" spans="1:20" x14ac:dyDescent="0.4">
      <c r="A391" t="s">
        <v>697</v>
      </c>
      <c r="B391" t="str">
        <f t="shared" si="71"/>
        <v xml:space="preserve">itel A23s </v>
      </c>
      <c r="C391" s="5" t="str">
        <f>MID(A391,FIND("(",A391)+1,FIND(",",A391)-FIND("(",A391)-1)</f>
        <v>Coastel Gold</v>
      </c>
      <c r="D391" t="s">
        <v>698</v>
      </c>
      <c r="E391" s="3" t="str">
        <f t="shared" si="72"/>
        <v>4,799</v>
      </c>
      <c r="F391">
        <v>3.6</v>
      </c>
      <c r="G391" t="s">
        <v>22</v>
      </c>
      <c r="H391" s="4" t="str">
        <f t="shared" si="73"/>
        <v>20%</v>
      </c>
      <c r="I391" t="s">
        <v>699</v>
      </c>
      <c r="J391" s="2" t="str">
        <f t="shared" si="74"/>
        <v xml:space="preserve">973 </v>
      </c>
      <c r="K391" s="2" t="str">
        <f t="shared" si="75"/>
        <v xml:space="preserve"> 58 </v>
      </c>
      <c r="L391" s="2" t="str">
        <f t="shared" si="76"/>
        <v xml:space="preserve">2 GB </v>
      </c>
      <c r="M391" s="2" t="str">
        <f t="shared" si="77"/>
        <v xml:space="preserve">32 GB </v>
      </c>
      <c r="N391" s="2" t="str">
        <f t="shared" si="78"/>
        <v xml:space="preserve">5 </v>
      </c>
      <c r="O391" s="2" t="str">
        <f t="shared" si="79"/>
        <v>2</v>
      </c>
      <c r="P391" s="2" t="str">
        <f t="shared" si="80"/>
        <v>0MP</v>
      </c>
      <c r="Q391" s="2" t="str">
        <f t="shared" si="81"/>
        <v xml:space="preserve">3020 </v>
      </c>
      <c r="R391" s="2" t="str">
        <f t="shared" si="82"/>
        <v xml:space="preserve">Unisoc </v>
      </c>
      <c r="T391" t="s">
        <v>700</v>
      </c>
    </row>
    <row r="392" spans="1:20" x14ac:dyDescent="0.4">
      <c r="A392" t="s">
        <v>35</v>
      </c>
      <c r="B392" t="str">
        <f t="shared" si="71"/>
        <v xml:space="preserve">REDMI Note 13 Pro 5G </v>
      </c>
      <c r="C392" s="5" t="str">
        <f>MID(A392,FIND("(",A392)+1,FIND(",",A392)-FIND("(",A392)-1)</f>
        <v>Arctic White</v>
      </c>
      <c r="D392" t="s">
        <v>6</v>
      </c>
      <c r="E392" s="3" t="str">
        <f t="shared" si="72"/>
        <v>24,999</v>
      </c>
      <c r="F392">
        <v>4.3</v>
      </c>
      <c r="G392" t="s">
        <v>7</v>
      </c>
      <c r="H392" s="4" t="str">
        <f t="shared" si="73"/>
        <v>13%</v>
      </c>
      <c r="I392" t="s">
        <v>8</v>
      </c>
      <c r="J392" s="2" t="str">
        <f t="shared" si="74"/>
        <v xml:space="preserve">16,522 </v>
      </c>
      <c r="K392" s="2" t="str">
        <f t="shared" si="75"/>
        <v xml:space="preserve"> 1,485 </v>
      </c>
      <c r="L392" s="2" t="str">
        <f t="shared" si="76"/>
        <v xml:space="preserve">8 GB </v>
      </c>
      <c r="M392" s="2" t="str">
        <f t="shared" si="77"/>
        <v xml:space="preserve">128 GB </v>
      </c>
      <c r="N392" s="2" t="str">
        <f t="shared" si="78"/>
        <v xml:space="preserve">6.67 </v>
      </c>
      <c r="O392" s="2" t="str">
        <f t="shared" si="79"/>
        <v>200</v>
      </c>
      <c r="P392" s="2" t="str">
        <f t="shared" si="80"/>
        <v>8MP + 2MP</v>
      </c>
      <c r="Q392" s="2" t="str">
        <f t="shared" si="81"/>
        <v xml:space="preserve">5100 </v>
      </c>
      <c r="R392" s="2" t="str">
        <f t="shared" si="82"/>
        <v xml:space="preserve">7s Gen 2 Mobile Platform 5G </v>
      </c>
      <c r="T392" t="s">
        <v>9</v>
      </c>
    </row>
    <row r="393" spans="1:20" x14ac:dyDescent="0.4">
      <c r="A393" t="s">
        <v>36</v>
      </c>
      <c r="B393" t="str">
        <f t="shared" si="71"/>
        <v xml:space="preserve">REDMI Note 13 Pro+ 5G </v>
      </c>
      <c r="C393" s="5" t="str">
        <f>MID(A393,FIND("(",A393)+1,FIND(",",A393)-FIND("(",A393)-1)</f>
        <v>Fusion Black</v>
      </c>
      <c r="D393" t="s">
        <v>11</v>
      </c>
      <c r="E393" s="3" t="str">
        <f t="shared" si="72"/>
        <v>30,999</v>
      </c>
      <c r="F393">
        <v>4.2</v>
      </c>
      <c r="G393" t="s">
        <v>12</v>
      </c>
      <c r="H393" s="4" t="str">
        <f t="shared" si="73"/>
        <v>8%</v>
      </c>
      <c r="I393" t="s">
        <v>13</v>
      </c>
      <c r="J393" s="2" t="str">
        <f t="shared" si="74"/>
        <v xml:space="preserve">7,304 </v>
      </c>
      <c r="K393" s="2" t="str">
        <f t="shared" si="75"/>
        <v xml:space="preserve"> 825 </v>
      </c>
      <c r="L393" s="2" t="str">
        <f t="shared" si="76"/>
        <v xml:space="preserve">8 GB </v>
      </c>
      <c r="M393" s="2" t="str">
        <f t="shared" si="77"/>
        <v xml:space="preserve">256 GB </v>
      </c>
      <c r="N393" s="2" t="str">
        <f t="shared" si="78"/>
        <v xml:space="preserve">6.67 </v>
      </c>
      <c r="O393" s="2" t="str">
        <f t="shared" si="79"/>
        <v>200</v>
      </c>
      <c r="P393" s="2" t="str">
        <f t="shared" si="80"/>
        <v>8MP + 2MP</v>
      </c>
      <c r="Q393" s="2" t="str">
        <f t="shared" si="81"/>
        <v xml:space="preserve">5000 </v>
      </c>
      <c r="R393" s="2" t="str">
        <f t="shared" si="82"/>
        <v xml:space="preserve">Dimensity 7200 Ultra 5G </v>
      </c>
      <c r="T393" t="s">
        <v>14</v>
      </c>
    </row>
    <row r="394" spans="1:20" x14ac:dyDescent="0.4">
      <c r="A394" t="s">
        <v>692</v>
      </c>
      <c r="B394" t="str">
        <f t="shared" si="71"/>
        <v xml:space="preserve">Tecno Spark Go 2024 </v>
      </c>
      <c r="C394" s="5" t="str">
        <f>MID(A394,FIND("(",A394)+1,FIND(",",A394)-FIND("(",A394)-1)</f>
        <v>Magic Skin Green</v>
      </c>
      <c r="D394" t="s">
        <v>701</v>
      </c>
      <c r="E394" s="3" t="str">
        <f t="shared" si="72"/>
        <v>6,899</v>
      </c>
      <c r="F394">
        <v>4.3</v>
      </c>
      <c r="G394" t="s">
        <v>12</v>
      </c>
      <c r="H394" s="4" t="str">
        <f t="shared" si="73"/>
        <v>8%</v>
      </c>
      <c r="I394" t="s">
        <v>702</v>
      </c>
      <c r="J394" s="2" t="str">
        <f t="shared" si="74"/>
        <v xml:space="preserve">352 </v>
      </c>
      <c r="K394" s="2" t="str">
        <f t="shared" si="75"/>
        <v xml:space="preserve"> 10 </v>
      </c>
      <c r="L394" s="2" t="str">
        <f t="shared" si="76"/>
        <v xml:space="preserve">3 GB </v>
      </c>
      <c r="M394" s="2" t="str">
        <f t="shared" si="77"/>
        <v xml:space="preserve">64 GB </v>
      </c>
      <c r="N394" s="2" t="str">
        <f t="shared" si="78"/>
        <v xml:space="preserve">6.56 </v>
      </c>
      <c r="O394" s="2" t="str">
        <f t="shared" si="79"/>
        <v>13</v>
      </c>
      <c r="P394" s="2" t="e">
        <f t="shared" si="80"/>
        <v>#VALUE!</v>
      </c>
      <c r="Q394" s="2" t="str">
        <f t="shared" si="81"/>
        <v xml:space="preserve"> | 8MP Front Camera5000 </v>
      </c>
      <c r="R394" s="2" t="str">
        <f t="shared" si="82"/>
        <v xml:space="preserve">Unisoc T606 </v>
      </c>
      <c r="T394" t="s">
        <v>703</v>
      </c>
    </row>
    <row r="395" spans="1:20" x14ac:dyDescent="0.4">
      <c r="A395" t="s">
        <v>647</v>
      </c>
      <c r="B395" t="str">
        <f t="shared" si="71"/>
        <v xml:space="preserve">SAMSUNG Galaxy M14 5G </v>
      </c>
      <c r="C395" s="5" t="str">
        <f>MID(A395,FIND("(",A395)+1,FIND(",",A395)-FIND("(",A395)-1)</f>
        <v>Berry Blue</v>
      </c>
      <c r="D395" t="s">
        <v>243</v>
      </c>
      <c r="E395" s="3" t="str">
        <f t="shared" si="72"/>
        <v>13,999</v>
      </c>
      <c r="F395">
        <v>4.2</v>
      </c>
      <c r="G395" t="s">
        <v>95</v>
      </c>
      <c r="H395" s="4" t="str">
        <f t="shared" si="73"/>
        <v>26%</v>
      </c>
      <c r="I395" t="s">
        <v>543</v>
      </c>
      <c r="J395" s="2" t="str">
        <f t="shared" si="74"/>
        <v xml:space="preserve">24,338 </v>
      </c>
      <c r="K395" s="2" t="str">
        <f t="shared" si="75"/>
        <v xml:space="preserve"> 1,532 </v>
      </c>
      <c r="L395" s="2" t="str">
        <f t="shared" si="76"/>
        <v xml:space="preserve">6 GB </v>
      </c>
      <c r="M395" s="2" t="str">
        <f t="shared" si="77"/>
        <v xml:space="preserve">128 GB </v>
      </c>
      <c r="N395" s="2" t="str">
        <f t="shared" si="78"/>
        <v xml:space="preserve">6.6 </v>
      </c>
      <c r="O395" s="2" t="str">
        <f t="shared" si="79"/>
        <v>50</v>
      </c>
      <c r="P395" s="2" t="e">
        <f t="shared" si="80"/>
        <v>#VALUE!</v>
      </c>
      <c r="Q395" s="2" t="str">
        <f t="shared" si="81"/>
        <v xml:space="preserve">6000 </v>
      </c>
      <c r="R395" s="2" t="e">
        <f t="shared" si="82"/>
        <v>#VALUE!</v>
      </c>
      <c r="T395" t="s">
        <v>648</v>
      </c>
    </row>
    <row r="396" spans="1:20" x14ac:dyDescent="0.4">
      <c r="A396" t="s">
        <v>43</v>
      </c>
      <c r="B396" t="str">
        <f t="shared" si="71"/>
        <v xml:space="preserve">REDMI Note 13 Pro 5G </v>
      </c>
      <c r="C396" s="5" t="str">
        <f>MID(A396,FIND("(",A396)+1,FIND(",",A396)-FIND("(",A396)-1)</f>
        <v>Coral Purple</v>
      </c>
      <c r="D396" t="s">
        <v>6</v>
      </c>
      <c r="E396" s="3" t="str">
        <f t="shared" si="72"/>
        <v>24,999</v>
      </c>
      <c r="F396">
        <v>4.3</v>
      </c>
      <c r="G396" t="s">
        <v>7</v>
      </c>
      <c r="H396" s="4" t="str">
        <f t="shared" si="73"/>
        <v>13%</v>
      </c>
      <c r="I396" t="s">
        <v>8</v>
      </c>
      <c r="J396" s="2" t="str">
        <f t="shared" si="74"/>
        <v xml:space="preserve">16,522 </v>
      </c>
      <c r="K396" s="2" t="str">
        <f t="shared" si="75"/>
        <v xml:space="preserve"> 1,485 </v>
      </c>
      <c r="L396" s="2" t="str">
        <f t="shared" si="76"/>
        <v xml:space="preserve">8 GB </v>
      </c>
      <c r="M396" s="2" t="str">
        <f t="shared" si="77"/>
        <v xml:space="preserve">128 GB </v>
      </c>
      <c r="N396" s="2" t="str">
        <f t="shared" si="78"/>
        <v xml:space="preserve">6.67 </v>
      </c>
      <c r="O396" s="2" t="str">
        <f t="shared" si="79"/>
        <v>200</v>
      </c>
      <c r="P396" s="2" t="str">
        <f t="shared" si="80"/>
        <v>8MP + 2MP</v>
      </c>
      <c r="Q396" s="2" t="str">
        <f t="shared" si="81"/>
        <v xml:space="preserve">5100 </v>
      </c>
      <c r="R396" s="2" t="str">
        <f t="shared" si="82"/>
        <v xml:space="preserve">7s Gen 2 Mobile Platform 5G </v>
      </c>
      <c r="T396" t="s">
        <v>9</v>
      </c>
    </row>
    <row r="397" spans="1:20" x14ac:dyDescent="0.4">
      <c r="A397" t="s">
        <v>44</v>
      </c>
      <c r="B397" t="str">
        <f t="shared" si="71"/>
        <v xml:space="preserve">REDMI Note 13 Pro+ 5G </v>
      </c>
      <c r="C397" s="5" t="str">
        <f>MID(A397,FIND("(",A397)+1,FIND(",",A397)-FIND("(",A397)-1)</f>
        <v>Fusion Purple</v>
      </c>
      <c r="D397" t="s">
        <v>11</v>
      </c>
      <c r="E397" s="3" t="str">
        <f t="shared" si="72"/>
        <v>30,999</v>
      </c>
      <c r="F397">
        <v>4.2</v>
      </c>
      <c r="G397" t="s">
        <v>12</v>
      </c>
      <c r="H397" s="4" t="str">
        <f t="shared" si="73"/>
        <v>8%</v>
      </c>
      <c r="I397" t="s">
        <v>13</v>
      </c>
      <c r="J397" s="2" t="str">
        <f t="shared" si="74"/>
        <v xml:space="preserve">7,304 </v>
      </c>
      <c r="K397" s="2" t="str">
        <f t="shared" si="75"/>
        <v xml:space="preserve"> 825 </v>
      </c>
      <c r="L397" s="2" t="str">
        <f t="shared" si="76"/>
        <v xml:space="preserve">8 GB </v>
      </c>
      <c r="M397" s="2" t="str">
        <f t="shared" si="77"/>
        <v xml:space="preserve">256 GB </v>
      </c>
      <c r="N397" s="2" t="str">
        <f t="shared" si="78"/>
        <v xml:space="preserve">6.67 </v>
      </c>
      <c r="O397" s="2" t="str">
        <f t="shared" si="79"/>
        <v>200</v>
      </c>
      <c r="P397" s="2" t="str">
        <f t="shared" si="80"/>
        <v>8MP + 2MP</v>
      </c>
      <c r="Q397" s="2" t="str">
        <f t="shared" si="81"/>
        <v xml:space="preserve">5000 </v>
      </c>
      <c r="R397" s="2" t="str">
        <f t="shared" si="82"/>
        <v xml:space="preserve">Dimensity 7200 Ultra 5G </v>
      </c>
      <c r="T397" t="s">
        <v>14</v>
      </c>
    </row>
    <row r="398" spans="1:20" x14ac:dyDescent="0.4">
      <c r="A398" t="s">
        <v>704</v>
      </c>
      <c r="B398" t="str">
        <f t="shared" si="71"/>
        <v xml:space="preserve">OnePlus Nord CE 2 Lite 5G </v>
      </c>
      <c r="C398" s="5" t="str">
        <f>MID(A398,FIND("(",A398)+1,FIND(",",A398)-FIND("(",A398)-1)</f>
        <v>Black Dusk</v>
      </c>
      <c r="D398" t="s">
        <v>705</v>
      </c>
      <c r="E398" s="3" t="str">
        <f t="shared" si="72"/>
        <v>16,748</v>
      </c>
      <c r="F398">
        <v>4.4000000000000004</v>
      </c>
      <c r="G398" t="s">
        <v>61</v>
      </c>
      <c r="H398" s="4" t="str">
        <f t="shared" si="73"/>
        <v>16%</v>
      </c>
      <c r="I398" t="s">
        <v>573</v>
      </c>
      <c r="J398" s="2" t="str">
        <f t="shared" si="74"/>
        <v xml:space="preserve">1,60,784 </v>
      </c>
      <c r="K398" s="2" t="str">
        <f t="shared" si="75"/>
        <v xml:space="preserve"> 10,798 </v>
      </c>
      <c r="L398" s="2" t="str">
        <f t="shared" si="76"/>
        <v xml:space="preserve">6 GB </v>
      </c>
      <c r="M398" s="2" t="str">
        <f t="shared" si="77"/>
        <v xml:space="preserve">128 GB </v>
      </c>
      <c r="N398" s="2" t="str">
        <f t="shared" si="78"/>
        <v xml:space="preserve">6.59 </v>
      </c>
      <c r="O398" s="2" t="str">
        <f t="shared" si="79"/>
        <v>64</v>
      </c>
      <c r="P398" s="2" t="e">
        <f t="shared" si="80"/>
        <v>#VALUE!</v>
      </c>
      <c r="Q398" s="2" t="str">
        <f t="shared" si="81"/>
        <v xml:space="preserve"> | 16MP Front Camera5000 </v>
      </c>
      <c r="R398" s="2" t="e">
        <f t="shared" si="82"/>
        <v>#VALUE!</v>
      </c>
      <c r="T398" t="s">
        <v>706</v>
      </c>
    </row>
    <row r="399" spans="1:20" x14ac:dyDescent="0.4">
      <c r="A399" t="s">
        <v>707</v>
      </c>
      <c r="B399" t="str">
        <f t="shared" si="71"/>
        <v xml:space="preserve">REDMI Note 13 5G </v>
      </c>
      <c r="C399" s="5" t="str">
        <f>MID(A399,FIND("(",A399)+1,FIND(",",A399)-FIND("(",A399)-1)</f>
        <v>Arctic White</v>
      </c>
      <c r="D399" t="s">
        <v>80</v>
      </c>
      <c r="E399" s="3" t="str">
        <f t="shared" si="72"/>
        <v>16,999</v>
      </c>
      <c r="F399">
        <v>4.2</v>
      </c>
      <c r="G399" t="s">
        <v>56</v>
      </c>
      <c r="H399" s="4" t="str">
        <f t="shared" si="73"/>
        <v>19%</v>
      </c>
      <c r="I399" t="s">
        <v>708</v>
      </c>
      <c r="J399" s="2" t="str">
        <f t="shared" si="74"/>
        <v xml:space="preserve">9,895 </v>
      </c>
      <c r="K399" s="2" t="str">
        <f t="shared" si="75"/>
        <v xml:space="preserve"> 594 </v>
      </c>
      <c r="L399" s="2" t="str">
        <f t="shared" si="76"/>
        <v xml:space="preserve">6 GB </v>
      </c>
      <c r="M399" s="2" t="str">
        <f t="shared" si="77"/>
        <v xml:space="preserve">128 GB </v>
      </c>
      <c r="N399" s="2" t="str">
        <f t="shared" si="78"/>
        <v xml:space="preserve">6.67 </v>
      </c>
      <c r="O399" s="2" t="str">
        <f t="shared" si="79"/>
        <v>108</v>
      </c>
      <c r="P399" s="2" t="str">
        <f t="shared" si="80"/>
        <v>2MP</v>
      </c>
      <c r="Q399" s="2" t="str">
        <f t="shared" si="81"/>
        <v xml:space="preserve">5000 </v>
      </c>
      <c r="R399" s="2" t="str">
        <f t="shared" si="82"/>
        <v xml:space="preserve">Dimensity 6080 </v>
      </c>
      <c r="T399" t="s">
        <v>709</v>
      </c>
    </row>
    <row r="400" spans="1:20" x14ac:dyDescent="0.4">
      <c r="A400" t="s">
        <v>195</v>
      </c>
      <c r="B400" t="str">
        <f t="shared" si="71"/>
        <v xml:space="preserve">REDMI 12 5G </v>
      </c>
      <c r="C400" s="5" t="str">
        <f>MID(A400,FIND("(",A400)+1,FIND(",",A400)-FIND("(",A400)-1)</f>
        <v>Moonstone Silver</v>
      </c>
      <c r="D400" t="s">
        <v>710</v>
      </c>
      <c r="E400" s="3" t="str">
        <f t="shared" si="72"/>
        <v>12,989</v>
      </c>
      <c r="F400">
        <v>4.2</v>
      </c>
      <c r="G400" t="s">
        <v>156</v>
      </c>
      <c r="H400" s="4" t="str">
        <f t="shared" si="73"/>
        <v>27%</v>
      </c>
      <c r="I400" t="s">
        <v>184</v>
      </c>
      <c r="J400" s="2" t="str">
        <f t="shared" si="74"/>
        <v xml:space="preserve">42,872 </v>
      </c>
      <c r="K400" s="2" t="str">
        <f t="shared" si="75"/>
        <v xml:space="preserve"> 1,976 </v>
      </c>
      <c r="L400" s="2" t="str">
        <f t="shared" si="76"/>
        <v xml:space="preserve">6 GB </v>
      </c>
      <c r="M400" s="2" t="str">
        <f t="shared" si="77"/>
        <v xml:space="preserve">128 GB </v>
      </c>
      <c r="N400" s="2" t="str">
        <f t="shared" si="78"/>
        <v xml:space="preserve">6.79 </v>
      </c>
      <c r="O400" s="2" t="str">
        <f t="shared" si="79"/>
        <v>50</v>
      </c>
      <c r="P400" s="2" t="str">
        <f t="shared" si="80"/>
        <v>2MP</v>
      </c>
      <c r="Q400" s="2" t="str">
        <f t="shared" si="81"/>
        <v xml:space="preserve">5000 </v>
      </c>
      <c r="R400" s="2" t="str">
        <f t="shared" si="82"/>
        <v xml:space="preserve">Snapdragon 4 Gen 2 </v>
      </c>
      <c r="T400" t="s">
        <v>34</v>
      </c>
    </row>
    <row r="401" spans="1:20" x14ac:dyDescent="0.4">
      <c r="A401" t="s">
        <v>586</v>
      </c>
      <c r="B401" t="str">
        <f t="shared" si="71"/>
        <v xml:space="preserve">Nokia C22 </v>
      </c>
      <c r="C401" s="5" t="str">
        <f>MID(A401,FIND("(",A401)+1,FIND(",",A401)-FIND("(",A401)-1)</f>
        <v>Charcoal</v>
      </c>
      <c r="D401" t="s">
        <v>587</v>
      </c>
      <c r="E401" s="3" t="str">
        <f t="shared" si="72"/>
        <v>5,979</v>
      </c>
      <c r="F401">
        <v>3.6</v>
      </c>
      <c r="G401" t="s">
        <v>437</v>
      </c>
      <c r="H401" s="4" t="str">
        <f t="shared" si="73"/>
        <v>33%</v>
      </c>
      <c r="I401" t="s">
        <v>588</v>
      </c>
      <c r="J401" s="2" t="str">
        <f t="shared" si="74"/>
        <v xml:space="preserve">276 </v>
      </c>
      <c r="K401" s="2" t="str">
        <f t="shared" si="75"/>
        <v xml:space="preserve"> 5 </v>
      </c>
      <c r="L401" s="2" t="str">
        <f t="shared" si="76"/>
        <v xml:space="preserve">2 GB </v>
      </c>
      <c r="M401" s="2" t="str">
        <f t="shared" si="77"/>
        <v xml:space="preserve">64 GB </v>
      </c>
      <c r="N401" s="2" t="str">
        <f t="shared" si="78"/>
        <v xml:space="preserve">6.5 </v>
      </c>
      <c r="O401" s="2" t="str">
        <f t="shared" si="79"/>
        <v>13</v>
      </c>
      <c r="P401" s="2" t="e">
        <f t="shared" si="80"/>
        <v>#VALUE!</v>
      </c>
      <c r="Q401" s="2" t="str">
        <f t="shared" si="81"/>
        <v xml:space="preserve">5000 </v>
      </c>
      <c r="R401" s="2" t="e">
        <f t="shared" si="82"/>
        <v>#VALUE!</v>
      </c>
      <c r="T401" t="s">
        <v>589</v>
      </c>
    </row>
    <row r="402" spans="1:20" x14ac:dyDescent="0.4">
      <c r="A402" t="s">
        <v>582</v>
      </c>
      <c r="B402" t="str">
        <f t="shared" si="71"/>
        <v xml:space="preserve">realme Narzo N55 </v>
      </c>
      <c r="C402" s="5" t="str">
        <f>MID(A402,FIND("(",A402)+1,FIND(",",A402)-FIND("(",A402)-1)</f>
        <v>Prime Blue</v>
      </c>
      <c r="D402" t="s">
        <v>711</v>
      </c>
      <c r="E402" s="3" t="str">
        <f t="shared" si="72"/>
        <v>10,960</v>
      </c>
      <c r="F402">
        <v>4.3</v>
      </c>
      <c r="G402" t="s">
        <v>81</v>
      </c>
      <c r="H402" s="4" t="str">
        <f t="shared" si="73"/>
        <v>15%</v>
      </c>
      <c r="I402" t="s">
        <v>584</v>
      </c>
      <c r="J402" s="2" t="str">
        <f t="shared" si="74"/>
        <v xml:space="preserve">2,830 </v>
      </c>
      <c r="K402" s="2" t="str">
        <f t="shared" si="75"/>
        <v xml:space="preserve"> 157 </v>
      </c>
      <c r="L402" s="2" t="str">
        <f t="shared" si="76"/>
        <v xml:space="preserve">4 GB </v>
      </c>
      <c r="M402" s="2" t="str">
        <f t="shared" si="77"/>
        <v xml:space="preserve">64 GB </v>
      </c>
      <c r="N402" s="2" t="str">
        <f t="shared" si="78"/>
        <v xml:space="preserve">6.72 </v>
      </c>
      <c r="O402" s="2" t="str">
        <f t="shared" si="79"/>
        <v>64</v>
      </c>
      <c r="P402" s="2" t="e">
        <f t="shared" si="80"/>
        <v>#VALUE!</v>
      </c>
      <c r="Q402" s="2" t="str">
        <f t="shared" si="81"/>
        <v xml:space="preserve">5000 </v>
      </c>
      <c r="R402" s="2" t="e">
        <f t="shared" si="82"/>
        <v>#VALUE!</v>
      </c>
      <c r="T402" t="s">
        <v>585</v>
      </c>
    </row>
    <row r="403" spans="1:20" x14ac:dyDescent="0.4">
      <c r="A403" t="s">
        <v>712</v>
      </c>
      <c r="B403" t="str">
        <f t="shared" si="71"/>
        <v xml:space="preserve">Tecno Spark 10 </v>
      </c>
      <c r="C403" s="5" t="str">
        <f>MID(A403,FIND("(",A403)+1,FIND(",",A403)-FIND("(",A403)-1)</f>
        <v>Magic Skin Orange</v>
      </c>
      <c r="D403" t="s">
        <v>196</v>
      </c>
      <c r="E403" s="3" t="str">
        <f t="shared" si="72"/>
        <v>8,499</v>
      </c>
      <c r="F403">
        <v>4.2</v>
      </c>
      <c r="G403" t="s">
        <v>86</v>
      </c>
      <c r="H403" s="4" t="str">
        <f t="shared" si="73"/>
        <v>37%</v>
      </c>
      <c r="I403" t="s">
        <v>713</v>
      </c>
      <c r="J403" s="2" t="str">
        <f t="shared" si="74"/>
        <v xml:space="preserve">284 </v>
      </c>
      <c r="K403" s="2" t="str">
        <f t="shared" si="75"/>
        <v xml:space="preserve"> 18 </v>
      </c>
      <c r="L403" s="2" t="str">
        <f t="shared" si="76"/>
        <v xml:space="preserve">8 GB </v>
      </c>
      <c r="M403" s="2" t="str">
        <f t="shared" si="77"/>
        <v xml:space="preserve">128 GB </v>
      </c>
      <c r="N403" s="2" t="str">
        <f t="shared" si="78"/>
        <v xml:space="preserve">6.6 </v>
      </c>
      <c r="O403" s="2" t="str">
        <f t="shared" si="79"/>
        <v>50</v>
      </c>
      <c r="P403" s="2" t="e">
        <f t="shared" si="80"/>
        <v>#VALUE!</v>
      </c>
      <c r="Q403" s="2" t="str">
        <f t="shared" si="81"/>
        <v xml:space="preserve"> | 8MP Front Camera5000 </v>
      </c>
      <c r="R403" s="2" t="str">
        <f t="shared" si="82"/>
        <v xml:space="preserve">Mediatek Helio G37 </v>
      </c>
      <c r="T403" t="s">
        <v>714</v>
      </c>
    </row>
    <row r="404" spans="1:20" x14ac:dyDescent="0.4">
      <c r="A404" t="s">
        <v>715</v>
      </c>
      <c r="B404" t="str">
        <f t="shared" si="71"/>
        <v xml:space="preserve">Tecno Spark Go 2024 </v>
      </c>
      <c r="C404" s="5" t="str">
        <f>MID(A404,FIND("(",A404)+1,FIND(",",A404)-FIND("(",A404)-1)</f>
        <v>Mystery White</v>
      </c>
      <c r="D404" t="s">
        <v>701</v>
      </c>
      <c r="E404" s="3" t="str">
        <f t="shared" si="72"/>
        <v>6,899</v>
      </c>
      <c r="F404">
        <v>4.3</v>
      </c>
      <c r="G404" t="s">
        <v>12</v>
      </c>
      <c r="H404" s="4" t="str">
        <f t="shared" si="73"/>
        <v>8%</v>
      </c>
      <c r="I404" t="s">
        <v>702</v>
      </c>
      <c r="J404" s="2" t="str">
        <f t="shared" si="74"/>
        <v xml:space="preserve">352 </v>
      </c>
      <c r="K404" s="2" t="str">
        <f t="shared" si="75"/>
        <v xml:space="preserve"> 10 </v>
      </c>
      <c r="L404" s="2" t="str">
        <f t="shared" si="76"/>
        <v xml:space="preserve">3 GB </v>
      </c>
      <c r="M404" s="2" t="str">
        <f t="shared" si="77"/>
        <v xml:space="preserve">64 GB </v>
      </c>
      <c r="N404" s="2" t="str">
        <f t="shared" si="78"/>
        <v xml:space="preserve">6.56 </v>
      </c>
      <c r="O404" s="2" t="str">
        <f t="shared" si="79"/>
        <v>13</v>
      </c>
      <c r="P404" s="2" t="e">
        <f t="shared" si="80"/>
        <v>#VALUE!</v>
      </c>
      <c r="Q404" s="2" t="str">
        <f t="shared" si="81"/>
        <v xml:space="preserve"> | 8MP Front Camera5000 </v>
      </c>
      <c r="R404" s="2" t="str">
        <f t="shared" si="82"/>
        <v xml:space="preserve">Unisoc T606 </v>
      </c>
      <c r="T404" t="s">
        <v>703</v>
      </c>
    </row>
    <row r="405" spans="1:20" x14ac:dyDescent="0.4">
      <c r="A405" t="s">
        <v>716</v>
      </c>
      <c r="B405" t="str">
        <f t="shared" si="71"/>
        <v xml:space="preserve">Tecno Spark Go 2024 </v>
      </c>
      <c r="C405" s="5" t="str">
        <f>MID(A405,FIND("(",A405)+1,FIND(",",A405)-FIND("(",A405)-1)</f>
        <v>Gravity Black</v>
      </c>
      <c r="D405" t="s">
        <v>701</v>
      </c>
      <c r="E405" s="3" t="str">
        <f t="shared" si="72"/>
        <v>6,899</v>
      </c>
      <c r="F405">
        <v>4.3</v>
      </c>
      <c r="G405" t="s">
        <v>12</v>
      </c>
      <c r="H405" s="4" t="str">
        <f t="shared" si="73"/>
        <v>8%</v>
      </c>
      <c r="I405" t="s">
        <v>702</v>
      </c>
      <c r="J405" s="2" t="str">
        <f t="shared" si="74"/>
        <v xml:space="preserve">352 </v>
      </c>
      <c r="K405" s="2" t="str">
        <f t="shared" si="75"/>
        <v xml:space="preserve"> 10 </v>
      </c>
      <c r="L405" s="2" t="str">
        <f t="shared" si="76"/>
        <v xml:space="preserve">3 GB </v>
      </c>
      <c r="M405" s="2" t="str">
        <f t="shared" si="77"/>
        <v xml:space="preserve">64 GB </v>
      </c>
      <c r="N405" s="2" t="str">
        <f t="shared" si="78"/>
        <v xml:space="preserve">6.56 </v>
      </c>
      <c r="O405" s="2" t="str">
        <f t="shared" si="79"/>
        <v>13</v>
      </c>
      <c r="P405" s="2" t="str">
        <f t="shared" si="80"/>
        <v>0.8MP</v>
      </c>
      <c r="Q405" s="2" t="str">
        <f t="shared" si="81"/>
        <v xml:space="preserve">5000 </v>
      </c>
      <c r="R405" s="2" t="str">
        <f t="shared" si="82"/>
        <v xml:space="preserve">Unisoc T606 </v>
      </c>
      <c r="T405" t="s">
        <v>717</v>
      </c>
    </row>
    <row r="406" spans="1:20" x14ac:dyDescent="0.4">
      <c r="A406" t="s">
        <v>389</v>
      </c>
      <c r="B406" t="str">
        <f t="shared" si="71"/>
        <v xml:space="preserve">REDMI Note 13 5G </v>
      </c>
      <c r="C406" s="5" t="str">
        <f>MID(A406,FIND("(",A406)+1,FIND(",",A406)-FIND("(",A406)-1)</f>
        <v>Stealth Black</v>
      </c>
      <c r="D406" t="s">
        <v>718</v>
      </c>
      <c r="E406" s="3" t="str">
        <f t="shared" si="72"/>
        <v>17,990</v>
      </c>
      <c r="F406">
        <v>4.0999999999999996</v>
      </c>
      <c r="G406" t="s">
        <v>358</v>
      </c>
      <c r="H406" s="4" t="str">
        <f t="shared" si="73"/>
        <v>28%</v>
      </c>
      <c r="I406" t="s">
        <v>484</v>
      </c>
      <c r="J406" s="2" t="str">
        <f t="shared" si="74"/>
        <v xml:space="preserve">1,856 </v>
      </c>
      <c r="K406" s="2" t="str">
        <f t="shared" si="75"/>
        <v xml:space="preserve"> 119 </v>
      </c>
      <c r="L406" s="2" t="str">
        <f t="shared" si="76"/>
        <v xml:space="preserve">12 GB </v>
      </c>
      <c r="M406" s="2" t="str">
        <f t="shared" si="77"/>
        <v xml:space="preserve">256 GB </v>
      </c>
      <c r="N406" s="2" t="str">
        <f t="shared" si="78"/>
        <v xml:space="preserve">6.67 </v>
      </c>
      <c r="O406" s="2" t="str">
        <f t="shared" si="79"/>
        <v>108</v>
      </c>
      <c r="P406" s="2" t="e">
        <f t="shared" si="80"/>
        <v>#VALUE!</v>
      </c>
      <c r="Q406" s="2" t="str">
        <f t="shared" si="81"/>
        <v xml:space="preserve">5000 </v>
      </c>
      <c r="R406" s="2" t="e">
        <f t="shared" si="82"/>
        <v>#VALUE!</v>
      </c>
      <c r="T406" t="s">
        <v>485</v>
      </c>
    </row>
    <row r="407" spans="1:20" x14ac:dyDescent="0.4">
      <c r="A407" t="s">
        <v>647</v>
      </c>
      <c r="B407" t="str">
        <f t="shared" si="71"/>
        <v xml:space="preserve">SAMSUNG Galaxy M14 5G </v>
      </c>
      <c r="C407" s="5" t="str">
        <f>MID(A407,FIND("(",A407)+1,FIND(",",A407)-FIND("(",A407)-1)</f>
        <v>Berry Blue</v>
      </c>
      <c r="D407" t="s">
        <v>243</v>
      </c>
      <c r="E407" s="3" t="str">
        <f t="shared" si="72"/>
        <v>13,999</v>
      </c>
      <c r="F407">
        <v>4.2</v>
      </c>
      <c r="G407" t="s">
        <v>95</v>
      </c>
      <c r="H407" s="4" t="str">
        <f t="shared" si="73"/>
        <v>26%</v>
      </c>
      <c r="I407" t="s">
        <v>543</v>
      </c>
      <c r="J407" s="2" t="str">
        <f t="shared" si="74"/>
        <v xml:space="preserve">24,338 </v>
      </c>
      <c r="K407" s="2" t="str">
        <f t="shared" si="75"/>
        <v xml:space="preserve"> 1,532 </v>
      </c>
      <c r="L407" s="2" t="str">
        <f t="shared" si="76"/>
        <v xml:space="preserve">6 GB </v>
      </c>
      <c r="M407" s="2" t="str">
        <f t="shared" si="77"/>
        <v xml:space="preserve">128 GB </v>
      </c>
      <c r="N407" s="2" t="str">
        <f t="shared" si="78"/>
        <v xml:space="preserve">6.6 </v>
      </c>
      <c r="O407" s="2" t="str">
        <f t="shared" si="79"/>
        <v>50</v>
      </c>
      <c r="P407" s="2" t="e">
        <f t="shared" si="80"/>
        <v>#VALUE!</v>
      </c>
      <c r="Q407" s="2" t="str">
        <f t="shared" si="81"/>
        <v xml:space="preserve">6000 </v>
      </c>
      <c r="R407" s="2" t="e">
        <f t="shared" si="82"/>
        <v>#VALUE!</v>
      </c>
      <c r="T407" t="s">
        <v>648</v>
      </c>
    </row>
    <row r="408" spans="1:20" x14ac:dyDescent="0.4">
      <c r="A408" t="s">
        <v>719</v>
      </c>
      <c r="B408" t="str">
        <f t="shared" si="71"/>
        <v xml:space="preserve">SAMSUNG Galaxy F14 5G </v>
      </c>
      <c r="C408" s="5" t="str">
        <f>MID(A408,FIND("(",A408)+1,FIND(",",A408)-FIND("(",A408)-1)</f>
        <v>OMG Black</v>
      </c>
      <c r="D408" t="s">
        <v>720</v>
      </c>
      <c r="E408" s="3" t="str">
        <f t="shared" si="72"/>
        <v>11,990</v>
      </c>
      <c r="F408">
        <v>4.2</v>
      </c>
      <c r="G408" t="s">
        <v>110</v>
      </c>
      <c r="H408" s="4" t="str">
        <f t="shared" si="73"/>
        <v>35%</v>
      </c>
      <c r="I408" t="s">
        <v>721</v>
      </c>
      <c r="J408" s="2" t="str">
        <f t="shared" si="74"/>
        <v xml:space="preserve">1,17,764 </v>
      </c>
      <c r="K408" s="2" t="str">
        <f t="shared" si="75"/>
        <v xml:space="preserve"> 8,393 </v>
      </c>
      <c r="L408" s="2" t="str">
        <f t="shared" si="76"/>
        <v xml:space="preserve">6 GB </v>
      </c>
      <c r="M408" s="2" t="str">
        <f t="shared" si="77"/>
        <v xml:space="preserve">128 GB </v>
      </c>
      <c r="N408" s="2" t="str">
        <f t="shared" si="78"/>
        <v xml:space="preserve">6.6 </v>
      </c>
      <c r="O408" s="2" t="str">
        <f t="shared" si="79"/>
        <v>50</v>
      </c>
      <c r="P408" s="2" t="str">
        <f t="shared" si="80"/>
        <v>2MP</v>
      </c>
      <c r="Q408" s="2" t="str">
        <f t="shared" si="81"/>
        <v xml:space="preserve">6000 </v>
      </c>
      <c r="R408" s="2" t="str">
        <f t="shared" si="82"/>
        <v xml:space="preserve">Exynos 1330, Octa Core </v>
      </c>
      <c r="T408" t="s">
        <v>722</v>
      </c>
    </row>
    <row r="409" spans="1:20" x14ac:dyDescent="0.4">
      <c r="A409" t="s">
        <v>723</v>
      </c>
      <c r="B409" t="str">
        <f t="shared" si="71"/>
        <v xml:space="preserve">REDMI Note 13 5G </v>
      </c>
      <c r="C409" s="5" t="str">
        <f>MID(A409,FIND("(",A409)+1,FIND(",",A409)-FIND("(",A409)-1)</f>
        <v>Prism Gold</v>
      </c>
      <c r="D409" t="s">
        <v>80</v>
      </c>
      <c r="E409" s="3" t="str">
        <f t="shared" si="72"/>
        <v>16,999</v>
      </c>
      <c r="F409">
        <v>4.2</v>
      </c>
      <c r="G409" t="s">
        <v>56</v>
      </c>
      <c r="H409" s="4" t="str">
        <f t="shared" si="73"/>
        <v>19%</v>
      </c>
      <c r="I409" t="s">
        <v>708</v>
      </c>
      <c r="J409" s="2" t="str">
        <f t="shared" si="74"/>
        <v xml:space="preserve">9,895 </v>
      </c>
      <c r="K409" s="2" t="str">
        <f t="shared" si="75"/>
        <v xml:space="preserve"> 594 </v>
      </c>
      <c r="L409" s="2" t="str">
        <f t="shared" si="76"/>
        <v xml:space="preserve">6 GB </v>
      </c>
      <c r="M409" s="2" t="str">
        <f t="shared" si="77"/>
        <v xml:space="preserve">128 GB </v>
      </c>
      <c r="N409" s="2" t="str">
        <f t="shared" si="78"/>
        <v xml:space="preserve">6.67 </v>
      </c>
      <c r="O409" s="2" t="str">
        <f t="shared" si="79"/>
        <v>108</v>
      </c>
      <c r="P409" s="2" t="str">
        <f t="shared" si="80"/>
        <v>2MP</v>
      </c>
      <c r="Q409" s="2" t="str">
        <f t="shared" si="81"/>
        <v xml:space="preserve">5000 </v>
      </c>
      <c r="R409" s="2" t="str">
        <f t="shared" si="82"/>
        <v xml:space="preserve">Dimensity 6080 </v>
      </c>
      <c r="T409" t="s">
        <v>709</v>
      </c>
    </row>
    <row r="410" spans="1:20" x14ac:dyDescent="0.4">
      <c r="A410" t="s">
        <v>724</v>
      </c>
      <c r="B410" t="str">
        <f t="shared" si="71"/>
        <v xml:space="preserve">realme NARZO 70 5G </v>
      </c>
      <c r="C410" s="5" t="str">
        <f>MID(A410,FIND("(",A410)+1,FIND(",",A410)-FIND("(",A410)-1)</f>
        <v>ICE BLUE</v>
      </c>
      <c r="D410" t="s">
        <v>725</v>
      </c>
      <c r="E410" s="3" t="str">
        <f t="shared" si="72"/>
        <v>15,449</v>
      </c>
      <c r="F410">
        <v>4.3</v>
      </c>
      <c r="G410" t="s">
        <v>192</v>
      </c>
      <c r="H410" s="4" t="str">
        <f t="shared" si="73"/>
        <v>18%</v>
      </c>
      <c r="I410" t="s">
        <v>726</v>
      </c>
      <c r="J410" s="2" t="str">
        <f t="shared" si="74"/>
        <v xml:space="preserve">350 </v>
      </c>
      <c r="K410" s="2" t="str">
        <f t="shared" si="75"/>
        <v xml:space="preserve"> 15 </v>
      </c>
      <c r="L410" s="2" t="str">
        <f t="shared" si="76"/>
        <v xml:space="preserve">8 GB </v>
      </c>
      <c r="M410" s="2" t="str">
        <f t="shared" si="77"/>
        <v xml:space="preserve">128 GB </v>
      </c>
      <c r="N410" s="2" t="str">
        <f t="shared" si="78"/>
        <v xml:space="preserve">6.67 </v>
      </c>
      <c r="O410" s="2" t="str">
        <f t="shared" si="79"/>
        <v>50</v>
      </c>
      <c r="P410" s="2" t="e">
        <f t="shared" si="80"/>
        <v>#VALUE!</v>
      </c>
      <c r="Q410" s="2" t="str">
        <f t="shared" si="81"/>
        <v xml:space="preserve"> | 16MP Front Camera5000 </v>
      </c>
      <c r="R410" s="2" t="e">
        <f t="shared" si="82"/>
        <v>#VALUE!</v>
      </c>
      <c r="T410" t="s">
        <v>727</v>
      </c>
    </row>
    <row r="411" spans="1:20" x14ac:dyDescent="0.4">
      <c r="A411" t="s">
        <v>728</v>
      </c>
      <c r="B411" t="str">
        <f t="shared" si="71"/>
        <v xml:space="preserve">MOTOROLA G04 </v>
      </c>
      <c r="C411" s="5" t="str">
        <f>MID(A411,FIND("(",A411)+1,FIND(",",A411)-FIND("(",A411)-1)</f>
        <v>Sea Green</v>
      </c>
      <c r="D411" t="s">
        <v>46</v>
      </c>
      <c r="E411" s="3" t="str">
        <f t="shared" si="72"/>
        <v>6,999</v>
      </c>
      <c r="F411">
        <v>4.2</v>
      </c>
      <c r="G411" t="s">
        <v>71</v>
      </c>
      <c r="H411" s="4" t="str">
        <f t="shared" si="73"/>
        <v>30%</v>
      </c>
      <c r="I411" t="s">
        <v>729</v>
      </c>
      <c r="J411" s="2" t="str">
        <f t="shared" si="74"/>
        <v xml:space="preserve">13,547 </v>
      </c>
      <c r="K411" s="2" t="str">
        <f t="shared" si="75"/>
        <v xml:space="preserve"> 868 </v>
      </c>
      <c r="L411" s="2" t="str">
        <f t="shared" si="76"/>
        <v xml:space="preserve">4 GB </v>
      </c>
      <c r="M411" s="2" t="str">
        <f t="shared" si="77"/>
        <v xml:space="preserve">64 GB </v>
      </c>
      <c r="N411" s="2" t="str">
        <f t="shared" si="78"/>
        <v xml:space="preserve">6.6 </v>
      </c>
      <c r="O411" s="2" t="str">
        <f t="shared" si="79"/>
        <v>16</v>
      </c>
      <c r="P411" s="2" t="e">
        <f t="shared" si="80"/>
        <v>#VALUE!</v>
      </c>
      <c r="Q411" s="2" t="str">
        <f t="shared" si="81"/>
        <v xml:space="preserve"> | 5MP Front Camera5000 </v>
      </c>
      <c r="R411" s="2" t="str">
        <f t="shared" si="82"/>
        <v xml:space="preserve">Unisoc T606 </v>
      </c>
      <c r="T411" t="s">
        <v>730</v>
      </c>
    </row>
    <row r="412" spans="1:20" x14ac:dyDescent="0.4">
      <c r="A412" t="s">
        <v>5</v>
      </c>
      <c r="B412" t="str">
        <f t="shared" si="71"/>
        <v xml:space="preserve">REDMI Note 13 Pro 5G </v>
      </c>
      <c r="C412" s="5" t="str">
        <f>MID(A412,FIND("(",A412)+1,FIND(",",A412)-FIND("(",A412)-1)</f>
        <v>Midnight Black</v>
      </c>
      <c r="D412" t="s">
        <v>6</v>
      </c>
      <c r="E412" s="3" t="str">
        <f t="shared" si="72"/>
        <v>24,999</v>
      </c>
      <c r="F412">
        <v>4.3</v>
      </c>
      <c r="G412" t="s">
        <v>7</v>
      </c>
      <c r="H412" s="4" t="str">
        <f t="shared" si="73"/>
        <v>13%</v>
      </c>
      <c r="I412" t="s">
        <v>8</v>
      </c>
      <c r="J412" s="2" t="str">
        <f t="shared" si="74"/>
        <v xml:space="preserve">16,522 </v>
      </c>
      <c r="K412" s="2" t="str">
        <f t="shared" si="75"/>
        <v xml:space="preserve"> 1,485 </v>
      </c>
      <c r="L412" s="2" t="str">
        <f t="shared" si="76"/>
        <v xml:space="preserve">8 GB </v>
      </c>
      <c r="M412" s="2" t="str">
        <f t="shared" si="77"/>
        <v xml:space="preserve">128 GB </v>
      </c>
      <c r="N412" s="2" t="str">
        <f t="shared" si="78"/>
        <v xml:space="preserve">6.67 </v>
      </c>
      <c r="O412" s="2" t="str">
        <f t="shared" si="79"/>
        <v>200</v>
      </c>
      <c r="P412" s="2" t="str">
        <f t="shared" si="80"/>
        <v>8MP + 2MP</v>
      </c>
      <c r="Q412" s="2" t="str">
        <f t="shared" si="81"/>
        <v xml:space="preserve">5100 </v>
      </c>
      <c r="R412" s="2" t="str">
        <f t="shared" si="82"/>
        <v xml:space="preserve">7s Gen 2 Mobile Platform 5G </v>
      </c>
      <c r="T412" t="s">
        <v>9</v>
      </c>
    </row>
    <row r="413" spans="1:20" x14ac:dyDescent="0.4">
      <c r="A413" t="s">
        <v>10</v>
      </c>
      <c r="B413" t="str">
        <f t="shared" si="71"/>
        <v xml:space="preserve">REDMI Note 13 Pro+ 5G </v>
      </c>
      <c r="C413" s="5" t="str">
        <f>MID(A413,FIND("(",A413)+1,FIND(",",A413)-FIND("(",A413)-1)</f>
        <v>Fusion White</v>
      </c>
      <c r="D413" t="s">
        <v>11</v>
      </c>
      <c r="E413" s="3" t="str">
        <f t="shared" si="72"/>
        <v>30,999</v>
      </c>
      <c r="F413">
        <v>4.2</v>
      </c>
      <c r="G413" t="s">
        <v>12</v>
      </c>
      <c r="H413" s="4" t="str">
        <f t="shared" si="73"/>
        <v>8%</v>
      </c>
      <c r="I413" t="s">
        <v>13</v>
      </c>
      <c r="J413" s="2" t="str">
        <f t="shared" si="74"/>
        <v xml:space="preserve">7,304 </v>
      </c>
      <c r="K413" s="2" t="str">
        <f t="shared" si="75"/>
        <v xml:space="preserve"> 825 </v>
      </c>
      <c r="L413" s="2" t="str">
        <f t="shared" si="76"/>
        <v xml:space="preserve">8 GB </v>
      </c>
      <c r="M413" s="2" t="str">
        <f t="shared" si="77"/>
        <v xml:space="preserve">256 GB </v>
      </c>
      <c r="N413" s="2" t="str">
        <f t="shared" si="78"/>
        <v xml:space="preserve">6.67 </v>
      </c>
      <c r="O413" s="2" t="str">
        <f t="shared" si="79"/>
        <v>200</v>
      </c>
      <c r="P413" s="2" t="str">
        <f t="shared" si="80"/>
        <v>8MP + 2MP</v>
      </c>
      <c r="Q413" s="2" t="str">
        <f t="shared" si="81"/>
        <v xml:space="preserve">5000 </v>
      </c>
      <c r="R413" s="2" t="str">
        <f t="shared" si="82"/>
        <v xml:space="preserve">Dimensity 7200 Ultra 5G </v>
      </c>
      <c r="T413" t="s">
        <v>14</v>
      </c>
    </row>
    <row r="414" spans="1:20" x14ac:dyDescent="0.4">
      <c r="A414" t="s">
        <v>220</v>
      </c>
      <c r="B414" t="str">
        <f t="shared" si="71"/>
        <v xml:space="preserve">SAMSUNG Galaxy M34 5G without charger </v>
      </c>
      <c r="C414" s="5" t="str">
        <f>MID(A414,FIND("(",A414)+1,FIND(",",A414)-FIND("(",A414)-1)</f>
        <v>Prism Silver</v>
      </c>
      <c r="D414" t="s">
        <v>80</v>
      </c>
      <c r="E414" s="3" t="str">
        <f t="shared" si="72"/>
        <v>16,999</v>
      </c>
      <c r="F414">
        <v>4.2</v>
      </c>
      <c r="G414" t="s">
        <v>437</v>
      </c>
      <c r="H414" s="4" t="str">
        <f t="shared" si="73"/>
        <v>33%</v>
      </c>
      <c r="I414" t="s">
        <v>731</v>
      </c>
      <c r="J414" s="2" t="str">
        <f t="shared" si="74"/>
        <v xml:space="preserve">908 </v>
      </c>
      <c r="K414" s="2" t="str">
        <f t="shared" si="75"/>
        <v xml:space="preserve"> 79 </v>
      </c>
      <c r="L414" s="2" t="str">
        <f t="shared" si="76"/>
        <v xml:space="preserve">8 GB </v>
      </c>
      <c r="M414" s="2" t="str">
        <f t="shared" si="77"/>
        <v xml:space="preserve">128 GB </v>
      </c>
      <c r="N414" s="2" t="str">
        <f t="shared" si="78"/>
        <v xml:space="preserve">6.5 </v>
      </c>
      <c r="O414" s="2" t="str">
        <f t="shared" si="79"/>
        <v>50</v>
      </c>
      <c r="P414" s="2" t="e">
        <f t="shared" si="80"/>
        <v>#VALUE!</v>
      </c>
      <c r="Q414" s="2" t="str">
        <f t="shared" si="81"/>
        <v xml:space="preserve">6000 </v>
      </c>
      <c r="R414" s="2" t="e">
        <f t="shared" si="82"/>
        <v>#VALUE!</v>
      </c>
      <c r="T414" t="s">
        <v>732</v>
      </c>
    </row>
    <row r="415" spans="1:20" x14ac:dyDescent="0.4">
      <c r="A415" t="s">
        <v>733</v>
      </c>
      <c r="B415" t="str">
        <f t="shared" si="71"/>
        <v xml:space="preserve">REDMI Note 12 5G </v>
      </c>
      <c r="C415" s="5" t="str">
        <f>MID(A415,FIND("(",A415)+1,FIND(",",A415)-FIND("(",A415)-1)</f>
        <v>Matte Black</v>
      </c>
      <c r="D415" t="s">
        <v>80</v>
      </c>
      <c r="E415" s="3" t="str">
        <f t="shared" si="72"/>
        <v>16,999</v>
      </c>
      <c r="F415">
        <v>4.2</v>
      </c>
      <c r="G415" t="s">
        <v>51</v>
      </c>
      <c r="H415" s="4" t="str">
        <f t="shared" si="73"/>
        <v>22%</v>
      </c>
      <c r="I415" t="s">
        <v>734</v>
      </c>
      <c r="J415" s="2" t="str">
        <f t="shared" si="74"/>
        <v xml:space="preserve">15,122 </v>
      </c>
      <c r="K415" s="2" t="str">
        <f t="shared" si="75"/>
        <v xml:space="preserve"> 1,058 </v>
      </c>
      <c r="L415" s="2" t="str">
        <f t="shared" si="76"/>
        <v xml:space="preserve">6 GB </v>
      </c>
      <c r="M415" s="2" t="str">
        <f t="shared" si="77"/>
        <v xml:space="preserve">128 GB </v>
      </c>
      <c r="N415" s="2" t="str">
        <f t="shared" si="78"/>
        <v xml:space="preserve">6.67 </v>
      </c>
      <c r="O415" s="2" t="str">
        <f t="shared" si="79"/>
        <v>48</v>
      </c>
      <c r="P415" s="2" t="str">
        <f t="shared" si="80"/>
        <v>8MP + 2MP</v>
      </c>
      <c r="Q415" s="2" t="str">
        <f t="shared" si="81"/>
        <v xml:space="preserve">5000 </v>
      </c>
      <c r="R415" s="2" t="str">
        <f t="shared" si="82"/>
        <v xml:space="preserve">Qualcomm Snapdragon 4 Gen 1 </v>
      </c>
      <c r="T415" t="s">
        <v>735</v>
      </c>
    </row>
    <row r="416" spans="1:20" x14ac:dyDescent="0.4">
      <c r="A416" t="s">
        <v>35</v>
      </c>
      <c r="B416" t="str">
        <f t="shared" si="71"/>
        <v xml:space="preserve">REDMI Note 13 Pro 5G </v>
      </c>
      <c r="C416" s="5" t="str">
        <f>MID(A416,FIND("(",A416)+1,FIND(",",A416)-FIND("(",A416)-1)</f>
        <v>Arctic White</v>
      </c>
      <c r="D416" t="s">
        <v>6</v>
      </c>
      <c r="E416" s="3" t="str">
        <f t="shared" si="72"/>
        <v>24,999</v>
      </c>
      <c r="F416">
        <v>4.3</v>
      </c>
      <c r="G416" t="s">
        <v>7</v>
      </c>
      <c r="H416" s="4" t="str">
        <f t="shared" si="73"/>
        <v>13%</v>
      </c>
      <c r="I416" t="s">
        <v>8</v>
      </c>
      <c r="J416" s="2" t="str">
        <f t="shared" si="74"/>
        <v xml:space="preserve">16,522 </v>
      </c>
      <c r="K416" s="2" t="str">
        <f t="shared" si="75"/>
        <v xml:space="preserve"> 1,485 </v>
      </c>
      <c r="L416" s="2" t="str">
        <f t="shared" si="76"/>
        <v xml:space="preserve">8 GB </v>
      </c>
      <c r="M416" s="2" t="str">
        <f t="shared" si="77"/>
        <v xml:space="preserve">128 GB </v>
      </c>
      <c r="N416" s="2" t="str">
        <f t="shared" si="78"/>
        <v xml:space="preserve">6.67 </v>
      </c>
      <c r="O416" s="2" t="str">
        <f t="shared" si="79"/>
        <v>200</v>
      </c>
      <c r="P416" s="2" t="str">
        <f t="shared" si="80"/>
        <v>8MP + 2MP</v>
      </c>
      <c r="Q416" s="2" t="str">
        <f t="shared" si="81"/>
        <v xml:space="preserve">5100 </v>
      </c>
      <c r="R416" s="2" t="str">
        <f t="shared" si="82"/>
        <v xml:space="preserve">7s Gen 2 Mobile Platform 5G </v>
      </c>
      <c r="T416" t="s">
        <v>9</v>
      </c>
    </row>
    <row r="417" spans="1:20" x14ac:dyDescent="0.4">
      <c r="A417" t="s">
        <v>36</v>
      </c>
      <c r="B417" t="str">
        <f t="shared" si="71"/>
        <v xml:space="preserve">REDMI Note 13 Pro+ 5G </v>
      </c>
      <c r="C417" s="5" t="str">
        <f>MID(A417,FIND("(",A417)+1,FIND(",",A417)-FIND("(",A417)-1)</f>
        <v>Fusion Black</v>
      </c>
      <c r="D417" t="s">
        <v>11</v>
      </c>
      <c r="E417" s="3" t="str">
        <f t="shared" si="72"/>
        <v>30,999</v>
      </c>
      <c r="F417">
        <v>4.2</v>
      </c>
      <c r="G417" t="s">
        <v>12</v>
      </c>
      <c r="H417" s="4" t="str">
        <f t="shared" si="73"/>
        <v>8%</v>
      </c>
      <c r="I417" t="s">
        <v>13</v>
      </c>
      <c r="J417" s="2" t="str">
        <f t="shared" si="74"/>
        <v xml:space="preserve">7,304 </v>
      </c>
      <c r="K417" s="2" t="str">
        <f t="shared" si="75"/>
        <v xml:space="preserve"> 825 </v>
      </c>
      <c r="L417" s="2" t="str">
        <f t="shared" si="76"/>
        <v xml:space="preserve">8 GB </v>
      </c>
      <c r="M417" s="2" t="str">
        <f t="shared" si="77"/>
        <v xml:space="preserve">256 GB </v>
      </c>
      <c r="N417" s="2" t="str">
        <f t="shared" si="78"/>
        <v xml:space="preserve">6.67 </v>
      </c>
      <c r="O417" s="2" t="str">
        <f t="shared" si="79"/>
        <v>200</v>
      </c>
      <c r="P417" s="2" t="str">
        <f t="shared" si="80"/>
        <v>8MP + 2MP</v>
      </c>
      <c r="Q417" s="2" t="str">
        <f t="shared" si="81"/>
        <v xml:space="preserve">5000 </v>
      </c>
      <c r="R417" s="2" t="str">
        <f t="shared" si="82"/>
        <v xml:space="preserve">Dimensity 7200 Ultra 5G </v>
      </c>
      <c r="T417" t="s">
        <v>14</v>
      </c>
    </row>
    <row r="418" spans="1:20" x14ac:dyDescent="0.4">
      <c r="A418" t="s">
        <v>736</v>
      </c>
      <c r="B418" t="str">
        <f t="shared" si="71"/>
        <v xml:space="preserve">POCO C61 </v>
      </c>
      <c r="C418" s="5" t="str">
        <f>MID(A418,FIND("(",A418)+1,FIND(",",A418)-FIND("(",A418)-1)</f>
        <v>Diamond Dust Black</v>
      </c>
      <c r="D418" t="s">
        <v>46</v>
      </c>
      <c r="E418" s="3" t="str">
        <f t="shared" si="72"/>
        <v>6,999</v>
      </c>
      <c r="F418">
        <v>4.2</v>
      </c>
      <c r="G418" t="s">
        <v>71</v>
      </c>
      <c r="H418" s="4" t="str">
        <f t="shared" si="73"/>
        <v>30%</v>
      </c>
      <c r="I418" t="s">
        <v>737</v>
      </c>
      <c r="J418" s="2" t="str">
        <f t="shared" si="74"/>
        <v xml:space="preserve">7,585 </v>
      </c>
      <c r="K418" s="2" t="str">
        <f t="shared" si="75"/>
        <v xml:space="preserve"> 223 </v>
      </c>
      <c r="L418" s="2" t="str">
        <f t="shared" si="76"/>
        <v xml:space="preserve">6 GB </v>
      </c>
      <c r="M418" s="2" t="str">
        <f t="shared" si="77"/>
        <v xml:space="preserve">128 GB </v>
      </c>
      <c r="N418" s="2" t="str">
        <f t="shared" si="78"/>
        <v xml:space="preserve">6.71 </v>
      </c>
      <c r="O418" s="2" t="str">
        <f t="shared" si="79"/>
        <v>8</v>
      </c>
      <c r="P418" s="2" t="e">
        <f t="shared" si="80"/>
        <v>#VALUE!</v>
      </c>
      <c r="Q418" s="2" t="str">
        <f t="shared" si="81"/>
        <v xml:space="preserve"> | 5MP Front Camera5000 </v>
      </c>
      <c r="R418" s="2" t="str">
        <f t="shared" si="82"/>
        <v xml:space="preserve">Helio G36 </v>
      </c>
      <c r="T418" t="s">
        <v>738</v>
      </c>
    </row>
    <row r="419" spans="1:20" x14ac:dyDescent="0.4">
      <c r="A419" t="s">
        <v>739</v>
      </c>
      <c r="B419" t="str">
        <f t="shared" si="71"/>
        <v xml:space="preserve">OPPO Reno 12 Pro 5G </v>
      </c>
      <c r="C419" s="5" t="str">
        <f>MID(A419,FIND("(",A419)+1,FIND(",",A419)-FIND("(",A419)-1)</f>
        <v>Sunset Gold</v>
      </c>
      <c r="D419" t="s">
        <v>491</v>
      </c>
      <c r="E419" s="3" t="str">
        <f t="shared" si="72"/>
        <v>40,999</v>
      </c>
      <c r="F419">
        <v>4.3</v>
      </c>
      <c r="G419" t="s">
        <v>95</v>
      </c>
      <c r="H419" s="4" t="str">
        <f t="shared" si="73"/>
        <v>26%</v>
      </c>
      <c r="I419" t="s">
        <v>740</v>
      </c>
      <c r="J419" s="2" t="str">
        <f t="shared" si="74"/>
        <v xml:space="preserve">331 </v>
      </c>
      <c r="K419" s="2" t="str">
        <f t="shared" si="75"/>
        <v xml:space="preserve"> 25 </v>
      </c>
      <c r="L419" s="2" t="str">
        <f t="shared" si="76"/>
        <v xml:space="preserve">12 GB </v>
      </c>
      <c r="M419" s="2" t="str">
        <f t="shared" si="77"/>
        <v xml:space="preserve">512 GB </v>
      </c>
      <c r="N419" s="2" t="str">
        <f t="shared" si="78"/>
        <v xml:space="preserve">6.7 </v>
      </c>
      <c r="O419" s="2" t="str">
        <f t="shared" si="79"/>
        <v>50</v>
      </c>
      <c r="P419" s="2" t="str">
        <f t="shared" si="80"/>
        <v>8MP + 50MP</v>
      </c>
      <c r="Q419" s="2" t="str">
        <f t="shared" si="81"/>
        <v xml:space="preserve">5000 </v>
      </c>
      <c r="R419" s="2" t="str">
        <f t="shared" si="82"/>
        <v xml:space="preserve">Dimensity 7300 Energy </v>
      </c>
      <c r="T419" t="s">
        <v>741</v>
      </c>
    </row>
    <row r="420" spans="1:20" x14ac:dyDescent="0.4">
      <c r="A420" t="s">
        <v>742</v>
      </c>
      <c r="B420" t="str">
        <f t="shared" si="71"/>
        <v xml:space="preserve">POCO X6 5G </v>
      </c>
      <c r="C420" s="5" t="str">
        <f>MID(A420,FIND("(",A420)+1,FIND(",",A420)-FIND("(",A420)-1)</f>
        <v>Skyline Blue</v>
      </c>
      <c r="D420" t="s">
        <v>122</v>
      </c>
      <c r="E420" s="3" t="str">
        <f t="shared" si="72"/>
        <v>18,999</v>
      </c>
      <c r="F420">
        <v>4.2</v>
      </c>
      <c r="G420" t="s">
        <v>366</v>
      </c>
      <c r="H420" s="4" t="str">
        <f t="shared" si="73"/>
        <v>24%</v>
      </c>
      <c r="I420" t="s">
        <v>367</v>
      </c>
      <c r="J420" s="2" t="str">
        <f t="shared" si="74"/>
        <v xml:space="preserve">12,093 </v>
      </c>
      <c r="K420" s="2" t="str">
        <f t="shared" si="75"/>
        <v xml:space="preserve"> 1,463 </v>
      </c>
      <c r="L420" s="2" t="str">
        <f t="shared" si="76"/>
        <v xml:space="preserve">8 GB </v>
      </c>
      <c r="M420" s="2" t="str">
        <f t="shared" si="77"/>
        <v xml:space="preserve">256 GB </v>
      </c>
      <c r="N420" s="2" t="str">
        <f t="shared" si="78"/>
        <v xml:space="preserve">6.67 </v>
      </c>
      <c r="O420" s="2" t="str">
        <f t="shared" si="79"/>
        <v>64</v>
      </c>
      <c r="P420" s="2" t="str">
        <f t="shared" si="80"/>
        <v>8MP + 2MP</v>
      </c>
      <c r="Q420" s="2" t="str">
        <f t="shared" si="81"/>
        <v xml:space="preserve">5100 </v>
      </c>
      <c r="R420" s="2" t="str">
        <f t="shared" si="82"/>
        <v xml:space="preserve">7s Gen 2 Mobile Platform 5G </v>
      </c>
      <c r="T420" t="s">
        <v>368</v>
      </c>
    </row>
    <row r="421" spans="1:20" x14ac:dyDescent="0.4">
      <c r="A421" t="s">
        <v>743</v>
      </c>
      <c r="B421" t="str">
        <f t="shared" si="71"/>
        <v xml:space="preserve">Xiaomi 14 CIVI </v>
      </c>
      <c r="C421" s="5" t="str">
        <f>MID(A421,FIND("(",A421)+1,FIND(",",A421)-FIND("(",A421)-1)</f>
        <v>Matcha Green</v>
      </c>
      <c r="D421" t="s">
        <v>744</v>
      </c>
      <c r="E421" s="3" t="str">
        <f t="shared" si="72"/>
        <v>47,999</v>
      </c>
      <c r="F421">
        <v>4.3</v>
      </c>
      <c r="G421" t="s">
        <v>22</v>
      </c>
      <c r="H421" s="4" t="str">
        <f t="shared" si="73"/>
        <v>20%</v>
      </c>
      <c r="I421" t="s">
        <v>745</v>
      </c>
      <c r="J421" s="2" t="str">
        <f t="shared" si="74"/>
        <v xml:space="preserve">205 </v>
      </c>
      <c r="K421" s="2" t="str">
        <f t="shared" si="75"/>
        <v xml:space="preserve"> 23 </v>
      </c>
      <c r="L421" s="2" t="str">
        <f t="shared" si="76"/>
        <v xml:space="preserve">12 GB </v>
      </c>
      <c r="M421" s="2" t="str">
        <f t="shared" si="77"/>
        <v xml:space="preserve">512 GB </v>
      </c>
      <c r="N421" s="2" t="str">
        <f t="shared" si="78"/>
        <v xml:space="preserve">6.55 </v>
      </c>
      <c r="O421" s="2" t="str">
        <f t="shared" si="79"/>
        <v>50</v>
      </c>
      <c r="P421" s="2" t="e">
        <f t="shared" si="80"/>
        <v>#VALUE!</v>
      </c>
      <c r="Q421" s="2" t="str">
        <f t="shared" si="81"/>
        <v xml:space="preserve"> | 32MP + 32MP Dual Front Camera4700 </v>
      </c>
      <c r="R421" s="2" t="str">
        <f t="shared" si="82"/>
        <v xml:space="preserve">8s Gen 3 Mobile Platform </v>
      </c>
      <c r="T421" t="s">
        <v>746</v>
      </c>
    </row>
    <row r="422" spans="1:20" x14ac:dyDescent="0.4">
      <c r="A422" t="s">
        <v>43</v>
      </c>
      <c r="B422" t="str">
        <f t="shared" si="71"/>
        <v xml:space="preserve">REDMI Note 13 Pro 5G </v>
      </c>
      <c r="C422" s="5" t="str">
        <f>MID(A422,FIND("(",A422)+1,FIND(",",A422)-FIND("(",A422)-1)</f>
        <v>Coral Purple</v>
      </c>
      <c r="D422" t="s">
        <v>6</v>
      </c>
      <c r="E422" s="3" t="str">
        <f t="shared" si="72"/>
        <v>24,999</v>
      </c>
      <c r="F422">
        <v>4.3</v>
      </c>
      <c r="G422" t="s">
        <v>7</v>
      </c>
      <c r="H422" s="4" t="str">
        <f t="shared" si="73"/>
        <v>13%</v>
      </c>
      <c r="I422" t="s">
        <v>8</v>
      </c>
      <c r="J422" s="2" t="str">
        <f t="shared" si="74"/>
        <v xml:space="preserve">16,522 </v>
      </c>
      <c r="K422" s="2" t="str">
        <f t="shared" si="75"/>
        <v xml:space="preserve"> 1,485 </v>
      </c>
      <c r="L422" s="2" t="str">
        <f t="shared" si="76"/>
        <v xml:space="preserve">8 GB </v>
      </c>
      <c r="M422" s="2" t="str">
        <f t="shared" si="77"/>
        <v xml:space="preserve">128 GB </v>
      </c>
      <c r="N422" s="2" t="str">
        <f t="shared" si="78"/>
        <v xml:space="preserve">6.67 </v>
      </c>
      <c r="O422" s="2" t="str">
        <f t="shared" si="79"/>
        <v>200</v>
      </c>
      <c r="P422" s="2" t="str">
        <f t="shared" si="80"/>
        <v>8MP + 2MP</v>
      </c>
      <c r="Q422" s="2" t="str">
        <f t="shared" si="81"/>
        <v xml:space="preserve">5100 </v>
      </c>
      <c r="R422" s="2" t="str">
        <f t="shared" si="82"/>
        <v xml:space="preserve">7s Gen 2 Mobile Platform 5G </v>
      </c>
      <c r="T422" t="s">
        <v>9</v>
      </c>
    </row>
    <row r="423" spans="1:20" x14ac:dyDescent="0.4">
      <c r="A423" t="s">
        <v>44</v>
      </c>
      <c r="B423" t="str">
        <f t="shared" si="71"/>
        <v xml:space="preserve">REDMI Note 13 Pro+ 5G </v>
      </c>
      <c r="C423" s="5" t="str">
        <f>MID(A423,FIND("(",A423)+1,FIND(",",A423)-FIND("(",A423)-1)</f>
        <v>Fusion Purple</v>
      </c>
      <c r="D423" t="s">
        <v>11</v>
      </c>
      <c r="E423" s="3" t="str">
        <f t="shared" si="72"/>
        <v>30,999</v>
      </c>
      <c r="F423">
        <v>4.2</v>
      </c>
      <c r="G423" t="s">
        <v>12</v>
      </c>
      <c r="H423" s="4" t="str">
        <f t="shared" si="73"/>
        <v>8%</v>
      </c>
      <c r="I423" t="s">
        <v>13</v>
      </c>
      <c r="J423" s="2" t="str">
        <f t="shared" si="74"/>
        <v xml:space="preserve">7,304 </v>
      </c>
      <c r="K423" s="2" t="str">
        <f t="shared" si="75"/>
        <v xml:space="preserve"> 825 </v>
      </c>
      <c r="L423" s="2" t="str">
        <f t="shared" si="76"/>
        <v xml:space="preserve">8 GB </v>
      </c>
      <c r="M423" s="2" t="str">
        <f t="shared" si="77"/>
        <v xml:space="preserve">256 GB </v>
      </c>
      <c r="N423" s="2" t="str">
        <f t="shared" si="78"/>
        <v xml:space="preserve">6.67 </v>
      </c>
      <c r="O423" s="2" t="str">
        <f t="shared" si="79"/>
        <v>200</v>
      </c>
      <c r="P423" s="2" t="str">
        <f t="shared" si="80"/>
        <v>8MP + 2MP</v>
      </c>
      <c r="Q423" s="2" t="str">
        <f t="shared" si="81"/>
        <v xml:space="preserve">5000 </v>
      </c>
      <c r="R423" s="2" t="str">
        <f t="shared" si="82"/>
        <v xml:space="preserve">Dimensity 7200 Ultra 5G </v>
      </c>
      <c r="T423" t="s">
        <v>14</v>
      </c>
    </row>
    <row r="424" spans="1:20" x14ac:dyDescent="0.4">
      <c r="A424" t="s">
        <v>747</v>
      </c>
      <c r="B424" t="str">
        <f t="shared" si="71"/>
        <v xml:space="preserve">vivo T2x 5G </v>
      </c>
      <c r="C424" s="5" t="str">
        <f>MID(A424,FIND("(",A424)+1,FIND(",",A424)-FIND("(",A424)-1)</f>
        <v>Marine Blue</v>
      </c>
      <c r="D424" t="s">
        <v>304</v>
      </c>
      <c r="E424" s="3" t="str">
        <f t="shared" si="72"/>
        <v>12,999</v>
      </c>
      <c r="F424">
        <v>4.4000000000000004</v>
      </c>
      <c r="G424" t="s">
        <v>131</v>
      </c>
      <c r="H424" s="4" t="str">
        <f t="shared" si="73"/>
        <v>31%</v>
      </c>
      <c r="I424" t="s">
        <v>748</v>
      </c>
      <c r="J424" s="2" t="str">
        <f t="shared" si="74"/>
        <v xml:space="preserve">4,27,520 </v>
      </c>
      <c r="K424" s="2" t="str">
        <f t="shared" si="75"/>
        <v xml:space="preserve"> 23,191 </v>
      </c>
      <c r="L424" s="2" t="str">
        <f t="shared" si="76"/>
        <v xml:space="preserve">6 GB </v>
      </c>
      <c r="M424" s="2" t="str">
        <f t="shared" si="77"/>
        <v xml:space="preserve">128 GB </v>
      </c>
      <c r="N424" s="2" t="str">
        <f t="shared" si="78"/>
        <v xml:space="preserve">6.58 </v>
      </c>
      <c r="O424" s="2" t="str">
        <f t="shared" si="79"/>
        <v>50</v>
      </c>
      <c r="P424" s="2" t="str">
        <f t="shared" si="80"/>
        <v>2MP</v>
      </c>
      <c r="Q424" s="2" t="str">
        <f t="shared" si="81"/>
        <v xml:space="preserve">5000 </v>
      </c>
      <c r="R424" s="2" t="str">
        <f t="shared" si="82"/>
        <v xml:space="preserve">Mediatek Dimensity 6020 </v>
      </c>
      <c r="T424" t="s">
        <v>749</v>
      </c>
    </row>
    <row r="425" spans="1:20" x14ac:dyDescent="0.4">
      <c r="A425" t="s">
        <v>378</v>
      </c>
      <c r="B425" t="str">
        <f t="shared" si="71"/>
        <v xml:space="preserve">REDMI Note 13 Pro 5G </v>
      </c>
      <c r="C425" s="5" t="str">
        <f>MID(A425,FIND("(",A425)+1,FIND(",",A425)-FIND("(",A425)-1)</f>
        <v>Coral Purple</v>
      </c>
      <c r="D425" t="s">
        <v>750</v>
      </c>
      <c r="E425" s="3" t="str">
        <f t="shared" si="72"/>
        <v>23,446</v>
      </c>
      <c r="F425">
        <v>4.3</v>
      </c>
      <c r="G425" t="s">
        <v>366</v>
      </c>
      <c r="H425" s="4" t="str">
        <f t="shared" si="73"/>
        <v>24%</v>
      </c>
      <c r="I425" t="s">
        <v>8</v>
      </c>
      <c r="J425" s="2" t="str">
        <f t="shared" si="74"/>
        <v xml:space="preserve">16,522 </v>
      </c>
      <c r="K425" s="2" t="str">
        <f t="shared" si="75"/>
        <v xml:space="preserve"> 1,485 </v>
      </c>
      <c r="L425" s="2" t="str">
        <f t="shared" si="76"/>
        <v xml:space="preserve">8 GB </v>
      </c>
      <c r="M425" s="2" t="str">
        <f t="shared" si="77"/>
        <v xml:space="preserve">256 GB </v>
      </c>
      <c r="N425" s="2" t="str">
        <f t="shared" si="78"/>
        <v xml:space="preserve">6.67 </v>
      </c>
      <c r="O425" s="2" t="str">
        <f t="shared" si="79"/>
        <v>200</v>
      </c>
      <c r="P425" s="2" t="str">
        <f t="shared" si="80"/>
        <v>8MP + 2MP</v>
      </c>
      <c r="Q425" s="2" t="str">
        <f t="shared" si="81"/>
        <v xml:space="preserve">5100 </v>
      </c>
      <c r="R425" s="2" t="str">
        <f t="shared" si="82"/>
        <v xml:space="preserve">7s Gen 2 Mobile Platform 5G </v>
      </c>
      <c r="T425" t="s">
        <v>528</v>
      </c>
    </row>
    <row r="426" spans="1:20" x14ac:dyDescent="0.4">
      <c r="A426" t="s">
        <v>751</v>
      </c>
      <c r="B426" t="str">
        <f t="shared" si="71"/>
        <v xml:space="preserve">REDMI A3 </v>
      </c>
      <c r="C426" s="5" t="str">
        <f>MID(A426,FIND("(",A426)+1,FIND(",",A426)-FIND("(",A426)-1)</f>
        <v>Olive Green</v>
      </c>
      <c r="D426" t="s">
        <v>752</v>
      </c>
      <c r="E426" s="3" t="str">
        <f t="shared" si="72"/>
        <v>8,836</v>
      </c>
      <c r="F426">
        <v>4</v>
      </c>
      <c r="G426" t="s">
        <v>95</v>
      </c>
      <c r="H426" s="4" t="str">
        <f t="shared" si="73"/>
        <v>26%</v>
      </c>
      <c r="I426" t="s">
        <v>675</v>
      </c>
      <c r="J426" s="2" t="str">
        <f t="shared" si="74"/>
        <v xml:space="preserve">567 </v>
      </c>
      <c r="K426" s="2" t="str">
        <f t="shared" si="75"/>
        <v xml:space="preserve"> 31 </v>
      </c>
      <c r="L426" s="2" t="str">
        <f t="shared" si="76"/>
        <v xml:space="preserve">6 GB </v>
      </c>
      <c r="M426" s="2" t="str">
        <f t="shared" si="77"/>
        <v xml:space="preserve">128 GB </v>
      </c>
      <c r="N426" s="2" t="str">
        <f t="shared" si="78"/>
        <v xml:space="preserve">6.71 </v>
      </c>
      <c r="O426" s="2" t="str">
        <f t="shared" si="79"/>
        <v>8</v>
      </c>
      <c r="P426" s="2" t="e">
        <f t="shared" si="80"/>
        <v>#VALUE!</v>
      </c>
      <c r="Q426" s="2" t="str">
        <f t="shared" si="81"/>
        <v xml:space="preserve"> | 5MP Front Camera5000 </v>
      </c>
      <c r="R426" s="2" t="str">
        <f t="shared" si="82"/>
        <v xml:space="preserve">Mediatek Helio G36 </v>
      </c>
      <c r="T426" t="s">
        <v>676</v>
      </c>
    </row>
    <row r="427" spans="1:20" x14ac:dyDescent="0.4">
      <c r="A427" t="s">
        <v>753</v>
      </c>
      <c r="B427" t="str">
        <f t="shared" si="71"/>
        <v xml:space="preserve">realme 12 5G </v>
      </c>
      <c r="C427" s="5" t="str">
        <f>MID(A427,FIND("(",A427)+1,FIND(",",A427)-FIND("(",A427)-1)</f>
        <v>Twilight Purple</v>
      </c>
      <c r="D427" t="s">
        <v>80</v>
      </c>
      <c r="E427" s="3" t="str">
        <f t="shared" si="72"/>
        <v>16,999</v>
      </c>
      <c r="F427">
        <v>4.4000000000000004</v>
      </c>
      <c r="G427" t="s">
        <v>81</v>
      </c>
      <c r="H427" s="4" t="str">
        <f t="shared" si="73"/>
        <v>15%</v>
      </c>
      <c r="I427" t="s">
        <v>754</v>
      </c>
      <c r="J427" s="2" t="str">
        <f t="shared" si="74"/>
        <v xml:space="preserve">6,709 </v>
      </c>
      <c r="K427" s="2" t="str">
        <f t="shared" si="75"/>
        <v xml:space="preserve"> 440 </v>
      </c>
      <c r="L427" s="2" t="str">
        <f t="shared" si="76"/>
        <v xml:space="preserve">6 GB </v>
      </c>
      <c r="M427" s="2" t="str">
        <f t="shared" si="77"/>
        <v xml:space="preserve">128 GB </v>
      </c>
      <c r="N427" s="2" t="str">
        <f t="shared" si="78"/>
        <v xml:space="preserve">6.72 </v>
      </c>
      <c r="O427" s="2" t="str">
        <f t="shared" si="79"/>
        <v>108</v>
      </c>
      <c r="P427" s="2" t="str">
        <f t="shared" si="80"/>
        <v>2MP</v>
      </c>
      <c r="Q427" s="2" t="str">
        <f t="shared" si="81"/>
        <v xml:space="preserve">5000 </v>
      </c>
      <c r="R427" s="2" t="str">
        <f t="shared" si="82"/>
        <v xml:space="preserve">Dimensity 6100+ </v>
      </c>
      <c r="T427" t="s">
        <v>755</v>
      </c>
    </row>
    <row r="428" spans="1:20" x14ac:dyDescent="0.4">
      <c r="A428" t="s">
        <v>554</v>
      </c>
      <c r="B428" t="str">
        <f t="shared" si="71"/>
        <v xml:space="preserve">POCO F6 5G </v>
      </c>
      <c r="C428" s="5" t="str">
        <f>MID(A428,FIND("(",A428)+1,FIND(",",A428)-FIND("(",A428)-1)</f>
        <v>Titanium</v>
      </c>
      <c r="D428" t="s">
        <v>756</v>
      </c>
      <c r="E428" s="3" t="str">
        <f t="shared" si="72"/>
        <v>29,999</v>
      </c>
      <c r="F428">
        <v>4.2</v>
      </c>
      <c r="G428" t="s">
        <v>17</v>
      </c>
      <c r="H428" s="4" t="str">
        <f t="shared" si="73"/>
        <v>11%</v>
      </c>
      <c r="I428" t="s">
        <v>757</v>
      </c>
      <c r="J428" s="2" t="str">
        <f t="shared" si="74"/>
        <v xml:space="preserve">1,833 </v>
      </c>
      <c r="K428" s="2" t="str">
        <f t="shared" si="75"/>
        <v xml:space="preserve"> 178 </v>
      </c>
      <c r="L428" s="2" t="str">
        <f t="shared" si="76"/>
        <v xml:space="preserve">8 GB </v>
      </c>
      <c r="M428" s="2" t="str">
        <f t="shared" si="77"/>
        <v xml:space="preserve">256 GB </v>
      </c>
      <c r="N428" s="2" t="str">
        <f t="shared" si="78"/>
        <v xml:space="preserve">6.67 </v>
      </c>
      <c r="O428" s="2" t="str">
        <f t="shared" si="79"/>
        <v>50</v>
      </c>
      <c r="P428" s="2" t="str">
        <f t="shared" si="80"/>
        <v>8MP</v>
      </c>
      <c r="Q428" s="2" t="str">
        <f t="shared" si="81"/>
        <v xml:space="preserve">5000 </v>
      </c>
      <c r="R428" s="2" t="str">
        <f t="shared" si="82"/>
        <v xml:space="preserve">8s Gen3 </v>
      </c>
      <c r="T428" t="s">
        <v>758</v>
      </c>
    </row>
    <row r="429" spans="1:20" x14ac:dyDescent="0.4">
      <c r="A429" t="s">
        <v>759</v>
      </c>
      <c r="B429" t="str">
        <f t="shared" si="71"/>
        <v xml:space="preserve">vivo V30 5G </v>
      </c>
      <c r="C429" s="5" t="str">
        <f>MID(A429,FIND("(",A429)+1,FIND(",",A429)-FIND("(",A429)-1)</f>
        <v>Andaman Blue</v>
      </c>
      <c r="D429" t="s">
        <v>760</v>
      </c>
      <c r="E429" s="3" t="str">
        <f t="shared" si="72"/>
        <v>37,990</v>
      </c>
      <c r="F429">
        <v>4.5</v>
      </c>
      <c r="G429" t="s">
        <v>17</v>
      </c>
      <c r="H429" s="4" t="str">
        <f t="shared" si="73"/>
        <v>11%</v>
      </c>
      <c r="I429" t="s">
        <v>761</v>
      </c>
      <c r="J429" s="2" t="str">
        <f t="shared" si="74"/>
        <v xml:space="preserve">859 </v>
      </c>
      <c r="K429" s="2" t="str">
        <f t="shared" si="75"/>
        <v xml:space="preserve"> 85 </v>
      </c>
      <c r="L429" s="2" t="str">
        <f t="shared" si="76"/>
        <v xml:space="preserve">12 GB </v>
      </c>
      <c r="M429" s="2" t="str">
        <f t="shared" si="77"/>
        <v xml:space="preserve">256 GB </v>
      </c>
      <c r="N429" s="2" t="str">
        <f t="shared" si="78"/>
        <v xml:space="preserve">6.78 </v>
      </c>
      <c r="O429" s="2" t="str">
        <f t="shared" si="79"/>
        <v>50</v>
      </c>
      <c r="P429" s="2" t="str">
        <f t="shared" si="80"/>
        <v>50MP</v>
      </c>
      <c r="Q429" s="2" t="str">
        <f t="shared" si="81"/>
        <v xml:space="preserve">5000 </v>
      </c>
      <c r="R429" s="2" t="str">
        <f t="shared" si="82"/>
        <v xml:space="preserve">7 Gen 3 </v>
      </c>
      <c r="T429" t="s">
        <v>762</v>
      </c>
    </row>
    <row r="430" spans="1:20" x14ac:dyDescent="0.4">
      <c r="A430" t="s">
        <v>763</v>
      </c>
      <c r="B430" t="str">
        <f t="shared" si="71"/>
        <v xml:space="preserve">vivo T2x 5G </v>
      </c>
      <c r="C430" s="5" t="str">
        <f>MID(A430,FIND("(",A430)+1,FIND(",",A430)-FIND("(",A430)-1)</f>
        <v>Aurora Gold</v>
      </c>
      <c r="D430" t="s">
        <v>304</v>
      </c>
      <c r="E430" s="3" t="str">
        <f t="shared" si="72"/>
        <v>12,999</v>
      </c>
      <c r="F430">
        <v>4.4000000000000004</v>
      </c>
      <c r="G430" t="s">
        <v>131</v>
      </c>
      <c r="H430" s="4" t="str">
        <f t="shared" si="73"/>
        <v>31%</v>
      </c>
      <c r="I430" t="s">
        <v>748</v>
      </c>
      <c r="J430" s="2" t="str">
        <f t="shared" si="74"/>
        <v xml:space="preserve">4,27,520 </v>
      </c>
      <c r="K430" s="2" t="str">
        <f t="shared" si="75"/>
        <v xml:space="preserve"> 23,191 </v>
      </c>
      <c r="L430" s="2" t="str">
        <f t="shared" si="76"/>
        <v xml:space="preserve">6 GB </v>
      </c>
      <c r="M430" s="2" t="str">
        <f t="shared" si="77"/>
        <v xml:space="preserve">128 GB </v>
      </c>
      <c r="N430" s="2" t="str">
        <f t="shared" si="78"/>
        <v xml:space="preserve">6.58 </v>
      </c>
      <c r="O430" s="2" t="str">
        <f t="shared" si="79"/>
        <v>50</v>
      </c>
      <c r="P430" s="2" t="str">
        <f t="shared" si="80"/>
        <v>2MP</v>
      </c>
      <c r="Q430" s="2" t="str">
        <f t="shared" si="81"/>
        <v xml:space="preserve">5000 </v>
      </c>
      <c r="R430" s="2" t="str">
        <f t="shared" si="82"/>
        <v xml:space="preserve">Mediatek Dimensity 6020 </v>
      </c>
      <c r="T430" t="s">
        <v>749</v>
      </c>
    </row>
    <row r="431" spans="1:20" x14ac:dyDescent="0.4">
      <c r="A431" t="s">
        <v>764</v>
      </c>
      <c r="B431" t="str">
        <f t="shared" si="71"/>
        <v xml:space="preserve">SAMSUNG Galaxy M14 5G </v>
      </c>
      <c r="C431" s="5" t="str">
        <f>MID(A431,FIND("(",A431)+1,FIND(",",A431)-FIND("(",A431)-1)</f>
        <v>Icy Silver</v>
      </c>
      <c r="D431" t="s">
        <v>243</v>
      </c>
      <c r="E431" s="3" t="str">
        <f t="shared" si="72"/>
        <v>13,999</v>
      </c>
      <c r="F431">
        <v>4.2</v>
      </c>
      <c r="G431" t="s">
        <v>95</v>
      </c>
      <c r="H431" s="4" t="str">
        <f t="shared" si="73"/>
        <v>26%</v>
      </c>
      <c r="I431" t="s">
        <v>543</v>
      </c>
      <c r="J431" s="2" t="str">
        <f t="shared" si="74"/>
        <v xml:space="preserve">24,338 </v>
      </c>
      <c r="K431" s="2" t="str">
        <f t="shared" si="75"/>
        <v xml:space="preserve"> 1,532 </v>
      </c>
      <c r="L431" s="2" t="str">
        <f t="shared" si="76"/>
        <v xml:space="preserve">6 GB </v>
      </c>
      <c r="M431" s="2" t="str">
        <f t="shared" si="77"/>
        <v xml:space="preserve">128 GB </v>
      </c>
      <c r="N431" s="2" t="str">
        <f t="shared" si="78"/>
        <v xml:space="preserve">6.6 </v>
      </c>
      <c r="O431" s="2" t="str">
        <f t="shared" si="79"/>
        <v>50</v>
      </c>
      <c r="P431" s="2" t="e">
        <f t="shared" si="80"/>
        <v>#VALUE!</v>
      </c>
      <c r="Q431" s="2" t="str">
        <f t="shared" si="81"/>
        <v xml:space="preserve">6000 </v>
      </c>
      <c r="R431" s="2" t="e">
        <f t="shared" si="82"/>
        <v>#VALUE!</v>
      </c>
      <c r="T431" t="s">
        <v>765</v>
      </c>
    </row>
    <row r="432" spans="1:20" x14ac:dyDescent="0.4">
      <c r="A432" t="s">
        <v>766</v>
      </c>
      <c r="B432" t="str">
        <f t="shared" si="71"/>
        <v xml:space="preserve">REDMI Note 13 Pro 5G </v>
      </c>
      <c r="C432" s="5" t="str">
        <f>MID(A432,FIND("(",A432)+1,FIND(",",A432)-FIND("(",A432)-1)</f>
        <v>Scarlet Red</v>
      </c>
      <c r="D432" t="s">
        <v>6</v>
      </c>
      <c r="E432" s="3" t="str">
        <f t="shared" si="72"/>
        <v>24,999</v>
      </c>
      <c r="F432">
        <v>4.3</v>
      </c>
      <c r="G432" t="s">
        <v>7</v>
      </c>
      <c r="H432" s="4" t="str">
        <f t="shared" si="73"/>
        <v>13%</v>
      </c>
      <c r="I432" t="s">
        <v>8</v>
      </c>
      <c r="J432" s="2" t="str">
        <f t="shared" si="74"/>
        <v xml:space="preserve">16,522 </v>
      </c>
      <c r="K432" s="2" t="str">
        <f t="shared" si="75"/>
        <v xml:space="preserve"> 1,485 </v>
      </c>
      <c r="L432" s="2" t="str">
        <f t="shared" si="76"/>
        <v xml:space="preserve">8 GB </v>
      </c>
      <c r="M432" s="2" t="str">
        <f t="shared" si="77"/>
        <v xml:space="preserve">128 GB </v>
      </c>
      <c r="N432" s="2" t="str">
        <f t="shared" si="78"/>
        <v xml:space="preserve">6.67 </v>
      </c>
      <c r="O432" s="2" t="str">
        <f t="shared" si="79"/>
        <v>200</v>
      </c>
      <c r="P432" s="2" t="str">
        <f t="shared" si="80"/>
        <v>8MP + 2MP</v>
      </c>
      <c r="Q432" s="2" t="str">
        <f t="shared" si="81"/>
        <v xml:space="preserve">5100 </v>
      </c>
      <c r="R432" s="2" t="str">
        <f t="shared" si="82"/>
        <v xml:space="preserve">7s Gen 2 Mobile Platform 5G </v>
      </c>
      <c r="T432" t="s">
        <v>9</v>
      </c>
    </row>
    <row r="433" spans="1:20" x14ac:dyDescent="0.4">
      <c r="A433" t="s">
        <v>767</v>
      </c>
      <c r="B433" t="str">
        <f t="shared" si="71"/>
        <v xml:space="preserve">REDMI A3 </v>
      </c>
      <c r="C433" s="5" t="str">
        <f>MID(A433,FIND("(",A433)+1,FIND(",",A433)-FIND("(",A433)-1)</f>
        <v>Olive Green</v>
      </c>
      <c r="D433" t="s">
        <v>768</v>
      </c>
      <c r="E433" s="3" t="str">
        <f t="shared" si="72"/>
        <v>7,284</v>
      </c>
      <c r="F433">
        <v>4.0999999999999996</v>
      </c>
      <c r="G433" t="s">
        <v>156</v>
      </c>
      <c r="H433" s="4" t="str">
        <f t="shared" si="73"/>
        <v>27%</v>
      </c>
      <c r="I433" t="s">
        <v>769</v>
      </c>
      <c r="J433" s="2" t="str">
        <f t="shared" si="74"/>
        <v xml:space="preserve">2,151 </v>
      </c>
      <c r="K433" s="2" t="str">
        <f t="shared" si="75"/>
        <v xml:space="preserve"> 90 </v>
      </c>
      <c r="L433" s="2" t="str">
        <f t="shared" si="76"/>
        <v xml:space="preserve">3 GB </v>
      </c>
      <c r="M433" s="2" t="str">
        <f t="shared" si="77"/>
        <v xml:space="preserve">64 GB </v>
      </c>
      <c r="N433" s="2" t="str">
        <f t="shared" si="78"/>
        <v xml:space="preserve">6.71 </v>
      </c>
      <c r="O433" s="2" t="str">
        <f t="shared" si="79"/>
        <v>8</v>
      </c>
      <c r="P433" s="2" t="e">
        <f t="shared" si="80"/>
        <v>#VALUE!</v>
      </c>
      <c r="Q433" s="2" t="str">
        <f t="shared" si="81"/>
        <v xml:space="preserve"> | 5MP Front Camera5000 </v>
      </c>
      <c r="R433" s="2" t="str">
        <f t="shared" si="82"/>
        <v xml:space="preserve">Mediatek Helio G36 </v>
      </c>
      <c r="T433" t="s">
        <v>770</v>
      </c>
    </row>
    <row r="434" spans="1:20" x14ac:dyDescent="0.4">
      <c r="A434" t="s">
        <v>771</v>
      </c>
      <c r="B434" t="str">
        <f t="shared" si="71"/>
        <v xml:space="preserve">OPPO A59 5G </v>
      </c>
      <c r="C434" s="5" t="str">
        <f>MID(A434,FIND("(",A434)+1,FIND(",",A434)-FIND("(",A434)-1)</f>
        <v>Silk Gold</v>
      </c>
      <c r="D434" t="s">
        <v>243</v>
      </c>
      <c r="E434" s="3" t="str">
        <f t="shared" si="72"/>
        <v>13,999</v>
      </c>
      <c r="F434">
        <v>4.3</v>
      </c>
      <c r="G434" t="s">
        <v>51</v>
      </c>
      <c r="H434" s="4" t="str">
        <f t="shared" si="73"/>
        <v>22%</v>
      </c>
      <c r="I434" t="s">
        <v>772</v>
      </c>
      <c r="J434" s="2" t="str">
        <f t="shared" si="74"/>
        <v xml:space="preserve">923 </v>
      </c>
      <c r="K434" s="2" t="str">
        <f t="shared" si="75"/>
        <v xml:space="preserve"> 47 </v>
      </c>
      <c r="L434" s="2" t="str">
        <f t="shared" si="76"/>
        <v xml:space="preserve">4 GB </v>
      </c>
      <c r="M434" s="2" t="str">
        <f t="shared" si="77"/>
        <v xml:space="preserve">128 GB </v>
      </c>
      <c r="N434" s="2" t="str">
        <f t="shared" si="78"/>
        <v xml:space="preserve">6.56 </v>
      </c>
      <c r="O434" s="2" t="str">
        <f t="shared" si="79"/>
        <v>13</v>
      </c>
      <c r="P434" s="2" t="str">
        <f t="shared" si="80"/>
        <v>2MP</v>
      </c>
      <c r="Q434" s="2" t="str">
        <f t="shared" si="81"/>
        <v xml:space="preserve">5000 </v>
      </c>
      <c r="R434" s="2" t="str">
        <f t="shared" si="82"/>
        <v xml:space="preserve">Dimensity 6020 </v>
      </c>
      <c r="T434" t="s">
        <v>773</v>
      </c>
    </row>
    <row r="435" spans="1:20" x14ac:dyDescent="0.4">
      <c r="A435" t="s">
        <v>774</v>
      </c>
      <c r="B435" t="str">
        <f t="shared" si="71"/>
        <v xml:space="preserve">vivo V30 5G </v>
      </c>
      <c r="C435" s="5" t="str">
        <f>MID(A435,FIND("(",A435)+1,FIND(",",A435)-FIND("(",A435)-1)</f>
        <v>Peacock Green</v>
      </c>
      <c r="D435" t="s">
        <v>227</v>
      </c>
      <c r="E435" s="3" t="str">
        <f t="shared" si="72"/>
        <v>35,999</v>
      </c>
      <c r="F435">
        <v>4.5</v>
      </c>
      <c r="G435" t="s">
        <v>178</v>
      </c>
      <c r="H435" s="4" t="str">
        <f t="shared" si="73"/>
        <v>12%</v>
      </c>
      <c r="I435" t="s">
        <v>775</v>
      </c>
      <c r="J435" s="2" t="str">
        <f t="shared" si="74"/>
        <v xml:space="preserve">5,239 </v>
      </c>
      <c r="K435" s="2" t="str">
        <f t="shared" si="75"/>
        <v xml:space="preserve"> 470 </v>
      </c>
      <c r="L435" s="2" t="str">
        <f t="shared" si="76"/>
        <v xml:space="preserve">8 GB </v>
      </c>
      <c r="M435" s="2" t="str">
        <f t="shared" si="77"/>
        <v xml:space="preserve">256 GB </v>
      </c>
      <c r="N435" s="2" t="str">
        <f t="shared" si="78"/>
        <v xml:space="preserve">6.78 </v>
      </c>
      <c r="O435" s="2" t="str">
        <f t="shared" si="79"/>
        <v>50</v>
      </c>
      <c r="P435" s="2" t="str">
        <f t="shared" si="80"/>
        <v>50MP</v>
      </c>
      <c r="Q435" s="2" t="str">
        <f t="shared" si="81"/>
        <v xml:space="preserve">5000 </v>
      </c>
      <c r="R435" s="2" t="str">
        <f t="shared" si="82"/>
        <v xml:space="preserve">7 Gen 3 </v>
      </c>
      <c r="T435" t="s">
        <v>776</v>
      </c>
    </row>
    <row r="436" spans="1:20" x14ac:dyDescent="0.4">
      <c r="A436" t="s">
        <v>774</v>
      </c>
      <c r="B436" t="str">
        <f t="shared" si="71"/>
        <v xml:space="preserve">vivo V30 5G </v>
      </c>
      <c r="C436" s="5" t="str">
        <f>MID(A436,FIND("(",A436)+1,FIND(",",A436)-FIND("(",A436)-1)</f>
        <v>Peacock Green</v>
      </c>
      <c r="D436" t="s">
        <v>509</v>
      </c>
      <c r="E436" s="3" t="str">
        <f t="shared" si="72"/>
        <v>37,999</v>
      </c>
      <c r="F436">
        <v>4.5</v>
      </c>
      <c r="G436" t="s">
        <v>17</v>
      </c>
      <c r="H436" s="4" t="str">
        <f t="shared" si="73"/>
        <v>11%</v>
      </c>
      <c r="I436" t="s">
        <v>761</v>
      </c>
      <c r="J436" s="2" t="str">
        <f t="shared" si="74"/>
        <v xml:space="preserve">859 </v>
      </c>
      <c r="K436" s="2" t="str">
        <f t="shared" si="75"/>
        <v xml:space="preserve"> 85 </v>
      </c>
      <c r="L436" s="2" t="str">
        <f t="shared" si="76"/>
        <v xml:space="preserve">12 GB </v>
      </c>
      <c r="M436" s="2" t="str">
        <f t="shared" si="77"/>
        <v xml:space="preserve">256 GB </v>
      </c>
      <c r="N436" s="2" t="str">
        <f t="shared" si="78"/>
        <v xml:space="preserve">6.78 </v>
      </c>
      <c r="O436" s="2" t="str">
        <f t="shared" si="79"/>
        <v>50</v>
      </c>
      <c r="P436" s="2" t="str">
        <f t="shared" si="80"/>
        <v>50MP</v>
      </c>
      <c r="Q436" s="2" t="str">
        <f t="shared" si="81"/>
        <v xml:space="preserve">5000 </v>
      </c>
      <c r="R436" s="2" t="str">
        <f t="shared" si="82"/>
        <v xml:space="preserve">7 Gen 3 </v>
      </c>
      <c r="T436" t="s">
        <v>762</v>
      </c>
    </row>
    <row r="437" spans="1:20" x14ac:dyDescent="0.4">
      <c r="A437" t="s">
        <v>10</v>
      </c>
      <c r="B437" t="str">
        <f t="shared" si="71"/>
        <v xml:space="preserve">REDMI Note 13 Pro+ 5G </v>
      </c>
      <c r="C437" s="5" t="str">
        <f>MID(A437,FIND("(",A437)+1,FIND(",",A437)-FIND("(",A437)-1)</f>
        <v>Fusion White</v>
      </c>
      <c r="D437" t="s">
        <v>688</v>
      </c>
      <c r="E437" s="3" t="str">
        <f t="shared" si="72"/>
        <v>32,999</v>
      </c>
      <c r="F437">
        <v>4.2</v>
      </c>
      <c r="G437" t="s">
        <v>12</v>
      </c>
      <c r="H437" s="4" t="str">
        <f t="shared" si="73"/>
        <v>8%</v>
      </c>
      <c r="I437" t="s">
        <v>516</v>
      </c>
      <c r="J437" s="2" t="str">
        <f t="shared" si="74"/>
        <v xml:space="preserve">5,640 </v>
      </c>
      <c r="K437" s="2" t="str">
        <f t="shared" si="75"/>
        <v xml:space="preserve"> 573 </v>
      </c>
      <c r="L437" s="2" t="str">
        <f t="shared" si="76"/>
        <v xml:space="preserve">12 GB </v>
      </c>
      <c r="M437" s="2" t="str">
        <f t="shared" si="77"/>
        <v xml:space="preserve">256 GB </v>
      </c>
      <c r="N437" s="2" t="str">
        <f t="shared" si="78"/>
        <v xml:space="preserve">6.67 </v>
      </c>
      <c r="O437" s="2" t="str">
        <f t="shared" si="79"/>
        <v>200</v>
      </c>
      <c r="P437" s="2" t="str">
        <f t="shared" si="80"/>
        <v>8MP + 2MP</v>
      </c>
      <c r="Q437" s="2" t="str">
        <f t="shared" si="81"/>
        <v xml:space="preserve">5000 </v>
      </c>
      <c r="R437" s="2" t="str">
        <f t="shared" si="82"/>
        <v xml:space="preserve">Dimensity 7200 Ultra 5G </v>
      </c>
      <c r="T437" t="s">
        <v>689</v>
      </c>
    </row>
    <row r="438" spans="1:20" x14ac:dyDescent="0.4">
      <c r="A438" t="s">
        <v>5</v>
      </c>
      <c r="B438" t="str">
        <f t="shared" si="71"/>
        <v xml:space="preserve">REDMI Note 13 Pro 5G </v>
      </c>
      <c r="C438" s="5" t="str">
        <f>MID(A438,FIND("(",A438)+1,FIND(",",A438)-FIND("(",A438)-1)</f>
        <v>Midnight Black</v>
      </c>
      <c r="D438" t="s">
        <v>6</v>
      </c>
      <c r="E438" s="3" t="str">
        <f t="shared" si="72"/>
        <v>24,999</v>
      </c>
      <c r="F438">
        <v>4.3</v>
      </c>
      <c r="G438" t="s">
        <v>7</v>
      </c>
      <c r="H438" s="4" t="str">
        <f t="shared" si="73"/>
        <v>13%</v>
      </c>
      <c r="I438" t="s">
        <v>8</v>
      </c>
      <c r="J438" s="2" t="str">
        <f t="shared" si="74"/>
        <v xml:space="preserve">16,522 </v>
      </c>
      <c r="K438" s="2" t="str">
        <f t="shared" si="75"/>
        <v xml:space="preserve"> 1,485 </v>
      </c>
      <c r="L438" s="2" t="str">
        <f t="shared" si="76"/>
        <v xml:space="preserve">8 GB </v>
      </c>
      <c r="M438" s="2" t="str">
        <f t="shared" si="77"/>
        <v xml:space="preserve">128 GB </v>
      </c>
      <c r="N438" s="2" t="str">
        <f t="shared" si="78"/>
        <v xml:space="preserve">6.67 </v>
      </c>
      <c r="O438" s="2" t="str">
        <f t="shared" si="79"/>
        <v>200</v>
      </c>
      <c r="P438" s="2" t="str">
        <f t="shared" si="80"/>
        <v>8MP + 2MP</v>
      </c>
      <c r="Q438" s="2" t="str">
        <f t="shared" si="81"/>
        <v xml:space="preserve">5100 </v>
      </c>
      <c r="R438" s="2" t="str">
        <f t="shared" si="82"/>
        <v xml:space="preserve">7s Gen 2 Mobile Platform 5G </v>
      </c>
      <c r="T438" t="s">
        <v>9</v>
      </c>
    </row>
    <row r="439" spans="1:20" x14ac:dyDescent="0.4">
      <c r="A439" t="s">
        <v>10</v>
      </c>
      <c r="B439" t="str">
        <f t="shared" si="71"/>
        <v xml:space="preserve">REDMI Note 13 Pro+ 5G </v>
      </c>
      <c r="C439" s="5" t="str">
        <f>MID(A439,FIND("(",A439)+1,FIND(",",A439)-FIND("(",A439)-1)</f>
        <v>Fusion White</v>
      </c>
      <c r="D439" t="s">
        <v>11</v>
      </c>
      <c r="E439" s="3" t="str">
        <f t="shared" si="72"/>
        <v>30,999</v>
      </c>
      <c r="F439">
        <v>4.2</v>
      </c>
      <c r="G439" t="s">
        <v>12</v>
      </c>
      <c r="H439" s="4" t="str">
        <f t="shared" si="73"/>
        <v>8%</v>
      </c>
      <c r="I439" t="s">
        <v>13</v>
      </c>
      <c r="J439" s="2" t="str">
        <f t="shared" si="74"/>
        <v xml:space="preserve">7,304 </v>
      </c>
      <c r="K439" s="2" t="str">
        <f t="shared" si="75"/>
        <v xml:space="preserve"> 825 </v>
      </c>
      <c r="L439" s="2" t="str">
        <f t="shared" si="76"/>
        <v xml:space="preserve">8 GB </v>
      </c>
      <c r="M439" s="2" t="str">
        <f t="shared" si="77"/>
        <v xml:space="preserve">256 GB </v>
      </c>
      <c r="N439" s="2" t="str">
        <f t="shared" si="78"/>
        <v xml:space="preserve">6.67 </v>
      </c>
      <c r="O439" s="2" t="str">
        <f t="shared" si="79"/>
        <v>200</v>
      </c>
      <c r="P439" s="2" t="str">
        <f t="shared" si="80"/>
        <v>8MP + 2MP</v>
      </c>
      <c r="Q439" s="2" t="str">
        <f t="shared" si="81"/>
        <v xml:space="preserve">5000 </v>
      </c>
      <c r="R439" s="2" t="str">
        <f t="shared" si="82"/>
        <v xml:space="preserve">Dimensity 7200 Ultra 5G </v>
      </c>
      <c r="T439" t="s">
        <v>14</v>
      </c>
    </row>
    <row r="440" spans="1:20" x14ac:dyDescent="0.4">
      <c r="A440" t="s">
        <v>777</v>
      </c>
      <c r="B440" t="str">
        <f t="shared" si="71"/>
        <v xml:space="preserve">Google Pixel 7 Pro </v>
      </c>
      <c r="C440" s="5" t="str">
        <f>MID(A440,FIND("(",A440)+1,FIND(",",A440)-FIND("(",A440)-1)</f>
        <v>Obsidian</v>
      </c>
      <c r="D440" t="s">
        <v>778</v>
      </c>
      <c r="E440" s="3" t="str">
        <f t="shared" si="72"/>
        <v>55,999</v>
      </c>
      <c r="F440">
        <v>4.3</v>
      </c>
      <c r="G440" t="s">
        <v>779</v>
      </c>
      <c r="H440" s="4" t="str">
        <f t="shared" si="73"/>
        <v>34%</v>
      </c>
      <c r="I440" t="s">
        <v>780</v>
      </c>
      <c r="J440" s="2" t="str">
        <f t="shared" si="74"/>
        <v xml:space="preserve">5,694 </v>
      </c>
      <c r="K440" s="2" t="str">
        <f t="shared" si="75"/>
        <v xml:space="preserve"> 773 </v>
      </c>
      <c r="L440" s="2" t="str">
        <f t="shared" si="76"/>
        <v xml:space="preserve">12 GB </v>
      </c>
      <c r="M440" s="2" t="str">
        <f t="shared" si="77"/>
        <v xml:space="preserve">128 GB </v>
      </c>
      <c r="N440" s="2" t="str">
        <f t="shared" si="78"/>
        <v xml:space="preserve">6.7 </v>
      </c>
      <c r="O440" s="2" t="str">
        <f t="shared" si="79"/>
        <v>50</v>
      </c>
      <c r="P440" s="2" t="str">
        <f t="shared" si="80"/>
        <v>48MP + 12MP</v>
      </c>
      <c r="Q440" s="2" t="str">
        <f t="shared" si="81"/>
        <v xml:space="preserve">4926 </v>
      </c>
      <c r="R440" s="2" t="str">
        <f t="shared" si="82"/>
        <v xml:space="preserve">Google Tensor G2 </v>
      </c>
      <c r="T440" t="s">
        <v>781</v>
      </c>
    </row>
    <row r="441" spans="1:20" x14ac:dyDescent="0.4">
      <c r="A441" t="s">
        <v>782</v>
      </c>
      <c r="B441" t="str">
        <f t="shared" si="71"/>
        <v xml:space="preserve">vivo V30 5G </v>
      </c>
      <c r="C441" s="5" t="str">
        <f>MID(A441,FIND("(",A441)+1,FIND(",",A441)-FIND("(",A441)-1)</f>
        <v>Andaman Blue</v>
      </c>
      <c r="D441" t="s">
        <v>523</v>
      </c>
      <c r="E441" s="3" t="str">
        <f t="shared" si="72"/>
        <v>33,999</v>
      </c>
      <c r="F441">
        <v>4.5</v>
      </c>
      <c r="G441" t="s">
        <v>178</v>
      </c>
      <c r="H441" s="4" t="str">
        <f t="shared" si="73"/>
        <v>12%</v>
      </c>
      <c r="I441" t="s">
        <v>775</v>
      </c>
      <c r="J441" s="2" t="str">
        <f t="shared" si="74"/>
        <v xml:space="preserve">5,239 </v>
      </c>
      <c r="K441" s="2" t="str">
        <f t="shared" si="75"/>
        <v xml:space="preserve"> 470 </v>
      </c>
      <c r="L441" s="2" t="str">
        <f t="shared" si="76"/>
        <v xml:space="preserve">8 GB </v>
      </c>
      <c r="M441" s="2" t="str">
        <f t="shared" si="77"/>
        <v xml:space="preserve">128 GB </v>
      </c>
      <c r="N441" s="2" t="str">
        <f t="shared" si="78"/>
        <v xml:space="preserve">6.78 </v>
      </c>
      <c r="O441" s="2" t="str">
        <f t="shared" si="79"/>
        <v>50</v>
      </c>
      <c r="P441" s="2" t="str">
        <f t="shared" si="80"/>
        <v>50MP</v>
      </c>
      <c r="Q441" s="2" t="str">
        <f t="shared" si="81"/>
        <v xml:space="preserve">5000 </v>
      </c>
      <c r="R441" s="2" t="str">
        <f t="shared" si="82"/>
        <v xml:space="preserve">7 Gen 3 </v>
      </c>
      <c r="T441" t="s">
        <v>783</v>
      </c>
    </row>
    <row r="442" spans="1:20" x14ac:dyDescent="0.4">
      <c r="A442" t="s">
        <v>35</v>
      </c>
      <c r="B442" t="str">
        <f t="shared" si="71"/>
        <v xml:space="preserve">REDMI Note 13 Pro 5G </v>
      </c>
      <c r="C442" s="5" t="str">
        <f>MID(A442,FIND("(",A442)+1,FIND(",",A442)-FIND("(",A442)-1)</f>
        <v>Arctic White</v>
      </c>
      <c r="D442" t="s">
        <v>6</v>
      </c>
      <c r="E442" s="3" t="str">
        <f t="shared" si="72"/>
        <v>24,999</v>
      </c>
      <c r="F442">
        <v>4.3</v>
      </c>
      <c r="G442" t="s">
        <v>7</v>
      </c>
      <c r="H442" s="4" t="str">
        <f t="shared" si="73"/>
        <v>13%</v>
      </c>
      <c r="I442" t="s">
        <v>8</v>
      </c>
      <c r="J442" s="2" t="str">
        <f t="shared" si="74"/>
        <v xml:space="preserve">16,522 </v>
      </c>
      <c r="K442" s="2" t="str">
        <f t="shared" si="75"/>
        <v xml:space="preserve"> 1,485 </v>
      </c>
      <c r="L442" s="2" t="str">
        <f t="shared" si="76"/>
        <v xml:space="preserve">8 GB </v>
      </c>
      <c r="M442" s="2" t="str">
        <f t="shared" si="77"/>
        <v xml:space="preserve">128 GB </v>
      </c>
      <c r="N442" s="2" t="str">
        <f t="shared" si="78"/>
        <v xml:space="preserve">6.67 </v>
      </c>
      <c r="O442" s="2" t="str">
        <f t="shared" si="79"/>
        <v>200</v>
      </c>
      <c r="P442" s="2" t="str">
        <f t="shared" si="80"/>
        <v>8MP + 2MP</v>
      </c>
      <c r="Q442" s="2" t="str">
        <f t="shared" si="81"/>
        <v xml:space="preserve">5100 </v>
      </c>
      <c r="R442" s="2" t="str">
        <f t="shared" si="82"/>
        <v xml:space="preserve">7s Gen 2 Mobile Platform 5G </v>
      </c>
      <c r="T442" t="s">
        <v>9</v>
      </c>
    </row>
    <row r="443" spans="1:20" x14ac:dyDescent="0.4">
      <c r="A443" t="s">
        <v>36</v>
      </c>
      <c r="B443" t="str">
        <f t="shared" si="71"/>
        <v xml:space="preserve">REDMI Note 13 Pro+ 5G </v>
      </c>
      <c r="C443" s="5" t="str">
        <f>MID(A443,FIND("(",A443)+1,FIND(",",A443)-FIND("(",A443)-1)</f>
        <v>Fusion Black</v>
      </c>
      <c r="D443" t="s">
        <v>11</v>
      </c>
      <c r="E443" s="3" t="str">
        <f t="shared" si="72"/>
        <v>30,999</v>
      </c>
      <c r="F443">
        <v>4.2</v>
      </c>
      <c r="G443" t="s">
        <v>12</v>
      </c>
      <c r="H443" s="4" t="str">
        <f t="shared" si="73"/>
        <v>8%</v>
      </c>
      <c r="I443" t="s">
        <v>13</v>
      </c>
      <c r="J443" s="2" t="str">
        <f t="shared" si="74"/>
        <v xml:space="preserve">7,304 </v>
      </c>
      <c r="K443" s="2" t="str">
        <f t="shared" si="75"/>
        <v xml:space="preserve"> 825 </v>
      </c>
      <c r="L443" s="2" t="str">
        <f t="shared" si="76"/>
        <v xml:space="preserve">8 GB </v>
      </c>
      <c r="M443" s="2" t="str">
        <f t="shared" si="77"/>
        <v xml:space="preserve">256 GB </v>
      </c>
      <c r="N443" s="2" t="str">
        <f t="shared" si="78"/>
        <v xml:space="preserve">6.67 </v>
      </c>
      <c r="O443" s="2" t="str">
        <f t="shared" si="79"/>
        <v>200</v>
      </c>
      <c r="P443" s="2" t="str">
        <f t="shared" si="80"/>
        <v>8MP + 2MP</v>
      </c>
      <c r="Q443" s="2" t="str">
        <f t="shared" si="81"/>
        <v xml:space="preserve">5000 </v>
      </c>
      <c r="R443" s="2" t="str">
        <f t="shared" si="82"/>
        <v xml:space="preserve">Dimensity 7200 Ultra 5G </v>
      </c>
      <c r="T443" t="s">
        <v>14</v>
      </c>
    </row>
    <row r="444" spans="1:20" x14ac:dyDescent="0.4">
      <c r="A444" t="s">
        <v>784</v>
      </c>
      <c r="B444" t="str">
        <f t="shared" si="71"/>
        <v xml:space="preserve">realme Narzo N53 </v>
      </c>
      <c r="C444" s="5" t="str">
        <f>MID(A444,FIND("(",A444)+1,FIND(",",A444)-FIND("(",A444)-1)</f>
        <v>Feather Gold</v>
      </c>
      <c r="D444" t="s">
        <v>785</v>
      </c>
      <c r="E444" s="3" t="str">
        <f t="shared" si="72"/>
        <v>9,972</v>
      </c>
      <c r="F444">
        <v>4.2</v>
      </c>
      <c r="G444" t="s">
        <v>100</v>
      </c>
      <c r="H444" s="4" t="str">
        <f t="shared" si="73"/>
        <v>23%</v>
      </c>
      <c r="I444" t="s">
        <v>786</v>
      </c>
      <c r="J444" s="2" t="str">
        <f t="shared" si="74"/>
        <v xml:space="preserve">4,877 </v>
      </c>
      <c r="K444" s="2" t="str">
        <f t="shared" si="75"/>
        <v xml:space="preserve"> 249 </v>
      </c>
      <c r="L444" s="2" t="str">
        <f t="shared" si="76"/>
        <v xml:space="preserve">6 GB </v>
      </c>
      <c r="M444" s="2" t="str">
        <f t="shared" si="77"/>
        <v xml:space="preserve">128 GB </v>
      </c>
      <c r="N444" s="2" t="str">
        <f t="shared" si="78"/>
        <v xml:space="preserve">6.74 </v>
      </c>
      <c r="O444" s="2" t="str">
        <f t="shared" si="79"/>
        <v>50</v>
      </c>
      <c r="P444" s="2" t="e">
        <f t="shared" si="80"/>
        <v>#VALUE!</v>
      </c>
      <c r="Q444" s="2" t="str">
        <f t="shared" si="81"/>
        <v xml:space="preserve">5000 </v>
      </c>
      <c r="R444" s="2" t="e">
        <f t="shared" si="82"/>
        <v>#VALUE!</v>
      </c>
      <c r="T444" t="s">
        <v>787</v>
      </c>
    </row>
    <row r="445" spans="1:20" x14ac:dyDescent="0.4">
      <c r="A445" t="s">
        <v>788</v>
      </c>
      <c r="B445" t="str">
        <f t="shared" si="71"/>
        <v xml:space="preserve">LAVA Yuva 3 with Dual Sim|5000 mAh Battery|13MP Rear Camera |Expandable Upto 512 GB </v>
      </c>
      <c r="C445" s="5" t="str">
        <f>MID(A445,FIND("(",A445)+1,FIND(",",A445)-FIND("(",A445)-1)</f>
        <v>Eclipse Black</v>
      </c>
      <c r="D445" t="s">
        <v>46</v>
      </c>
      <c r="E445" s="3" t="str">
        <f t="shared" si="72"/>
        <v>6,999</v>
      </c>
      <c r="F445">
        <v>4.2</v>
      </c>
      <c r="G445" t="s">
        <v>178</v>
      </c>
      <c r="H445" s="4" t="str">
        <f t="shared" si="73"/>
        <v>12%</v>
      </c>
      <c r="I445" t="s">
        <v>789</v>
      </c>
      <c r="J445" s="2" t="str">
        <f t="shared" si="74"/>
        <v xml:space="preserve">180 </v>
      </c>
      <c r="K445" s="2" t="str">
        <f t="shared" si="75"/>
        <v xml:space="preserve"> 12 </v>
      </c>
      <c r="L445" s="2" t="str">
        <f t="shared" si="76"/>
        <v xml:space="preserve">4 GB </v>
      </c>
      <c r="M445" s="2" t="str">
        <f t="shared" si="77"/>
        <v xml:space="preserve">64 GB </v>
      </c>
      <c r="N445" s="2" t="str">
        <f t="shared" si="78"/>
        <v xml:space="preserve">6.5 </v>
      </c>
      <c r="O445" s="2" t="str">
        <f t="shared" si="79"/>
        <v>13</v>
      </c>
      <c r="P445" s="2" t="e">
        <f t="shared" si="80"/>
        <v>#VALUE!</v>
      </c>
      <c r="Q445" s="2" t="str">
        <f t="shared" si="81"/>
        <v xml:space="preserve"> | 8MP Front Camera5000 </v>
      </c>
      <c r="R445" s="2" t="str">
        <f t="shared" si="82"/>
        <v xml:space="preserve">UNISOC T606 Octa-core </v>
      </c>
      <c r="T445" t="s">
        <v>790</v>
      </c>
    </row>
    <row r="446" spans="1:20" x14ac:dyDescent="0.4">
      <c r="A446" t="s">
        <v>753</v>
      </c>
      <c r="B446" t="str">
        <f t="shared" si="71"/>
        <v xml:space="preserve">realme 12 5G </v>
      </c>
      <c r="C446" s="5" t="str">
        <f>MID(A446,FIND("(",A446)+1,FIND(",",A446)-FIND("(",A446)-1)</f>
        <v>Twilight Purple</v>
      </c>
      <c r="D446" t="s">
        <v>138</v>
      </c>
      <c r="E446" s="3" t="str">
        <f t="shared" si="72"/>
        <v>17,999</v>
      </c>
      <c r="F446">
        <v>4.3</v>
      </c>
      <c r="G446" t="s">
        <v>139</v>
      </c>
      <c r="H446" s="4" t="str">
        <f t="shared" si="73"/>
        <v>14%</v>
      </c>
      <c r="I446" t="s">
        <v>791</v>
      </c>
      <c r="J446" s="2" t="str">
        <f t="shared" si="74"/>
        <v xml:space="preserve">1,824 </v>
      </c>
      <c r="K446" s="2" t="str">
        <f t="shared" si="75"/>
        <v xml:space="preserve"> 103 </v>
      </c>
      <c r="L446" s="2" t="str">
        <f t="shared" si="76"/>
        <v xml:space="preserve">8 GB </v>
      </c>
      <c r="M446" s="2" t="str">
        <f t="shared" si="77"/>
        <v xml:space="preserve">128 GB </v>
      </c>
      <c r="N446" s="2" t="str">
        <f t="shared" si="78"/>
        <v xml:space="preserve">6.72 </v>
      </c>
      <c r="O446" s="2" t="str">
        <f t="shared" si="79"/>
        <v>108</v>
      </c>
      <c r="P446" s="2" t="str">
        <f t="shared" si="80"/>
        <v>2MP</v>
      </c>
      <c r="Q446" s="2" t="str">
        <f t="shared" si="81"/>
        <v xml:space="preserve">5000 </v>
      </c>
      <c r="R446" s="2" t="str">
        <f t="shared" si="82"/>
        <v xml:space="preserve">Dimensity 6100+ </v>
      </c>
      <c r="T446" t="s">
        <v>792</v>
      </c>
    </row>
    <row r="447" spans="1:20" x14ac:dyDescent="0.4">
      <c r="A447" t="s">
        <v>793</v>
      </c>
      <c r="B447" t="str">
        <f t="shared" si="71"/>
        <v xml:space="preserve">SAMSUNG Galaxy A14 5G </v>
      </c>
      <c r="C447" s="5" t="str">
        <f>MID(A447,FIND("(",A447)+1,FIND(",",A447)-FIND("(",A447)-1)</f>
        <v>Dark Red</v>
      </c>
      <c r="D447" t="s">
        <v>55</v>
      </c>
      <c r="E447" s="3" t="str">
        <f t="shared" si="72"/>
        <v>16,499</v>
      </c>
      <c r="F447">
        <v>4.0999999999999996</v>
      </c>
      <c r="G447" t="s">
        <v>358</v>
      </c>
      <c r="H447" s="4" t="str">
        <f t="shared" si="73"/>
        <v>28%</v>
      </c>
      <c r="I447" t="s">
        <v>794</v>
      </c>
      <c r="J447" s="2" t="str">
        <f t="shared" si="74"/>
        <v xml:space="preserve">3,446 </v>
      </c>
      <c r="K447" s="2" t="str">
        <f t="shared" si="75"/>
        <v xml:space="preserve"> 266 </v>
      </c>
      <c r="L447" s="2" t="str">
        <f t="shared" si="76"/>
        <v xml:space="preserve">8 GB </v>
      </c>
      <c r="M447" s="2" t="str">
        <f t="shared" si="77"/>
        <v xml:space="preserve">128 GB </v>
      </c>
      <c r="N447" s="2" t="str">
        <f t="shared" si="78"/>
        <v xml:space="preserve">6.6 </v>
      </c>
      <c r="O447" s="2" t="str">
        <f t="shared" si="79"/>
        <v>50</v>
      </c>
      <c r="P447" s="2" t="str">
        <f t="shared" si="80"/>
        <v>2MP</v>
      </c>
      <c r="Q447" s="2" t="str">
        <f t="shared" si="81"/>
        <v xml:space="preserve">5000 </v>
      </c>
      <c r="R447" s="2" t="str">
        <f t="shared" si="82"/>
        <v xml:space="preserve">SEC S5E8535 (Exynos 1330) </v>
      </c>
      <c r="T447" t="s">
        <v>795</v>
      </c>
    </row>
    <row r="448" spans="1:20" x14ac:dyDescent="0.4">
      <c r="A448" t="s">
        <v>43</v>
      </c>
      <c r="B448" t="str">
        <f t="shared" si="71"/>
        <v xml:space="preserve">REDMI Note 13 Pro 5G </v>
      </c>
      <c r="C448" s="5" t="str">
        <f>MID(A448,FIND("(",A448)+1,FIND(",",A448)-FIND("(",A448)-1)</f>
        <v>Coral Purple</v>
      </c>
      <c r="D448" t="s">
        <v>6</v>
      </c>
      <c r="E448" s="3" t="str">
        <f t="shared" si="72"/>
        <v>24,999</v>
      </c>
      <c r="F448">
        <v>4.3</v>
      </c>
      <c r="G448" t="s">
        <v>7</v>
      </c>
      <c r="H448" s="4" t="str">
        <f t="shared" si="73"/>
        <v>13%</v>
      </c>
      <c r="I448" t="s">
        <v>8</v>
      </c>
      <c r="J448" s="2" t="str">
        <f t="shared" si="74"/>
        <v xml:space="preserve">16,522 </v>
      </c>
      <c r="K448" s="2" t="str">
        <f t="shared" si="75"/>
        <v xml:space="preserve"> 1,485 </v>
      </c>
      <c r="L448" s="2" t="str">
        <f t="shared" si="76"/>
        <v xml:space="preserve">8 GB </v>
      </c>
      <c r="M448" s="2" t="str">
        <f t="shared" si="77"/>
        <v xml:space="preserve">128 GB </v>
      </c>
      <c r="N448" s="2" t="str">
        <f t="shared" si="78"/>
        <v xml:space="preserve">6.67 </v>
      </c>
      <c r="O448" s="2" t="str">
        <f t="shared" si="79"/>
        <v>200</v>
      </c>
      <c r="P448" s="2" t="str">
        <f t="shared" si="80"/>
        <v>8MP + 2MP</v>
      </c>
      <c r="Q448" s="2" t="str">
        <f t="shared" si="81"/>
        <v xml:space="preserve">5100 </v>
      </c>
      <c r="R448" s="2" t="str">
        <f t="shared" si="82"/>
        <v xml:space="preserve">7s Gen 2 Mobile Platform 5G </v>
      </c>
      <c r="T448" t="s">
        <v>9</v>
      </c>
    </row>
    <row r="449" spans="1:20" x14ac:dyDescent="0.4">
      <c r="A449" t="s">
        <v>44</v>
      </c>
      <c r="B449" t="str">
        <f t="shared" si="71"/>
        <v xml:space="preserve">REDMI Note 13 Pro+ 5G </v>
      </c>
      <c r="C449" s="5" t="str">
        <f>MID(A449,FIND("(",A449)+1,FIND(",",A449)-FIND("(",A449)-1)</f>
        <v>Fusion Purple</v>
      </c>
      <c r="D449" t="s">
        <v>11</v>
      </c>
      <c r="E449" s="3" t="str">
        <f t="shared" si="72"/>
        <v>30,999</v>
      </c>
      <c r="F449">
        <v>4.2</v>
      </c>
      <c r="G449" t="s">
        <v>12</v>
      </c>
      <c r="H449" s="4" t="str">
        <f t="shared" si="73"/>
        <v>8%</v>
      </c>
      <c r="I449" t="s">
        <v>13</v>
      </c>
      <c r="J449" s="2" t="str">
        <f t="shared" si="74"/>
        <v xml:space="preserve">7,304 </v>
      </c>
      <c r="K449" s="2" t="str">
        <f t="shared" si="75"/>
        <v xml:space="preserve"> 825 </v>
      </c>
      <c r="L449" s="2" t="str">
        <f t="shared" si="76"/>
        <v xml:space="preserve">8 GB </v>
      </c>
      <c r="M449" s="2" t="str">
        <f t="shared" si="77"/>
        <v xml:space="preserve">256 GB </v>
      </c>
      <c r="N449" s="2" t="str">
        <f t="shared" si="78"/>
        <v xml:space="preserve">6.67 </v>
      </c>
      <c r="O449" s="2" t="str">
        <f t="shared" si="79"/>
        <v>200</v>
      </c>
      <c r="P449" s="2" t="str">
        <f t="shared" si="80"/>
        <v>8MP + 2MP</v>
      </c>
      <c r="Q449" s="2" t="str">
        <f t="shared" si="81"/>
        <v xml:space="preserve">5000 </v>
      </c>
      <c r="R449" s="2" t="str">
        <f t="shared" si="82"/>
        <v xml:space="preserve">Dimensity 7200 Ultra 5G </v>
      </c>
      <c r="T449" t="s">
        <v>14</v>
      </c>
    </row>
    <row r="450" spans="1:20" x14ac:dyDescent="0.4">
      <c r="A450" t="s">
        <v>568</v>
      </c>
      <c r="B450" t="str">
        <f t="shared" si="71"/>
        <v xml:space="preserve">SAMSUNG Galaxy A15 5G </v>
      </c>
      <c r="C450" s="5" t="str">
        <f>MID(A450,FIND("(",A450)+1,FIND(",",A450)-FIND("(",A450)-1)</f>
        <v>Blue</v>
      </c>
      <c r="D450" t="s">
        <v>718</v>
      </c>
      <c r="E450" s="3" t="str">
        <f t="shared" si="72"/>
        <v>17,990</v>
      </c>
      <c r="F450">
        <v>4.2</v>
      </c>
      <c r="G450" t="s">
        <v>61</v>
      </c>
      <c r="H450" s="4" t="str">
        <f t="shared" si="73"/>
        <v>16%</v>
      </c>
      <c r="I450" t="s">
        <v>796</v>
      </c>
      <c r="J450" s="2" t="str">
        <f t="shared" si="74"/>
        <v xml:space="preserve">1,294 </v>
      </c>
      <c r="K450" s="2" t="str">
        <f t="shared" si="75"/>
        <v xml:space="preserve"> 87 </v>
      </c>
      <c r="L450" s="2" t="str">
        <f t="shared" si="76"/>
        <v xml:space="preserve">8 GB </v>
      </c>
      <c r="M450" s="2" t="str">
        <f t="shared" si="77"/>
        <v xml:space="preserve">128 GB </v>
      </c>
      <c r="N450" s="2" t="str">
        <f t="shared" si="78"/>
        <v xml:space="preserve">6.5 </v>
      </c>
      <c r="O450" s="2" t="str">
        <f t="shared" si="79"/>
        <v>50</v>
      </c>
      <c r="P450" s="2" t="str">
        <f t="shared" si="80"/>
        <v>5MP + 2MP</v>
      </c>
      <c r="Q450" s="2" t="str">
        <f t="shared" si="81"/>
        <v xml:space="preserve">5000 </v>
      </c>
      <c r="R450" s="2" t="str">
        <f t="shared" si="82"/>
        <v xml:space="preserve">Dimensity 6100+ </v>
      </c>
      <c r="T450" t="s">
        <v>797</v>
      </c>
    </row>
    <row r="451" spans="1:20" x14ac:dyDescent="0.4">
      <c r="A451" t="s">
        <v>759</v>
      </c>
      <c r="B451" t="str">
        <f t="shared" ref="B451:B514" si="83">LEFT(A451,SEARCH("(",A451)-1)</f>
        <v xml:space="preserve">vivo V30 5G </v>
      </c>
      <c r="C451" s="5" t="str">
        <f>MID(A451,FIND("(",A451)+1,FIND(",",A451)-FIND("(",A451)-1)</f>
        <v>Andaman Blue</v>
      </c>
      <c r="D451" t="s">
        <v>227</v>
      </c>
      <c r="E451" s="3" t="str">
        <f t="shared" ref="E451:E514" si="84">RIGHT(D451,LEN(D451)-SEARCH("¹",D451))</f>
        <v>35,999</v>
      </c>
      <c r="F451">
        <v>4.5</v>
      </c>
      <c r="G451" t="s">
        <v>178</v>
      </c>
      <c r="H451" s="4" t="str">
        <f t="shared" ref="H451:H514" si="85">LEFT(G451,FIND("%",G451))</f>
        <v>12%</v>
      </c>
      <c r="I451" t="s">
        <v>775</v>
      </c>
      <c r="J451" s="2" t="str">
        <f t="shared" ref="J451:J514" si="86">LEFT(I451,FIND("R",I451)-1)</f>
        <v xml:space="preserve">5,239 </v>
      </c>
      <c r="K451" s="2" t="str">
        <f t="shared" ref="K451:K514" si="87">MID(I451,FIND("&amp;Â",I451)+2,FIND("Re",I451)-FIND("&amp;Â",I451)-2)</f>
        <v xml:space="preserve"> 470 </v>
      </c>
      <c r="L451" s="2" t="str">
        <f t="shared" ref="L451:L514" si="88">IF(ISNUMBER(FIND("GB RAM", T451)), LEFT(T451, FIND("RAM", T451) - 1), "Not Mentioned")</f>
        <v xml:space="preserve">8 GB </v>
      </c>
      <c r="M451" s="2" t="str">
        <f t="shared" ref="M451:M514" si="89">MID(T451,FIND("RAM",T451)+6,FIND("ROM",T451)-FIND("RAM",T451)-6)</f>
        <v xml:space="preserve">256 GB </v>
      </c>
      <c r="N451" s="2" t="str">
        <f t="shared" ref="N451:N514" si="90">MID(T451,FIND("(",T451)+1,FIND("inch",T451)-FIND("(",T451)-1)</f>
        <v xml:space="preserve">6.78 </v>
      </c>
      <c r="O451" s="2" t="str">
        <f t="shared" ref="O451:O514" si="91">MID(T451,FIND("Display",T451)+7,FIND("MP",T451)-FIND("Display",T451)-7)</f>
        <v>50</v>
      </c>
      <c r="P451" s="2" t="str">
        <f t="shared" ref="P451:P514" si="92">MID(T451,FIND(" + ",T451)+3,FIND("MP |",T451)-FIND(" + ",T451)-1)</f>
        <v>50MP</v>
      </c>
      <c r="Q451" s="2" t="str">
        <f t="shared" ref="Q451:Q514" si="93">MID(T451,FIND("Camera",T451)+6,FIND("mAh",T451)-FIND("Camera",T451)-6)</f>
        <v xml:space="preserve">5000 </v>
      </c>
      <c r="R451" s="2" t="str">
        <f t="shared" ref="R451:R514" si="94">MID(T451,FIND("Battery",T451)+7,FIND("Processor",T451)-FIND("Battery",T451)-7)</f>
        <v xml:space="preserve">7 Gen 3 </v>
      </c>
      <c r="T451" t="s">
        <v>776</v>
      </c>
    </row>
    <row r="452" spans="1:20" x14ac:dyDescent="0.4">
      <c r="A452" t="s">
        <v>798</v>
      </c>
      <c r="B452" t="str">
        <f t="shared" si="83"/>
        <v xml:space="preserve">vivo V30 5G </v>
      </c>
      <c r="C452" s="5" t="str">
        <f>MID(A452,FIND("(",A452)+1,FIND(",",A452)-FIND("(",A452)-1)</f>
        <v>Peacock Green</v>
      </c>
      <c r="D452" t="s">
        <v>523</v>
      </c>
      <c r="E452" s="3" t="str">
        <f t="shared" si="84"/>
        <v>33,999</v>
      </c>
      <c r="F452">
        <v>4.5</v>
      </c>
      <c r="G452" t="s">
        <v>178</v>
      </c>
      <c r="H452" s="4" t="str">
        <f t="shared" si="85"/>
        <v>12%</v>
      </c>
      <c r="I452" t="s">
        <v>775</v>
      </c>
      <c r="J452" s="2" t="str">
        <f t="shared" si="86"/>
        <v xml:space="preserve">5,239 </v>
      </c>
      <c r="K452" s="2" t="str">
        <f t="shared" si="87"/>
        <v xml:space="preserve"> 470 </v>
      </c>
      <c r="L452" s="2" t="str">
        <f t="shared" si="88"/>
        <v xml:space="preserve">8 GB </v>
      </c>
      <c r="M452" s="2" t="str">
        <f t="shared" si="89"/>
        <v xml:space="preserve">128 GB </v>
      </c>
      <c r="N452" s="2" t="str">
        <f t="shared" si="90"/>
        <v xml:space="preserve">6.78 </v>
      </c>
      <c r="O452" s="2" t="str">
        <f t="shared" si="91"/>
        <v>50</v>
      </c>
      <c r="P452" s="2" t="str">
        <f t="shared" si="92"/>
        <v>50MP</v>
      </c>
      <c r="Q452" s="2" t="str">
        <f t="shared" si="93"/>
        <v xml:space="preserve">5000 </v>
      </c>
      <c r="R452" s="2" t="str">
        <f t="shared" si="94"/>
        <v xml:space="preserve">7 Gen 3 </v>
      </c>
      <c r="T452" t="s">
        <v>783</v>
      </c>
    </row>
    <row r="453" spans="1:20" x14ac:dyDescent="0.4">
      <c r="A453" t="s">
        <v>799</v>
      </c>
      <c r="B453" t="str">
        <f t="shared" si="83"/>
        <v xml:space="preserve">SAMSUNG Galaxy A15 5G </v>
      </c>
      <c r="C453" s="5" t="str">
        <f>MID(A453,FIND("(",A453)+1,FIND(",",A453)-FIND("(",A453)-1)</f>
        <v>Blue</v>
      </c>
      <c r="D453" t="s">
        <v>800</v>
      </c>
      <c r="E453" s="3" t="str">
        <f t="shared" si="84"/>
        <v>22,499</v>
      </c>
      <c r="F453">
        <v>4.2</v>
      </c>
      <c r="G453" t="s">
        <v>12</v>
      </c>
      <c r="H453" s="4" t="str">
        <f t="shared" si="85"/>
        <v>8%</v>
      </c>
      <c r="I453" t="s">
        <v>796</v>
      </c>
      <c r="J453" s="2" t="str">
        <f t="shared" si="86"/>
        <v xml:space="preserve">1,294 </v>
      </c>
      <c r="K453" s="2" t="str">
        <f t="shared" si="87"/>
        <v xml:space="preserve"> 87 </v>
      </c>
      <c r="L453" s="2" t="str">
        <f t="shared" si="88"/>
        <v xml:space="preserve">8 GB </v>
      </c>
      <c r="M453" s="2" t="str">
        <f t="shared" si="89"/>
        <v xml:space="preserve">256 GB </v>
      </c>
      <c r="N453" s="2" t="str">
        <f t="shared" si="90"/>
        <v xml:space="preserve">6.5 </v>
      </c>
      <c r="O453" s="2" t="str">
        <f t="shared" si="91"/>
        <v>50</v>
      </c>
      <c r="P453" s="2" t="str">
        <f t="shared" si="92"/>
        <v>5MP + 2MP</v>
      </c>
      <c r="Q453" s="2" t="str">
        <f t="shared" si="93"/>
        <v xml:space="preserve">5000 </v>
      </c>
      <c r="R453" s="2" t="str">
        <f t="shared" si="94"/>
        <v xml:space="preserve">Dimensity 6100+ </v>
      </c>
      <c r="T453" t="s">
        <v>801</v>
      </c>
    </row>
    <row r="454" spans="1:20" x14ac:dyDescent="0.4">
      <c r="A454" t="s">
        <v>802</v>
      </c>
      <c r="B454" t="str">
        <f t="shared" si="83"/>
        <v xml:space="preserve">OPPO A3 Pro 5G </v>
      </c>
      <c r="C454" s="5" t="str">
        <f>MID(A454,FIND("(",A454)+1,FIND(",",A454)-FIND("(",A454)-1)</f>
        <v>Starry Black</v>
      </c>
      <c r="D454" t="s">
        <v>207</v>
      </c>
      <c r="E454" s="3" t="str">
        <f t="shared" si="84"/>
        <v>19,999</v>
      </c>
      <c r="F454">
        <v>4.2</v>
      </c>
      <c r="G454" t="s">
        <v>7</v>
      </c>
      <c r="H454" s="4" t="str">
        <f t="shared" si="85"/>
        <v>13%</v>
      </c>
      <c r="I454" t="s">
        <v>803</v>
      </c>
      <c r="J454" s="2" t="str">
        <f t="shared" si="86"/>
        <v xml:space="preserve">246 </v>
      </c>
      <c r="K454" s="2" t="str">
        <f t="shared" si="87"/>
        <v xml:space="preserve"> 14 </v>
      </c>
      <c r="L454" s="2" t="str">
        <f t="shared" si="88"/>
        <v xml:space="preserve">8 GB </v>
      </c>
      <c r="M454" s="2" t="str">
        <f t="shared" si="89"/>
        <v xml:space="preserve">256 GB </v>
      </c>
      <c r="N454" s="2" t="str">
        <f t="shared" si="90"/>
        <v xml:space="preserve">6.67 </v>
      </c>
      <c r="O454" s="2" t="str">
        <f t="shared" si="91"/>
        <v>50</v>
      </c>
      <c r="P454" s="2" t="str">
        <f t="shared" si="92"/>
        <v>2MP</v>
      </c>
      <c r="Q454" s="2" t="str">
        <f t="shared" si="93"/>
        <v xml:space="preserve">5100 </v>
      </c>
      <c r="R454" s="2" t="str">
        <f t="shared" si="94"/>
        <v xml:space="preserve">Dimensity 6300 5G Mobile Platform </v>
      </c>
      <c r="T454" t="s">
        <v>804</v>
      </c>
    </row>
    <row r="455" spans="1:20" x14ac:dyDescent="0.4">
      <c r="A455" t="s">
        <v>805</v>
      </c>
      <c r="B455" t="str">
        <f t="shared" si="83"/>
        <v xml:space="preserve">OPPO A3 Pro 5G </v>
      </c>
      <c r="C455" s="5" t="str">
        <f>MID(A455,FIND("(",A455)+1,FIND(",",A455)-FIND("(",A455)-1)</f>
        <v>Moonlight Purple</v>
      </c>
      <c r="D455" t="s">
        <v>207</v>
      </c>
      <c r="E455" s="3" t="str">
        <f t="shared" si="84"/>
        <v>19,999</v>
      </c>
      <c r="F455">
        <v>4.2</v>
      </c>
      <c r="G455" t="s">
        <v>7</v>
      </c>
      <c r="H455" s="4" t="str">
        <f t="shared" si="85"/>
        <v>13%</v>
      </c>
      <c r="I455" t="s">
        <v>803</v>
      </c>
      <c r="J455" s="2" t="str">
        <f t="shared" si="86"/>
        <v xml:space="preserve">246 </v>
      </c>
      <c r="K455" s="2" t="str">
        <f t="shared" si="87"/>
        <v xml:space="preserve"> 14 </v>
      </c>
      <c r="L455" s="2" t="str">
        <f t="shared" si="88"/>
        <v xml:space="preserve">8 GB </v>
      </c>
      <c r="M455" s="2" t="str">
        <f t="shared" si="89"/>
        <v xml:space="preserve">256 GB </v>
      </c>
      <c r="N455" s="2" t="str">
        <f t="shared" si="90"/>
        <v xml:space="preserve">6.67 </v>
      </c>
      <c r="O455" s="2" t="str">
        <f t="shared" si="91"/>
        <v>50</v>
      </c>
      <c r="P455" s="2" t="str">
        <f t="shared" si="92"/>
        <v>2MP</v>
      </c>
      <c r="Q455" s="2" t="str">
        <f t="shared" si="93"/>
        <v xml:space="preserve">5100 </v>
      </c>
      <c r="R455" s="2" t="str">
        <f t="shared" si="94"/>
        <v xml:space="preserve">Dimensity 6300 5G Mobile Platform </v>
      </c>
      <c r="T455" t="s">
        <v>804</v>
      </c>
    </row>
    <row r="456" spans="1:20" x14ac:dyDescent="0.4">
      <c r="A456" t="s">
        <v>806</v>
      </c>
      <c r="B456" t="str">
        <f t="shared" si="83"/>
        <v xml:space="preserve">Xiaomi 14 CIVI </v>
      </c>
      <c r="C456" s="5" t="str">
        <f>MID(A456,FIND("(",A456)+1,FIND(",",A456)-FIND("(",A456)-1)</f>
        <v>Shadow Black</v>
      </c>
      <c r="D456" t="s">
        <v>478</v>
      </c>
      <c r="E456" s="3" t="str">
        <f t="shared" si="84"/>
        <v>42,999</v>
      </c>
      <c r="F456">
        <v>4.2</v>
      </c>
      <c r="G456" t="s">
        <v>27</v>
      </c>
      <c r="H456" s="4" t="str">
        <f t="shared" si="85"/>
        <v>21%</v>
      </c>
      <c r="I456" t="s">
        <v>807</v>
      </c>
      <c r="J456" s="2" t="str">
        <f t="shared" si="86"/>
        <v xml:space="preserve">520 </v>
      </c>
      <c r="K456" s="2" t="str">
        <f t="shared" si="87"/>
        <v xml:space="preserve"> 79 </v>
      </c>
      <c r="L456" s="2" t="str">
        <f t="shared" si="88"/>
        <v xml:space="preserve">8 GB </v>
      </c>
      <c r="M456" s="2" t="str">
        <f t="shared" si="89"/>
        <v xml:space="preserve">256 GB </v>
      </c>
      <c r="N456" s="2" t="str">
        <f t="shared" si="90"/>
        <v xml:space="preserve">6.55 </v>
      </c>
      <c r="O456" s="2" t="str">
        <f t="shared" si="91"/>
        <v>50</v>
      </c>
      <c r="P456" s="2" t="e">
        <f t="shared" si="92"/>
        <v>#VALUE!</v>
      </c>
      <c r="Q456" s="2" t="str">
        <f t="shared" si="93"/>
        <v xml:space="preserve"> | 32MP + 32MP Dual Front Camera4700 </v>
      </c>
      <c r="R456" s="2" t="str">
        <f t="shared" si="94"/>
        <v xml:space="preserve">8s Gen 3 Mobile Platform </v>
      </c>
      <c r="T456" t="s">
        <v>808</v>
      </c>
    </row>
    <row r="457" spans="1:20" x14ac:dyDescent="0.4">
      <c r="A457" t="s">
        <v>809</v>
      </c>
      <c r="B457" t="str">
        <f t="shared" si="83"/>
        <v xml:space="preserve">OnePlus N20 SE </v>
      </c>
      <c r="C457" s="5" t="str">
        <f>MID(A457,FIND("(",A457)+1,FIND(",",A457)-FIND("(",A457)-1)</f>
        <v>BLUE OASIS</v>
      </c>
      <c r="D457" t="s">
        <v>304</v>
      </c>
      <c r="E457" s="3" t="str">
        <f t="shared" si="84"/>
        <v>12,999</v>
      </c>
      <c r="F457">
        <v>4</v>
      </c>
      <c r="G457" t="s">
        <v>100</v>
      </c>
      <c r="H457" s="4" t="str">
        <f t="shared" si="85"/>
        <v>23%</v>
      </c>
      <c r="I457" t="s">
        <v>618</v>
      </c>
      <c r="J457" s="2" t="str">
        <f t="shared" si="86"/>
        <v xml:space="preserve">917 </v>
      </c>
      <c r="K457" s="2" t="str">
        <f t="shared" si="87"/>
        <v xml:space="preserve"> 38 </v>
      </c>
      <c r="L457" s="2" t="str">
        <f t="shared" si="88"/>
        <v xml:space="preserve">4 GB </v>
      </c>
      <c r="M457" s="2" t="str">
        <f t="shared" si="89"/>
        <v xml:space="preserve">64 GB </v>
      </c>
      <c r="N457" s="2" t="str">
        <f t="shared" si="90"/>
        <v xml:space="preserve">6.56 </v>
      </c>
      <c r="O457" s="2" t="str">
        <f t="shared" si="91"/>
        <v>50</v>
      </c>
      <c r="P457" s="2" t="e">
        <f t="shared" si="92"/>
        <v>#VALUE!</v>
      </c>
      <c r="Q457" s="2" t="str">
        <f t="shared" si="93"/>
        <v xml:space="preserve">5000 </v>
      </c>
      <c r="R457" s="2" t="e">
        <f t="shared" si="94"/>
        <v>#VALUE!</v>
      </c>
      <c r="T457" t="s">
        <v>810</v>
      </c>
    </row>
    <row r="458" spans="1:20" x14ac:dyDescent="0.4">
      <c r="A458" t="s">
        <v>5</v>
      </c>
      <c r="B458" t="str">
        <f t="shared" si="83"/>
        <v xml:space="preserve">REDMI Note 13 Pro 5G </v>
      </c>
      <c r="C458" s="5" t="str">
        <f>MID(A458,FIND("(",A458)+1,FIND(",",A458)-FIND("(",A458)-1)</f>
        <v>Midnight Black</v>
      </c>
      <c r="D458" t="s">
        <v>6</v>
      </c>
      <c r="E458" s="3" t="str">
        <f t="shared" si="84"/>
        <v>24,999</v>
      </c>
      <c r="F458">
        <v>4.3</v>
      </c>
      <c r="G458" t="s">
        <v>7</v>
      </c>
      <c r="H458" s="4" t="str">
        <f t="shared" si="85"/>
        <v>13%</v>
      </c>
      <c r="I458" t="s">
        <v>8</v>
      </c>
      <c r="J458" s="2" t="str">
        <f t="shared" si="86"/>
        <v xml:space="preserve">16,522 </v>
      </c>
      <c r="K458" s="2" t="str">
        <f t="shared" si="87"/>
        <v xml:space="preserve"> 1,485 </v>
      </c>
      <c r="L458" s="2" t="str">
        <f t="shared" si="88"/>
        <v xml:space="preserve">8 GB </v>
      </c>
      <c r="M458" s="2" t="str">
        <f t="shared" si="89"/>
        <v xml:space="preserve">128 GB </v>
      </c>
      <c r="N458" s="2" t="str">
        <f t="shared" si="90"/>
        <v xml:space="preserve">6.67 </v>
      </c>
      <c r="O458" s="2" t="str">
        <f t="shared" si="91"/>
        <v>200</v>
      </c>
      <c r="P458" s="2" t="str">
        <f t="shared" si="92"/>
        <v>8MP + 2MP</v>
      </c>
      <c r="Q458" s="2" t="str">
        <f t="shared" si="93"/>
        <v xml:space="preserve">5100 </v>
      </c>
      <c r="R458" s="2" t="str">
        <f t="shared" si="94"/>
        <v xml:space="preserve">7s Gen 2 Mobile Platform 5G </v>
      </c>
      <c r="T458" t="s">
        <v>9</v>
      </c>
    </row>
    <row r="459" spans="1:20" x14ac:dyDescent="0.4">
      <c r="A459" t="s">
        <v>10</v>
      </c>
      <c r="B459" t="str">
        <f t="shared" si="83"/>
        <v xml:space="preserve">REDMI Note 13 Pro+ 5G </v>
      </c>
      <c r="C459" s="5" t="str">
        <f>MID(A459,FIND("(",A459)+1,FIND(",",A459)-FIND("(",A459)-1)</f>
        <v>Fusion White</v>
      </c>
      <c r="D459" t="s">
        <v>11</v>
      </c>
      <c r="E459" s="3" t="str">
        <f t="shared" si="84"/>
        <v>30,999</v>
      </c>
      <c r="F459">
        <v>4.2</v>
      </c>
      <c r="G459" t="s">
        <v>12</v>
      </c>
      <c r="H459" s="4" t="str">
        <f t="shared" si="85"/>
        <v>8%</v>
      </c>
      <c r="I459" t="s">
        <v>13</v>
      </c>
      <c r="J459" s="2" t="str">
        <f t="shared" si="86"/>
        <v xml:space="preserve">7,304 </v>
      </c>
      <c r="K459" s="2" t="str">
        <f t="shared" si="87"/>
        <v xml:space="preserve"> 825 </v>
      </c>
      <c r="L459" s="2" t="str">
        <f t="shared" si="88"/>
        <v xml:space="preserve">8 GB </v>
      </c>
      <c r="M459" s="2" t="str">
        <f t="shared" si="89"/>
        <v xml:space="preserve">256 GB </v>
      </c>
      <c r="N459" s="2" t="str">
        <f t="shared" si="90"/>
        <v xml:space="preserve">6.67 </v>
      </c>
      <c r="O459" s="2" t="str">
        <f t="shared" si="91"/>
        <v>200</v>
      </c>
      <c r="P459" s="2" t="str">
        <f t="shared" si="92"/>
        <v>8MP + 2MP</v>
      </c>
      <c r="Q459" s="2" t="str">
        <f t="shared" si="93"/>
        <v xml:space="preserve">5000 </v>
      </c>
      <c r="R459" s="2" t="str">
        <f t="shared" si="94"/>
        <v xml:space="preserve">Dimensity 7200 Ultra 5G </v>
      </c>
      <c r="T459" t="s">
        <v>14</v>
      </c>
    </row>
    <row r="460" spans="1:20" x14ac:dyDescent="0.4">
      <c r="A460" t="s">
        <v>811</v>
      </c>
      <c r="B460" t="str">
        <f t="shared" si="83"/>
        <v xml:space="preserve">OnePlus 11R 5G </v>
      </c>
      <c r="C460" s="5" t="str">
        <f>MID(A460,FIND("(",A460)+1,FIND(",",A460)-FIND("(",A460)-1)</f>
        <v>Red</v>
      </c>
      <c r="D460" t="s">
        <v>812</v>
      </c>
      <c r="E460" s="3" t="str">
        <f t="shared" si="84"/>
        <v>32,777</v>
      </c>
      <c r="F460">
        <v>4.5</v>
      </c>
      <c r="G460" t="s">
        <v>192</v>
      </c>
      <c r="H460" s="4" t="str">
        <f t="shared" si="85"/>
        <v>18%</v>
      </c>
      <c r="I460" t="s">
        <v>813</v>
      </c>
      <c r="J460" s="2" t="str">
        <f t="shared" si="86"/>
        <v xml:space="preserve">8,112 </v>
      </c>
      <c r="K460" s="2" t="str">
        <f t="shared" si="87"/>
        <v xml:space="preserve"> 621 </v>
      </c>
      <c r="L460" s="2" t="str">
        <f t="shared" si="88"/>
        <v xml:space="preserve">8 GB </v>
      </c>
      <c r="M460" s="2" t="str">
        <f t="shared" si="89"/>
        <v xml:space="preserve">128 GB </v>
      </c>
      <c r="N460" s="2" t="str">
        <f t="shared" si="90"/>
        <v xml:space="preserve">6.7 </v>
      </c>
      <c r="O460" s="2" t="str">
        <f t="shared" si="91"/>
        <v>50</v>
      </c>
      <c r="P460" s="2" t="e">
        <f t="shared" si="92"/>
        <v>#VALUE!</v>
      </c>
      <c r="Q460" s="2" t="str">
        <f t="shared" si="93"/>
        <v xml:space="preserve">5000 </v>
      </c>
      <c r="R460" s="2" t="e">
        <f t="shared" si="94"/>
        <v>#VALUE!</v>
      </c>
      <c r="T460" t="s">
        <v>814</v>
      </c>
    </row>
    <row r="461" spans="1:20" x14ac:dyDescent="0.4">
      <c r="A461" t="s">
        <v>560</v>
      </c>
      <c r="B461" t="str">
        <f t="shared" si="83"/>
        <v xml:space="preserve">realme NARZO N65 5G </v>
      </c>
      <c r="C461" s="5" t="str">
        <f>MID(A461,FIND("(",A461)+1,FIND(",",A461)-FIND("(",A461)-1)</f>
        <v>DEEP GREEN</v>
      </c>
      <c r="D461" t="s">
        <v>815</v>
      </c>
      <c r="E461" s="3" t="str">
        <f t="shared" si="84"/>
        <v>13,790</v>
      </c>
      <c r="F461">
        <v>4.4000000000000004</v>
      </c>
      <c r="G461" t="s">
        <v>816</v>
      </c>
      <c r="H461" s="4" t="str">
        <f t="shared" si="85"/>
        <v>1%</v>
      </c>
      <c r="I461" t="s">
        <v>593</v>
      </c>
      <c r="J461" s="2" t="str">
        <f t="shared" si="86"/>
        <v xml:space="preserve">111 </v>
      </c>
      <c r="K461" s="2" t="str">
        <f t="shared" si="87"/>
        <v xml:space="preserve"> 3 </v>
      </c>
      <c r="L461" s="2" t="str">
        <f t="shared" si="88"/>
        <v xml:space="preserve">4 GB </v>
      </c>
      <c r="M461" s="2" t="str">
        <f t="shared" si="89"/>
        <v xml:space="preserve">128 GB </v>
      </c>
      <c r="N461" s="2" t="str">
        <f t="shared" si="90"/>
        <v xml:space="preserve">6.67 </v>
      </c>
      <c r="O461" s="2" t="str">
        <f t="shared" si="91"/>
        <v>50</v>
      </c>
      <c r="P461" s="2" t="e">
        <f t="shared" si="92"/>
        <v>#VALUE!</v>
      </c>
      <c r="Q461" s="2" t="str">
        <f t="shared" si="93"/>
        <v xml:space="preserve">5000 </v>
      </c>
      <c r="R461" s="2" t="e">
        <f t="shared" si="94"/>
        <v>#VALUE!</v>
      </c>
      <c r="T461" t="s">
        <v>594</v>
      </c>
    </row>
    <row r="462" spans="1:20" x14ac:dyDescent="0.4">
      <c r="A462" t="s">
        <v>35</v>
      </c>
      <c r="B462" t="str">
        <f t="shared" si="83"/>
        <v xml:space="preserve">REDMI Note 13 Pro 5G </v>
      </c>
      <c r="C462" s="5" t="str">
        <f>MID(A462,FIND("(",A462)+1,FIND(",",A462)-FIND("(",A462)-1)</f>
        <v>Arctic White</v>
      </c>
      <c r="D462" t="s">
        <v>6</v>
      </c>
      <c r="E462" s="3" t="str">
        <f t="shared" si="84"/>
        <v>24,999</v>
      </c>
      <c r="F462">
        <v>4.3</v>
      </c>
      <c r="G462" t="s">
        <v>7</v>
      </c>
      <c r="H462" s="4" t="str">
        <f t="shared" si="85"/>
        <v>13%</v>
      </c>
      <c r="I462" t="s">
        <v>8</v>
      </c>
      <c r="J462" s="2" t="str">
        <f t="shared" si="86"/>
        <v xml:space="preserve">16,522 </v>
      </c>
      <c r="K462" s="2" t="str">
        <f t="shared" si="87"/>
        <v xml:space="preserve"> 1,485 </v>
      </c>
      <c r="L462" s="2" t="str">
        <f t="shared" si="88"/>
        <v xml:space="preserve">8 GB </v>
      </c>
      <c r="M462" s="2" t="str">
        <f t="shared" si="89"/>
        <v xml:space="preserve">128 GB </v>
      </c>
      <c r="N462" s="2" t="str">
        <f t="shared" si="90"/>
        <v xml:space="preserve">6.67 </v>
      </c>
      <c r="O462" s="2" t="str">
        <f t="shared" si="91"/>
        <v>200</v>
      </c>
      <c r="P462" s="2" t="str">
        <f t="shared" si="92"/>
        <v>8MP + 2MP</v>
      </c>
      <c r="Q462" s="2" t="str">
        <f t="shared" si="93"/>
        <v xml:space="preserve">5100 </v>
      </c>
      <c r="R462" s="2" t="str">
        <f t="shared" si="94"/>
        <v xml:space="preserve">7s Gen 2 Mobile Platform 5G </v>
      </c>
      <c r="T462" t="s">
        <v>9</v>
      </c>
    </row>
    <row r="463" spans="1:20" x14ac:dyDescent="0.4">
      <c r="A463" t="s">
        <v>36</v>
      </c>
      <c r="B463" t="str">
        <f t="shared" si="83"/>
        <v xml:space="preserve">REDMI Note 13 Pro+ 5G </v>
      </c>
      <c r="C463" s="5" t="str">
        <f>MID(A463,FIND("(",A463)+1,FIND(",",A463)-FIND("(",A463)-1)</f>
        <v>Fusion Black</v>
      </c>
      <c r="D463" t="s">
        <v>11</v>
      </c>
      <c r="E463" s="3" t="str">
        <f t="shared" si="84"/>
        <v>30,999</v>
      </c>
      <c r="F463">
        <v>4.2</v>
      </c>
      <c r="G463" t="s">
        <v>12</v>
      </c>
      <c r="H463" s="4" t="str">
        <f t="shared" si="85"/>
        <v>8%</v>
      </c>
      <c r="I463" t="s">
        <v>13</v>
      </c>
      <c r="J463" s="2" t="str">
        <f t="shared" si="86"/>
        <v xml:space="preserve">7,304 </v>
      </c>
      <c r="K463" s="2" t="str">
        <f t="shared" si="87"/>
        <v xml:space="preserve"> 825 </v>
      </c>
      <c r="L463" s="2" t="str">
        <f t="shared" si="88"/>
        <v xml:space="preserve">8 GB </v>
      </c>
      <c r="M463" s="2" t="str">
        <f t="shared" si="89"/>
        <v xml:space="preserve">256 GB </v>
      </c>
      <c r="N463" s="2" t="str">
        <f t="shared" si="90"/>
        <v xml:space="preserve">6.67 </v>
      </c>
      <c r="O463" s="2" t="str">
        <f t="shared" si="91"/>
        <v>200</v>
      </c>
      <c r="P463" s="2" t="str">
        <f t="shared" si="92"/>
        <v>8MP + 2MP</v>
      </c>
      <c r="Q463" s="2" t="str">
        <f t="shared" si="93"/>
        <v xml:space="preserve">5000 </v>
      </c>
      <c r="R463" s="2" t="str">
        <f t="shared" si="94"/>
        <v xml:space="preserve">Dimensity 7200 Ultra 5G </v>
      </c>
      <c r="T463" t="s">
        <v>14</v>
      </c>
    </row>
    <row r="464" spans="1:20" x14ac:dyDescent="0.4">
      <c r="A464" t="s">
        <v>44</v>
      </c>
      <c r="B464" t="str">
        <f t="shared" si="83"/>
        <v xml:space="preserve">REDMI Note 13 Pro+ 5G </v>
      </c>
      <c r="C464" s="5" t="str">
        <f>MID(A464,FIND("(",A464)+1,FIND(",",A464)-FIND("(",A464)-1)</f>
        <v>Fusion Purple</v>
      </c>
      <c r="D464" t="s">
        <v>817</v>
      </c>
      <c r="E464" s="3" t="str">
        <f t="shared" si="84"/>
        <v>28,799</v>
      </c>
      <c r="F464">
        <v>4.2</v>
      </c>
      <c r="G464" t="s">
        <v>22</v>
      </c>
      <c r="H464" s="4" t="str">
        <f t="shared" si="85"/>
        <v>20%</v>
      </c>
      <c r="I464" t="s">
        <v>516</v>
      </c>
      <c r="J464" s="2" t="str">
        <f t="shared" si="86"/>
        <v xml:space="preserve">5,640 </v>
      </c>
      <c r="K464" s="2" t="str">
        <f t="shared" si="87"/>
        <v xml:space="preserve"> 573 </v>
      </c>
      <c r="L464" s="2" t="str">
        <f t="shared" si="88"/>
        <v xml:space="preserve">12 GB </v>
      </c>
      <c r="M464" s="2" t="str">
        <f t="shared" si="89"/>
        <v xml:space="preserve">256 GB </v>
      </c>
      <c r="N464" s="2" t="str">
        <f t="shared" si="90"/>
        <v xml:space="preserve">6.67 </v>
      </c>
      <c r="O464" s="2" t="str">
        <f t="shared" si="91"/>
        <v>200</v>
      </c>
      <c r="P464" s="2" t="str">
        <f t="shared" si="92"/>
        <v>8MP + 2MP</v>
      </c>
      <c r="Q464" s="2" t="str">
        <f t="shared" si="93"/>
        <v xml:space="preserve">5000 </v>
      </c>
      <c r="R464" s="2" t="str">
        <f t="shared" si="94"/>
        <v xml:space="preserve">Dimensity 7200 Ultra 5G </v>
      </c>
      <c r="T464" t="s">
        <v>689</v>
      </c>
    </row>
    <row r="465" spans="1:20" x14ac:dyDescent="0.4">
      <c r="A465" t="s">
        <v>818</v>
      </c>
      <c r="B465" t="str">
        <f t="shared" si="83"/>
        <v xml:space="preserve">OPPO A59 5G </v>
      </c>
      <c r="C465" s="5" t="str">
        <f>MID(A465,FIND("(",A465)+1,FIND(",",A465)-FIND("(",A465)-1)</f>
        <v>Starry Black</v>
      </c>
      <c r="D465" t="s">
        <v>819</v>
      </c>
      <c r="E465" s="3" t="str">
        <f t="shared" si="84"/>
        <v>15,499</v>
      </c>
      <c r="F465">
        <v>4.3</v>
      </c>
      <c r="G465" t="s">
        <v>51</v>
      </c>
      <c r="H465" s="4" t="str">
        <f t="shared" si="85"/>
        <v>22%</v>
      </c>
      <c r="I465" t="s">
        <v>820</v>
      </c>
      <c r="J465" s="2" t="str">
        <f t="shared" si="86"/>
        <v xml:space="preserve">1,904 </v>
      </c>
      <c r="K465" s="2" t="str">
        <f t="shared" si="87"/>
        <v xml:space="preserve"> 96 </v>
      </c>
      <c r="L465" s="2" t="str">
        <f t="shared" si="88"/>
        <v xml:space="preserve">6 GB </v>
      </c>
      <c r="M465" s="2" t="str">
        <f t="shared" si="89"/>
        <v xml:space="preserve">128 GB </v>
      </c>
      <c r="N465" s="2" t="str">
        <f t="shared" si="90"/>
        <v xml:space="preserve">6.56 </v>
      </c>
      <c r="O465" s="2" t="str">
        <f t="shared" si="91"/>
        <v>13</v>
      </c>
      <c r="P465" s="2" t="str">
        <f t="shared" si="92"/>
        <v>2MP</v>
      </c>
      <c r="Q465" s="2" t="str">
        <f t="shared" si="93"/>
        <v xml:space="preserve">5000 </v>
      </c>
      <c r="R465" s="2" t="str">
        <f t="shared" si="94"/>
        <v xml:space="preserve">Dimensity 6020 </v>
      </c>
      <c r="T465" t="s">
        <v>821</v>
      </c>
    </row>
    <row r="466" spans="1:20" x14ac:dyDescent="0.4">
      <c r="A466" t="s">
        <v>771</v>
      </c>
      <c r="B466" t="str">
        <f t="shared" si="83"/>
        <v xml:space="preserve">OPPO A59 5G </v>
      </c>
      <c r="C466" s="5" t="str">
        <f>MID(A466,FIND("(",A466)+1,FIND(",",A466)-FIND("(",A466)-1)</f>
        <v>Silk Gold</v>
      </c>
      <c r="D466" t="s">
        <v>819</v>
      </c>
      <c r="E466" s="3" t="str">
        <f t="shared" si="84"/>
        <v>15,499</v>
      </c>
      <c r="F466">
        <v>4.3</v>
      </c>
      <c r="G466" t="s">
        <v>51</v>
      </c>
      <c r="H466" s="4" t="str">
        <f t="shared" si="85"/>
        <v>22%</v>
      </c>
      <c r="I466" t="s">
        <v>820</v>
      </c>
      <c r="J466" s="2" t="str">
        <f t="shared" si="86"/>
        <v xml:space="preserve">1,904 </v>
      </c>
      <c r="K466" s="2" t="str">
        <f t="shared" si="87"/>
        <v xml:space="preserve"> 96 </v>
      </c>
      <c r="L466" s="2" t="str">
        <f t="shared" si="88"/>
        <v xml:space="preserve">6 GB </v>
      </c>
      <c r="M466" s="2" t="str">
        <f t="shared" si="89"/>
        <v xml:space="preserve">128 GB </v>
      </c>
      <c r="N466" s="2" t="str">
        <f t="shared" si="90"/>
        <v xml:space="preserve">6.56 </v>
      </c>
      <c r="O466" s="2" t="str">
        <f t="shared" si="91"/>
        <v>13</v>
      </c>
      <c r="P466" s="2" t="str">
        <f t="shared" si="92"/>
        <v>2MP</v>
      </c>
      <c r="Q466" s="2" t="str">
        <f t="shared" si="93"/>
        <v xml:space="preserve">5000 </v>
      </c>
      <c r="R466" s="2" t="str">
        <f t="shared" si="94"/>
        <v xml:space="preserve">Dimensity 6020 </v>
      </c>
      <c r="T466" t="s">
        <v>821</v>
      </c>
    </row>
    <row r="467" spans="1:20" x14ac:dyDescent="0.4">
      <c r="A467" t="s">
        <v>822</v>
      </c>
      <c r="B467" t="str">
        <f t="shared" si="83"/>
        <v xml:space="preserve">REDMI 13 5G </v>
      </c>
      <c r="C467" s="5" t="str">
        <f>MID(A467,FIND("(",A467)+1,FIND(",",A467)-FIND("(",A467)-1)</f>
        <v>Black Diamond</v>
      </c>
      <c r="D467" t="s">
        <v>823</v>
      </c>
      <c r="E467" s="3" t="str">
        <f t="shared" si="84"/>
        <v>15,829</v>
      </c>
      <c r="F467">
        <v>3.6</v>
      </c>
      <c r="G467" t="s">
        <v>22</v>
      </c>
      <c r="H467" s="4" t="str">
        <f t="shared" si="85"/>
        <v>20%</v>
      </c>
      <c r="I467" t="s">
        <v>636</v>
      </c>
      <c r="J467" s="2" t="str">
        <f t="shared" si="86"/>
        <v xml:space="preserve">13 </v>
      </c>
      <c r="K467" s="2" t="str">
        <f t="shared" si="87"/>
        <v xml:space="preserve"> 0 </v>
      </c>
      <c r="L467" s="2" t="str">
        <f t="shared" si="88"/>
        <v xml:space="preserve">8 GB </v>
      </c>
      <c r="M467" s="2" t="str">
        <f t="shared" si="89"/>
        <v xml:space="preserve">128 GB </v>
      </c>
      <c r="N467" s="2" t="str">
        <f t="shared" si="90"/>
        <v xml:space="preserve">6.79 </v>
      </c>
      <c r="O467" s="2" t="str">
        <f t="shared" si="91"/>
        <v>108</v>
      </c>
      <c r="P467" s="2" t="e">
        <f t="shared" si="92"/>
        <v>#VALUE!</v>
      </c>
      <c r="Q467" s="2" t="str">
        <f t="shared" si="93"/>
        <v xml:space="preserve">5030 </v>
      </c>
      <c r="R467" s="2" t="e">
        <f t="shared" si="94"/>
        <v>#VALUE!</v>
      </c>
      <c r="T467" t="s">
        <v>824</v>
      </c>
    </row>
    <row r="468" spans="1:20" x14ac:dyDescent="0.4">
      <c r="A468" t="s">
        <v>43</v>
      </c>
      <c r="B468" t="str">
        <f t="shared" si="83"/>
        <v xml:space="preserve">REDMI Note 13 Pro 5G </v>
      </c>
      <c r="C468" s="5" t="str">
        <f>MID(A468,FIND("(",A468)+1,FIND(",",A468)-FIND("(",A468)-1)</f>
        <v>Coral Purple</v>
      </c>
      <c r="D468" t="s">
        <v>6</v>
      </c>
      <c r="E468" s="3" t="str">
        <f t="shared" si="84"/>
        <v>24,999</v>
      </c>
      <c r="F468">
        <v>4.3</v>
      </c>
      <c r="G468" t="s">
        <v>7</v>
      </c>
      <c r="H468" s="4" t="str">
        <f t="shared" si="85"/>
        <v>13%</v>
      </c>
      <c r="I468" t="s">
        <v>8</v>
      </c>
      <c r="J468" s="2" t="str">
        <f t="shared" si="86"/>
        <v xml:space="preserve">16,522 </v>
      </c>
      <c r="K468" s="2" t="str">
        <f t="shared" si="87"/>
        <v xml:space="preserve"> 1,485 </v>
      </c>
      <c r="L468" s="2" t="str">
        <f t="shared" si="88"/>
        <v xml:space="preserve">8 GB </v>
      </c>
      <c r="M468" s="2" t="str">
        <f t="shared" si="89"/>
        <v xml:space="preserve">128 GB </v>
      </c>
      <c r="N468" s="2" t="str">
        <f t="shared" si="90"/>
        <v xml:space="preserve">6.67 </v>
      </c>
      <c r="O468" s="2" t="str">
        <f t="shared" si="91"/>
        <v>200</v>
      </c>
      <c r="P468" s="2" t="str">
        <f t="shared" si="92"/>
        <v>8MP + 2MP</v>
      </c>
      <c r="Q468" s="2" t="str">
        <f t="shared" si="93"/>
        <v xml:space="preserve">5100 </v>
      </c>
      <c r="R468" s="2" t="str">
        <f t="shared" si="94"/>
        <v xml:space="preserve">7s Gen 2 Mobile Platform 5G </v>
      </c>
      <c r="T468" t="s">
        <v>9</v>
      </c>
    </row>
    <row r="469" spans="1:20" x14ac:dyDescent="0.4">
      <c r="A469" t="s">
        <v>44</v>
      </c>
      <c r="B469" t="str">
        <f t="shared" si="83"/>
        <v xml:space="preserve">REDMI Note 13 Pro+ 5G </v>
      </c>
      <c r="C469" s="5" t="str">
        <f>MID(A469,FIND("(",A469)+1,FIND(",",A469)-FIND("(",A469)-1)</f>
        <v>Fusion Purple</v>
      </c>
      <c r="D469" t="s">
        <v>11</v>
      </c>
      <c r="E469" s="3" t="str">
        <f t="shared" si="84"/>
        <v>30,999</v>
      </c>
      <c r="F469">
        <v>4.2</v>
      </c>
      <c r="G469" t="s">
        <v>12</v>
      </c>
      <c r="H469" s="4" t="str">
        <f t="shared" si="85"/>
        <v>8%</v>
      </c>
      <c r="I469" t="s">
        <v>13</v>
      </c>
      <c r="J469" s="2" t="str">
        <f t="shared" si="86"/>
        <v xml:space="preserve">7,304 </v>
      </c>
      <c r="K469" s="2" t="str">
        <f t="shared" si="87"/>
        <v xml:space="preserve"> 825 </v>
      </c>
      <c r="L469" s="2" t="str">
        <f t="shared" si="88"/>
        <v xml:space="preserve">8 GB </v>
      </c>
      <c r="M469" s="2" t="str">
        <f t="shared" si="89"/>
        <v xml:space="preserve">256 GB </v>
      </c>
      <c r="N469" s="2" t="str">
        <f t="shared" si="90"/>
        <v xml:space="preserve">6.67 </v>
      </c>
      <c r="O469" s="2" t="str">
        <f t="shared" si="91"/>
        <v>200</v>
      </c>
      <c r="P469" s="2" t="str">
        <f t="shared" si="92"/>
        <v>8MP + 2MP</v>
      </c>
      <c r="Q469" s="2" t="str">
        <f t="shared" si="93"/>
        <v xml:space="preserve">5000 </v>
      </c>
      <c r="R469" s="2" t="str">
        <f t="shared" si="94"/>
        <v xml:space="preserve">Dimensity 7200 Ultra 5G </v>
      </c>
      <c r="T469" t="s">
        <v>14</v>
      </c>
    </row>
    <row r="470" spans="1:20" x14ac:dyDescent="0.4">
      <c r="A470" t="s">
        <v>486</v>
      </c>
      <c r="B470" t="str">
        <f t="shared" si="83"/>
        <v xml:space="preserve">REDMI 13 5G </v>
      </c>
      <c r="C470" s="5" t="str">
        <f>MID(A470,FIND("(",A470)+1,FIND(",",A470)-FIND("(",A470)-1)</f>
        <v>Hawaiian Blue</v>
      </c>
      <c r="D470" t="s">
        <v>825</v>
      </c>
      <c r="E470" s="3" t="str">
        <f t="shared" si="84"/>
        <v>15,199</v>
      </c>
      <c r="F470">
        <v>3.6</v>
      </c>
      <c r="G470" t="s">
        <v>366</v>
      </c>
      <c r="H470" s="4" t="str">
        <f t="shared" si="85"/>
        <v>24%</v>
      </c>
      <c r="I470" t="s">
        <v>636</v>
      </c>
      <c r="J470" s="2" t="str">
        <f t="shared" si="86"/>
        <v xml:space="preserve">13 </v>
      </c>
      <c r="K470" s="2" t="str">
        <f t="shared" si="87"/>
        <v xml:space="preserve"> 0 </v>
      </c>
      <c r="L470" s="2" t="str">
        <f t="shared" si="88"/>
        <v xml:space="preserve">8 GB </v>
      </c>
      <c r="M470" s="2" t="str">
        <f t="shared" si="89"/>
        <v xml:space="preserve">128 GB </v>
      </c>
      <c r="N470" s="2" t="str">
        <f t="shared" si="90"/>
        <v xml:space="preserve">6.79 </v>
      </c>
      <c r="O470" s="2" t="str">
        <f t="shared" si="91"/>
        <v>108</v>
      </c>
      <c r="P470" s="2" t="e">
        <f t="shared" si="92"/>
        <v>#VALUE!</v>
      </c>
      <c r="Q470" s="2" t="str">
        <f t="shared" si="93"/>
        <v xml:space="preserve">5030 </v>
      </c>
      <c r="R470" s="2" t="e">
        <f t="shared" si="94"/>
        <v>#VALUE!</v>
      </c>
      <c r="T470" t="s">
        <v>824</v>
      </c>
    </row>
    <row r="471" spans="1:20" x14ac:dyDescent="0.4">
      <c r="A471" t="s">
        <v>826</v>
      </c>
      <c r="B471" t="str">
        <f t="shared" si="83"/>
        <v xml:space="preserve">vivo V30e </v>
      </c>
      <c r="C471" s="5" t="str">
        <f>MID(A471,FIND("(",A471)+1,FIND(",",A471)-FIND("(",A471)-1)</f>
        <v>Velvet Red</v>
      </c>
      <c r="D471" t="s">
        <v>331</v>
      </c>
      <c r="E471" s="3" t="str">
        <f t="shared" si="84"/>
        <v>27,999</v>
      </c>
      <c r="F471">
        <v>4.4000000000000004</v>
      </c>
      <c r="G471" t="s">
        <v>81</v>
      </c>
      <c r="H471" s="4" t="str">
        <f t="shared" si="85"/>
        <v>15%</v>
      </c>
      <c r="I471" t="s">
        <v>827</v>
      </c>
      <c r="J471" s="2" t="str">
        <f t="shared" si="86"/>
        <v xml:space="preserve">2,571 </v>
      </c>
      <c r="K471" s="2" t="str">
        <f t="shared" si="87"/>
        <v xml:space="preserve"> 190 </v>
      </c>
      <c r="L471" s="2" t="str">
        <f t="shared" si="88"/>
        <v xml:space="preserve">8 GB </v>
      </c>
      <c r="M471" s="2" t="str">
        <f t="shared" si="89"/>
        <v xml:space="preserve">128 GB </v>
      </c>
      <c r="N471" s="2" t="str">
        <f t="shared" si="90"/>
        <v xml:space="preserve">6.78 </v>
      </c>
      <c r="O471" s="2" t="str">
        <f t="shared" si="91"/>
        <v>50</v>
      </c>
      <c r="P471" s="2" t="str">
        <f t="shared" si="92"/>
        <v>8MP</v>
      </c>
      <c r="Q471" s="2" t="str">
        <f t="shared" si="93"/>
        <v xml:space="preserve">5500 </v>
      </c>
      <c r="R471" s="2" t="str">
        <f t="shared" si="94"/>
        <v xml:space="preserve">6 Gen 1 </v>
      </c>
      <c r="T471" t="s">
        <v>828</v>
      </c>
    </row>
    <row r="472" spans="1:20" x14ac:dyDescent="0.4">
      <c r="A472" t="s">
        <v>829</v>
      </c>
      <c r="B472" t="str">
        <f t="shared" si="83"/>
        <v xml:space="preserve">MOTOROLA G04 </v>
      </c>
      <c r="C472" s="5" t="str">
        <f>MID(A472,FIND("(",A472)+1,FIND(",",A472)-FIND("(",A472)-1)</f>
        <v>Concord Black</v>
      </c>
      <c r="D472" t="s">
        <v>46</v>
      </c>
      <c r="E472" s="3" t="str">
        <f t="shared" si="84"/>
        <v>6,999</v>
      </c>
      <c r="F472">
        <v>4.2</v>
      </c>
      <c r="G472" t="s">
        <v>71</v>
      </c>
      <c r="H472" s="4" t="str">
        <f t="shared" si="85"/>
        <v>30%</v>
      </c>
      <c r="I472" t="s">
        <v>729</v>
      </c>
      <c r="J472" s="2" t="str">
        <f t="shared" si="86"/>
        <v xml:space="preserve">13,547 </v>
      </c>
      <c r="K472" s="2" t="str">
        <f t="shared" si="87"/>
        <v xml:space="preserve"> 868 </v>
      </c>
      <c r="L472" s="2" t="str">
        <f t="shared" si="88"/>
        <v xml:space="preserve">4 GB </v>
      </c>
      <c r="M472" s="2" t="str">
        <f t="shared" si="89"/>
        <v xml:space="preserve">64 GB </v>
      </c>
      <c r="N472" s="2" t="str">
        <f t="shared" si="90"/>
        <v xml:space="preserve">6.6 </v>
      </c>
      <c r="O472" s="2" t="str">
        <f t="shared" si="91"/>
        <v>16</v>
      </c>
      <c r="P472" s="2" t="e">
        <f t="shared" si="92"/>
        <v>#VALUE!</v>
      </c>
      <c r="Q472" s="2" t="str">
        <f t="shared" si="93"/>
        <v xml:space="preserve"> | 5MP Front Camera5000 </v>
      </c>
      <c r="R472" s="2" t="str">
        <f t="shared" si="94"/>
        <v xml:space="preserve">Unisoc T606 </v>
      </c>
      <c r="T472" t="s">
        <v>730</v>
      </c>
    </row>
    <row r="473" spans="1:20" x14ac:dyDescent="0.4">
      <c r="A473" t="s">
        <v>830</v>
      </c>
      <c r="B473" t="str">
        <f t="shared" si="83"/>
        <v xml:space="preserve">vivo T2x 5G </v>
      </c>
      <c r="C473" s="5" t="str">
        <f>MID(A473,FIND("(",A473)+1,FIND(",",A473)-FIND("(",A473)-1)</f>
        <v>Black Gladiator</v>
      </c>
      <c r="D473" t="s">
        <v>207</v>
      </c>
      <c r="E473" s="3" t="str">
        <f t="shared" si="84"/>
        <v>19,999</v>
      </c>
      <c r="F473">
        <v>4.3</v>
      </c>
      <c r="G473" t="s">
        <v>602</v>
      </c>
      <c r="H473" s="4" t="str">
        <f t="shared" si="85"/>
        <v>4%</v>
      </c>
      <c r="I473" t="s">
        <v>831</v>
      </c>
      <c r="J473" s="2" t="str">
        <f t="shared" si="86"/>
        <v xml:space="preserve">73,418 </v>
      </c>
      <c r="K473" s="2" t="str">
        <f t="shared" si="87"/>
        <v xml:space="preserve"> 4,272 </v>
      </c>
      <c r="L473" s="2" t="str">
        <f t="shared" si="88"/>
        <v xml:space="preserve">8 GB </v>
      </c>
      <c r="M473" s="2" t="str">
        <f t="shared" si="89"/>
        <v xml:space="preserve">128 GB </v>
      </c>
      <c r="N473" s="2" t="str">
        <f t="shared" si="90"/>
        <v xml:space="preserve">6.58 </v>
      </c>
      <c r="O473" s="2" t="str">
        <f t="shared" si="91"/>
        <v>50</v>
      </c>
      <c r="P473" s="2" t="str">
        <f t="shared" si="92"/>
        <v>2MP</v>
      </c>
      <c r="Q473" s="2" t="str">
        <f t="shared" si="93"/>
        <v xml:space="preserve">5000 </v>
      </c>
      <c r="R473" s="2" t="str">
        <f t="shared" si="94"/>
        <v xml:space="preserve">Mediatek Dimensity 6020 </v>
      </c>
      <c r="T473" t="s">
        <v>832</v>
      </c>
    </row>
    <row r="474" spans="1:20" x14ac:dyDescent="0.4">
      <c r="A474" t="s">
        <v>833</v>
      </c>
      <c r="B474" t="str">
        <f t="shared" si="83"/>
        <v xml:space="preserve">OnePlus 11R 5G </v>
      </c>
      <c r="C474" s="5" t="str">
        <f>MID(A474,FIND("(",A474)+1,FIND(",",A474)-FIND("(",A474)-1)</f>
        <v>Sonic Black</v>
      </c>
      <c r="D474" t="s">
        <v>834</v>
      </c>
      <c r="E474" s="3" t="str">
        <f t="shared" si="84"/>
        <v>39,990</v>
      </c>
      <c r="F474">
        <v>4.5</v>
      </c>
      <c r="G474" t="s">
        <v>17</v>
      </c>
      <c r="H474" s="4" t="str">
        <f t="shared" si="85"/>
        <v>11%</v>
      </c>
      <c r="I474" t="s">
        <v>835</v>
      </c>
      <c r="J474" s="2" t="str">
        <f t="shared" si="86"/>
        <v xml:space="preserve">12,801 </v>
      </c>
      <c r="K474" s="2" t="str">
        <f t="shared" si="87"/>
        <v xml:space="preserve"> 869 </v>
      </c>
      <c r="L474" s="2" t="str">
        <f t="shared" si="88"/>
        <v xml:space="preserve">16 GB </v>
      </c>
      <c r="M474" s="2" t="str">
        <f t="shared" si="89"/>
        <v xml:space="preserve">256 GB </v>
      </c>
      <c r="N474" s="2" t="str">
        <f t="shared" si="90"/>
        <v xml:space="preserve">6.7 </v>
      </c>
      <c r="O474" s="2" t="str">
        <f t="shared" si="91"/>
        <v>50</v>
      </c>
      <c r="P474" s="2" t="e">
        <f t="shared" si="92"/>
        <v>#VALUE!</v>
      </c>
      <c r="Q474" s="2" t="str">
        <f t="shared" si="93"/>
        <v xml:space="preserve">5000 </v>
      </c>
      <c r="R474" s="2" t="e">
        <f t="shared" si="94"/>
        <v>#VALUE!</v>
      </c>
      <c r="T474" t="s">
        <v>836</v>
      </c>
    </row>
    <row r="475" spans="1:20" x14ac:dyDescent="0.4">
      <c r="A475" t="s">
        <v>837</v>
      </c>
      <c r="B475" t="str">
        <f t="shared" si="83"/>
        <v xml:space="preserve">REDMI A3 </v>
      </c>
      <c r="C475" s="5" t="str">
        <f>MID(A475,FIND("(",A475)+1,FIND(",",A475)-FIND("(",A475)-1)</f>
        <v>Lake Blue</v>
      </c>
      <c r="D475" t="s">
        <v>838</v>
      </c>
      <c r="E475" s="3" t="str">
        <f t="shared" si="84"/>
        <v>8,699</v>
      </c>
      <c r="F475">
        <v>4</v>
      </c>
      <c r="G475" t="s">
        <v>156</v>
      </c>
      <c r="H475" s="4" t="str">
        <f t="shared" si="85"/>
        <v>27%</v>
      </c>
      <c r="I475" t="s">
        <v>675</v>
      </c>
      <c r="J475" s="2" t="str">
        <f t="shared" si="86"/>
        <v xml:space="preserve">567 </v>
      </c>
      <c r="K475" s="2" t="str">
        <f t="shared" si="87"/>
        <v xml:space="preserve"> 31 </v>
      </c>
      <c r="L475" s="2" t="str">
        <f t="shared" si="88"/>
        <v xml:space="preserve">6 GB </v>
      </c>
      <c r="M475" s="2" t="str">
        <f t="shared" si="89"/>
        <v xml:space="preserve">128 GB </v>
      </c>
      <c r="N475" s="2" t="str">
        <f t="shared" si="90"/>
        <v xml:space="preserve">6.71 </v>
      </c>
      <c r="O475" s="2" t="str">
        <f t="shared" si="91"/>
        <v>8</v>
      </c>
      <c r="P475" s="2" t="e">
        <f t="shared" si="92"/>
        <v>#VALUE!</v>
      </c>
      <c r="Q475" s="2" t="str">
        <f t="shared" si="93"/>
        <v xml:space="preserve"> | 5MP Front Camera5000 </v>
      </c>
      <c r="R475" s="2" t="str">
        <f t="shared" si="94"/>
        <v xml:space="preserve">Mediatek Helio G36 </v>
      </c>
      <c r="T475" t="s">
        <v>676</v>
      </c>
    </row>
    <row r="476" spans="1:20" x14ac:dyDescent="0.4">
      <c r="A476" t="s">
        <v>747</v>
      </c>
      <c r="B476" t="str">
        <f t="shared" si="83"/>
        <v xml:space="preserve">vivo T2x 5G </v>
      </c>
      <c r="C476" s="5" t="str">
        <f>MID(A476,FIND("(",A476)+1,FIND(",",A476)-FIND("(",A476)-1)</f>
        <v>Marine Blue</v>
      </c>
      <c r="D476" t="s">
        <v>26</v>
      </c>
      <c r="E476" s="3" t="str">
        <f t="shared" si="84"/>
        <v>14,999</v>
      </c>
      <c r="F476">
        <v>4.3</v>
      </c>
      <c r="G476" t="s">
        <v>358</v>
      </c>
      <c r="H476" s="4" t="str">
        <f t="shared" si="85"/>
        <v>28%</v>
      </c>
      <c r="I476" t="s">
        <v>831</v>
      </c>
      <c r="J476" s="2" t="str">
        <f t="shared" si="86"/>
        <v xml:space="preserve">73,418 </v>
      </c>
      <c r="K476" s="2" t="str">
        <f t="shared" si="87"/>
        <v xml:space="preserve"> 4,272 </v>
      </c>
      <c r="L476" s="2" t="str">
        <f t="shared" si="88"/>
        <v xml:space="preserve">8 GB </v>
      </c>
      <c r="M476" s="2" t="str">
        <f t="shared" si="89"/>
        <v xml:space="preserve">128 GB </v>
      </c>
      <c r="N476" s="2" t="str">
        <f t="shared" si="90"/>
        <v xml:space="preserve">6.58 </v>
      </c>
      <c r="O476" s="2" t="str">
        <f t="shared" si="91"/>
        <v>50</v>
      </c>
      <c r="P476" s="2" t="str">
        <f t="shared" si="92"/>
        <v>2MP</v>
      </c>
      <c r="Q476" s="2" t="str">
        <f t="shared" si="93"/>
        <v xml:space="preserve">5000 </v>
      </c>
      <c r="R476" s="2" t="str">
        <f t="shared" si="94"/>
        <v xml:space="preserve">Mediatek Dimensity 6020 </v>
      </c>
      <c r="T476" t="s">
        <v>832</v>
      </c>
    </row>
    <row r="477" spans="1:20" x14ac:dyDescent="0.4">
      <c r="A477" t="s">
        <v>839</v>
      </c>
      <c r="B477" t="str">
        <f t="shared" si="83"/>
        <v xml:space="preserve">OPPO Reno11 Pro 5G </v>
      </c>
      <c r="C477" s="5" t="str">
        <f>MID(A477,FIND("(",A477)+1,FIND(",",A477)-FIND("(",A477)-1)</f>
        <v>Pearl White</v>
      </c>
      <c r="D477" t="s">
        <v>509</v>
      </c>
      <c r="E477" s="3" t="str">
        <f t="shared" si="84"/>
        <v>37,999</v>
      </c>
      <c r="F477">
        <v>4.3</v>
      </c>
      <c r="G477" t="s">
        <v>81</v>
      </c>
      <c r="H477" s="4" t="str">
        <f t="shared" si="85"/>
        <v>15%</v>
      </c>
      <c r="I477" t="s">
        <v>840</v>
      </c>
      <c r="J477" s="2" t="str">
        <f t="shared" si="86"/>
        <v xml:space="preserve">2,890 </v>
      </c>
      <c r="K477" s="2" t="str">
        <f t="shared" si="87"/>
        <v xml:space="preserve"> 385 </v>
      </c>
      <c r="L477" s="2" t="str">
        <f t="shared" si="88"/>
        <v xml:space="preserve">12 GB </v>
      </c>
      <c r="M477" s="2" t="str">
        <f t="shared" si="89"/>
        <v xml:space="preserve">256 GB </v>
      </c>
      <c r="N477" s="2" t="str">
        <f t="shared" si="90"/>
        <v xml:space="preserve">6.7 </v>
      </c>
      <c r="O477" s="2" t="str">
        <f t="shared" si="91"/>
        <v>50</v>
      </c>
      <c r="P477" s="2" t="str">
        <f t="shared" si="92"/>
        <v>8MP + 32MP</v>
      </c>
      <c r="Q477" s="2" t="str">
        <f t="shared" si="93"/>
        <v xml:space="preserve">4600 </v>
      </c>
      <c r="R477" s="2" t="str">
        <f t="shared" si="94"/>
        <v xml:space="preserve">Mediatek Dimensity 8200 </v>
      </c>
      <c r="T477" t="s">
        <v>841</v>
      </c>
    </row>
    <row r="478" spans="1:20" x14ac:dyDescent="0.4">
      <c r="A478" t="s">
        <v>842</v>
      </c>
      <c r="B478" t="str">
        <f t="shared" si="83"/>
        <v xml:space="preserve">vivo V30e </v>
      </c>
      <c r="C478" s="5" t="str">
        <f>MID(A478,FIND("(",A478)+1,FIND(",",A478)-FIND("(",A478)-1)</f>
        <v>Velvet Red</v>
      </c>
      <c r="D478" t="s">
        <v>756</v>
      </c>
      <c r="E478" s="3" t="str">
        <f t="shared" si="84"/>
        <v>29,999</v>
      </c>
      <c r="F478">
        <v>4.4000000000000004</v>
      </c>
      <c r="G478" t="s">
        <v>139</v>
      </c>
      <c r="H478" s="4" t="str">
        <f t="shared" si="85"/>
        <v>14%</v>
      </c>
      <c r="I478" t="s">
        <v>827</v>
      </c>
      <c r="J478" s="2" t="str">
        <f t="shared" si="86"/>
        <v xml:space="preserve">2,571 </v>
      </c>
      <c r="K478" s="2" t="str">
        <f t="shared" si="87"/>
        <v xml:space="preserve"> 190 </v>
      </c>
      <c r="L478" s="2" t="str">
        <f t="shared" si="88"/>
        <v xml:space="preserve">8 GB </v>
      </c>
      <c r="M478" s="2" t="str">
        <f t="shared" si="89"/>
        <v xml:space="preserve">256 GB </v>
      </c>
      <c r="N478" s="2" t="str">
        <f t="shared" si="90"/>
        <v xml:space="preserve">6.78 </v>
      </c>
      <c r="O478" s="2" t="str">
        <f t="shared" si="91"/>
        <v>50</v>
      </c>
      <c r="P478" s="2" t="str">
        <f t="shared" si="92"/>
        <v>8MP</v>
      </c>
      <c r="Q478" s="2" t="str">
        <f t="shared" si="93"/>
        <v xml:space="preserve">5500 </v>
      </c>
      <c r="R478" s="2" t="str">
        <f t="shared" si="94"/>
        <v xml:space="preserve">6 Gen 1 </v>
      </c>
      <c r="T478" t="s">
        <v>843</v>
      </c>
    </row>
    <row r="479" spans="1:20" x14ac:dyDescent="0.4">
      <c r="A479" t="s">
        <v>844</v>
      </c>
      <c r="B479" t="str">
        <f t="shared" si="83"/>
        <v xml:space="preserve">OnePlus 11R 5G </v>
      </c>
      <c r="C479" s="5" t="str">
        <f>MID(A479,FIND("(",A479)+1,FIND(",",A479)-FIND("(",A479)-1)</f>
        <v>Sonic Black</v>
      </c>
      <c r="D479" t="s">
        <v>104</v>
      </c>
      <c r="E479" s="3" t="str">
        <f t="shared" si="84"/>
        <v>39,999</v>
      </c>
      <c r="F479">
        <v>4.5</v>
      </c>
      <c r="H479" s="4" t="e">
        <f t="shared" si="85"/>
        <v>#VALUE!</v>
      </c>
      <c r="I479" t="s">
        <v>813</v>
      </c>
      <c r="J479" s="2" t="str">
        <f t="shared" si="86"/>
        <v xml:space="preserve">8,112 </v>
      </c>
      <c r="K479" s="2" t="str">
        <f t="shared" si="87"/>
        <v xml:space="preserve"> 621 </v>
      </c>
      <c r="L479" s="2" t="str">
        <f t="shared" si="88"/>
        <v xml:space="preserve">8 GB </v>
      </c>
      <c r="M479" s="2" t="str">
        <f t="shared" si="89"/>
        <v xml:space="preserve">128 GB </v>
      </c>
      <c r="N479" s="2" t="str">
        <f t="shared" si="90"/>
        <v xml:space="preserve">6.7 </v>
      </c>
      <c r="O479" s="2" t="str">
        <f t="shared" si="91"/>
        <v>50</v>
      </c>
      <c r="P479" s="2" t="e">
        <f t="shared" si="92"/>
        <v>#VALUE!</v>
      </c>
      <c r="Q479" s="2" t="str">
        <f t="shared" si="93"/>
        <v xml:space="preserve">5000 </v>
      </c>
      <c r="R479" s="2" t="e">
        <f t="shared" si="94"/>
        <v>#VALUE!</v>
      </c>
      <c r="T479" t="s">
        <v>814</v>
      </c>
    </row>
    <row r="480" spans="1:20" x14ac:dyDescent="0.4">
      <c r="A480" t="s">
        <v>845</v>
      </c>
      <c r="B480" t="str">
        <f t="shared" si="83"/>
        <v xml:space="preserve">vivo T2x 5G </v>
      </c>
      <c r="C480" s="5" t="str">
        <f>MID(A480,FIND("(",A480)+1,FIND(",",A480)-FIND("(",A480)-1)</f>
        <v>Glimmer Black</v>
      </c>
      <c r="D480" t="s">
        <v>26</v>
      </c>
      <c r="E480" s="3" t="str">
        <f t="shared" si="84"/>
        <v>14,999</v>
      </c>
      <c r="F480">
        <v>4.3</v>
      </c>
      <c r="G480" t="s">
        <v>358</v>
      </c>
      <c r="H480" s="4" t="str">
        <f t="shared" si="85"/>
        <v>28%</v>
      </c>
      <c r="I480" t="s">
        <v>831</v>
      </c>
      <c r="J480" s="2" t="str">
        <f t="shared" si="86"/>
        <v xml:space="preserve">73,418 </v>
      </c>
      <c r="K480" s="2" t="str">
        <f t="shared" si="87"/>
        <v xml:space="preserve"> 4,272 </v>
      </c>
      <c r="L480" s="2" t="str">
        <f t="shared" si="88"/>
        <v xml:space="preserve">8 GB </v>
      </c>
      <c r="M480" s="2" t="str">
        <f t="shared" si="89"/>
        <v xml:space="preserve">128 GB </v>
      </c>
      <c r="N480" s="2" t="str">
        <f t="shared" si="90"/>
        <v xml:space="preserve">6.58 </v>
      </c>
      <c r="O480" s="2" t="str">
        <f t="shared" si="91"/>
        <v>50</v>
      </c>
      <c r="P480" s="2" t="str">
        <f t="shared" si="92"/>
        <v>2MP</v>
      </c>
      <c r="Q480" s="2" t="str">
        <f t="shared" si="93"/>
        <v xml:space="preserve">5000 </v>
      </c>
      <c r="R480" s="2" t="str">
        <f t="shared" si="94"/>
        <v xml:space="preserve">Mediatek Dimensity 6020 </v>
      </c>
      <c r="T480" t="s">
        <v>832</v>
      </c>
    </row>
    <row r="481" spans="1:20" x14ac:dyDescent="0.4">
      <c r="A481" t="s">
        <v>846</v>
      </c>
      <c r="B481" t="str">
        <f t="shared" si="83"/>
        <v xml:space="preserve">LAVA Blaze </v>
      </c>
      <c r="C481" s="5" t="str">
        <f>MID(A481,FIND("(",A481)+1,FIND(",",A481)-FIND("(",A481)-1)</f>
        <v>Glass Green</v>
      </c>
      <c r="D481" t="s">
        <v>838</v>
      </c>
      <c r="E481" s="3" t="str">
        <f t="shared" si="84"/>
        <v>8,699</v>
      </c>
      <c r="F481">
        <v>4</v>
      </c>
      <c r="G481" t="s">
        <v>66</v>
      </c>
      <c r="H481" s="4" t="str">
        <f t="shared" si="85"/>
        <v>10%</v>
      </c>
      <c r="I481" t="s">
        <v>847</v>
      </c>
      <c r="J481" s="2" t="str">
        <f t="shared" si="86"/>
        <v xml:space="preserve">1,603 </v>
      </c>
      <c r="K481" s="2" t="str">
        <f t="shared" si="87"/>
        <v xml:space="preserve"> 361 </v>
      </c>
      <c r="L481" s="2" t="str">
        <f t="shared" si="88"/>
        <v xml:space="preserve">3 GB </v>
      </c>
      <c r="M481" s="2" t="str">
        <f t="shared" si="89"/>
        <v xml:space="preserve">64 GB </v>
      </c>
      <c r="N481" s="2" t="str">
        <f t="shared" si="90"/>
        <v xml:space="preserve">6.5 </v>
      </c>
      <c r="O481" s="2" t="str">
        <f t="shared" si="91"/>
        <v>13</v>
      </c>
      <c r="P481" s="2" t="e">
        <f t="shared" si="92"/>
        <v>#VALUE!</v>
      </c>
      <c r="Q481" s="2" t="str">
        <f t="shared" si="93"/>
        <v xml:space="preserve"> + 8MP front camera | 8MP Front Camera5000 </v>
      </c>
      <c r="R481" s="2" t="str">
        <f t="shared" si="94"/>
        <v xml:space="preserve">Mediatek Helio A22 </v>
      </c>
      <c r="T481" t="s">
        <v>848</v>
      </c>
    </row>
    <row r="482" spans="1:20" x14ac:dyDescent="0.4">
      <c r="A482" t="s">
        <v>849</v>
      </c>
      <c r="B482" t="str">
        <f t="shared" si="83"/>
        <v xml:space="preserve">SAMSUNG Galaxy A23 5G </v>
      </c>
      <c r="C482" s="5" t="str">
        <f>MID(A482,FIND("(",A482)+1,FIND(",",A482)-FIND("(",A482)-1)</f>
        <v>Light Blue</v>
      </c>
      <c r="D482" t="s">
        <v>850</v>
      </c>
      <c r="E482" s="3" t="str">
        <f t="shared" si="84"/>
        <v>21,499</v>
      </c>
      <c r="F482">
        <v>4</v>
      </c>
      <c r="G482" t="s">
        <v>71</v>
      </c>
      <c r="H482" s="4" t="str">
        <f t="shared" si="85"/>
        <v>30%</v>
      </c>
      <c r="I482" t="s">
        <v>851</v>
      </c>
      <c r="J482" s="2" t="str">
        <f t="shared" si="86"/>
        <v xml:space="preserve">1,198 </v>
      </c>
      <c r="K482" s="2" t="str">
        <f t="shared" si="87"/>
        <v xml:space="preserve"> 63 </v>
      </c>
      <c r="L482" s="2" t="str">
        <f t="shared" si="88"/>
        <v xml:space="preserve">8 GB </v>
      </c>
      <c r="M482" s="2" t="str">
        <f t="shared" si="89"/>
        <v xml:space="preserve">128 GB </v>
      </c>
      <c r="N482" s="2" t="str">
        <f t="shared" si="90"/>
        <v xml:space="preserve">6.6 </v>
      </c>
      <c r="O482" s="2" t="str">
        <f t="shared" si="91"/>
        <v>50</v>
      </c>
      <c r="P482" s="2" t="str">
        <f t="shared" si="92"/>
        <v>5MP</v>
      </c>
      <c r="Q482" s="2" t="str">
        <f t="shared" si="93"/>
        <v xml:space="preserve">5000 </v>
      </c>
      <c r="R482" s="2" t="str">
        <f t="shared" si="94"/>
        <v xml:space="preserve">Qualcomm Snapdragon 695 (SM6375) </v>
      </c>
      <c r="T482" t="s">
        <v>852</v>
      </c>
    </row>
    <row r="483" spans="1:20" x14ac:dyDescent="0.4">
      <c r="A483" t="s">
        <v>853</v>
      </c>
      <c r="B483" t="str">
        <f t="shared" si="83"/>
        <v xml:space="preserve">LAVA Blaze </v>
      </c>
      <c r="C483" s="5" t="str">
        <f>MID(A483,FIND("(",A483)+1,FIND(",",A483)-FIND("(",A483)-1)</f>
        <v>Glass Blue</v>
      </c>
      <c r="D483" t="s">
        <v>838</v>
      </c>
      <c r="E483" s="3" t="str">
        <f t="shared" si="84"/>
        <v>8,699</v>
      </c>
      <c r="F483">
        <v>4</v>
      </c>
      <c r="G483" t="s">
        <v>66</v>
      </c>
      <c r="H483" s="4" t="str">
        <f t="shared" si="85"/>
        <v>10%</v>
      </c>
      <c r="I483" t="s">
        <v>847</v>
      </c>
      <c r="J483" s="2" t="str">
        <f t="shared" si="86"/>
        <v xml:space="preserve">1,603 </v>
      </c>
      <c r="K483" s="2" t="str">
        <f t="shared" si="87"/>
        <v xml:space="preserve"> 361 </v>
      </c>
      <c r="L483" s="2" t="str">
        <f t="shared" si="88"/>
        <v xml:space="preserve">3 GB </v>
      </c>
      <c r="M483" s="2" t="str">
        <f t="shared" si="89"/>
        <v xml:space="preserve">64 GB </v>
      </c>
      <c r="N483" s="2" t="str">
        <f t="shared" si="90"/>
        <v xml:space="preserve">6.5 </v>
      </c>
      <c r="O483" s="2" t="str">
        <f t="shared" si="91"/>
        <v>13</v>
      </c>
      <c r="P483" s="2" t="e">
        <f t="shared" si="92"/>
        <v>#VALUE!</v>
      </c>
      <c r="Q483" s="2" t="str">
        <f t="shared" si="93"/>
        <v xml:space="preserve"> + 8MP front camera | 8MP Front Camera5000 </v>
      </c>
      <c r="R483" s="2" t="str">
        <f t="shared" si="94"/>
        <v xml:space="preserve">Mediatek Helio A22 </v>
      </c>
      <c r="T483" t="s">
        <v>848</v>
      </c>
    </row>
    <row r="484" spans="1:20" x14ac:dyDescent="0.4">
      <c r="A484" t="s">
        <v>5</v>
      </c>
      <c r="B484" t="str">
        <f t="shared" si="83"/>
        <v xml:space="preserve">REDMI Note 13 Pro 5G </v>
      </c>
      <c r="C484" s="5" t="str">
        <f>MID(A484,FIND("(",A484)+1,FIND(",",A484)-FIND("(",A484)-1)</f>
        <v>Midnight Black</v>
      </c>
      <c r="D484" t="s">
        <v>6</v>
      </c>
      <c r="E484" s="3" t="str">
        <f t="shared" si="84"/>
        <v>24,999</v>
      </c>
      <c r="F484">
        <v>4.3</v>
      </c>
      <c r="G484" t="s">
        <v>7</v>
      </c>
      <c r="H484" s="4" t="str">
        <f t="shared" si="85"/>
        <v>13%</v>
      </c>
      <c r="I484" t="s">
        <v>8</v>
      </c>
      <c r="J484" s="2" t="str">
        <f t="shared" si="86"/>
        <v xml:space="preserve">16,522 </v>
      </c>
      <c r="K484" s="2" t="str">
        <f t="shared" si="87"/>
        <v xml:space="preserve"> 1,485 </v>
      </c>
      <c r="L484" s="2" t="str">
        <f t="shared" si="88"/>
        <v xml:space="preserve">8 GB </v>
      </c>
      <c r="M484" s="2" t="str">
        <f t="shared" si="89"/>
        <v xml:space="preserve">128 GB </v>
      </c>
      <c r="N484" s="2" t="str">
        <f t="shared" si="90"/>
        <v xml:space="preserve">6.67 </v>
      </c>
      <c r="O484" s="2" t="str">
        <f t="shared" si="91"/>
        <v>200</v>
      </c>
      <c r="P484" s="2" t="str">
        <f t="shared" si="92"/>
        <v>8MP + 2MP</v>
      </c>
      <c r="Q484" s="2" t="str">
        <f t="shared" si="93"/>
        <v xml:space="preserve">5100 </v>
      </c>
      <c r="R484" s="2" t="str">
        <f t="shared" si="94"/>
        <v xml:space="preserve">7s Gen 2 Mobile Platform 5G </v>
      </c>
      <c r="T484" t="s">
        <v>9</v>
      </c>
    </row>
    <row r="485" spans="1:20" x14ac:dyDescent="0.4">
      <c r="A485" t="s">
        <v>10</v>
      </c>
      <c r="B485" t="str">
        <f t="shared" si="83"/>
        <v xml:space="preserve">REDMI Note 13 Pro+ 5G </v>
      </c>
      <c r="C485" s="5" t="str">
        <f>MID(A485,FIND("(",A485)+1,FIND(",",A485)-FIND("(",A485)-1)</f>
        <v>Fusion White</v>
      </c>
      <c r="D485" t="s">
        <v>11</v>
      </c>
      <c r="E485" s="3" t="str">
        <f t="shared" si="84"/>
        <v>30,999</v>
      </c>
      <c r="F485">
        <v>4.2</v>
      </c>
      <c r="G485" t="s">
        <v>12</v>
      </c>
      <c r="H485" s="4" t="str">
        <f t="shared" si="85"/>
        <v>8%</v>
      </c>
      <c r="I485" t="s">
        <v>13</v>
      </c>
      <c r="J485" s="2" t="str">
        <f t="shared" si="86"/>
        <v xml:space="preserve">7,304 </v>
      </c>
      <c r="K485" s="2" t="str">
        <f t="shared" si="87"/>
        <v xml:space="preserve"> 825 </v>
      </c>
      <c r="L485" s="2" t="str">
        <f t="shared" si="88"/>
        <v xml:space="preserve">8 GB </v>
      </c>
      <c r="M485" s="2" t="str">
        <f t="shared" si="89"/>
        <v xml:space="preserve">256 GB </v>
      </c>
      <c r="N485" s="2" t="str">
        <f t="shared" si="90"/>
        <v xml:space="preserve">6.67 </v>
      </c>
      <c r="O485" s="2" t="str">
        <f t="shared" si="91"/>
        <v>200</v>
      </c>
      <c r="P485" s="2" t="str">
        <f t="shared" si="92"/>
        <v>8MP + 2MP</v>
      </c>
      <c r="Q485" s="2" t="str">
        <f t="shared" si="93"/>
        <v xml:space="preserve">5000 </v>
      </c>
      <c r="R485" s="2" t="str">
        <f t="shared" si="94"/>
        <v xml:space="preserve">Dimensity 7200 Ultra 5G </v>
      </c>
      <c r="T485" t="s">
        <v>14</v>
      </c>
    </row>
    <row r="486" spans="1:20" x14ac:dyDescent="0.4">
      <c r="A486" t="s">
        <v>202</v>
      </c>
      <c r="B486" t="str">
        <f t="shared" si="83"/>
        <v xml:space="preserve">REDMI 13C </v>
      </c>
      <c r="C486" s="5" t="str">
        <f>MID(A486,FIND("(",A486)+1,FIND(",",A486)-FIND("(",A486)-1)</f>
        <v>Stardust Black</v>
      </c>
      <c r="D486" t="s">
        <v>854</v>
      </c>
      <c r="E486" s="3" t="str">
        <f t="shared" si="84"/>
        <v>9,280</v>
      </c>
      <c r="F486">
        <v>4.2</v>
      </c>
      <c r="G486" t="s">
        <v>51</v>
      </c>
      <c r="H486" s="4" t="str">
        <f t="shared" si="85"/>
        <v>22%</v>
      </c>
      <c r="I486" t="s">
        <v>111</v>
      </c>
      <c r="J486" s="2" t="str">
        <f t="shared" si="86"/>
        <v xml:space="preserve">30,885 </v>
      </c>
      <c r="K486" s="2" t="str">
        <f t="shared" si="87"/>
        <v xml:space="preserve"> 1,291 </v>
      </c>
      <c r="L486" s="2" t="str">
        <f t="shared" si="88"/>
        <v xml:space="preserve">4 GB </v>
      </c>
      <c r="M486" s="2" t="str">
        <f t="shared" si="89"/>
        <v xml:space="preserve">128 GB </v>
      </c>
      <c r="N486" s="2" t="str">
        <f t="shared" si="90"/>
        <v xml:space="preserve">6.74 </v>
      </c>
      <c r="O486" s="2" t="str">
        <f t="shared" si="91"/>
        <v>50</v>
      </c>
      <c r="P486" s="2" t="e">
        <f t="shared" si="92"/>
        <v>#VALUE!</v>
      </c>
      <c r="Q486" s="2" t="str">
        <f t="shared" si="93"/>
        <v xml:space="preserve"> | 8MP Front Camera5000 </v>
      </c>
      <c r="R486" s="2" t="str">
        <f t="shared" si="94"/>
        <v xml:space="preserve">Helio G85 </v>
      </c>
      <c r="T486" t="s">
        <v>112</v>
      </c>
    </row>
    <row r="487" spans="1:20" x14ac:dyDescent="0.4">
      <c r="A487" t="s">
        <v>855</v>
      </c>
      <c r="B487" t="str">
        <f t="shared" si="83"/>
        <v xml:space="preserve">OPPO A58 </v>
      </c>
      <c r="C487" s="5" t="str">
        <f>MID(A487,FIND("(",A487)+1,FIND(",",A487)-FIND("(",A487)-1)</f>
        <v>Glowing Black</v>
      </c>
      <c r="D487" t="s">
        <v>304</v>
      </c>
      <c r="E487" s="3" t="str">
        <f t="shared" si="84"/>
        <v>12,999</v>
      </c>
      <c r="F487">
        <v>4.3</v>
      </c>
      <c r="G487" t="s">
        <v>61</v>
      </c>
      <c r="H487" s="4" t="str">
        <f t="shared" si="85"/>
        <v>16%</v>
      </c>
      <c r="I487" t="s">
        <v>856</v>
      </c>
      <c r="J487" s="2" t="str">
        <f t="shared" si="86"/>
        <v xml:space="preserve">1,733 </v>
      </c>
      <c r="K487" s="2" t="str">
        <f t="shared" si="87"/>
        <v xml:space="preserve"> 103 </v>
      </c>
      <c r="L487" s="2" t="str">
        <f t="shared" si="88"/>
        <v xml:space="preserve">6 GB </v>
      </c>
      <c r="M487" s="2" t="str">
        <f t="shared" si="89"/>
        <v xml:space="preserve">128 GB </v>
      </c>
      <c r="N487" s="2" t="str">
        <f t="shared" si="90"/>
        <v xml:space="preserve">6.72 </v>
      </c>
      <c r="O487" s="2" t="str">
        <f t="shared" si="91"/>
        <v>50</v>
      </c>
      <c r="P487" s="2" t="str">
        <f t="shared" si="92"/>
        <v>2MP</v>
      </c>
      <c r="Q487" s="2" t="str">
        <f t="shared" si="93"/>
        <v xml:space="preserve">5000 </v>
      </c>
      <c r="R487" s="2" t="str">
        <f t="shared" si="94"/>
        <v xml:space="preserve">Helio G85 </v>
      </c>
      <c r="T487" t="s">
        <v>857</v>
      </c>
    </row>
    <row r="488" spans="1:20" x14ac:dyDescent="0.4">
      <c r="A488" t="s">
        <v>35</v>
      </c>
      <c r="B488" t="str">
        <f t="shared" si="83"/>
        <v xml:space="preserve">REDMI Note 13 Pro 5G </v>
      </c>
      <c r="C488" s="5" t="str">
        <f>MID(A488,FIND("(",A488)+1,FIND(",",A488)-FIND("(",A488)-1)</f>
        <v>Arctic White</v>
      </c>
      <c r="D488" t="s">
        <v>6</v>
      </c>
      <c r="E488" s="3" t="str">
        <f t="shared" si="84"/>
        <v>24,999</v>
      </c>
      <c r="F488">
        <v>4.3</v>
      </c>
      <c r="G488" t="s">
        <v>7</v>
      </c>
      <c r="H488" s="4" t="str">
        <f t="shared" si="85"/>
        <v>13%</v>
      </c>
      <c r="I488" t="s">
        <v>8</v>
      </c>
      <c r="J488" s="2" t="str">
        <f t="shared" si="86"/>
        <v xml:space="preserve">16,522 </v>
      </c>
      <c r="K488" s="2" t="str">
        <f t="shared" si="87"/>
        <v xml:space="preserve"> 1,485 </v>
      </c>
      <c r="L488" s="2" t="str">
        <f t="shared" si="88"/>
        <v xml:space="preserve">8 GB </v>
      </c>
      <c r="M488" s="2" t="str">
        <f t="shared" si="89"/>
        <v xml:space="preserve">128 GB </v>
      </c>
      <c r="N488" s="2" t="str">
        <f t="shared" si="90"/>
        <v xml:space="preserve">6.67 </v>
      </c>
      <c r="O488" s="2" t="str">
        <f t="shared" si="91"/>
        <v>200</v>
      </c>
      <c r="P488" s="2" t="str">
        <f t="shared" si="92"/>
        <v>8MP + 2MP</v>
      </c>
      <c r="Q488" s="2" t="str">
        <f t="shared" si="93"/>
        <v xml:space="preserve">5100 </v>
      </c>
      <c r="R488" s="2" t="str">
        <f t="shared" si="94"/>
        <v xml:space="preserve">7s Gen 2 Mobile Platform 5G </v>
      </c>
      <c r="T488" t="s">
        <v>9</v>
      </c>
    </row>
    <row r="489" spans="1:20" x14ac:dyDescent="0.4">
      <c r="A489" t="s">
        <v>36</v>
      </c>
      <c r="B489" t="str">
        <f t="shared" si="83"/>
        <v xml:space="preserve">REDMI Note 13 Pro+ 5G </v>
      </c>
      <c r="C489" s="5" t="str">
        <f>MID(A489,FIND("(",A489)+1,FIND(",",A489)-FIND("(",A489)-1)</f>
        <v>Fusion Black</v>
      </c>
      <c r="D489" t="s">
        <v>11</v>
      </c>
      <c r="E489" s="3" t="str">
        <f t="shared" si="84"/>
        <v>30,999</v>
      </c>
      <c r="F489">
        <v>4.2</v>
      </c>
      <c r="G489" t="s">
        <v>12</v>
      </c>
      <c r="H489" s="4" t="str">
        <f t="shared" si="85"/>
        <v>8%</v>
      </c>
      <c r="I489" t="s">
        <v>13</v>
      </c>
      <c r="J489" s="2" t="str">
        <f t="shared" si="86"/>
        <v xml:space="preserve">7,304 </v>
      </c>
      <c r="K489" s="2" t="str">
        <f t="shared" si="87"/>
        <v xml:space="preserve"> 825 </v>
      </c>
      <c r="L489" s="2" t="str">
        <f t="shared" si="88"/>
        <v xml:space="preserve">8 GB </v>
      </c>
      <c r="M489" s="2" t="str">
        <f t="shared" si="89"/>
        <v xml:space="preserve">256 GB </v>
      </c>
      <c r="N489" s="2" t="str">
        <f t="shared" si="90"/>
        <v xml:space="preserve">6.67 </v>
      </c>
      <c r="O489" s="2" t="str">
        <f t="shared" si="91"/>
        <v>200</v>
      </c>
      <c r="P489" s="2" t="str">
        <f t="shared" si="92"/>
        <v>8MP + 2MP</v>
      </c>
      <c r="Q489" s="2" t="str">
        <f t="shared" si="93"/>
        <v xml:space="preserve">5000 </v>
      </c>
      <c r="R489" s="2" t="str">
        <f t="shared" si="94"/>
        <v xml:space="preserve">Dimensity 7200 Ultra 5G </v>
      </c>
      <c r="T489" t="s">
        <v>14</v>
      </c>
    </row>
    <row r="490" spans="1:20" x14ac:dyDescent="0.4">
      <c r="A490" t="s">
        <v>858</v>
      </c>
      <c r="B490" t="str">
        <f t="shared" si="83"/>
        <v xml:space="preserve">Tecno Pova 6 Pro 5G </v>
      </c>
      <c r="C490" s="5" t="str">
        <f>MID(A490,FIND("(",A490)+1,FIND(",",A490)-FIND("(",A490)-1)</f>
        <v>Comet Green</v>
      </c>
      <c r="D490" t="s">
        <v>207</v>
      </c>
      <c r="E490" s="3" t="str">
        <f t="shared" si="84"/>
        <v>19,999</v>
      </c>
      <c r="F490">
        <v>4.3</v>
      </c>
      <c r="G490" t="s">
        <v>7</v>
      </c>
      <c r="H490" s="4" t="str">
        <f t="shared" si="85"/>
        <v>13%</v>
      </c>
      <c r="I490" t="s">
        <v>859</v>
      </c>
      <c r="J490" s="2" t="str">
        <f t="shared" si="86"/>
        <v xml:space="preserve">204 </v>
      </c>
      <c r="K490" s="2" t="str">
        <f t="shared" si="87"/>
        <v xml:space="preserve"> 9 </v>
      </c>
      <c r="L490" s="2" t="str">
        <f t="shared" si="88"/>
        <v xml:space="preserve">8 GB </v>
      </c>
      <c r="M490" s="2" t="str">
        <f t="shared" si="89"/>
        <v xml:space="preserve">256 GB </v>
      </c>
      <c r="N490" s="2" t="str">
        <f t="shared" si="90"/>
        <v xml:space="preserve">6.78 </v>
      </c>
      <c r="O490" s="2" t="str">
        <f t="shared" si="91"/>
        <v>108</v>
      </c>
      <c r="P490" s="2" t="e">
        <f t="shared" si="92"/>
        <v>#VALUE!</v>
      </c>
      <c r="Q490" s="2" t="str">
        <f t="shared" si="93"/>
        <v xml:space="preserve"> | 32MP Front Camera6000 </v>
      </c>
      <c r="R490" s="2" t="str">
        <f t="shared" si="94"/>
        <v xml:space="preserve">Mediatek Dimensity 6080 </v>
      </c>
      <c r="T490" t="s">
        <v>860</v>
      </c>
    </row>
    <row r="491" spans="1:20" x14ac:dyDescent="0.4">
      <c r="A491" t="s">
        <v>861</v>
      </c>
      <c r="B491" t="str">
        <f t="shared" si="83"/>
        <v xml:space="preserve">OPPO F25 Pro 5G </v>
      </c>
      <c r="C491" s="5" t="str">
        <f>MID(A491,FIND("(",A491)+1,FIND(",",A491)-FIND("(",A491)-1)</f>
        <v>Lava Red</v>
      </c>
      <c r="D491" t="s">
        <v>143</v>
      </c>
      <c r="E491" s="3" t="str">
        <f t="shared" si="84"/>
        <v>23,999</v>
      </c>
      <c r="F491">
        <v>4.3</v>
      </c>
      <c r="G491" t="s">
        <v>123</v>
      </c>
      <c r="H491" s="4" t="str">
        <f t="shared" si="85"/>
        <v>17%</v>
      </c>
      <c r="I491" t="s">
        <v>862</v>
      </c>
      <c r="J491" s="2" t="str">
        <f t="shared" si="86"/>
        <v xml:space="preserve">3,462 </v>
      </c>
      <c r="K491" s="2" t="str">
        <f t="shared" si="87"/>
        <v xml:space="preserve"> 287 </v>
      </c>
      <c r="L491" s="2" t="str">
        <f t="shared" si="88"/>
        <v xml:space="preserve">8 GB </v>
      </c>
      <c r="M491" s="2" t="str">
        <f t="shared" si="89"/>
        <v xml:space="preserve">128 GB </v>
      </c>
      <c r="N491" s="2" t="str">
        <f t="shared" si="90"/>
        <v xml:space="preserve">6.7 </v>
      </c>
      <c r="O491" s="2" t="str">
        <f t="shared" si="91"/>
        <v>64</v>
      </c>
      <c r="P491" s="2" t="str">
        <f t="shared" si="92"/>
        <v>8MP + 2MP</v>
      </c>
      <c r="Q491" s="2" t="str">
        <f t="shared" si="93"/>
        <v xml:space="preserve">5000 </v>
      </c>
      <c r="R491" s="2" t="str">
        <f t="shared" si="94"/>
        <v xml:space="preserve">Dimensity 7050 </v>
      </c>
      <c r="T491" t="s">
        <v>863</v>
      </c>
    </row>
    <row r="492" spans="1:20" x14ac:dyDescent="0.4">
      <c r="A492" t="s">
        <v>864</v>
      </c>
      <c r="B492" t="str">
        <f t="shared" si="83"/>
        <v xml:space="preserve">itel P55 </v>
      </c>
      <c r="C492" s="5" t="str">
        <f>MID(A492,FIND("(",A492)+1,FIND(",",A492)-FIND("(",A492)-1)</f>
        <v>Aurora Blue</v>
      </c>
      <c r="D492" t="s">
        <v>865</v>
      </c>
      <c r="E492" s="3" t="str">
        <f t="shared" si="84"/>
        <v>7,998</v>
      </c>
      <c r="F492">
        <v>4</v>
      </c>
      <c r="G492" t="s">
        <v>17</v>
      </c>
      <c r="H492" s="4" t="str">
        <f t="shared" si="85"/>
        <v>11%</v>
      </c>
      <c r="I492" t="s">
        <v>866</v>
      </c>
      <c r="J492" s="2" t="str">
        <f t="shared" si="86"/>
        <v xml:space="preserve">389 </v>
      </c>
      <c r="K492" s="2" t="str">
        <f t="shared" si="87"/>
        <v xml:space="preserve"> 14 </v>
      </c>
      <c r="L492" s="2" t="str">
        <f t="shared" si="88"/>
        <v xml:space="preserve">12 GB </v>
      </c>
      <c r="M492" s="2" t="str">
        <f t="shared" si="89"/>
        <v xml:space="preserve">128 GB </v>
      </c>
      <c r="N492" s="2" t="str">
        <f t="shared" si="90"/>
        <v xml:space="preserve">6.6 </v>
      </c>
      <c r="O492" s="2" t="str">
        <f t="shared" si="91"/>
        <v>50</v>
      </c>
      <c r="P492" s="2" t="e">
        <f t="shared" si="92"/>
        <v>#VALUE!</v>
      </c>
      <c r="Q492" s="2" t="str">
        <f t="shared" si="93"/>
        <v xml:space="preserve">5000 </v>
      </c>
      <c r="R492" s="2" t="e">
        <f t="shared" si="94"/>
        <v>#VALUE!</v>
      </c>
      <c r="T492" t="s">
        <v>867</v>
      </c>
    </row>
    <row r="493" spans="1:20" x14ac:dyDescent="0.4">
      <c r="A493" t="s">
        <v>868</v>
      </c>
      <c r="B493" t="str">
        <f t="shared" si="83"/>
        <v xml:space="preserve">OPPO F27 Pro+ </v>
      </c>
      <c r="C493" s="5" t="str">
        <f>MID(A493,FIND("(",A493)+1,FIND(",",A493)-FIND("(",A493)-1)</f>
        <v>Dusk Pink</v>
      </c>
      <c r="D493" t="s">
        <v>756</v>
      </c>
      <c r="E493" s="3" t="str">
        <f t="shared" si="84"/>
        <v>29,999</v>
      </c>
      <c r="F493">
        <v>4.2</v>
      </c>
      <c r="G493" t="s">
        <v>139</v>
      </c>
      <c r="H493" s="4" t="str">
        <f t="shared" si="85"/>
        <v>14%</v>
      </c>
      <c r="I493" t="s">
        <v>869</v>
      </c>
      <c r="J493" s="2" t="str">
        <f t="shared" si="86"/>
        <v xml:space="preserve">1,072 </v>
      </c>
      <c r="K493" s="2" t="str">
        <f t="shared" si="87"/>
        <v xml:space="preserve"> 50 </v>
      </c>
      <c r="L493" s="2" t="str">
        <f t="shared" si="88"/>
        <v xml:space="preserve">8 GB </v>
      </c>
      <c r="M493" s="2" t="str">
        <f t="shared" si="89"/>
        <v xml:space="preserve">256 GB </v>
      </c>
      <c r="N493" s="2" t="str">
        <f t="shared" si="90"/>
        <v xml:space="preserve">6.7 </v>
      </c>
      <c r="O493" s="2" t="str">
        <f t="shared" si="91"/>
        <v>64</v>
      </c>
      <c r="P493" s="2" t="str">
        <f t="shared" si="92"/>
        <v>2MP</v>
      </c>
      <c r="Q493" s="2" t="str">
        <f t="shared" si="93"/>
        <v xml:space="preserve">5000 </v>
      </c>
      <c r="R493" s="2" t="str">
        <f t="shared" si="94"/>
        <v xml:space="preserve">Dimensity 7050 </v>
      </c>
      <c r="T493" t="s">
        <v>870</v>
      </c>
    </row>
    <row r="494" spans="1:20" x14ac:dyDescent="0.4">
      <c r="A494" t="s">
        <v>43</v>
      </c>
      <c r="B494" t="str">
        <f t="shared" si="83"/>
        <v xml:space="preserve">REDMI Note 13 Pro 5G </v>
      </c>
      <c r="C494" s="5" t="str">
        <f>MID(A494,FIND("(",A494)+1,FIND(",",A494)-FIND("(",A494)-1)</f>
        <v>Coral Purple</v>
      </c>
      <c r="D494" t="s">
        <v>6</v>
      </c>
      <c r="E494" s="3" t="str">
        <f t="shared" si="84"/>
        <v>24,999</v>
      </c>
      <c r="F494">
        <v>4.3</v>
      </c>
      <c r="G494" t="s">
        <v>7</v>
      </c>
      <c r="H494" s="4" t="str">
        <f t="shared" si="85"/>
        <v>13%</v>
      </c>
      <c r="I494" t="s">
        <v>8</v>
      </c>
      <c r="J494" s="2" t="str">
        <f t="shared" si="86"/>
        <v xml:space="preserve">16,522 </v>
      </c>
      <c r="K494" s="2" t="str">
        <f t="shared" si="87"/>
        <v xml:space="preserve"> 1,485 </v>
      </c>
      <c r="L494" s="2" t="str">
        <f t="shared" si="88"/>
        <v xml:space="preserve">8 GB </v>
      </c>
      <c r="M494" s="2" t="str">
        <f t="shared" si="89"/>
        <v xml:space="preserve">128 GB </v>
      </c>
      <c r="N494" s="2" t="str">
        <f t="shared" si="90"/>
        <v xml:space="preserve">6.67 </v>
      </c>
      <c r="O494" s="2" t="str">
        <f t="shared" si="91"/>
        <v>200</v>
      </c>
      <c r="P494" s="2" t="str">
        <f t="shared" si="92"/>
        <v>8MP + 2MP</v>
      </c>
      <c r="Q494" s="2" t="str">
        <f t="shared" si="93"/>
        <v xml:space="preserve">5100 </v>
      </c>
      <c r="R494" s="2" t="str">
        <f t="shared" si="94"/>
        <v xml:space="preserve">7s Gen 2 Mobile Platform 5G </v>
      </c>
      <c r="T494" t="s">
        <v>9</v>
      </c>
    </row>
    <row r="495" spans="1:20" x14ac:dyDescent="0.4">
      <c r="A495" t="s">
        <v>44</v>
      </c>
      <c r="B495" t="str">
        <f t="shared" si="83"/>
        <v xml:space="preserve">REDMI Note 13 Pro+ 5G </v>
      </c>
      <c r="C495" s="5" t="str">
        <f>MID(A495,FIND("(",A495)+1,FIND(",",A495)-FIND("(",A495)-1)</f>
        <v>Fusion Purple</v>
      </c>
      <c r="D495" t="s">
        <v>11</v>
      </c>
      <c r="E495" s="3" t="str">
        <f t="shared" si="84"/>
        <v>30,999</v>
      </c>
      <c r="F495">
        <v>4.2</v>
      </c>
      <c r="G495" t="s">
        <v>12</v>
      </c>
      <c r="H495" s="4" t="str">
        <f t="shared" si="85"/>
        <v>8%</v>
      </c>
      <c r="I495" t="s">
        <v>13</v>
      </c>
      <c r="J495" s="2" t="str">
        <f t="shared" si="86"/>
        <v xml:space="preserve">7,304 </v>
      </c>
      <c r="K495" s="2" t="str">
        <f t="shared" si="87"/>
        <v xml:space="preserve"> 825 </v>
      </c>
      <c r="L495" s="2" t="str">
        <f t="shared" si="88"/>
        <v xml:space="preserve">8 GB </v>
      </c>
      <c r="M495" s="2" t="str">
        <f t="shared" si="89"/>
        <v xml:space="preserve">256 GB </v>
      </c>
      <c r="N495" s="2" t="str">
        <f t="shared" si="90"/>
        <v xml:space="preserve">6.67 </v>
      </c>
      <c r="O495" s="2" t="str">
        <f t="shared" si="91"/>
        <v>200</v>
      </c>
      <c r="P495" s="2" t="str">
        <f t="shared" si="92"/>
        <v>8MP + 2MP</v>
      </c>
      <c r="Q495" s="2" t="str">
        <f t="shared" si="93"/>
        <v xml:space="preserve">5000 </v>
      </c>
      <c r="R495" s="2" t="str">
        <f t="shared" si="94"/>
        <v xml:space="preserve">Dimensity 7200 Ultra 5G </v>
      </c>
      <c r="T495" t="s">
        <v>14</v>
      </c>
    </row>
    <row r="496" spans="1:20" x14ac:dyDescent="0.4">
      <c r="A496" t="s">
        <v>871</v>
      </c>
      <c r="B496" t="str">
        <f t="shared" si="83"/>
        <v xml:space="preserve">OPPO F27 Pro+ </v>
      </c>
      <c r="C496" s="5" t="str">
        <f>MID(A496,FIND("(",A496)+1,FIND(",",A496)-FIND("(",A496)-1)</f>
        <v>Midnight Navy</v>
      </c>
      <c r="D496" t="s">
        <v>756</v>
      </c>
      <c r="E496" s="3" t="str">
        <f t="shared" si="84"/>
        <v>29,999</v>
      </c>
      <c r="F496">
        <v>4.2</v>
      </c>
      <c r="G496" t="s">
        <v>139</v>
      </c>
      <c r="H496" s="4" t="str">
        <f t="shared" si="85"/>
        <v>14%</v>
      </c>
      <c r="I496" t="s">
        <v>869</v>
      </c>
      <c r="J496" s="2" t="str">
        <f t="shared" si="86"/>
        <v xml:space="preserve">1,072 </v>
      </c>
      <c r="K496" s="2" t="str">
        <f t="shared" si="87"/>
        <v xml:space="preserve"> 50 </v>
      </c>
      <c r="L496" s="2" t="str">
        <f t="shared" si="88"/>
        <v xml:space="preserve">8 GB </v>
      </c>
      <c r="M496" s="2" t="str">
        <f t="shared" si="89"/>
        <v xml:space="preserve">256 GB </v>
      </c>
      <c r="N496" s="2" t="str">
        <f t="shared" si="90"/>
        <v xml:space="preserve">6.7 </v>
      </c>
      <c r="O496" s="2" t="str">
        <f t="shared" si="91"/>
        <v>64</v>
      </c>
      <c r="P496" s="2" t="str">
        <f t="shared" si="92"/>
        <v>2MP</v>
      </c>
      <c r="Q496" s="2" t="str">
        <f t="shared" si="93"/>
        <v xml:space="preserve">5000 </v>
      </c>
      <c r="R496" s="2" t="str">
        <f t="shared" si="94"/>
        <v xml:space="preserve">Dimensity 7050 </v>
      </c>
      <c r="T496" t="s">
        <v>870</v>
      </c>
    </row>
    <row r="497" spans="1:20" x14ac:dyDescent="0.4">
      <c r="A497" t="s">
        <v>872</v>
      </c>
      <c r="B497" t="str">
        <f t="shared" si="83"/>
        <v xml:space="preserve">REDMI Note 13 Pro 5G </v>
      </c>
      <c r="C497" s="5" t="str">
        <f>MID(A497,FIND("(",A497)+1,FIND(",",A497)-FIND("(",A497)-1)</f>
        <v>Arctic White</v>
      </c>
      <c r="D497" t="s">
        <v>527</v>
      </c>
      <c r="E497" s="3" t="str">
        <f t="shared" si="84"/>
        <v>26,999</v>
      </c>
      <c r="F497">
        <v>4.3</v>
      </c>
      <c r="G497" t="s">
        <v>178</v>
      </c>
      <c r="H497" s="4" t="str">
        <f t="shared" si="85"/>
        <v>12%</v>
      </c>
      <c r="I497" t="s">
        <v>8</v>
      </c>
      <c r="J497" s="2" t="str">
        <f t="shared" si="86"/>
        <v xml:space="preserve">16,522 </v>
      </c>
      <c r="K497" s="2" t="str">
        <f t="shared" si="87"/>
        <v xml:space="preserve"> 1,485 </v>
      </c>
      <c r="L497" s="2" t="str">
        <f t="shared" si="88"/>
        <v xml:space="preserve">8 GB </v>
      </c>
      <c r="M497" s="2" t="str">
        <f t="shared" si="89"/>
        <v xml:space="preserve">256 GB </v>
      </c>
      <c r="N497" s="2" t="str">
        <f t="shared" si="90"/>
        <v xml:space="preserve">6.67 </v>
      </c>
      <c r="O497" s="2" t="str">
        <f t="shared" si="91"/>
        <v>200</v>
      </c>
      <c r="P497" s="2" t="str">
        <f t="shared" si="92"/>
        <v>8MP + 2MP</v>
      </c>
      <c r="Q497" s="2" t="str">
        <f t="shared" si="93"/>
        <v xml:space="preserve">5100 </v>
      </c>
      <c r="R497" s="2" t="str">
        <f t="shared" si="94"/>
        <v xml:space="preserve">7s Gen 2 Mobile Platform 5G </v>
      </c>
      <c r="T497" t="s">
        <v>528</v>
      </c>
    </row>
    <row r="498" spans="1:20" x14ac:dyDescent="0.4">
      <c r="A498" t="s">
        <v>873</v>
      </c>
      <c r="B498" t="str">
        <f t="shared" si="83"/>
        <v xml:space="preserve">SAMSUNG Galaxy S21 FE 5G </v>
      </c>
      <c r="C498" s="5" t="str">
        <f>MID(A498,FIND("(",A498)+1,FIND(",",A498)-FIND("(",A498)-1)</f>
        <v>Graphite</v>
      </c>
      <c r="D498" t="s">
        <v>331</v>
      </c>
      <c r="E498" s="3" t="str">
        <f t="shared" si="84"/>
        <v>27,999</v>
      </c>
      <c r="F498">
        <v>4.3</v>
      </c>
      <c r="G498" t="s">
        <v>874</v>
      </c>
      <c r="H498" s="4" t="str">
        <f t="shared" si="85"/>
        <v>62%</v>
      </c>
      <c r="I498" t="s">
        <v>467</v>
      </c>
      <c r="J498" s="2" t="str">
        <f t="shared" si="86"/>
        <v xml:space="preserve">1,44,004 </v>
      </c>
      <c r="K498" s="2" t="str">
        <f t="shared" si="87"/>
        <v xml:space="preserve"> 13,786 </v>
      </c>
      <c r="L498" s="2" t="str">
        <f t="shared" si="88"/>
        <v xml:space="preserve">8 GB </v>
      </c>
      <c r="M498" s="2" t="str">
        <f t="shared" si="89"/>
        <v xml:space="preserve">128 GB </v>
      </c>
      <c r="N498" s="2" t="str">
        <f t="shared" si="90"/>
        <v xml:space="preserve">6.4 </v>
      </c>
      <c r="O498" s="2" t="str">
        <f t="shared" si="91"/>
        <v>12</v>
      </c>
      <c r="P498" s="2" t="e">
        <f t="shared" si="92"/>
        <v>#VALUE!</v>
      </c>
      <c r="Q498" s="2" t="str">
        <f t="shared" si="93"/>
        <v xml:space="preserve">4500 </v>
      </c>
      <c r="R498" s="2" t="e">
        <f t="shared" si="94"/>
        <v>#VALUE!</v>
      </c>
      <c r="T498" t="s">
        <v>875</v>
      </c>
    </row>
    <row r="499" spans="1:20" x14ac:dyDescent="0.4">
      <c r="A499" t="s">
        <v>202</v>
      </c>
      <c r="B499" t="str">
        <f t="shared" si="83"/>
        <v xml:space="preserve">REDMI 13C </v>
      </c>
      <c r="C499" s="5" t="str">
        <f>MID(A499,FIND("(",A499)+1,FIND(",",A499)-FIND("(",A499)-1)</f>
        <v>Stardust Black</v>
      </c>
      <c r="E499" s="3" t="e">
        <f t="shared" si="84"/>
        <v>#VALUE!</v>
      </c>
      <c r="F499">
        <v>4.2</v>
      </c>
      <c r="H499" s="4" t="e">
        <f t="shared" si="85"/>
        <v>#VALUE!</v>
      </c>
      <c r="I499" t="s">
        <v>198</v>
      </c>
      <c r="J499" s="2" t="str">
        <f t="shared" si="86"/>
        <v xml:space="preserve">9,944 </v>
      </c>
      <c r="K499" s="2" t="str">
        <f t="shared" si="87"/>
        <v xml:space="preserve"> 405 </v>
      </c>
      <c r="L499" s="2" t="str">
        <f t="shared" si="88"/>
        <v xml:space="preserve">6 GB </v>
      </c>
      <c r="M499" s="2" t="str">
        <f t="shared" si="89"/>
        <v xml:space="preserve">128 GB </v>
      </c>
      <c r="N499" s="2" t="str">
        <f t="shared" si="90"/>
        <v xml:space="preserve">6.74 </v>
      </c>
      <c r="O499" s="2" t="str">
        <f t="shared" si="91"/>
        <v>50</v>
      </c>
      <c r="P499" s="2" t="e">
        <f t="shared" si="92"/>
        <v>#VALUE!</v>
      </c>
      <c r="Q499" s="2" t="str">
        <f t="shared" si="93"/>
        <v xml:space="preserve"> | 8MP Front Camera5000 </v>
      </c>
      <c r="R499" s="2" t="str">
        <f t="shared" si="94"/>
        <v xml:space="preserve">Helio G85 </v>
      </c>
      <c r="T499" t="s">
        <v>199</v>
      </c>
    </row>
    <row r="500" spans="1:20" x14ac:dyDescent="0.4">
      <c r="A500" t="s">
        <v>876</v>
      </c>
      <c r="B500" t="str">
        <f t="shared" si="83"/>
        <v xml:space="preserve">Apple iPhone 15 </v>
      </c>
      <c r="C500" s="5" t="str">
        <f>MID(A500,FIND("(",A500)+1,FIND(",",A500)-FIND("(",A500)-1)</f>
        <v>Green</v>
      </c>
      <c r="D500" t="s">
        <v>308</v>
      </c>
      <c r="E500" s="3" t="str">
        <f t="shared" si="84"/>
        <v>81,999</v>
      </c>
      <c r="F500">
        <v>4.5999999999999996</v>
      </c>
      <c r="G500" t="s">
        <v>12</v>
      </c>
      <c r="H500" s="4" t="str">
        <f t="shared" si="85"/>
        <v>8%</v>
      </c>
      <c r="I500" t="s">
        <v>40</v>
      </c>
      <c r="J500" s="2" t="str">
        <f t="shared" si="86"/>
        <v xml:space="preserve">43,008 </v>
      </c>
      <c r="K500" s="2" t="str">
        <f t="shared" si="87"/>
        <v xml:space="preserve"> 2,320 </v>
      </c>
      <c r="L500" s="2" t="str">
        <f t="shared" si="88"/>
        <v>Not Mentioned</v>
      </c>
      <c r="M500" s="2" t="e">
        <f t="shared" si="89"/>
        <v>#VALUE!</v>
      </c>
      <c r="N500" s="2" t="str">
        <f t="shared" si="90"/>
        <v xml:space="preserve">6.1 </v>
      </c>
      <c r="O500" s="2" t="str">
        <f t="shared" si="91"/>
        <v>48</v>
      </c>
      <c r="P500" s="2" t="str">
        <f t="shared" si="92"/>
        <v>12MP</v>
      </c>
      <c r="Q500" s="2" t="e">
        <f t="shared" si="93"/>
        <v>#VALUE!</v>
      </c>
      <c r="R500" s="2" t="e">
        <f t="shared" si="94"/>
        <v>#VALUE!</v>
      </c>
      <c r="T500" t="s">
        <v>532</v>
      </c>
    </row>
    <row r="501" spans="1:20" x14ac:dyDescent="0.4">
      <c r="A501" t="s">
        <v>877</v>
      </c>
      <c r="B501" t="str">
        <f t="shared" si="83"/>
        <v xml:space="preserve">OPPO A3 Pro 5G </v>
      </c>
      <c r="C501" s="5" t="str">
        <f>MID(A501,FIND("(",A501)+1,FIND(",",A501)-FIND("(",A501)-1)</f>
        <v>Starry Black</v>
      </c>
      <c r="D501" t="s">
        <v>138</v>
      </c>
      <c r="E501" s="3" t="str">
        <f t="shared" si="84"/>
        <v>17,999</v>
      </c>
      <c r="F501">
        <v>4.2</v>
      </c>
      <c r="G501" t="s">
        <v>139</v>
      </c>
      <c r="H501" s="4" t="str">
        <f t="shared" si="85"/>
        <v>14%</v>
      </c>
      <c r="I501" t="s">
        <v>803</v>
      </c>
      <c r="J501" s="2" t="str">
        <f t="shared" si="86"/>
        <v xml:space="preserve">246 </v>
      </c>
      <c r="K501" s="2" t="str">
        <f t="shared" si="87"/>
        <v xml:space="preserve"> 14 </v>
      </c>
      <c r="L501" s="2" t="str">
        <f t="shared" si="88"/>
        <v xml:space="preserve">8 GB </v>
      </c>
      <c r="M501" s="2" t="str">
        <f t="shared" si="89"/>
        <v xml:space="preserve">128 GB </v>
      </c>
      <c r="N501" s="2" t="str">
        <f t="shared" si="90"/>
        <v xml:space="preserve">6.67 </v>
      </c>
      <c r="O501" s="2" t="str">
        <f t="shared" si="91"/>
        <v>50</v>
      </c>
      <c r="P501" s="2" t="str">
        <f t="shared" si="92"/>
        <v>2MP</v>
      </c>
      <c r="Q501" s="2" t="str">
        <f t="shared" si="93"/>
        <v xml:space="preserve">5100 </v>
      </c>
      <c r="R501" s="2" t="str">
        <f t="shared" si="94"/>
        <v xml:space="preserve">Dimensity 6300 5G Mobile Platform </v>
      </c>
      <c r="T501" t="s">
        <v>878</v>
      </c>
    </row>
    <row r="502" spans="1:20" x14ac:dyDescent="0.4">
      <c r="A502" t="s">
        <v>879</v>
      </c>
      <c r="B502" t="str">
        <f t="shared" si="83"/>
        <v xml:space="preserve">OPPO F27 Pro+ </v>
      </c>
      <c r="C502" s="5" t="str">
        <f>MID(A502,FIND("(",A502)+1,FIND(",",A502)-FIND("(",A502)-1)</f>
        <v>Midnight Navy</v>
      </c>
      <c r="D502" t="s">
        <v>331</v>
      </c>
      <c r="E502" s="3" t="str">
        <f t="shared" si="84"/>
        <v>27,999</v>
      </c>
      <c r="F502">
        <v>4.2</v>
      </c>
      <c r="G502" t="s">
        <v>81</v>
      </c>
      <c r="H502" s="4" t="str">
        <f t="shared" si="85"/>
        <v>15%</v>
      </c>
      <c r="I502" t="s">
        <v>869</v>
      </c>
      <c r="J502" s="2" t="str">
        <f t="shared" si="86"/>
        <v xml:space="preserve">1,072 </v>
      </c>
      <c r="K502" s="2" t="str">
        <f t="shared" si="87"/>
        <v xml:space="preserve"> 50 </v>
      </c>
      <c r="L502" s="2" t="str">
        <f t="shared" si="88"/>
        <v xml:space="preserve">8 GB </v>
      </c>
      <c r="M502" s="2" t="str">
        <f t="shared" si="89"/>
        <v xml:space="preserve">128 GB </v>
      </c>
      <c r="N502" s="2" t="str">
        <f t="shared" si="90"/>
        <v xml:space="preserve">6.7 </v>
      </c>
      <c r="O502" s="2" t="str">
        <f t="shared" si="91"/>
        <v>64</v>
      </c>
      <c r="P502" s="2" t="str">
        <f t="shared" si="92"/>
        <v>2MP</v>
      </c>
      <c r="Q502" s="2" t="str">
        <f t="shared" si="93"/>
        <v xml:space="preserve">5000 </v>
      </c>
      <c r="R502" s="2" t="str">
        <f t="shared" si="94"/>
        <v xml:space="preserve">Dimensity 7050 </v>
      </c>
      <c r="T502" t="s">
        <v>880</v>
      </c>
    </row>
    <row r="503" spans="1:20" x14ac:dyDescent="0.4">
      <c r="A503" t="s">
        <v>881</v>
      </c>
      <c r="B503" t="str">
        <f t="shared" si="83"/>
        <v xml:space="preserve">Google Pixel 8a </v>
      </c>
      <c r="C503" s="5" t="str">
        <f>MID(A503,FIND("(",A503)+1,FIND(",",A503)-FIND("(",A503)-1)</f>
        <v>Obsidian</v>
      </c>
      <c r="D503" t="s">
        <v>882</v>
      </c>
      <c r="E503" s="3" t="str">
        <f t="shared" si="84"/>
        <v>59,999</v>
      </c>
      <c r="F503">
        <v>4.0999999999999996</v>
      </c>
      <c r="H503" s="4" t="e">
        <f t="shared" si="85"/>
        <v>#VALUE!</v>
      </c>
      <c r="I503" t="s">
        <v>883</v>
      </c>
      <c r="J503" s="2" t="str">
        <f t="shared" si="86"/>
        <v xml:space="preserve">781 </v>
      </c>
      <c r="K503" s="2" t="str">
        <f t="shared" si="87"/>
        <v xml:space="preserve"> 93 </v>
      </c>
      <c r="L503" s="2" t="str">
        <f t="shared" si="88"/>
        <v xml:space="preserve">8 GB </v>
      </c>
      <c r="M503" s="2" t="str">
        <f t="shared" si="89"/>
        <v xml:space="preserve">256 GB </v>
      </c>
      <c r="N503" s="2" t="str">
        <f t="shared" si="90"/>
        <v xml:space="preserve">6.1 </v>
      </c>
      <c r="O503" s="2" t="str">
        <f t="shared" si="91"/>
        <v>64</v>
      </c>
      <c r="P503" s="2" t="str">
        <f t="shared" si="92"/>
        <v>13MP</v>
      </c>
      <c r="Q503" s="2" t="str">
        <f t="shared" si="93"/>
        <v xml:space="preserve">4404 </v>
      </c>
      <c r="R503" s="2" t="str">
        <f t="shared" si="94"/>
        <v xml:space="preserve">Tensor G3 </v>
      </c>
      <c r="T503" t="s">
        <v>884</v>
      </c>
    </row>
    <row r="504" spans="1:20" x14ac:dyDescent="0.4">
      <c r="A504" t="s">
        <v>885</v>
      </c>
      <c r="B504" t="str">
        <f t="shared" si="83"/>
        <v xml:space="preserve">OPPO A58 </v>
      </c>
      <c r="C504" s="5" t="str">
        <f>MID(A504,FIND("(",A504)+1,FIND(",",A504)-FIND("(",A504)-1)</f>
        <v>Dazzling Green</v>
      </c>
      <c r="D504" t="s">
        <v>886</v>
      </c>
      <c r="E504" s="3" t="str">
        <f t="shared" si="84"/>
        <v>12,950</v>
      </c>
      <c r="F504">
        <v>4.3</v>
      </c>
      <c r="G504" t="s">
        <v>61</v>
      </c>
      <c r="H504" s="4" t="str">
        <f t="shared" si="85"/>
        <v>16%</v>
      </c>
      <c r="I504" t="s">
        <v>856</v>
      </c>
      <c r="J504" s="2" t="str">
        <f t="shared" si="86"/>
        <v xml:space="preserve">1,733 </v>
      </c>
      <c r="K504" s="2" t="str">
        <f t="shared" si="87"/>
        <v xml:space="preserve"> 103 </v>
      </c>
      <c r="L504" s="2" t="str">
        <f t="shared" si="88"/>
        <v xml:space="preserve">6 GB </v>
      </c>
      <c r="M504" s="2" t="str">
        <f t="shared" si="89"/>
        <v xml:space="preserve">128 GB </v>
      </c>
      <c r="N504" s="2" t="str">
        <f t="shared" si="90"/>
        <v xml:space="preserve">6.72 </v>
      </c>
      <c r="O504" s="2" t="str">
        <f t="shared" si="91"/>
        <v>50</v>
      </c>
      <c r="P504" s="2" t="str">
        <f t="shared" si="92"/>
        <v>50MP + 8MP</v>
      </c>
      <c r="Q504" s="2" t="str">
        <f t="shared" si="93"/>
        <v xml:space="preserve">5000 </v>
      </c>
      <c r="R504" s="2" t="str">
        <f t="shared" si="94"/>
        <v xml:space="preserve">Helio G85 </v>
      </c>
      <c r="T504" t="s">
        <v>887</v>
      </c>
    </row>
    <row r="505" spans="1:20" x14ac:dyDescent="0.4">
      <c r="A505" t="s">
        <v>888</v>
      </c>
      <c r="B505" t="str">
        <f t="shared" si="83"/>
        <v xml:space="preserve">REDMI A2 </v>
      </c>
      <c r="C505" s="5" t="str">
        <f>MID(A505,FIND("(",A505)+1,FIND(",",A505)-FIND("(",A505)-1)</f>
        <v>Sea Green</v>
      </c>
      <c r="D505" t="s">
        <v>889</v>
      </c>
      <c r="E505" s="3" t="str">
        <f t="shared" si="84"/>
        <v>7,459</v>
      </c>
      <c r="F505">
        <v>4.0999999999999996</v>
      </c>
      <c r="G505" t="s">
        <v>170</v>
      </c>
      <c r="H505" s="4" t="str">
        <f t="shared" si="85"/>
        <v>25%</v>
      </c>
      <c r="I505" t="s">
        <v>890</v>
      </c>
      <c r="J505" s="2" t="str">
        <f t="shared" si="86"/>
        <v xml:space="preserve">15,847 </v>
      </c>
      <c r="K505" s="2" t="str">
        <f t="shared" si="87"/>
        <v xml:space="preserve"> 842 </v>
      </c>
      <c r="L505" s="2" t="str">
        <f t="shared" si="88"/>
        <v xml:space="preserve">2 GB </v>
      </c>
      <c r="M505" s="2" t="str">
        <f t="shared" si="89"/>
        <v xml:space="preserve">64 GB </v>
      </c>
      <c r="N505" s="2" t="str">
        <f t="shared" si="90"/>
        <v xml:space="preserve">6.52 </v>
      </c>
      <c r="O505" s="2" t="str">
        <f t="shared" si="91"/>
        <v>8</v>
      </c>
      <c r="P505" s="2" t="e">
        <f t="shared" si="92"/>
        <v>#VALUE!</v>
      </c>
      <c r="Q505" s="2" t="str">
        <f t="shared" si="93"/>
        <v xml:space="preserve"> | 5MP Front Camera5000 </v>
      </c>
      <c r="R505" s="2" t="str">
        <f t="shared" si="94"/>
        <v xml:space="preserve">Helio G36 </v>
      </c>
      <c r="T505" t="s">
        <v>891</v>
      </c>
    </row>
    <row r="506" spans="1:20" x14ac:dyDescent="0.4">
      <c r="A506" t="s">
        <v>892</v>
      </c>
      <c r="B506" t="str">
        <f t="shared" si="83"/>
        <v xml:space="preserve">OPPO F25 Pro 5G </v>
      </c>
      <c r="C506" s="5" t="str">
        <f>MID(A506,FIND("(",A506)+1,FIND(",",A506)-FIND("(",A506)-1)</f>
        <v>Ocean Blue</v>
      </c>
      <c r="D506" t="s">
        <v>143</v>
      </c>
      <c r="E506" s="3" t="str">
        <f t="shared" si="84"/>
        <v>23,999</v>
      </c>
      <c r="F506">
        <v>4.3</v>
      </c>
      <c r="G506" t="s">
        <v>123</v>
      </c>
      <c r="H506" s="4" t="str">
        <f t="shared" si="85"/>
        <v>17%</v>
      </c>
      <c r="I506" t="s">
        <v>862</v>
      </c>
      <c r="J506" s="2" t="str">
        <f t="shared" si="86"/>
        <v xml:space="preserve">3,462 </v>
      </c>
      <c r="K506" s="2" t="str">
        <f t="shared" si="87"/>
        <v xml:space="preserve"> 287 </v>
      </c>
      <c r="L506" s="2" t="str">
        <f t="shared" si="88"/>
        <v xml:space="preserve">8 GB </v>
      </c>
      <c r="M506" s="2" t="str">
        <f t="shared" si="89"/>
        <v xml:space="preserve">128 GB </v>
      </c>
      <c r="N506" s="2" t="str">
        <f t="shared" si="90"/>
        <v xml:space="preserve">6.7 </v>
      </c>
      <c r="O506" s="2" t="str">
        <f t="shared" si="91"/>
        <v>64</v>
      </c>
      <c r="P506" s="2" t="str">
        <f t="shared" si="92"/>
        <v>8MP + 2MP</v>
      </c>
      <c r="Q506" s="2" t="str">
        <f t="shared" si="93"/>
        <v xml:space="preserve">5000 </v>
      </c>
      <c r="R506" s="2" t="str">
        <f t="shared" si="94"/>
        <v xml:space="preserve">Dimensity 7050 </v>
      </c>
      <c r="T506" t="s">
        <v>863</v>
      </c>
    </row>
    <row r="507" spans="1:20" x14ac:dyDescent="0.4">
      <c r="A507" t="s">
        <v>35</v>
      </c>
      <c r="B507" t="str">
        <f t="shared" si="83"/>
        <v xml:space="preserve">REDMI Note 13 Pro 5G </v>
      </c>
      <c r="C507" s="5" t="str">
        <f>MID(A507,FIND("(",A507)+1,FIND(",",A507)-FIND("(",A507)-1)</f>
        <v>Arctic White</v>
      </c>
      <c r="D507" t="s">
        <v>6</v>
      </c>
      <c r="E507" s="3" t="str">
        <f t="shared" si="84"/>
        <v>24,999</v>
      </c>
      <c r="F507">
        <v>4.3</v>
      </c>
      <c r="G507" t="s">
        <v>7</v>
      </c>
      <c r="H507" s="4" t="str">
        <f t="shared" si="85"/>
        <v>13%</v>
      </c>
      <c r="I507" t="s">
        <v>8</v>
      </c>
      <c r="J507" s="2" t="str">
        <f t="shared" si="86"/>
        <v xml:space="preserve">16,522 </v>
      </c>
      <c r="K507" s="2" t="str">
        <f t="shared" si="87"/>
        <v xml:space="preserve"> 1,485 </v>
      </c>
      <c r="L507" s="2" t="str">
        <f t="shared" si="88"/>
        <v xml:space="preserve">8 GB </v>
      </c>
      <c r="M507" s="2" t="str">
        <f t="shared" si="89"/>
        <v xml:space="preserve">128 GB </v>
      </c>
      <c r="N507" s="2" t="str">
        <f t="shared" si="90"/>
        <v xml:space="preserve">6.67 </v>
      </c>
      <c r="O507" s="2" t="str">
        <f t="shared" si="91"/>
        <v>200</v>
      </c>
      <c r="P507" s="2" t="str">
        <f t="shared" si="92"/>
        <v>8MP + 2MP</v>
      </c>
      <c r="Q507" s="2" t="str">
        <f t="shared" si="93"/>
        <v xml:space="preserve">5100 </v>
      </c>
      <c r="R507" s="2" t="str">
        <f t="shared" si="94"/>
        <v xml:space="preserve">7s Gen 2 Mobile Platform 5G </v>
      </c>
      <c r="T507" t="s">
        <v>9</v>
      </c>
    </row>
    <row r="508" spans="1:20" x14ac:dyDescent="0.4">
      <c r="A508" t="s">
        <v>5</v>
      </c>
      <c r="B508" t="str">
        <f t="shared" si="83"/>
        <v xml:space="preserve">REDMI Note 13 Pro 5G </v>
      </c>
      <c r="C508" s="5" t="str">
        <f>MID(A508,FIND("(",A508)+1,FIND(",",A508)-FIND("(",A508)-1)</f>
        <v>Midnight Black</v>
      </c>
      <c r="D508" t="s">
        <v>6</v>
      </c>
      <c r="E508" s="3" t="str">
        <f t="shared" si="84"/>
        <v>24,999</v>
      </c>
      <c r="F508">
        <v>4.3</v>
      </c>
      <c r="G508" t="s">
        <v>7</v>
      </c>
      <c r="H508" s="4" t="str">
        <f t="shared" si="85"/>
        <v>13%</v>
      </c>
      <c r="I508" t="s">
        <v>8</v>
      </c>
      <c r="J508" s="2" t="str">
        <f t="shared" si="86"/>
        <v xml:space="preserve">16,522 </v>
      </c>
      <c r="K508" s="2" t="str">
        <f t="shared" si="87"/>
        <v xml:space="preserve"> 1,485 </v>
      </c>
      <c r="L508" s="2" t="str">
        <f t="shared" si="88"/>
        <v xml:space="preserve">8 GB </v>
      </c>
      <c r="M508" s="2" t="str">
        <f t="shared" si="89"/>
        <v xml:space="preserve">128 GB </v>
      </c>
      <c r="N508" s="2" t="str">
        <f t="shared" si="90"/>
        <v xml:space="preserve">6.67 </v>
      </c>
      <c r="O508" s="2" t="str">
        <f t="shared" si="91"/>
        <v>200</v>
      </c>
      <c r="P508" s="2" t="str">
        <f t="shared" si="92"/>
        <v>8MP + 2MP</v>
      </c>
      <c r="Q508" s="2" t="str">
        <f t="shared" si="93"/>
        <v xml:space="preserve">5100 </v>
      </c>
      <c r="R508" s="2" t="str">
        <f t="shared" si="94"/>
        <v xml:space="preserve">7s Gen 2 Mobile Platform 5G </v>
      </c>
      <c r="T508" t="s">
        <v>9</v>
      </c>
    </row>
    <row r="509" spans="1:20" x14ac:dyDescent="0.4">
      <c r="A509" t="s">
        <v>10</v>
      </c>
      <c r="B509" t="str">
        <f t="shared" si="83"/>
        <v xml:space="preserve">REDMI Note 13 Pro+ 5G </v>
      </c>
      <c r="C509" s="5" t="str">
        <f>MID(A509,FIND("(",A509)+1,FIND(",",A509)-FIND("(",A509)-1)</f>
        <v>Fusion White</v>
      </c>
      <c r="D509" t="s">
        <v>11</v>
      </c>
      <c r="E509" s="3" t="str">
        <f t="shared" si="84"/>
        <v>30,999</v>
      </c>
      <c r="F509">
        <v>4.2</v>
      </c>
      <c r="G509" t="s">
        <v>12</v>
      </c>
      <c r="H509" s="4" t="str">
        <f t="shared" si="85"/>
        <v>8%</v>
      </c>
      <c r="I509" t="s">
        <v>13</v>
      </c>
      <c r="J509" s="2" t="str">
        <f t="shared" si="86"/>
        <v xml:space="preserve">7,304 </v>
      </c>
      <c r="K509" s="2" t="str">
        <f t="shared" si="87"/>
        <v xml:space="preserve"> 825 </v>
      </c>
      <c r="L509" s="2" t="str">
        <f t="shared" si="88"/>
        <v xml:space="preserve">8 GB </v>
      </c>
      <c r="M509" s="2" t="str">
        <f t="shared" si="89"/>
        <v xml:space="preserve">256 GB </v>
      </c>
      <c r="N509" s="2" t="str">
        <f t="shared" si="90"/>
        <v xml:space="preserve">6.67 </v>
      </c>
      <c r="O509" s="2" t="str">
        <f t="shared" si="91"/>
        <v>200</v>
      </c>
      <c r="P509" s="2" t="str">
        <f t="shared" si="92"/>
        <v>8MP + 2MP</v>
      </c>
      <c r="Q509" s="2" t="str">
        <f t="shared" si="93"/>
        <v xml:space="preserve">5000 </v>
      </c>
      <c r="R509" s="2" t="str">
        <f t="shared" si="94"/>
        <v xml:space="preserve">Dimensity 7200 Ultra 5G </v>
      </c>
      <c r="T509" t="s">
        <v>14</v>
      </c>
    </row>
    <row r="510" spans="1:20" x14ac:dyDescent="0.4">
      <c r="A510" t="s">
        <v>893</v>
      </c>
      <c r="B510" t="str">
        <f t="shared" si="83"/>
        <v xml:space="preserve">LAVA Yuva 3 with Dual Sim|5000 mAh Battery|13MP Rear Camera |Expandable Upto 512 GB </v>
      </c>
      <c r="C510" s="5" t="str">
        <f>MID(A510,FIND("(",A510)+1,FIND(",",A510)-FIND("(",A510)-1)</f>
        <v>Cosmic Lavender</v>
      </c>
      <c r="D510" t="s">
        <v>109</v>
      </c>
      <c r="E510" s="3" t="str">
        <f t="shared" si="84"/>
        <v>7,699</v>
      </c>
      <c r="F510">
        <v>4.2</v>
      </c>
      <c r="G510" t="s">
        <v>425</v>
      </c>
      <c r="H510" s="4" t="str">
        <f t="shared" si="85"/>
        <v>3%</v>
      </c>
      <c r="I510" t="s">
        <v>789</v>
      </c>
      <c r="J510" s="2" t="str">
        <f t="shared" si="86"/>
        <v xml:space="preserve">180 </v>
      </c>
      <c r="K510" s="2" t="str">
        <f t="shared" si="87"/>
        <v xml:space="preserve"> 12 </v>
      </c>
      <c r="L510" s="2" t="str">
        <f t="shared" si="88"/>
        <v xml:space="preserve">4 GB </v>
      </c>
      <c r="M510" s="2" t="str">
        <f t="shared" si="89"/>
        <v xml:space="preserve">128 GB </v>
      </c>
      <c r="N510" s="2" t="str">
        <f t="shared" si="90"/>
        <v xml:space="preserve">6.5 </v>
      </c>
      <c r="O510" s="2" t="str">
        <f t="shared" si="91"/>
        <v>13</v>
      </c>
      <c r="P510" s="2" t="e">
        <f t="shared" si="92"/>
        <v>#VALUE!</v>
      </c>
      <c r="Q510" s="2" t="str">
        <f t="shared" si="93"/>
        <v xml:space="preserve"> | 5MP Front Camera5000 </v>
      </c>
      <c r="R510" s="2" t="str">
        <f t="shared" si="94"/>
        <v xml:space="preserve">UNISOC T606 Octa-core </v>
      </c>
      <c r="T510" t="s">
        <v>894</v>
      </c>
    </row>
    <row r="511" spans="1:20" x14ac:dyDescent="0.4">
      <c r="A511" t="s">
        <v>895</v>
      </c>
      <c r="B511" t="str">
        <f t="shared" si="83"/>
        <v xml:space="preserve">OPPO A78 </v>
      </c>
      <c r="C511" s="5" t="str">
        <f>MID(A511,FIND("(",A511)+1,FIND(",",A511)-FIND("(",A511)-1)</f>
        <v>Aqua Green</v>
      </c>
      <c r="D511" t="s">
        <v>896</v>
      </c>
      <c r="E511" s="3" t="str">
        <f t="shared" si="84"/>
        <v>13,778</v>
      </c>
      <c r="F511">
        <v>4.3</v>
      </c>
      <c r="G511" t="s">
        <v>372</v>
      </c>
      <c r="H511" s="4" t="str">
        <f t="shared" si="85"/>
        <v>40%</v>
      </c>
      <c r="I511" t="s">
        <v>897</v>
      </c>
      <c r="J511" s="2" t="str">
        <f t="shared" si="86"/>
        <v xml:space="preserve">886 </v>
      </c>
      <c r="K511" s="2" t="str">
        <f t="shared" si="87"/>
        <v xml:space="preserve"> 57 </v>
      </c>
      <c r="L511" s="2" t="str">
        <f t="shared" si="88"/>
        <v xml:space="preserve">8 GB </v>
      </c>
      <c r="M511" s="2" t="str">
        <f t="shared" si="89"/>
        <v xml:space="preserve">128 GB </v>
      </c>
      <c r="N511" s="2" t="str">
        <f t="shared" si="90"/>
        <v xml:space="preserve">6.43 </v>
      </c>
      <c r="O511" s="2" t="str">
        <f t="shared" si="91"/>
        <v>50</v>
      </c>
      <c r="P511" s="2" t="str">
        <f t="shared" si="92"/>
        <v>2MP</v>
      </c>
      <c r="Q511" s="2" t="str">
        <f t="shared" si="93"/>
        <v xml:space="preserve">5000 </v>
      </c>
      <c r="R511" s="2" t="str">
        <f t="shared" si="94"/>
        <v xml:space="preserve">Snapdragon 680 </v>
      </c>
      <c r="T511" t="s">
        <v>898</v>
      </c>
    </row>
    <row r="512" spans="1:20" x14ac:dyDescent="0.4">
      <c r="A512" t="s">
        <v>899</v>
      </c>
      <c r="B512" t="str">
        <f t="shared" si="83"/>
        <v xml:space="preserve">realme Narzo N53 </v>
      </c>
      <c r="C512" s="5" t="str">
        <f>MID(A512,FIND("(",A512)+1,FIND(",",A512)-FIND("(",A512)-1)</f>
        <v>Feather Black</v>
      </c>
      <c r="D512" t="s">
        <v>900</v>
      </c>
      <c r="E512" s="3" t="str">
        <f t="shared" si="84"/>
        <v>11,690</v>
      </c>
      <c r="F512">
        <v>4.2</v>
      </c>
      <c r="G512" t="s">
        <v>61</v>
      </c>
      <c r="H512" s="4" t="str">
        <f t="shared" si="85"/>
        <v>16%</v>
      </c>
      <c r="I512" t="s">
        <v>901</v>
      </c>
      <c r="J512" s="2" t="str">
        <f t="shared" si="86"/>
        <v xml:space="preserve">1,813 </v>
      </c>
      <c r="K512" s="2" t="str">
        <f t="shared" si="87"/>
        <v xml:space="preserve"> 92 </v>
      </c>
      <c r="L512" s="2" t="str">
        <f t="shared" si="88"/>
        <v xml:space="preserve">8 GB </v>
      </c>
      <c r="M512" s="2" t="str">
        <f t="shared" si="89"/>
        <v xml:space="preserve">128 GB </v>
      </c>
      <c r="N512" s="2" t="str">
        <f t="shared" si="90"/>
        <v xml:space="preserve">6.74 </v>
      </c>
      <c r="O512" s="2" t="str">
        <f t="shared" si="91"/>
        <v>50</v>
      </c>
      <c r="P512" s="2" t="e">
        <f t="shared" si="92"/>
        <v>#VALUE!</v>
      </c>
      <c r="Q512" s="2" t="str">
        <f t="shared" si="93"/>
        <v xml:space="preserve">5000 </v>
      </c>
      <c r="R512" s="2" t="e">
        <f t="shared" si="94"/>
        <v>#VALUE!</v>
      </c>
      <c r="T512" t="s">
        <v>902</v>
      </c>
    </row>
    <row r="513" spans="1:20" x14ac:dyDescent="0.4">
      <c r="A513" t="s">
        <v>903</v>
      </c>
      <c r="B513" t="str">
        <f t="shared" si="83"/>
        <v xml:space="preserve">OPPO A18 </v>
      </c>
      <c r="C513" s="5" t="str">
        <f>MID(A513,FIND("(",A513)+1,FIND(",",A513)-FIND("(",A513)-1)</f>
        <v>Glowing Black</v>
      </c>
      <c r="D513" t="s">
        <v>439</v>
      </c>
      <c r="E513" s="3" t="str">
        <f t="shared" si="84"/>
        <v>9,499</v>
      </c>
      <c r="F513">
        <v>4.3</v>
      </c>
      <c r="G513" t="s">
        <v>372</v>
      </c>
      <c r="H513" s="4" t="str">
        <f t="shared" si="85"/>
        <v>40%</v>
      </c>
      <c r="I513" t="s">
        <v>904</v>
      </c>
      <c r="J513" s="2" t="str">
        <f t="shared" si="86"/>
        <v xml:space="preserve">1,405 </v>
      </c>
      <c r="K513" s="2" t="str">
        <f t="shared" si="87"/>
        <v xml:space="preserve"> 68 </v>
      </c>
      <c r="L513" s="2" t="str">
        <f t="shared" si="88"/>
        <v xml:space="preserve">4 GB </v>
      </c>
      <c r="M513" s="2" t="str">
        <f t="shared" si="89"/>
        <v xml:space="preserve">128 GB </v>
      </c>
      <c r="N513" s="2" t="str">
        <f t="shared" si="90"/>
        <v xml:space="preserve">6.56 </v>
      </c>
      <c r="O513" s="2" t="str">
        <f t="shared" si="91"/>
        <v>8</v>
      </c>
      <c r="P513" s="2" t="str">
        <f t="shared" si="92"/>
        <v>2MP</v>
      </c>
      <c r="Q513" s="2" t="str">
        <f t="shared" si="93"/>
        <v xml:space="preserve">5000 </v>
      </c>
      <c r="R513" s="2" t="str">
        <f t="shared" si="94"/>
        <v xml:space="preserve">Helio G85 </v>
      </c>
      <c r="T513" t="s">
        <v>905</v>
      </c>
    </row>
    <row r="514" spans="1:20" x14ac:dyDescent="0.4">
      <c r="A514" t="s">
        <v>36</v>
      </c>
      <c r="B514" t="str">
        <f t="shared" si="83"/>
        <v xml:space="preserve">REDMI Note 13 Pro+ 5G </v>
      </c>
      <c r="C514" s="5" t="str">
        <f>MID(A514,FIND("(",A514)+1,FIND(",",A514)-FIND("(",A514)-1)</f>
        <v>Fusion Black</v>
      </c>
      <c r="D514" t="s">
        <v>11</v>
      </c>
      <c r="E514" s="3" t="str">
        <f t="shared" si="84"/>
        <v>30,999</v>
      </c>
      <c r="F514">
        <v>4.2</v>
      </c>
      <c r="G514" t="s">
        <v>12</v>
      </c>
      <c r="H514" s="4" t="str">
        <f t="shared" si="85"/>
        <v>8%</v>
      </c>
      <c r="I514" t="s">
        <v>13</v>
      </c>
      <c r="J514" s="2" t="str">
        <f t="shared" si="86"/>
        <v xml:space="preserve">7,304 </v>
      </c>
      <c r="K514" s="2" t="str">
        <f t="shared" si="87"/>
        <v xml:space="preserve"> 825 </v>
      </c>
      <c r="L514" s="2" t="str">
        <f t="shared" si="88"/>
        <v xml:space="preserve">8 GB </v>
      </c>
      <c r="M514" s="2" t="str">
        <f t="shared" si="89"/>
        <v xml:space="preserve">256 GB </v>
      </c>
      <c r="N514" s="2" t="str">
        <f t="shared" si="90"/>
        <v xml:space="preserve">6.67 </v>
      </c>
      <c r="O514" s="2" t="str">
        <f t="shared" si="91"/>
        <v>200</v>
      </c>
      <c r="P514" s="2" t="str">
        <f t="shared" si="92"/>
        <v>8MP + 2MP</v>
      </c>
      <c r="Q514" s="2" t="str">
        <f t="shared" si="93"/>
        <v xml:space="preserve">5000 </v>
      </c>
      <c r="R514" s="2" t="str">
        <f t="shared" si="94"/>
        <v xml:space="preserve">Dimensity 7200 Ultra 5G </v>
      </c>
      <c r="T514" t="s">
        <v>14</v>
      </c>
    </row>
    <row r="515" spans="1:20" x14ac:dyDescent="0.4">
      <c r="A515" t="s">
        <v>43</v>
      </c>
      <c r="B515" t="str">
        <f t="shared" ref="B515:B578" si="95">LEFT(A515,SEARCH("(",A515)-1)</f>
        <v xml:space="preserve">REDMI Note 13 Pro 5G </v>
      </c>
      <c r="C515" s="5" t="str">
        <f>MID(A515,FIND("(",A515)+1,FIND(",",A515)-FIND("(",A515)-1)</f>
        <v>Coral Purple</v>
      </c>
      <c r="D515" t="s">
        <v>6</v>
      </c>
      <c r="E515" s="3" t="str">
        <f t="shared" ref="E515:E578" si="96">RIGHT(D515,LEN(D515)-SEARCH("¹",D515))</f>
        <v>24,999</v>
      </c>
      <c r="F515">
        <v>4.3</v>
      </c>
      <c r="G515" t="s">
        <v>7</v>
      </c>
      <c r="H515" s="4" t="str">
        <f t="shared" ref="H515:H578" si="97">LEFT(G515,FIND("%",G515))</f>
        <v>13%</v>
      </c>
      <c r="I515" t="s">
        <v>8</v>
      </c>
      <c r="J515" s="2" t="str">
        <f t="shared" ref="J515:J578" si="98">LEFT(I515,FIND("R",I515)-1)</f>
        <v xml:space="preserve">16,522 </v>
      </c>
      <c r="K515" s="2" t="str">
        <f t="shared" ref="K515:K578" si="99">MID(I515,FIND("&amp;Â",I515)+2,FIND("Re",I515)-FIND("&amp;Â",I515)-2)</f>
        <v xml:space="preserve"> 1,485 </v>
      </c>
      <c r="L515" s="2" t="str">
        <f t="shared" ref="L515:L578" si="100">IF(ISNUMBER(FIND("GB RAM", T515)), LEFT(T515, FIND("RAM", T515) - 1), "Not Mentioned")</f>
        <v xml:space="preserve">8 GB </v>
      </c>
      <c r="M515" s="2" t="str">
        <f t="shared" ref="M515:M578" si="101">MID(T515,FIND("RAM",T515)+6,FIND("ROM",T515)-FIND("RAM",T515)-6)</f>
        <v xml:space="preserve">128 GB </v>
      </c>
      <c r="N515" s="2" t="str">
        <f t="shared" ref="N515:N578" si="102">MID(T515,FIND("(",T515)+1,FIND("inch",T515)-FIND("(",T515)-1)</f>
        <v xml:space="preserve">6.67 </v>
      </c>
      <c r="O515" s="2" t="str">
        <f t="shared" ref="O515:O578" si="103">MID(T515,FIND("Display",T515)+7,FIND("MP",T515)-FIND("Display",T515)-7)</f>
        <v>200</v>
      </c>
      <c r="P515" s="2" t="str">
        <f t="shared" ref="P515:P578" si="104">MID(T515,FIND(" + ",T515)+3,FIND("MP |",T515)-FIND(" + ",T515)-1)</f>
        <v>8MP + 2MP</v>
      </c>
      <c r="Q515" s="2" t="str">
        <f t="shared" ref="Q515:Q578" si="105">MID(T515,FIND("Camera",T515)+6,FIND("mAh",T515)-FIND("Camera",T515)-6)</f>
        <v xml:space="preserve">5100 </v>
      </c>
      <c r="R515" s="2" t="str">
        <f t="shared" ref="R515:R578" si="106">MID(T515,FIND("Battery",T515)+7,FIND("Processor",T515)-FIND("Battery",T515)-7)</f>
        <v xml:space="preserve">7s Gen 2 Mobile Platform 5G </v>
      </c>
      <c r="T515" t="s">
        <v>9</v>
      </c>
    </row>
    <row r="516" spans="1:20" x14ac:dyDescent="0.4">
      <c r="A516" t="s">
        <v>742</v>
      </c>
      <c r="B516" t="str">
        <f t="shared" si="95"/>
        <v xml:space="preserve">POCO X6 5G </v>
      </c>
      <c r="C516" s="5" t="str">
        <f>MID(A516,FIND("(",A516)+1,FIND(",",A516)-FIND("(",A516)-1)</f>
        <v>Skyline Blue</v>
      </c>
      <c r="D516" t="s">
        <v>293</v>
      </c>
      <c r="E516" s="3" t="str">
        <f t="shared" si="96"/>
        <v>20,999</v>
      </c>
      <c r="F516">
        <v>4.3</v>
      </c>
      <c r="G516" t="s">
        <v>51</v>
      </c>
      <c r="H516" s="4" t="str">
        <f t="shared" si="97"/>
        <v>22%</v>
      </c>
      <c r="I516" t="s">
        <v>397</v>
      </c>
      <c r="J516" s="2" t="str">
        <f t="shared" si="98"/>
        <v xml:space="preserve">3,383 </v>
      </c>
      <c r="K516" s="2" t="str">
        <f t="shared" si="99"/>
        <v xml:space="preserve"> 369 </v>
      </c>
      <c r="L516" s="2" t="str">
        <f t="shared" si="100"/>
        <v xml:space="preserve">12 GB </v>
      </c>
      <c r="M516" s="2" t="str">
        <f t="shared" si="101"/>
        <v xml:space="preserve">256 GB </v>
      </c>
      <c r="N516" s="2" t="str">
        <f t="shared" si="102"/>
        <v xml:space="preserve">6.67 </v>
      </c>
      <c r="O516" s="2" t="str">
        <f t="shared" si="103"/>
        <v>64</v>
      </c>
      <c r="P516" s="2" t="str">
        <f t="shared" si="104"/>
        <v>8MP + 2MP</v>
      </c>
      <c r="Q516" s="2" t="str">
        <f t="shared" si="105"/>
        <v xml:space="preserve">5100 </v>
      </c>
      <c r="R516" s="2" t="str">
        <f t="shared" si="106"/>
        <v xml:space="preserve">7s Gen 2 Mobile Platform 5G </v>
      </c>
      <c r="T516" t="s">
        <v>681</v>
      </c>
    </row>
    <row r="517" spans="1:20" x14ac:dyDescent="0.4">
      <c r="A517" t="s">
        <v>906</v>
      </c>
      <c r="B517" t="str">
        <f t="shared" si="95"/>
        <v xml:space="preserve">REDMI 11 Prime </v>
      </c>
      <c r="C517" s="5" t="str">
        <f>MID(A517,FIND("(",A517)+1,FIND(",",A517)-FIND("(",A517)-1)</f>
        <v>Peppy Purple</v>
      </c>
      <c r="D517" t="s">
        <v>130</v>
      </c>
      <c r="E517" s="3" t="str">
        <f t="shared" si="96"/>
        <v>10,999</v>
      </c>
      <c r="F517">
        <v>4.2</v>
      </c>
      <c r="G517" t="s">
        <v>95</v>
      </c>
      <c r="H517" s="4" t="str">
        <f t="shared" si="97"/>
        <v>26%</v>
      </c>
      <c r="I517" t="s">
        <v>907</v>
      </c>
      <c r="J517" s="2" t="str">
        <f t="shared" si="98"/>
        <v xml:space="preserve">7,938 </v>
      </c>
      <c r="K517" s="2" t="str">
        <f t="shared" si="99"/>
        <v xml:space="preserve"> 456 </v>
      </c>
      <c r="L517" s="2" t="str">
        <f t="shared" si="100"/>
        <v xml:space="preserve">4 GB </v>
      </c>
      <c r="M517" s="2" t="str">
        <f t="shared" si="101"/>
        <v xml:space="preserve">64 GB </v>
      </c>
      <c r="N517" s="2" t="str">
        <f t="shared" si="102"/>
        <v xml:space="preserve">6.58 </v>
      </c>
      <c r="O517" s="2" t="str">
        <f t="shared" si="103"/>
        <v>50</v>
      </c>
      <c r="P517" s="2" t="str">
        <f t="shared" si="104"/>
        <v>2MP + 2MP</v>
      </c>
      <c r="Q517" s="2" t="str">
        <f t="shared" si="105"/>
        <v xml:space="preserve">5000 </v>
      </c>
      <c r="R517" s="2" t="str">
        <f t="shared" si="106"/>
        <v xml:space="preserve">Helio G99 </v>
      </c>
      <c r="T517" t="s">
        <v>908</v>
      </c>
    </row>
    <row r="518" spans="1:20" x14ac:dyDescent="0.4">
      <c r="A518" t="s">
        <v>44</v>
      </c>
      <c r="B518" t="str">
        <f t="shared" si="95"/>
        <v xml:space="preserve">REDMI Note 13 Pro+ 5G </v>
      </c>
      <c r="C518" s="5" t="str">
        <f>MID(A518,FIND("(",A518)+1,FIND(",",A518)-FIND("(",A518)-1)</f>
        <v>Fusion Purple</v>
      </c>
      <c r="D518" t="s">
        <v>11</v>
      </c>
      <c r="E518" s="3" t="str">
        <f t="shared" si="96"/>
        <v>30,999</v>
      </c>
      <c r="F518">
        <v>4.2</v>
      </c>
      <c r="G518" t="s">
        <v>12</v>
      </c>
      <c r="H518" s="4" t="str">
        <f t="shared" si="97"/>
        <v>8%</v>
      </c>
      <c r="I518" t="s">
        <v>13</v>
      </c>
      <c r="J518" s="2" t="str">
        <f t="shared" si="98"/>
        <v xml:space="preserve">7,304 </v>
      </c>
      <c r="K518" s="2" t="str">
        <f t="shared" si="99"/>
        <v xml:space="preserve"> 825 </v>
      </c>
      <c r="L518" s="2" t="str">
        <f t="shared" si="100"/>
        <v xml:space="preserve">8 GB </v>
      </c>
      <c r="M518" s="2" t="str">
        <f t="shared" si="101"/>
        <v xml:space="preserve">256 GB </v>
      </c>
      <c r="N518" s="2" t="str">
        <f t="shared" si="102"/>
        <v xml:space="preserve">6.67 </v>
      </c>
      <c r="O518" s="2" t="str">
        <f t="shared" si="103"/>
        <v>200</v>
      </c>
      <c r="P518" s="2" t="str">
        <f t="shared" si="104"/>
        <v>8MP + 2MP</v>
      </c>
      <c r="Q518" s="2" t="str">
        <f t="shared" si="105"/>
        <v xml:space="preserve">5000 </v>
      </c>
      <c r="R518" s="2" t="str">
        <f t="shared" si="106"/>
        <v xml:space="preserve">Dimensity 7200 Ultra 5G </v>
      </c>
      <c r="T518" t="s">
        <v>14</v>
      </c>
    </row>
    <row r="519" spans="1:20" x14ac:dyDescent="0.4">
      <c r="A519" t="s">
        <v>909</v>
      </c>
      <c r="B519" t="str">
        <f t="shared" si="95"/>
        <v xml:space="preserve">Apple iPhone 13 </v>
      </c>
      <c r="C519" s="5" t="str">
        <f>MID(A519,FIND("(",A519)+1,FIND(",",A519)-FIND("(",A519)-1)</f>
        <v>Green</v>
      </c>
      <c r="D519" t="s">
        <v>910</v>
      </c>
      <c r="E519" s="3" t="str">
        <f t="shared" si="96"/>
        <v>52,999</v>
      </c>
      <c r="F519">
        <v>4.5999999999999996</v>
      </c>
      <c r="G519" t="s">
        <v>17</v>
      </c>
      <c r="H519" s="4" t="str">
        <f t="shared" si="97"/>
        <v>11%</v>
      </c>
      <c r="I519" t="s">
        <v>911</v>
      </c>
      <c r="J519" s="2" t="str">
        <f t="shared" si="98"/>
        <v xml:space="preserve">2,82,984 </v>
      </c>
      <c r="K519" s="2" t="str">
        <f t="shared" si="99"/>
        <v xml:space="preserve"> 13,680 </v>
      </c>
      <c r="L519" s="2" t="str">
        <f t="shared" si="100"/>
        <v>Not Mentioned</v>
      </c>
      <c r="M519" s="2" t="e">
        <f t="shared" si="101"/>
        <v>#VALUE!</v>
      </c>
      <c r="N519" s="2" t="str">
        <f t="shared" si="102"/>
        <v xml:space="preserve">6.1 </v>
      </c>
      <c r="O519" s="2" t="str">
        <f t="shared" si="103"/>
        <v>12</v>
      </c>
      <c r="P519" s="2" t="str">
        <f t="shared" si="104"/>
        <v>12MP</v>
      </c>
      <c r="Q519" s="2" t="e">
        <f t="shared" si="105"/>
        <v>#VALUE!</v>
      </c>
      <c r="R519" s="2" t="e">
        <f t="shared" si="106"/>
        <v>#VALUE!</v>
      </c>
      <c r="T519" t="s">
        <v>912</v>
      </c>
    </row>
    <row r="520" spans="1:20" x14ac:dyDescent="0.4">
      <c r="A520" t="s">
        <v>913</v>
      </c>
      <c r="B520" t="str">
        <f t="shared" si="95"/>
        <v xml:space="preserve">SAMSUNG Galaxy A35 5G </v>
      </c>
      <c r="C520" s="5" t="str">
        <f>MID(A520,FIND("(",A520)+1,FIND(",",A520)-FIND("(",A520)-1)</f>
        <v>Awesome Lilac</v>
      </c>
      <c r="D520" t="s">
        <v>523</v>
      </c>
      <c r="E520" s="3" t="str">
        <f t="shared" si="96"/>
        <v>33,999</v>
      </c>
      <c r="F520">
        <v>4.3</v>
      </c>
      <c r="G520" t="s">
        <v>12</v>
      </c>
      <c r="H520" s="4" t="str">
        <f t="shared" si="97"/>
        <v>8%</v>
      </c>
      <c r="I520" t="s">
        <v>914</v>
      </c>
      <c r="J520" s="2" t="str">
        <f t="shared" si="98"/>
        <v xml:space="preserve">470 </v>
      </c>
      <c r="K520" s="2" t="str">
        <f t="shared" si="99"/>
        <v xml:space="preserve"> 28 </v>
      </c>
      <c r="L520" s="2" t="str">
        <f t="shared" si="100"/>
        <v xml:space="preserve">8 GB </v>
      </c>
      <c r="M520" s="2" t="str">
        <f t="shared" si="101"/>
        <v xml:space="preserve">256 GB </v>
      </c>
      <c r="N520" s="2" t="str">
        <f t="shared" si="102"/>
        <v xml:space="preserve">6.6 </v>
      </c>
      <c r="O520" s="2" t="str">
        <f t="shared" si="103"/>
        <v>50</v>
      </c>
      <c r="P520" s="2" t="str">
        <f t="shared" si="104"/>
        <v>8MP + 5MP</v>
      </c>
      <c r="Q520" s="2" t="str">
        <f t="shared" si="105"/>
        <v xml:space="preserve">5000 </v>
      </c>
      <c r="R520" s="2" t="str">
        <f t="shared" si="106"/>
        <v xml:space="preserve">Samsung Exynos 1380 </v>
      </c>
      <c r="T520" t="s">
        <v>915</v>
      </c>
    </row>
    <row r="521" spans="1:20" x14ac:dyDescent="0.4">
      <c r="A521" t="s">
        <v>916</v>
      </c>
      <c r="B521" t="str">
        <f t="shared" si="95"/>
        <v xml:space="preserve">LAVA Blaze Pro 5G with Dual Sim|50MP Rear Camera|5000 mAh Battery|Expandable Upto 1TB </v>
      </c>
      <c r="C521" s="5" t="str">
        <f>MID(A521,FIND("(",A521)+1,FIND(",",A521)-FIND("(",A521)-1)</f>
        <v>Starry Night</v>
      </c>
      <c r="D521" t="s">
        <v>917</v>
      </c>
      <c r="E521" s="3" t="str">
        <f t="shared" si="96"/>
        <v>12,270</v>
      </c>
      <c r="F521">
        <v>4.2</v>
      </c>
      <c r="G521" t="s">
        <v>192</v>
      </c>
      <c r="H521" s="4" t="str">
        <f t="shared" si="97"/>
        <v>18%</v>
      </c>
      <c r="I521" t="s">
        <v>918</v>
      </c>
      <c r="J521" s="2" t="str">
        <f t="shared" si="98"/>
        <v xml:space="preserve">554 </v>
      </c>
      <c r="K521" s="2" t="str">
        <f t="shared" si="99"/>
        <v xml:space="preserve"> 76 </v>
      </c>
      <c r="L521" s="2" t="str">
        <f t="shared" si="100"/>
        <v xml:space="preserve">8 GB </v>
      </c>
      <c r="M521" s="2" t="str">
        <f t="shared" si="101"/>
        <v xml:space="preserve">128 GB </v>
      </c>
      <c r="N521" s="2" t="str">
        <f t="shared" si="102"/>
        <v xml:space="preserve">6.78 </v>
      </c>
      <c r="O521" s="2" t="str">
        <f t="shared" si="103"/>
        <v>50</v>
      </c>
      <c r="P521" s="2" t="e">
        <f t="shared" si="104"/>
        <v>#VALUE!</v>
      </c>
      <c r="Q521" s="2" t="str">
        <f t="shared" si="105"/>
        <v xml:space="preserve">5000 </v>
      </c>
      <c r="R521" s="2" t="e">
        <f t="shared" si="106"/>
        <v>#VALUE!</v>
      </c>
      <c r="T521" t="s">
        <v>919</v>
      </c>
    </row>
    <row r="522" spans="1:20" x14ac:dyDescent="0.4">
      <c r="A522" t="s">
        <v>920</v>
      </c>
      <c r="B522" t="str">
        <f t="shared" si="95"/>
        <v xml:space="preserve">itel P55 5G |50MP Dual Rear Camera|5000mAh Battery|Expandable Upto 1 TB </v>
      </c>
      <c r="C522" s="5" t="str">
        <f>MID(A522,FIND("(",A522)+1,FIND(",",A522)-FIND("(",A522)-1)</f>
        <v>Mint Green</v>
      </c>
      <c r="D522" t="s">
        <v>921</v>
      </c>
      <c r="E522" s="3" t="str">
        <f t="shared" si="96"/>
        <v>8,998</v>
      </c>
      <c r="F522">
        <v>4.2</v>
      </c>
      <c r="G522" t="s">
        <v>71</v>
      </c>
      <c r="H522" s="4" t="str">
        <f t="shared" si="97"/>
        <v>30%</v>
      </c>
      <c r="I522" t="s">
        <v>922</v>
      </c>
      <c r="J522" s="2" t="str">
        <f t="shared" si="98"/>
        <v xml:space="preserve">916 </v>
      </c>
      <c r="K522" s="2" t="str">
        <f t="shared" si="99"/>
        <v xml:space="preserve"> 61 </v>
      </c>
      <c r="L522" s="2" t="str">
        <f t="shared" si="100"/>
        <v xml:space="preserve">4 GB </v>
      </c>
      <c r="M522" s="2" t="str">
        <f t="shared" si="101"/>
        <v xml:space="preserve">64 GB </v>
      </c>
      <c r="N522" s="2" t="str">
        <f t="shared" si="102"/>
        <v xml:space="preserve">6.6 </v>
      </c>
      <c r="O522" s="2" t="str">
        <f t="shared" si="103"/>
        <v>50</v>
      </c>
      <c r="P522" s="2" t="e">
        <f t="shared" si="104"/>
        <v>#VALUE!</v>
      </c>
      <c r="Q522" s="2" t="str">
        <f t="shared" si="105"/>
        <v xml:space="preserve"> | 8MP Front Camera5000 </v>
      </c>
      <c r="R522" s="2" t="str">
        <f t="shared" si="106"/>
        <v xml:space="preserve">MediaTek Dimensity 6080 </v>
      </c>
      <c r="T522" t="s">
        <v>923</v>
      </c>
    </row>
    <row r="523" spans="1:20" x14ac:dyDescent="0.4">
      <c r="A523" t="s">
        <v>924</v>
      </c>
      <c r="B523" t="str">
        <f t="shared" si="95"/>
        <v xml:space="preserve">REDMI A3 </v>
      </c>
      <c r="C523" s="5" t="str">
        <f>MID(A523,FIND("(",A523)+1,FIND(",",A523)-FIND("(",A523)-1)</f>
        <v>Midnight Black</v>
      </c>
      <c r="D523" t="s">
        <v>109</v>
      </c>
      <c r="E523" s="3" t="str">
        <f t="shared" si="96"/>
        <v>7,699</v>
      </c>
      <c r="F523">
        <v>4.0999999999999996</v>
      </c>
      <c r="G523" t="s">
        <v>100</v>
      </c>
      <c r="H523" s="4" t="str">
        <f t="shared" si="97"/>
        <v>23%</v>
      </c>
      <c r="I523" t="s">
        <v>769</v>
      </c>
      <c r="J523" s="2" t="str">
        <f t="shared" si="98"/>
        <v xml:space="preserve">2,151 </v>
      </c>
      <c r="K523" s="2" t="str">
        <f t="shared" si="99"/>
        <v xml:space="preserve"> 90 </v>
      </c>
      <c r="L523" s="2" t="str">
        <f t="shared" si="100"/>
        <v xml:space="preserve">3 GB </v>
      </c>
      <c r="M523" s="2" t="str">
        <f t="shared" si="101"/>
        <v xml:space="preserve">64 GB </v>
      </c>
      <c r="N523" s="2" t="str">
        <f t="shared" si="102"/>
        <v xml:space="preserve">6.71 </v>
      </c>
      <c r="O523" s="2" t="str">
        <f t="shared" si="103"/>
        <v>8</v>
      </c>
      <c r="P523" s="2" t="e">
        <f t="shared" si="104"/>
        <v>#VALUE!</v>
      </c>
      <c r="Q523" s="2" t="str">
        <f t="shared" si="105"/>
        <v xml:space="preserve"> | 5MP Front Camera5000 </v>
      </c>
      <c r="R523" s="2" t="str">
        <f t="shared" si="106"/>
        <v xml:space="preserve">Mediatek Helio G36 </v>
      </c>
      <c r="T523" t="s">
        <v>770</v>
      </c>
    </row>
    <row r="524" spans="1:20" x14ac:dyDescent="0.4">
      <c r="A524" t="s">
        <v>925</v>
      </c>
      <c r="B524" t="str">
        <f t="shared" si="95"/>
        <v xml:space="preserve">LAVA Yuva 3 with Dual Sim|5000 mAh Battery|13MP Rear Camera |Expandable Upto 512 GB </v>
      </c>
      <c r="C524" s="5" t="str">
        <f>MID(A524,FIND("(",A524)+1,FIND(",",A524)-FIND("(",A524)-1)</f>
        <v>Eclipse Black</v>
      </c>
      <c r="D524" t="s">
        <v>926</v>
      </c>
      <c r="E524" s="3" t="str">
        <f t="shared" si="96"/>
        <v>7,480</v>
      </c>
      <c r="F524">
        <v>4.2</v>
      </c>
      <c r="G524" t="s">
        <v>332</v>
      </c>
      <c r="H524" s="4" t="str">
        <f t="shared" si="97"/>
        <v>6%</v>
      </c>
      <c r="I524" t="s">
        <v>789</v>
      </c>
      <c r="J524" s="2" t="str">
        <f t="shared" si="98"/>
        <v xml:space="preserve">180 </v>
      </c>
      <c r="K524" s="2" t="str">
        <f t="shared" si="99"/>
        <v xml:space="preserve"> 12 </v>
      </c>
      <c r="L524" s="2" t="str">
        <f t="shared" si="100"/>
        <v xml:space="preserve">4 GB </v>
      </c>
      <c r="M524" s="2" t="str">
        <f t="shared" si="101"/>
        <v xml:space="preserve">128 GB </v>
      </c>
      <c r="N524" s="2" t="str">
        <f t="shared" si="102"/>
        <v xml:space="preserve">6.5 </v>
      </c>
      <c r="O524" s="2" t="str">
        <f t="shared" si="103"/>
        <v>13</v>
      </c>
      <c r="P524" s="2" t="e">
        <f t="shared" si="104"/>
        <v>#VALUE!</v>
      </c>
      <c r="Q524" s="2" t="str">
        <f t="shared" si="105"/>
        <v xml:space="preserve"> | 5MP Front Camera5000 </v>
      </c>
      <c r="R524" s="2" t="str">
        <f t="shared" si="106"/>
        <v xml:space="preserve">UNISOC T606 Octa-core </v>
      </c>
      <c r="T524" t="s">
        <v>894</v>
      </c>
    </row>
    <row r="525" spans="1:20" x14ac:dyDescent="0.4">
      <c r="A525" t="s">
        <v>893</v>
      </c>
      <c r="B525" t="str">
        <f t="shared" si="95"/>
        <v xml:space="preserve">LAVA Yuva 3 with Dual Sim|5000 mAh Battery|13MP Rear Camera |Expandable Upto 512 GB </v>
      </c>
      <c r="C525" s="5" t="str">
        <f>MID(A525,FIND("(",A525)+1,FIND(",",A525)-FIND("(",A525)-1)</f>
        <v>Cosmic Lavender</v>
      </c>
      <c r="D525" t="s">
        <v>927</v>
      </c>
      <c r="E525" s="3" t="str">
        <f t="shared" si="96"/>
        <v>7,299</v>
      </c>
      <c r="F525">
        <v>4.2</v>
      </c>
      <c r="G525" t="s">
        <v>12</v>
      </c>
      <c r="H525" s="4" t="str">
        <f t="shared" si="97"/>
        <v>8%</v>
      </c>
      <c r="I525" t="s">
        <v>789</v>
      </c>
      <c r="J525" s="2" t="str">
        <f t="shared" si="98"/>
        <v xml:space="preserve">180 </v>
      </c>
      <c r="K525" s="2" t="str">
        <f t="shared" si="99"/>
        <v xml:space="preserve"> 12 </v>
      </c>
      <c r="L525" s="2" t="str">
        <f t="shared" si="100"/>
        <v xml:space="preserve">4 GB </v>
      </c>
      <c r="M525" s="2" t="str">
        <f t="shared" si="101"/>
        <v xml:space="preserve">64 GB </v>
      </c>
      <c r="N525" s="2" t="str">
        <f t="shared" si="102"/>
        <v xml:space="preserve">6.5 </v>
      </c>
      <c r="O525" s="2" t="str">
        <f t="shared" si="103"/>
        <v>13</v>
      </c>
      <c r="P525" s="2" t="e">
        <f t="shared" si="104"/>
        <v>#VALUE!</v>
      </c>
      <c r="Q525" s="2" t="str">
        <f t="shared" si="105"/>
        <v xml:space="preserve"> | 5MP Front Camera5000 </v>
      </c>
      <c r="R525" s="2" t="str">
        <f t="shared" si="106"/>
        <v xml:space="preserve">UNISOC T606 Octa-core </v>
      </c>
      <c r="T525" t="s">
        <v>928</v>
      </c>
    </row>
    <row r="526" spans="1:20" x14ac:dyDescent="0.4">
      <c r="A526" t="s">
        <v>929</v>
      </c>
      <c r="B526" t="str">
        <f t="shared" si="95"/>
        <v xml:space="preserve">OnePlus 12 </v>
      </c>
      <c r="C526" s="5" t="str">
        <f>MID(A526,FIND("(",A526)+1,FIND(",",A526)-FIND("(",A526)-1)</f>
        <v>Glacial White</v>
      </c>
      <c r="D526" t="s">
        <v>930</v>
      </c>
      <c r="E526" s="3" t="str">
        <f t="shared" si="96"/>
        <v>55,000</v>
      </c>
      <c r="F526">
        <v>4.5999999999999996</v>
      </c>
      <c r="G526" t="s">
        <v>81</v>
      </c>
      <c r="H526" s="4" t="str">
        <f t="shared" si="97"/>
        <v>15%</v>
      </c>
      <c r="I526" t="s">
        <v>931</v>
      </c>
      <c r="J526" s="2" t="str">
        <f t="shared" si="98"/>
        <v xml:space="preserve">685 </v>
      </c>
      <c r="K526" s="2" t="str">
        <f t="shared" si="99"/>
        <v xml:space="preserve"> 44 </v>
      </c>
      <c r="L526" s="2" t="str">
        <f t="shared" si="100"/>
        <v xml:space="preserve">12 GB </v>
      </c>
      <c r="M526" s="2" t="str">
        <f t="shared" si="101"/>
        <v xml:space="preserve">256 GB </v>
      </c>
      <c r="N526" s="2" t="str">
        <f t="shared" si="102"/>
        <v xml:space="preserve">6.82 </v>
      </c>
      <c r="O526" s="2" t="str">
        <f t="shared" si="103"/>
        <v>50</v>
      </c>
      <c r="P526" s="2" t="e">
        <f t="shared" si="104"/>
        <v>#VALUE!</v>
      </c>
      <c r="Q526" s="2" t="str">
        <f t="shared" si="105"/>
        <v xml:space="preserve">5400 </v>
      </c>
      <c r="R526" s="2" t="str">
        <f t="shared" si="106"/>
        <v xml:space="preserve">Qualcomm SM8650-AB Snapdragon 8 Gen 3 (4 nm) </v>
      </c>
      <c r="T526" t="s">
        <v>932</v>
      </c>
    </row>
    <row r="527" spans="1:20" x14ac:dyDescent="0.4">
      <c r="A527" t="s">
        <v>933</v>
      </c>
      <c r="B527" t="str">
        <f t="shared" si="95"/>
        <v xml:space="preserve">OPPO A18 </v>
      </c>
      <c r="C527" s="5" t="str">
        <f>MID(A527,FIND("(",A527)+1,FIND(",",A527)-FIND("(",A527)-1)</f>
        <v>Glowing Black</v>
      </c>
      <c r="D527" t="s">
        <v>191</v>
      </c>
      <c r="E527" s="3" t="str">
        <f t="shared" si="96"/>
        <v>8,999</v>
      </c>
      <c r="F527">
        <v>4.3</v>
      </c>
      <c r="G527" t="s">
        <v>372</v>
      </c>
      <c r="H527" s="4" t="str">
        <f t="shared" si="97"/>
        <v>40%</v>
      </c>
      <c r="I527" t="s">
        <v>904</v>
      </c>
      <c r="J527" s="2" t="str">
        <f t="shared" si="98"/>
        <v xml:space="preserve">1,405 </v>
      </c>
      <c r="K527" s="2" t="str">
        <f t="shared" si="99"/>
        <v xml:space="preserve"> 68 </v>
      </c>
      <c r="L527" s="2" t="str">
        <f t="shared" si="100"/>
        <v xml:space="preserve">4 GB </v>
      </c>
      <c r="M527" s="2" t="str">
        <f t="shared" si="101"/>
        <v xml:space="preserve">64 GB </v>
      </c>
      <c r="N527" s="2" t="str">
        <f t="shared" si="102"/>
        <v xml:space="preserve">6.56 </v>
      </c>
      <c r="O527" s="2" t="str">
        <f t="shared" si="103"/>
        <v>8</v>
      </c>
      <c r="P527" s="2" t="str">
        <f t="shared" si="104"/>
        <v>2MP</v>
      </c>
      <c r="Q527" s="2" t="str">
        <f t="shared" si="105"/>
        <v xml:space="preserve">5000 </v>
      </c>
      <c r="R527" s="2" t="str">
        <f t="shared" si="106"/>
        <v xml:space="preserve">Helio G85 </v>
      </c>
      <c r="T527" t="s">
        <v>934</v>
      </c>
    </row>
    <row r="528" spans="1:20" x14ac:dyDescent="0.4">
      <c r="A528" t="s">
        <v>935</v>
      </c>
      <c r="B528" t="str">
        <f t="shared" si="95"/>
        <v xml:space="preserve">Apple iPhone 13 </v>
      </c>
      <c r="C528" s="5" t="str">
        <f>MID(A528,FIND("(",A528)+1,FIND(",",A528)-FIND("(",A528)-1)</f>
        <v>Pink</v>
      </c>
      <c r="D528" t="s">
        <v>910</v>
      </c>
      <c r="E528" s="3" t="str">
        <f t="shared" si="96"/>
        <v>52,999</v>
      </c>
      <c r="F528">
        <v>4.5999999999999996</v>
      </c>
      <c r="G528" t="s">
        <v>17</v>
      </c>
      <c r="H528" s="4" t="str">
        <f t="shared" si="97"/>
        <v>11%</v>
      </c>
      <c r="I528" t="s">
        <v>911</v>
      </c>
      <c r="J528" s="2" t="str">
        <f t="shared" si="98"/>
        <v xml:space="preserve">2,82,984 </v>
      </c>
      <c r="K528" s="2" t="str">
        <f t="shared" si="99"/>
        <v xml:space="preserve"> 13,680 </v>
      </c>
      <c r="L528" s="2" t="str">
        <f t="shared" si="100"/>
        <v>Not Mentioned</v>
      </c>
      <c r="M528" s="2" t="e">
        <f t="shared" si="101"/>
        <v>#VALUE!</v>
      </c>
      <c r="N528" s="2" t="str">
        <f t="shared" si="102"/>
        <v xml:space="preserve">6.1 </v>
      </c>
      <c r="O528" s="2" t="str">
        <f t="shared" si="103"/>
        <v>12</v>
      </c>
      <c r="P528" s="2" t="str">
        <f t="shared" si="104"/>
        <v>12MP</v>
      </c>
      <c r="Q528" s="2" t="e">
        <f t="shared" si="105"/>
        <v>#VALUE!</v>
      </c>
      <c r="R528" s="2" t="e">
        <f t="shared" si="106"/>
        <v>#VALUE!</v>
      </c>
      <c r="T528" t="s">
        <v>912</v>
      </c>
    </row>
    <row r="529" spans="1:20" x14ac:dyDescent="0.4">
      <c r="A529" t="s">
        <v>936</v>
      </c>
      <c r="B529" t="str">
        <f t="shared" si="95"/>
        <v xml:space="preserve">vivo Y18e </v>
      </c>
      <c r="C529" s="5" t="str">
        <f>MID(A529,FIND("(",A529)+1,FIND(",",A529)-FIND("(",A529)-1)</f>
        <v>Space Black</v>
      </c>
      <c r="D529" t="s">
        <v>937</v>
      </c>
      <c r="E529" s="3" t="str">
        <f t="shared" si="96"/>
        <v>8,760</v>
      </c>
      <c r="F529">
        <v>4.2</v>
      </c>
      <c r="G529" t="s">
        <v>95</v>
      </c>
      <c r="H529" s="4" t="str">
        <f t="shared" si="97"/>
        <v>26%</v>
      </c>
      <c r="I529" t="s">
        <v>938</v>
      </c>
      <c r="J529" s="2" t="str">
        <f t="shared" si="98"/>
        <v xml:space="preserve">406 </v>
      </c>
      <c r="K529" s="2" t="str">
        <f t="shared" si="99"/>
        <v xml:space="preserve"> 10 </v>
      </c>
      <c r="L529" s="2" t="str">
        <f t="shared" si="100"/>
        <v xml:space="preserve">4 GB </v>
      </c>
      <c r="M529" s="2" t="str">
        <f t="shared" si="101"/>
        <v xml:space="preserve">64 GB </v>
      </c>
      <c r="N529" s="2" t="str">
        <f t="shared" si="102"/>
        <v xml:space="preserve">6.56 </v>
      </c>
      <c r="O529" s="2" t="str">
        <f t="shared" si="103"/>
        <v>13</v>
      </c>
      <c r="P529" s="2" t="str">
        <f t="shared" si="104"/>
        <v>0.08MP</v>
      </c>
      <c r="Q529" s="2" t="str">
        <f t="shared" si="105"/>
        <v xml:space="preserve">5000 </v>
      </c>
      <c r="R529" s="2" t="str">
        <f t="shared" si="106"/>
        <v xml:space="preserve">Helios G85 </v>
      </c>
      <c r="T529" t="s">
        <v>939</v>
      </c>
    </row>
    <row r="530" spans="1:20" x14ac:dyDescent="0.4">
      <c r="A530" t="s">
        <v>940</v>
      </c>
      <c r="B530" t="str">
        <f t="shared" si="95"/>
        <v xml:space="preserve">OPPO F25 Pro 5G </v>
      </c>
      <c r="C530" s="5" t="str">
        <f>MID(A530,FIND("(",A530)+1,FIND(",",A530)-FIND("(",A530)-1)</f>
        <v>Lava Red</v>
      </c>
      <c r="D530" t="s">
        <v>327</v>
      </c>
      <c r="E530" s="3" t="str">
        <f t="shared" si="96"/>
        <v>25,999</v>
      </c>
      <c r="F530">
        <v>4.3</v>
      </c>
      <c r="G530" t="s">
        <v>61</v>
      </c>
      <c r="H530" s="4" t="str">
        <f t="shared" si="97"/>
        <v>16%</v>
      </c>
      <c r="I530" t="s">
        <v>862</v>
      </c>
      <c r="J530" s="2" t="str">
        <f t="shared" si="98"/>
        <v xml:space="preserve">3,462 </v>
      </c>
      <c r="K530" s="2" t="str">
        <f t="shared" si="99"/>
        <v xml:space="preserve"> 287 </v>
      </c>
      <c r="L530" s="2" t="str">
        <f t="shared" si="100"/>
        <v xml:space="preserve">8 GB </v>
      </c>
      <c r="M530" s="2" t="str">
        <f t="shared" si="101"/>
        <v xml:space="preserve">256 GB </v>
      </c>
      <c r="N530" s="2" t="str">
        <f t="shared" si="102"/>
        <v xml:space="preserve">6.7 </v>
      </c>
      <c r="O530" s="2" t="str">
        <f t="shared" si="103"/>
        <v>64</v>
      </c>
      <c r="P530" s="2" t="str">
        <f t="shared" si="104"/>
        <v>8MP + 2MP</v>
      </c>
      <c r="Q530" s="2" t="str">
        <f t="shared" si="105"/>
        <v xml:space="preserve">5000 </v>
      </c>
      <c r="R530" s="2" t="str">
        <f t="shared" si="106"/>
        <v xml:space="preserve">Dimensity 7050 </v>
      </c>
      <c r="T530" t="s">
        <v>941</v>
      </c>
    </row>
    <row r="531" spans="1:20" x14ac:dyDescent="0.4">
      <c r="A531" t="s">
        <v>942</v>
      </c>
      <c r="B531" t="str">
        <f t="shared" si="95"/>
        <v xml:space="preserve">OPPO A18 </v>
      </c>
      <c r="C531" s="5" t="str">
        <f>MID(A531,FIND("(",A531)+1,FIND(",",A531)-FIND("(",A531)-1)</f>
        <v>Glowing Blue</v>
      </c>
      <c r="D531" t="s">
        <v>439</v>
      </c>
      <c r="E531" s="3" t="str">
        <f t="shared" si="96"/>
        <v>9,499</v>
      </c>
      <c r="F531">
        <v>4.3</v>
      </c>
      <c r="G531" t="s">
        <v>372</v>
      </c>
      <c r="H531" s="4" t="str">
        <f t="shared" si="97"/>
        <v>40%</v>
      </c>
      <c r="I531" t="s">
        <v>904</v>
      </c>
      <c r="J531" s="2" t="str">
        <f t="shared" si="98"/>
        <v xml:space="preserve">1,405 </v>
      </c>
      <c r="K531" s="2" t="str">
        <f t="shared" si="99"/>
        <v xml:space="preserve"> 68 </v>
      </c>
      <c r="L531" s="2" t="str">
        <f t="shared" si="100"/>
        <v xml:space="preserve">4 GB </v>
      </c>
      <c r="M531" s="2" t="str">
        <f t="shared" si="101"/>
        <v xml:space="preserve">128 GB </v>
      </c>
      <c r="N531" s="2" t="str">
        <f t="shared" si="102"/>
        <v xml:space="preserve">6.56 </v>
      </c>
      <c r="O531" s="2" t="str">
        <f t="shared" si="103"/>
        <v>8</v>
      </c>
      <c r="P531" s="2" t="str">
        <f t="shared" si="104"/>
        <v>2MP</v>
      </c>
      <c r="Q531" s="2" t="str">
        <f t="shared" si="105"/>
        <v xml:space="preserve">5000 </v>
      </c>
      <c r="R531" s="2" t="str">
        <f t="shared" si="106"/>
        <v xml:space="preserve">Helio G85 </v>
      </c>
      <c r="T531" t="s">
        <v>905</v>
      </c>
    </row>
    <row r="532" spans="1:20" x14ac:dyDescent="0.4">
      <c r="A532" t="s">
        <v>943</v>
      </c>
      <c r="B532" t="str">
        <f t="shared" si="95"/>
        <v xml:space="preserve">LAVA Blaze 2pro </v>
      </c>
      <c r="C532" s="5" t="str">
        <f>MID(A532,FIND("(",A532)+1,FIND(",",A532)-FIND("(",A532)-1)</f>
        <v>Swag Blue</v>
      </c>
      <c r="D532" t="s">
        <v>85</v>
      </c>
      <c r="E532" s="3" t="str">
        <f t="shared" si="96"/>
        <v>7,499</v>
      </c>
      <c r="F532">
        <v>4</v>
      </c>
      <c r="G532" t="s">
        <v>86</v>
      </c>
      <c r="H532" s="4" t="str">
        <f t="shared" si="97"/>
        <v>37%</v>
      </c>
      <c r="I532" t="s">
        <v>944</v>
      </c>
      <c r="J532" s="2" t="str">
        <f t="shared" si="98"/>
        <v xml:space="preserve">105 </v>
      </c>
      <c r="K532" s="2" t="str">
        <f t="shared" si="99"/>
        <v xml:space="preserve"> 8 </v>
      </c>
      <c r="L532" s="2" t="str">
        <f t="shared" si="100"/>
        <v xml:space="preserve">8 GB </v>
      </c>
      <c r="M532" s="2" t="str">
        <f t="shared" si="101"/>
        <v xml:space="preserve">128 GB </v>
      </c>
      <c r="N532" s="2" t="str">
        <f t="shared" si="102"/>
        <v xml:space="preserve">6.5 </v>
      </c>
      <c r="O532" s="2" t="str">
        <f t="shared" si="103"/>
        <v>50</v>
      </c>
      <c r="P532" s="2" t="e">
        <f t="shared" si="104"/>
        <v>#VALUE!</v>
      </c>
      <c r="Q532" s="2" t="str">
        <f t="shared" si="105"/>
        <v xml:space="preserve">5000 </v>
      </c>
      <c r="R532" s="2" t="e">
        <f t="shared" si="106"/>
        <v>#VALUE!</v>
      </c>
      <c r="T532" t="s">
        <v>945</v>
      </c>
    </row>
    <row r="533" spans="1:20" x14ac:dyDescent="0.4">
      <c r="A533" t="s">
        <v>946</v>
      </c>
      <c r="B533" t="str">
        <f t="shared" si="95"/>
        <v xml:space="preserve">Tecno Pova 6 Pro </v>
      </c>
      <c r="C533" s="5" t="str">
        <f>MID(A533,FIND("(",A533)+1,FIND(",",A533)-FIND("(",A533)-1)</f>
        <v>Comet Green</v>
      </c>
      <c r="D533" t="s">
        <v>177</v>
      </c>
      <c r="E533" s="3" t="str">
        <f t="shared" si="96"/>
        <v>21,999</v>
      </c>
      <c r="F533">
        <v>4.0999999999999996</v>
      </c>
      <c r="G533" t="s">
        <v>178</v>
      </c>
      <c r="H533" s="4" t="str">
        <f t="shared" si="97"/>
        <v>12%</v>
      </c>
      <c r="I533" t="s">
        <v>947</v>
      </c>
      <c r="J533" s="2" t="str">
        <f t="shared" si="98"/>
        <v xml:space="preserve">110 </v>
      </c>
      <c r="K533" s="2" t="str">
        <f t="shared" si="99"/>
        <v xml:space="preserve"> 5 </v>
      </c>
      <c r="L533" s="2" t="str">
        <f t="shared" si="100"/>
        <v xml:space="preserve">12 GB </v>
      </c>
      <c r="M533" s="2" t="str">
        <f t="shared" si="101"/>
        <v xml:space="preserve">256 GB </v>
      </c>
      <c r="N533" s="2" t="str">
        <f t="shared" si="102"/>
        <v xml:space="preserve">6.78 </v>
      </c>
      <c r="O533" s="2" t="str">
        <f t="shared" si="103"/>
        <v>108</v>
      </c>
      <c r="P533" s="2" t="e">
        <f t="shared" si="104"/>
        <v>#VALUE!</v>
      </c>
      <c r="Q533" s="2" t="str">
        <f t="shared" si="105"/>
        <v xml:space="preserve"> | 32MP Front Camera6000 </v>
      </c>
      <c r="R533" s="2" t="str">
        <f t="shared" si="106"/>
        <v xml:space="preserve">Mediatek Dimensity 6080 </v>
      </c>
      <c r="T533" t="s">
        <v>948</v>
      </c>
    </row>
    <row r="534" spans="1:20" x14ac:dyDescent="0.4">
      <c r="A534" t="s">
        <v>5</v>
      </c>
      <c r="B534" t="str">
        <f t="shared" si="95"/>
        <v xml:space="preserve">REDMI Note 13 Pro 5G </v>
      </c>
      <c r="C534" s="5" t="str">
        <f>MID(A534,FIND("(",A534)+1,FIND(",",A534)-FIND("(",A534)-1)</f>
        <v>Midnight Black</v>
      </c>
      <c r="D534" t="s">
        <v>6</v>
      </c>
      <c r="E534" s="3" t="str">
        <f t="shared" si="96"/>
        <v>24,999</v>
      </c>
      <c r="F534">
        <v>4.3</v>
      </c>
      <c r="G534" t="s">
        <v>7</v>
      </c>
      <c r="H534" s="4" t="str">
        <f t="shared" si="97"/>
        <v>13%</v>
      </c>
      <c r="I534" t="s">
        <v>8</v>
      </c>
      <c r="J534" s="2" t="str">
        <f t="shared" si="98"/>
        <v xml:space="preserve">16,522 </v>
      </c>
      <c r="K534" s="2" t="str">
        <f t="shared" si="99"/>
        <v xml:space="preserve"> 1,485 </v>
      </c>
      <c r="L534" s="2" t="str">
        <f t="shared" si="100"/>
        <v xml:space="preserve">8 GB </v>
      </c>
      <c r="M534" s="2" t="str">
        <f t="shared" si="101"/>
        <v xml:space="preserve">128 GB </v>
      </c>
      <c r="N534" s="2" t="str">
        <f t="shared" si="102"/>
        <v xml:space="preserve">6.67 </v>
      </c>
      <c r="O534" s="2" t="str">
        <f t="shared" si="103"/>
        <v>200</v>
      </c>
      <c r="P534" s="2" t="str">
        <f t="shared" si="104"/>
        <v>8MP + 2MP</v>
      </c>
      <c r="Q534" s="2" t="str">
        <f t="shared" si="105"/>
        <v xml:space="preserve">5100 </v>
      </c>
      <c r="R534" s="2" t="str">
        <f t="shared" si="106"/>
        <v xml:space="preserve">7s Gen 2 Mobile Platform 5G </v>
      </c>
      <c r="T534" t="s">
        <v>9</v>
      </c>
    </row>
    <row r="535" spans="1:20" x14ac:dyDescent="0.4">
      <c r="A535" t="s">
        <v>10</v>
      </c>
      <c r="B535" t="str">
        <f t="shared" si="95"/>
        <v xml:space="preserve">REDMI Note 13 Pro+ 5G </v>
      </c>
      <c r="C535" s="5" t="str">
        <f>MID(A535,FIND("(",A535)+1,FIND(",",A535)-FIND("(",A535)-1)</f>
        <v>Fusion White</v>
      </c>
      <c r="D535" t="s">
        <v>11</v>
      </c>
      <c r="E535" s="3" t="str">
        <f t="shared" si="96"/>
        <v>30,999</v>
      </c>
      <c r="F535">
        <v>4.2</v>
      </c>
      <c r="G535" t="s">
        <v>12</v>
      </c>
      <c r="H535" s="4" t="str">
        <f t="shared" si="97"/>
        <v>8%</v>
      </c>
      <c r="I535" t="s">
        <v>13</v>
      </c>
      <c r="J535" s="2" t="str">
        <f t="shared" si="98"/>
        <v xml:space="preserve">7,304 </v>
      </c>
      <c r="K535" s="2" t="str">
        <f t="shared" si="99"/>
        <v xml:space="preserve"> 825 </v>
      </c>
      <c r="L535" s="2" t="str">
        <f t="shared" si="100"/>
        <v xml:space="preserve">8 GB </v>
      </c>
      <c r="M535" s="2" t="str">
        <f t="shared" si="101"/>
        <v xml:space="preserve">256 GB </v>
      </c>
      <c r="N535" s="2" t="str">
        <f t="shared" si="102"/>
        <v xml:space="preserve">6.67 </v>
      </c>
      <c r="O535" s="2" t="str">
        <f t="shared" si="103"/>
        <v>200</v>
      </c>
      <c r="P535" s="2" t="str">
        <f t="shared" si="104"/>
        <v>8MP + 2MP</v>
      </c>
      <c r="Q535" s="2" t="str">
        <f t="shared" si="105"/>
        <v xml:space="preserve">5000 </v>
      </c>
      <c r="R535" s="2" t="str">
        <f t="shared" si="106"/>
        <v xml:space="preserve">Dimensity 7200 Ultra 5G </v>
      </c>
      <c r="T535" t="s">
        <v>14</v>
      </c>
    </row>
    <row r="536" spans="1:20" x14ac:dyDescent="0.4">
      <c r="A536" t="s">
        <v>949</v>
      </c>
      <c r="B536" t="str">
        <f t="shared" si="95"/>
        <v xml:space="preserve">POCO C61 </v>
      </c>
      <c r="C536" s="5" t="str">
        <f>MID(A536,FIND("(",A536)+1,FIND(",",A536)-FIND("(",A536)-1)</f>
        <v>Mystical Green</v>
      </c>
      <c r="D536" t="s">
        <v>46</v>
      </c>
      <c r="E536" s="3" t="str">
        <f t="shared" si="96"/>
        <v>6,999</v>
      </c>
      <c r="F536">
        <v>4.2</v>
      </c>
      <c r="G536" t="s">
        <v>71</v>
      </c>
      <c r="H536" s="4" t="str">
        <f t="shared" si="97"/>
        <v>30%</v>
      </c>
      <c r="I536" t="s">
        <v>737</v>
      </c>
      <c r="J536" s="2" t="str">
        <f t="shared" si="98"/>
        <v xml:space="preserve">7,585 </v>
      </c>
      <c r="K536" s="2" t="str">
        <f t="shared" si="99"/>
        <v xml:space="preserve"> 223 </v>
      </c>
      <c r="L536" s="2" t="str">
        <f t="shared" si="100"/>
        <v xml:space="preserve">6 GB </v>
      </c>
      <c r="M536" s="2" t="str">
        <f t="shared" si="101"/>
        <v xml:space="preserve">128 GB </v>
      </c>
      <c r="N536" s="2" t="str">
        <f t="shared" si="102"/>
        <v xml:space="preserve">6.71 </v>
      </c>
      <c r="O536" s="2" t="str">
        <f t="shared" si="103"/>
        <v>8</v>
      </c>
      <c r="P536" s="2" t="e">
        <f t="shared" si="104"/>
        <v>#VALUE!</v>
      </c>
      <c r="Q536" s="2" t="str">
        <f t="shared" si="105"/>
        <v xml:space="preserve"> | 5MP Front Camera5000 </v>
      </c>
      <c r="R536" s="2" t="str">
        <f t="shared" si="106"/>
        <v xml:space="preserve">Helio G36 </v>
      </c>
      <c r="T536" t="s">
        <v>738</v>
      </c>
    </row>
    <row r="537" spans="1:20" x14ac:dyDescent="0.4">
      <c r="A537" t="s">
        <v>845</v>
      </c>
      <c r="B537" t="str">
        <f t="shared" si="95"/>
        <v xml:space="preserve">vivo T2x 5G </v>
      </c>
      <c r="C537" s="5" t="str">
        <f>MID(A537,FIND("(",A537)+1,FIND(",",A537)-FIND("(",A537)-1)</f>
        <v>Glimmer Black</v>
      </c>
      <c r="D537" t="s">
        <v>950</v>
      </c>
      <c r="E537" s="3" t="str">
        <f t="shared" si="96"/>
        <v>14,420</v>
      </c>
      <c r="F537">
        <v>4.4000000000000004</v>
      </c>
      <c r="G537" t="s">
        <v>56</v>
      </c>
      <c r="H537" s="4" t="str">
        <f t="shared" si="97"/>
        <v>19%</v>
      </c>
      <c r="I537" t="s">
        <v>951</v>
      </c>
      <c r="J537" s="2" t="str">
        <f t="shared" si="98"/>
        <v xml:space="preserve">1,79,557 </v>
      </c>
      <c r="K537" s="2" t="str">
        <f t="shared" si="99"/>
        <v xml:space="preserve"> 9,250 </v>
      </c>
      <c r="L537" s="2" t="str">
        <f t="shared" si="100"/>
        <v xml:space="preserve">4 GB </v>
      </c>
      <c r="M537" s="2" t="str">
        <f t="shared" si="101"/>
        <v xml:space="preserve">128 GB </v>
      </c>
      <c r="N537" s="2" t="str">
        <f t="shared" si="102"/>
        <v xml:space="preserve">6.58 </v>
      </c>
      <c r="O537" s="2" t="str">
        <f t="shared" si="103"/>
        <v>50</v>
      </c>
      <c r="P537" s="2" t="str">
        <f t="shared" si="104"/>
        <v>2MP</v>
      </c>
      <c r="Q537" s="2" t="str">
        <f t="shared" si="105"/>
        <v xml:space="preserve">5000 </v>
      </c>
      <c r="R537" s="2" t="str">
        <f t="shared" si="106"/>
        <v xml:space="preserve">Mediatek Dimensity 6020 </v>
      </c>
      <c r="T537" t="s">
        <v>952</v>
      </c>
    </row>
    <row r="538" spans="1:20" x14ac:dyDescent="0.4">
      <c r="A538" t="s">
        <v>35</v>
      </c>
      <c r="B538" t="str">
        <f t="shared" si="95"/>
        <v xml:space="preserve">REDMI Note 13 Pro 5G </v>
      </c>
      <c r="C538" s="5" t="str">
        <f>MID(A538,FIND("(",A538)+1,FIND(",",A538)-FIND("(",A538)-1)</f>
        <v>Arctic White</v>
      </c>
      <c r="D538" t="s">
        <v>6</v>
      </c>
      <c r="E538" s="3" t="str">
        <f t="shared" si="96"/>
        <v>24,999</v>
      </c>
      <c r="F538">
        <v>4.3</v>
      </c>
      <c r="G538" t="s">
        <v>7</v>
      </c>
      <c r="H538" s="4" t="str">
        <f t="shared" si="97"/>
        <v>13%</v>
      </c>
      <c r="I538" t="s">
        <v>8</v>
      </c>
      <c r="J538" s="2" t="str">
        <f t="shared" si="98"/>
        <v xml:space="preserve">16,522 </v>
      </c>
      <c r="K538" s="2" t="str">
        <f t="shared" si="99"/>
        <v xml:space="preserve"> 1,485 </v>
      </c>
      <c r="L538" s="2" t="str">
        <f t="shared" si="100"/>
        <v xml:space="preserve">8 GB </v>
      </c>
      <c r="M538" s="2" t="str">
        <f t="shared" si="101"/>
        <v xml:space="preserve">128 GB </v>
      </c>
      <c r="N538" s="2" t="str">
        <f t="shared" si="102"/>
        <v xml:space="preserve">6.67 </v>
      </c>
      <c r="O538" s="2" t="str">
        <f t="shared" si="103"/>
        <v>200</v>
      </c>
      <c r="P538" s="2" t="str">
        <f t="shared" si="104"/>
        <v>8MP + 2MP</v>
      </c>
      <c r="Q538" s="2" t="str">
        <f t="shared" si="105"/>
        <v xml:space="preserve">5100 </v>
      </c>
      <c r="R538" s="2" t="str">
        <f t="shared" si="106"/>
        <v xml:space="preserve">7s Gen 2 Mobile Platform 5G </v>
      </c>
      <c r="T538" t="s">
        <v>9</v>
      </c>
    </row>
    <row r="539" spans="1:20" x14ac:dyDescent="0.4">
      <c r="A539" t="s">
        <v>36</v>
      </c>
      <c r="B539" t="str">
        <f t="shared" si="95"/>
        <v xml:space="preserve">REDMI Note 13 Pro+ 5G </v>
      </c>
      <c r="C539" s="5" t="str">
        <f>MID(A539,FIND("(",A539)+1,FIND(",",A539)-FIND("(",A539)-1)</f>
        <v>Fusion Black</v>
      </c>
      <c r="D539" t="s">
        <v>11</v>
      </c>
      <c r="E539" s="3" t="str">
        <f t="shared" si="96"/>
        <v>30,999</v>
      </c>
      <c r="F539">
        <v>4.2</v>
      </c>
      <c r="G539" t="s">
        <v>12</v>
      </c>
      <c r="H539" s="4" t="str">
        <f t="shared" si="97"/>
        <v>8%</v>
      </c>
      <c r="I539" t="s">
        <v>13</v>
      </c>
      <c r="J539" s="2" t="str">
        <f t="shared" si="98"/>
        <v xml:space="preserve">7,304 </v>
      </c>
      <c r="K539" s="2" t="str">
        <f t="shared" si="99"/>
        <v xml:space="preserve"> 825 </v>
      </c>
      <c r="L539" s="2" t="str">
        <f t="shared" si="100"/>
        <v xml:space="preserve">8 GB </v>
      </c>
      <c r="M539" s="2" t="str">
        <f t="shared" si="101"/>
        <v xml:space="preserve">256 GB </v>
      </c>
      <c r="N539" s="2" t="str">
        <f t="shared" si="102"/>
        <v xml:space="preserve">6.67 </v>
      </c>
      <c r="O539" s="2" t="str">
        <f t="shared" si="103"/>
        <v>200</v>
      </c>
      <c r="P539" s="2" t="str">
        <f t="shared" si="104"/>
        <v>8MP + 2MP</v>
      </c>
      <c r="Q539" s="2" t="str">
        <f t="shared" si="105"/>
        <v xml:space="preserve">5000 </v>
      </c>
      <c r="R539" s="2" t="str">
        <f t="shared" si="106"/>
        <v xml:space="preserve">Dimensity 7200 Ultra 5G </v>
      </c>
      <c r="T539" t="s">
        <v>14</v>
      </c>
    </row>
    <row r="540" spans="1:20" x14ac:dyDescent="0.4">
      <c r="A540" t="s">
        <v>953</v>
      </c>
      <c r="B540" t="str">
        <f t="shared" si="95"/>
        <v xml:space="preserve">Apple iPhone 13 </v>
      </c>
      <c r="C540" s="5" t="str">
        <f>MID(A540,FIND("(",A540)+1,FIND(",",A540)-FIND("(",A540)-1)</f>
        <v>Starlight</v>
      </c>
      <c r="D540" t="s">
        <v>910</v>
      </c>
      <c r="E540" s="3" t="str">
        <f t="shared" si="96"/>
        <v>52,999</v>
      </c>
      <c r="F540">
        <v>4.5999999999999996</v>
      </c>
      <c r="G540" t="s">
        <v>17</v>
      </c>
      <c r="H540" s="4" t="str">
        <f t="shared" si="97"/>
        <v>11%</v>
      </c>
      <c r="I540" t="s">
        <v>911</v>
      </c>
      <c r="J540" s="2" t="str">
        <f t="shared" si="98"/>
        <v xml:space="preserve">2,82,984 </v>
      </c>
      <c r="K540" s="2" t="str">
        <f t="shared" si="99"/>
        <v xml:space="preserve"> 13,680 </v>
      </c>
      <c r="L540" s="2" t="str">
        <f t="shared" si="100"/>
        <v>Not Mentioned</v>
      </c>
      <c r="M540" s="2" t="e">
        <f t="shared" si="101"/>
        <v>#VALUE!</v>
      </c>
      <c r="N540" s="2" t="str">
        <f t="shared" si="102"/>
        <v xml:space="preserve">6.1 </v>
      </c>
      <c r="O540" s="2" t="str">
        <f t="shared" si="103"/>
        <v>12</v>
      </c>
      <c r="P540" s="2" t="str">
        <f t="shared" si="104"/>
        <v>12MP</v>
      </c>
      <c r="Q540" s="2" t="e">
        <f t="shared" si="105"/>
        <v>#VALUE!</v>
      </c>
      <c r="R540" s="2" t="e">
        <f t="shared" si="106"/>
        <v>#VALUE!</v>
      </c>
      <c r="T540" t="s">
        <v>912</v>
      </c>
    </row>
    <row r="541" spans="1:20" x14ac:dyDescent="0.4">
      <c r="A541" t="s">
        <v>954</v>
      </c>
      <c r="B541" t="str">
        <f t="shared" si="95"/>
        <v xml:space="preserve">REDMI Note 13 Pro+ 5G </v>
      </c>
      <c r="C541" s="5" t="str">
        <f>MID(A541,FIND("(",A541)+1,FIND(",",A541)-FIND("(",A541)-1)</f>
        <v>Fusion Purple</v>
      </c>
      <c r="D541" t="s">
        <v>955</v>
      </c>
      <c r="E541" s="3" t="str">
        <f t="shared" si="96"/>
        <v>31,990</v>
      </c>
      <c r="F541">
        <v>4.2</v>
      </c>
      <c r="G541" t="s">
        <v>81</v>
      </c>
      <c r="H541" s="4" t="str">
        <f t="shared" si="97"/>
        <v>15%</v>
      </c>
      <c r="I541" t="s">
        <v>516</v>
      </c>
      <c r="J541" s="2" t="str">
        <f t="shared" si="98"/>
        <v xml:space="preserve">5,640 </v>
      </c>
      <c r="K541" s="2" t="str">
        <f t="shared" si="99"/>
        <v xml:space="preserve"> 573 </v>
      </c>
      <c r="L541" s="2" t="str">
        <f t="shared" si="100"/>
        <v xml:space="preserve">12 GB </v>
      </c>
      <c r="M541" s="2" t="str">
        <f t="shared" si="101"/>
        <v xml:space="preserve">512 GB </v>
      </c>
      <c r="N541" s="2" t="str">
        <f t="shared" si="102"/>
        <v xml:space="preserve">6.67 </v>
      </c>
      <c r="O541" s="2" t="str">
        <f t="shared" si="103"/>
        <v>200</v>
      </c>
      <c r="P541" s="2" t="str">
        <f t="shared" si="104"/>
        <v>8MP + 2MP</v>
      </c>
      <c r="Q541" s="2" t="str">
        <f t="shared" si="105"/>
        <v xml:space="preserve">5000 </v>
      </c>
      <c r="R541" s="2" t="str">
        <f t="shared" si="106"/>
        <v xml:space="preserve">Dimensity 7200 Ultra 5G </v>
      </c>
      <c r="T541" t="s">
        <v>517</v>
      </c>
    </row>
    <row r="542" spans="1:20" x14ac:dyDescent="0.4">
      <c r="A542" t="s">
        <v>837</v>
      </c>
      <c r="B542" t="str">
        <f t="shared" si="95"/>
        <v xml:space="preserve">REDMI A3 </v>
      </c>
      <c r="C542" s="5" t="str">
        <f>MID(A542,FIND("(",A542)+1,FIND(",",A542)-FIND("(",A542)-1)</f>
        <v>Lake Blue</v>
      </c>
      <c r="D542" t="s">
        <v>956</v>
      </c>
      <c r="E542" s="3" t="str">
        <f t="shared" si="96"/>
        <v>7,650</v>
      </c>
      <c r="F542">
        <v>4.0999999999999996</v>
      </c>
      <c r="G542" t="s">
        <v>71</v>
      </c>
      <c r="H542" s="4" t="str">
        <f t="shared" si="97"/>
        <v>30%</v>
      </c>
      <c r="I542" t="s">
        <v>670</v>
      </c>
      <c r="J542" s="2" t="str">
        <f t="shared" si="98"/>
        <v xml:space="preserve">888 </v>
      </c>
      <c r="K542" s="2" t="str">
        <f t="shared" si="99"/>
        <v xml:space="preserve"> 36 </v>
      </c>
      <c r="L542" s="2" t="str">
        <f t="shared" si="100"/>
        <v xml:space="preserve">4 GB </v>
      </c>
      <c r="M542" s="2" t="str">
        <f t="shared" si="101"/>
        <v xml:space="preserve">128 GB </v>
      </c>
      <c r="N542" s="2" t="str">
        <f t="shared" si="102"/>
        <v xml:space="preserve">6.71 </v>
      </c>
      <c r="O542" s="2" t="str">
        <f t="shared" si="103"/>
        <v>8</v>
      </c>
      <c r="P542" s="2" t="e">
        <f t="shared" si="104"/>
        <v>#VALUE!</v>
      </c>
      <c r="Q542" s="2" t="str">
        <f t="shared" si="105"/>
        <v xml:space="preserve"> | 5MP Front Camera5000 </v>
      </c>
      <c r="R542" s="2" t="str">
        <f t="shared" si="106"/>
        <v xml:space="preserve">Mediatek Helio G36 </v>
      </c>
      <c r="T542" t="s">
        <v>671</v>
      </c>
    </row>
    <row r="543" spans="1:20" x14ac:dyDescent="0.4">
      <c r="A543" t="s">
        <v>957</v>
      </c>
      <c r="B543" t="str">
        <f t="shared" si="95"/>
        <v xml:space="preserve">OPPO A78 </v>
      </c>
      <c r="C543" s="5" t="str">
        <f>MID(A543,FIND("(",A543)+1,FIND(",",A543)-FIND("(",A543)-1)</f>
        <v>Mist Black</v>
      </c>
      <c r="D543" t="s">
        <v>819</v>
      </c>
      <c r="E543" s="3" t="str">
        <f t="shared" si="96"/>
        <v>15,499</v>
      </c>
      <c r="F543">
        <v>4.3</v>
      </c>
      <c r="G543" t="s">
        <v>958</v>
      </c>
      <c r="H543" s="4" t="str">
        <f t="shared" si="97"/>
        <v>32%</v>
      </c>
      <c r="I543" t="s">
        <v>897</v>
      </c>
      <c r="J543" s="2" t="str">
        <f t="shared" si="98"/>
        <v xml:space="preserve">886 </v>
      </c>
      <c r="K543" s="2" t="str">
        <f t="shared" si="99"/>
        <v xml:space="preserve"> 57 </v>
      </c>
      <c r="L543" s="2" t="str">
        <f t="shared" si="100"/>
        <v xml:space="preserve">8 GB </v>
      </c>
      <c r="M543" s="2" t="str">
        <f t="shared" si="101"/>
        <v xml:space="preserve">128 GB </v>
      </c>
      <c r="N543" s="2" t="str">
        <f t="shared" si="102"/>
        <v xml:space="preserve">6.43 </v>
      </c>
      <c r="O543" s="2" t="str">
        <f t="shared" si="103"/>
        <v>50</v>
      </c>
      <c r="P543" s="2" t="str">
        <f t="shared" si="104"/>
        <v>2MP</v>
      </c>
      <c r="Q543" s="2" t="str">
        <f t="shared" si="105"/>
        <v xml:space="preserve">5000 </v>
      </c>
      <c r="R543" s="2" t="str">
        <f t="shared" si="106"/>
        <v xml:space="preserve">Snapdragon 680 </v>
      </c>
      <c r="T543" t="s">
        <v>898</v>
      </c>
    </row>
    <row r="544" spans="1:20" x14ac:dyDescent="0.4">
      <c r="A544" t="s">
        <v>43</v>
      </c>
      <c r="B544" t="str">
        <f t="shared" si="95"/>
        <v xml:space="preserve">REDMI Note 13 Pro 5G </v>
      </c>
      <c r="C544" s="5" t="str">
        <f>MID(A544,FIND("(",A544)+1,FIND(",",A544)-FIND("(",A544)-1)</f>
        <v>Coral Purple</v>
      </c>
      <c r="D544" t="s">
        <v>6</v>
      </c>
      <c r="E544" s="3" t="str">
        <f t="shared" si="96"/>
        <v>24,999</v>
      </c>
      <c r="F544">
        <v>4.3</v>
      </c>
      <c r="G544" t="s">
        <v>7</v>
      </c>
      <c r="H544" s="4" t="str">
        <f t="shared" si="97"/>
        <v>13%</v>
      </c>
      <c r="I544" t="s">
        <v>8</v>
      </c>
      <c r="J544" s="2" t="str">
        <f t="shared" si="98"/>
        <v xml:space="preserve">16,522 </v>
      </c>
      <c r="K544" s="2" t="str">
        <f t="shared" si="99"/>
        <v xml:space="preserve"> 1,485 </v>
      </c>
      <c r="L544" s="2" t="str">
        <f t="shared" si="100"/>
        <v xml:space="preserve">8 GB </v>
      </c>
      <c r="M544" s="2" t="str">
        <f t="shared" si="101"/>
        <v xml:space="preserve">128 GB </v>
      </c>
      <c r="N544" s="2" t="str">
        <f t="shared" si="102"/>
        <v xml:space="preserve">6.67 </v>
      </c>
      <c r="O544" s="2" t="str">
        <f t="shared" si="103"/>
        <v>200</v>
      </c>
      <c r="P544" s="2" t="str">
        <f t="shared" si="104"/>
        <v>8MP + 2MP</v>
      </c>
      <c r="Q544" s="2" t="str">
        <f t="shared" si="105"/>
        <v xml:space="preserve">5100 </v>
      </c>
      <c r="R544" s="2" t="str">
        <f t="shared" si="106"/>
        <v xml:space="preserve">7s Gen 2 Mobile Platform 5G </v>
      </c>
      <c r="T544" t="s">
        <v>9</v>
      </c>
    </row>
    <row r="545" spans="1:20" x14ac:dyDescent="0.4">
      <c r="A545" t="s">
        <v>44</v>
      </c>
      <c r="B545" t="str">
        <f t="shared" si="95"/>
        <v xml:space="preserve">REDMI Note 13 Pro+ 5G </v>
      </c>
      <c r="C545" s="5" t="str">
        <f>MID(A545,FIND("(",A545)+1,FIND(",",A545)-FIND("(",A545)-1)</f>
        <v>Fusion Purple</v>
      </c>
      <c r="D545" t="s">
        <v>11</v>
      </c>
      <c r="E545" s="3" t="str">
        <f t="shared" si="96"/>
        <v>30,999</v>
      </c>
      <c r="F545">
        <v>4.2</v>
      </c>
      <c r="G545" t="s">
        <v>12</v>
      </c>
      <c r="H545" s="4" t="str">
        <f t="shared" si="97"/>
        <v>8%</v>
      </c>
      <c r="I545" t="s">
        <v>13</v>
      </c>
      <c r="J545" s="2" t="str">
        <f t="shared" si="98"/>
        <v xml:space="preserve">7,304 </v>
      </c>
      <c r="K545" s="2" t="str">
        <f t="shared" si="99"/>
        <v xml:space="preserve"> 825 </v>
      </c>
      <c r="L545" s="2" t="str">
        <f t="shared" si="100"/>
        <v xml:space="preserve">8 GB </v>
      </c>
      <c r="M545" s="2" t="str">
        <f t="shared" si="101"/>
        <v xml:space="preserve">256 GB </v>
      </c>
      <c r="N545" s="2" t="str">
        <f t="shared" si="102"/>
        <v xml:space="preserve">6.67 </v>
      </c>
      <c r="O545" s="2" t="str">
        <f t="shared" si="103"/>
        <v>200</v>
      </c>
      <c r="P545" s="2" t="str">
        <f t="shared" si="104"/>
        <v>8MP + 2MP</v>
      </c>
      <c r="Q545" s="2" t="str">
        <f t="shared" si="105"/>
        <v xml:space="preserve">5000 </v>
      </c>
      <c r="R545" s="2" t="str">
        <f t="shared" si="106"/>
        <v xml:space="preserve">Dimensity 7200 Ultra 5G </v>
      </c>
      <c r="T545" t="s">
        <v>14</v>
      </c>
    </row>
    <row r="546" spans="1:20" x14ac:dyDescent="0.4">
      <c r="A546" t="s">
        <v>959</v>
      </c>
      <c r="B546" t="str">
        <f t="shared" si="95"/>
        <v xml:space="preserve">Xiaomi 14 CIVI </v>
      </c>
      <c r="C546" s="5" t="str">
        <f>MID(A546,FIND("(",A546)+1,FIND(",",A546)-FIND("(",A546)-1)</f>
        <v>Shadow Black</v>
      </c>
      <c r="D546" t="s">
        <v>744</v>
      </c>
      <c r="E546" s="3" t="str">
        <f t="shared" si="96"/>
        <v>47,999</v>
      </c>
      <c r="F546">
        <v>4.3</v>
      </c>
      <c r="G546" t="s">
        <v>22</v>
      </c>
      <c r="H546" s="4" t="str">
        <f t="shared" si="97"/>
        <v>20%</v>
      </c>
      <c r="I546" t="s">
        <v>745</v>
      </c>
      <c r="J546" s="2" t="str">
        <f t="shared" si="98"/>
        <v xml:space="preserve">205 </v>
      </c>
      <c r="K546" s="2" t="str">
        <f t="shared" si="99"/>
        <v xml:space="preserve"> 23 </v>
      </c>
      <c r="L546" s="2" t="str">
        <f t="shared" si="100"/>
        <v xml:space="preserve">12 GB </v>
      </c>
      <c r="M546" s="2" t="str">
        <f t="shared" si="101"/>
        <v xml:space="preserve">512 GB </v>
      </c>
      <c r="N546" s="2" t="str">
        <f t="shared" si="102"/>
        <v xml:space="preserve">6.55 </v>
      </c>
      <c r="O546" s="2" t="str">
        <f t="shared" si="103"/>
        <v>50</v>
      </c>
      <c r="P546" s="2" t="e">
        <f t="shared" si="104"/>
        <v>#VALUE!</v>
      </c>
      <c r="Q546" s="2" t="str">
        <f t="shared" si="105"/>
        <v xml:space="preserve"> | 32MP + 32MP Dual Front Camera4700 </v>
      </c>
      <c r="R546" s="2" t="str">
        <f t="shared" si="106"/>
        <v xml:space="preserve">8s Gen 3 Mobile Platform </v>
      </c>
      <c r="T546" t="s">
        <v>746</v>
      </c>
    </row>
    <row r="547" spans="1:20" x14ac:dyDescent="0.4">
      <c r="A547" t="s">
        <v>960</v>
      </c>
      <c r="B547" t="str">
        <f t="shared" si="95"/>
        <v xml:space="preserve">SAMSUNG Galaxy A05 </v>
      </c>
      <c r="C547" s="5" t="str">
        <f>MID(A547,FIND("(",A547)+1,FIND(",",A547)-FIND("(",A547)-1)</f>
        <v>Black</v>
      </c>
      <c r="D547" t="s">
        <v>31</v>
      </c>
      <c r="E547" s="3" t="str">
        <f t="shared" si="96"/>
        <v>9,999</v>
      </c>
      <c r="F547">
        <v>4.3</v>
      </c>
      <c r="G547" t="s">
        <v>22</v>
      </c>
      <c r="H547" s="4" t="str">
        <f t="shared" si="97"/>
        <v>20%</v>
      </c>
      <c r="I547" t="s">
        <v>961</v>
      </c>
      <c r="J547" s="2" t="str">
        <f t="shared" si="98"/>
        <v xml:space="preserve">40 </v>
      </c>
      <c r="K547" s="2" t="str">
        <f t="shared" si="99"/>
        <v xml:space="preserve"> 2 </v>
      </c>
      <c r="L547" s="2" t="str">
        <f t="shared" si="100"/>
        <v xml:space="preserve">4 GB </v>
      </c>
      <c r="M547" s="2" t="str">
        <f t="shared" si="101"/>
        <v xml:space="preserve">64 GB </v>
      </c>
      <c r="N547" s="2" t="str">
        <f t="shared" si="102"/>
        <v xml:space="preserve">6.74 </v>
      </c>
      <c r="O547" s="2" t="str">
        <f t="shared" si="103"/>
        <v>50</v>
      </c>
      <c r="P547" s="2" t="str">
        <f t="shared" si="104"/>
        <v>2MP</v>
      </c>
      <c r="Q547" s="2" t="str">
        <f t="shared" si="105"/>
        <v xml:space="preserve">5000 </v>
      </c>
      <c r="R547" s="2" t="str">
        <f t="shared" si="106"/>
        <v xml:space="preserve">Helio G85 </v>
      </c>
      <c r="T547" t="s">
        <v>962</v>
      </c>
    </row>
    <row r="548" spans="1:20" x14ac:dyDescent="0.4">
      <c r="A548" t="s">
        <v>963</v>
      </c>
      <c r="B548" t="str">
        <f t="shared" si="95"/>
        <v xml:space="preserve">itel S23 </v>
      </c>
      <c r="C548" s="5" t="str">
        <f>MID(A548,FIND("(",A548)+1,FIND(",",A548)-FIND("(",A548)-1)</f>
        <v>Mystery White</v>
      </c>
      <c r="D548" t="s">
        <v>321</v>
      </c>
      <c r="E548" s="3" t="str">
        <f t="shared" si="96"/>
        <v>7,799</v>
      </c>
      <c r="F548">
        <v>4.0999999999999996</v>
      </c>
      <c r="G548" t="s">
        <v>123</v>
      </c>
      <c r="H548" s="4" t="str">
        <f t="shared" si="97"/>
        <v>17%</v>
      </c>
      <c r="I548" t="s">
        <v>964</v>
      </c>
      <c r="J548" s="2" t="str">
        <f t="shared" si="98"/>
        <v xml:space="preserve">77 </v>
      </c>
      <c r="K548" s="2" t="str">
        <f t="shared" si="99"/>
        <v xml:space="preserve"> 2 </v>
      </c>
      <c r="L548" s="2" t="str">
        <f t="shared" si="100"/>
        <v xml:space="preserve">4 GB </v>
      </c>
      <c r="M548" s="2" t="str">
        <f t="shared" si="101"/>
        <v xml:space="preserve">128 GB </v>
      </c>
      <c r="N548" s="2" t="str">
        <f t="shared" si="102"/>
        <v xml:space="preserve">6.6 </v>
      </c>
      <c r="O548" s="2" t="str">
        <f t="shared" si="103"/>
        <v>50</v>
      </c>
      <c r="P548" s="2" t="e">
        <f t="shared" si="104"/>
        <v>#VALUE!</v>
      </c>
      <c r="Q548" s="2" t="str">
        <f t="shared" si="105"/>
        <v xml:space="preserve">5000 </v>
      </c>
      <c r="R548" s="2" t="e">
        <f t="shared" si="106"/>
        <v>#VALUE!</v>
      </c>
      <c r="T548" t="s">
        <v>965</v>
      </c>
    </row>
    <row r="549" spans="1:20" x14ac:dyDescent="0.4">
      <c r="A549" t="s">
        <v>966</v>
      </c>
      <c r="B549" t="str">
        <f t="shared" si="95"/>
        <v xml:space="preserve">SAMSUNG Galaxy A54 5G </v>
      </c>
      <c r="C549" s="5" t="str">
        <f>MID(A549,FIND("(",A549)+1,FIND(",",A549)-FIND("(",A549)-1)</f>
        <v>Awesome Graphite</v>
      </c>
      <c r="D549" t="s">
        <v>967</v>
      </c>
      <c r="E549" s="3" t="str">
        <f t="shared" si="96"/>
        <v>35,499</v>
      </c>
      <c r="F549">
        <v>4.3</v>
      </c>
      <c r="G549" t="s">
        <v>51</v>
      </c>
      <c r="H549" s="4" t="str">
        <f t="shared" si="97"/>
        <v>22%</v>
      </c>
      <c r="I549" t="s">
        <v>968</v>
      </c>
      <c r="J549" s="2" t="str">
        <f t="shared" si="98"/>
        <v xml:space="preserve">3,351 </v>
      </c>
      <c r="K549" s="2" t="str">
        <f t="shared" si="99"/>
        <v xml:space="preserve"> 317 </v>
      </c>
      <c r="L549" s="2" t="str">
        <f t="shared" si="100"/>
        <v xml:space="preserve">8 GB </v>
      </c>
      <c r="M549" s="2" t="str">
        <f t="shared" si="101"/>
        <v xml:space="preserve">256 GB </v>
      </c>
      <c r="N549" s="2" t="str">
        <f t="shared" si="102"/>
        <v xml:space="preserve">6.4 </v>
      </c>
      <c r="O549" s="2" t="str">
        <f t="shared" si="103"/>
        <v>50</v>
      </c>
      <c r="P549" s="2" t="str">
        <f t="shared" si="104"/>
        <v>12MP + 5MP</v>
      </c>
      <c r="Q549" s="2" t="str">
        <f t="shared" si="105"/>
        <v xml:space="preserve">5000 </v>
      </c>
      <c r="R549" s="2" t="str">
        <f t="shared" si="106"/>
        <v xml:space="preserve">Exynos 1380, Octa Core </v>
      </c>
      <c r="T549" t="s">
        <v>969</v>
      </c>
    </row>
    <row r="550" spans="1:20" x14ac:dyDescent="0.4">
      <c r="A550" t="s">
        <v>970</v>
      </c>
      <c r="B550" t="str">
        <f t="shared" si="95"/>
        <v xml:space="preserve">I Kall K333 Plus Touch and Type </v>
      </c>
      <c r="C550" s="5" t="str">
        <f>MID(A550,FIND("(",A550)+1,FIND(",",A550)-FIND("(",A550)-1)</f>
        <v>Blue</v>
      </c>
      <c r="D550" t="s">
        <v>971</v>
      </c>
      <c r="E550" s="3" t="str">
        <f t="shared" si="96"/>
        <v>2,928</v>
      </c>
      <c r="F550">
        <v>3.4</v>
      </c>
      <c r="G550" t="s">
        <v>32</v>
      </c>
      <c r="H550" s="4" t="str">
        <f t="shared" si="97"/>
        <v>41%</v>
      </c>
      <c r="I550" t="s">
        <v>972</v>
      </c>
      <c r="J550" s="2" t="str">
        <f t="shared" si="98"/>
        <v xml:space="preserve">820 </v>
      </c>
      <c r="K550" s="2" t="str">
        <f t="shared" si="99"/>
        <v xml:space="preserve"> 78 </v>
      </c>
      <c r="L550" s="2" t="str">
        <f t="shared" si="100"/>
        <v xml:space="preserve">2 GB </v>
      </c>
      <c r="M550" s="2" t="str">
        <f t="shared" si="101"/>
        <v xml:space="preserve">16 GB </v>
      </c>
      <c r="N550" s="2" t="str">
        <f t="shared" si="102"/>
        <v xml:space="preserve">2.8 </v>
      </c>
      <c r="O550" s="2" t="str">
        <f t="shared" si="103"/>
        <v>2</v>
      </c>
      <c r="P550" s="2" t="e">
        <f t="shared" si="104"/>
        <v>#VALUE!</v>
      </c>
      <c r="Q550" s="2" t="str">
        <f t="shared" si="105"/>
        <v xml:space="preserve">2000 </v>
      </c>
      <c r="R550" s="2" t="e">
        <f t="shared" si="106"/>
        <v>#VALUE!</v>
      </c>
      <c r="T550" t="s">
        <v>973</v>
      </c>
    </row>
    <row r="551" spans="1:20" x14ac:dyDescent="0.4">
      <c r="A551" t="s">
        <v>974</v>
      </c>
      <c r="B551" t="str">
        <f t="shared" si="95"/>
        <v xml:space="preserve">Tecno Pova 6 Pro 5G </v>
      </c>
      <c r="C551" s="5" t="str">
        <f>MID(A551,FIND("(",A551)+1,FIND(",",A551)-FIND("(",A551)-1)</f>
        <v>Meteorite Grey</v>
      </c>
      <c r="D551" t="s">
        <v>207</v>
      </c>
      <c r="E551" s="3" t="str">
        <f t="shared" si="96"/>
        <v>19,999</v>
      </c>
      <c r="F551">
        <v>4.3</v>
      </c>
      <c r="G551" t="s">
        <v>7</v>
      </c>
      <c r="H551" s="4" t="str">
        <f t="shared" si="97"/>
        <v>13%</v>
      </c>
      <c r="I551" t="s">
        <v>859</v>
      </c>
      <c r="J551" s="2" t="str">
        <f t="shared" si="98"/>
        <v xml:space="preserve">204 </v>
      </c>
      <c r="K551" s="2" t="str">
        <f t="shared" si="99"/>
        <v xml:space="preserve"> 9 </v>
      </c>
      <c r="L551" s="2" t="str">
        <f t="shared" si="100"/>
        <v xml:space="preserve">8 GB </v>
      </c>
      <c r="M551" s="2" t="str">
        <f t="shared" si="101"/>
        <v xml:space="preserve">256 GB </v>
      </c>
      <c r="N551" s="2" t="str">
        <f t="shared" si="102"/>
        <v xml:space="preserve">6.78 </v>
      </c>
      <c r="O551" s="2" t="str">
        <f t="shared" si="103"/>
        <v>108</v>
      </c>
      <c r="P551" s="2" t="e">
        <f t="shared" si="104"/>
        <v>#VALUE!</v>
      </c>
      <c r="Q551" s="2" t="str">
        <f t="shared" si="105"/>
        <v xml:space="preserve"> | 32MP Front Camera6000 </v>
      </c>
      <c r="R551" s="2" t="str">
        <f t="shared" si="106"/>
        <v xml:space="preserve">Mediatek Dimensity 6080 </v>
      </c>
      <c r="T551" t="s">
        <v>975</v>
      </c>
    </row>
    <row r="552" spans="1:20" x14ac:dyDescent="0.4">
      <c r="A552" t="s">
        <v>976</v>
      </c>
      <c r="B552" t="str">
        <f t="shared" si="95"/>
        <v xml:space="preserve">SAMSUNG Galaxy F13 </v>
      </c>
      <c r="C552" s="5" t="str">
        <f>MID(A552,FIND("(",A552)+1,FIND(",",A552)-FIND("(",A552)-1)</f>
        <v>Waterfall Blue</v>
      </c>
      <c r="D552" t="s">
        <v>196</v>
      </c>
      <c r="E552" s="3" t="str">
        <f t="shared" si="96"/>
        <v>8,499</v>
      </c>
      <c r="F552">
        <v>4.3</v>
      </c>
      <c r="G552" t="s">
        <v>977</v>
      </c>
      <c r="H552" s="4" t="str">
        <f t="shared" si="97"/>
        <v>43%</v>
      </c>
      <c r="I552" t="s">
        <v>978</v>
      </c>
      <c r="J552" s="2" t="str">
        <f t="shared" si="98"/>
        <v xml:space="preserve">2,06,035 </v>
      </c>
      <c r="K552" s="2" t="str">
        <f t="shared" si="99"/>
        <v xml:space="preserve"> 11,761 </v>
      </c>
      <c r="L552" s="2" t="str">
        <f t="shared" si="100"/>
        <v xml:space="preserve">4 GB </v>
      </c>
      <c r="M552" s="2" t="str">
        <f t="shared" si="101"/>
        <v xml:space="preserve">64 GB </v>
      </c>
      <c r="N552" s="2" t="str">
        <f t="shared" si="102"/>
        <v xml:space="preserve">6.6 </v>
      </c>
      <c r="O552" s="2" t="str">
        <f t="shared" si="103"/>
        <v>50</v>
      </c>
      <c r="P552" s="2" t="str">
        <f t="shared" si="104"/>
        <v>5MP + 2MP</v>
      </c>
      <c r="Q552" s="2" t="str">
        <f t="shared" si="105"/>
        <v xml:space="preserve">6000 </v>
      </c>
      <c r="R552" s="2" t="str">
        <f t="shared" si="106"/>
        <v xml:space="preserve">Exynos 850 </v>
      </c>
      <c r="T552" t="s">
        <v>979</v>
      </c>
    </row>
    <row r="553" spans="1:20" x14ac:dyDescent="0.4">
      <c r="A553" t="s">
        <v>980</v>
      </c>
      <c r="B553" t="str">
        <f t="shared" si="95"/>
        <v xml:space="preserve">Google Pixel 8 </v>
      </c>
      <c r="C553" s="5" t="str">
        <f>MID(A553,FIND("(",A553)+1,FIND(",",A553)-FIND("(",A553)-1)</f>
        <v>Rose</v>
      </c>
      <c r="D553" t="s">
        <v>432</v>
      </c>
      <c r="E553" s="3" t="str">
        <f t="shared" si="96"/>
        <v>61,999</v>
      </c>
      <c r="F553">
        <v>4.2</v>
      </c>
      <c r="G553" t="s">
        <v>192</v>
      </c>
      <c r="H553" s="4" t="str">
        <f t="shared" si="97"/>
        <v>18%</v>
      </c>
      <c r="I553" t="s">
        <v>433</v>
      </c>
      <c r="J553" s="2" t="str">
        <f t="shared" si="98"/>
        <v xml:space="preserve">2,444 </v>
      </c>
      <c r="K553" s="2" t="str">
        <f t="shared" si="99"/>
        <v xml:space="preserve"> 336 </v>
      </c>
      <c r="L553" s="2" t="str">
        <f t="shared" si="100"/>
        <v xml:space="preserve">8 GB </v>
      </c>
      <c r="M553" s="2" t="str">
        <f t="shared" si="101"/>
        <v xml:space="preserve">128 GB </v>
      </c>
      <c r="N553" s="2" t="str">
        <f t="shared" si="102"/>
        <v xml:space="preserve">6.2 </v>
      </c>
      <c r="O553" s="2" t="str">
        <f t="shared" si="103"/>
        <v>50</v>
      </c>
      <c r="P553" s="2" t="str">
        <f t="shared" si="104"/>
        <v>12MP</v>
      </c>
      <c r="Q553" s="2" t="str">
        <f t="shared" si="105"/>
        <v xml:space="preserve">4575 </v>
      </c>
      <c r="R553" s="2" t="str">
        <f t="shared" si="106"/>
        <v xml:space="preserve">Tensor G3 </v>
      </c>
      <c r="T553" t="s">
        <v>434</v>
      </c>
    </row>
    <row r="554" spans="1:20" x14ac:dyDescent="0.4">
      <c r="A554" t="s">
        <v>5</v>
      </c>
      <c r="B554" t="str">
        <f t="shared" si="95"/>
        <v xml:space="preserve">REDMI Note 13 Pro 5G </v>
      </c>
      <c r="C554" s="5" t="str">
        <f>MID(A554,FIND("(",A554)+1,FIND(",",A554)-FIND("(",A554)-1)</f>
        <v>Midnight Black</v>
      </c>
      <c r="D554" t="s">
        <v>6</v>
      </c>
      <c r="E554" s="3" t="str">
        <f t="shared" si="96"/>
        <v>24,999</v>
      </c>
      <c r="F554">
        <v>4.3</v>
      </c>
      <c r="G554" t="s">
        <v>7</v>
      </c>
      <c r="H554" s="4" t="str">
        <f t="shared" si="97"/>
        <v>13%</v>
      </c>
      <c r="I554" t="s">
        <v>8</v>
      </c>
      <c r="J554" s="2" t="str">
        <f t="shared" si="98"/>
        <v xml:space="preserve">16,522 </v>
      </c>
      <c r="K554" s="2" t="str">
        <f t="shared" si="99"/>
        <v xml:space="preserve"> 1,485 </v>
      </c>
      <c r="L554" s="2" t="str">
        <f t="shared" si="100"/>
        <v xml:space="preserve">8 GB </v>
      </c>
      <c r="M554" s="2" t="str">
        <f t="shared" si="101"/>
        <v xml:space="preserve">128 GB </v>
      </c>
      <c r="N554" s="2" t="str">
        <f t="shared" si="102"/>
        <v xml:space="preserve">6.67 </v>
      </c>
      <c r="O554" s="2" t="str">
        <f t="shared" si="103"/>
        <v>200</v>
      </c>
      <c r="P554" s="2" t="str">
        <f t="shared" si="104"/>
        <v>8MP + 2MP</v>
      </c>
      <c r="Q554" s="2" t="str">
        <f t="shared" si="105"/>
        <v xml:space="preserve">5100 </v>
      </c>
      <c r="R554" s="2" t="str">
        <f t="shared" si="106"/>
        <v xml:space="preserve">7s Gen 2 Mobile Platform 5G </v>
      </c>
      <c r="T554" t="s">
        <v>9</v>
      </c>
    </row>
    <row r="555" spans="1:20" x14ac:dyDescent="0.4">
      <c r="A555" t="s">
        <v>10</v>
      </c>
      <c r="B555" t="str">
        <f t="shared" si="95"/>
        <v xml:space="preserve">REDMI Note 13 Pro+ 5G </v>
      </c>
      <c r="C555" s="5" t="str">
        <f>MID(A555,FIND("(",A555)+1,FIND(",",A555)-FIND("(",A555)-1)</f>
        <v>Fusion White</v>
      </c>
      <c r="D555" t="s">
        <v>11</v>
      </c>
      <c r="E555" s="3" t="str">
        <f t="shared" si="96"/>
        <v>30,999</v>
      </c>
      <c r="F555">
        <v>4.2</v>
      </c>
      <c r="G555" t="s">
        <v>12</v>
      </c>
      <c r="H555" s="4" t="str">
        <f t="shared" si="97"/>
        <v>8%</v>
      </c>
      <c r="I555" t="s">
        <v>13</v>
      </c>
      <c r="J555" s="2" t="str">
        <f t="shared" si="98"/>
        <v xml:space="preserve">7,304 </v>
      </c>
      <c r="K555" s="2" t="str">
        <f t="shared" si="99"/>
        <v xml:space="preserve"> 825 </v>
      </c>
      <c r="L555" s="2" t="str">
        <f t="shared" si="100"/>
        <v xml:space="preserve">8 GB </v>
      </c>
      <c r="M555" s="2" t="str">
        <f t="shared" si="101"/>
        <v xml:space="preserve">256 GB </v>
      </c>
      <c r="N555" s="2" t="str">
        <f t="shared" si="102"/>
        <v xml:space="preserve">6.67 </v>
      </c>
      <c r="O555" s="2" t="str">
        <f t="shared" si="103"/>
        <v>200</v>
      </c>
      <c r="P555" s="2" t="str">
        <f t="shared" si="104"/>
        <v>8MP + 2MP</v>
      </c>
      <c r="Q555" s="2" t="str">
        <f t="shared" si="105"/>
        <v xml:space="preserve">5000 </v>
      </c>
      <c r="R555" s="2" t="str">
        <f t="shared" si="106"/>
        <v xml:space="preserve">Dimensity 7200 Ultra 5G </v>
      </c>
      <c r="T555" t="s">
        <v>14</v>
      </c>
    </row>
    <row r="556" spans="1:20" x14ac:dyDescent="0.4">
      <c r="A556" t="s">
        <v>981</v>
      </c>
      <c r="B556" t="str">
        <f t="shared" si="95"/>
        <v xml:space="preserve">SAMSUNG Galaxy A15 5G </v>
      </c>
      <c r="C556" s="5" t="str">
        <f>MID(A556,FIND("(",A556)+1,FIND(",",A556)-FIND("(",A556)-1)</f>
        <v>Light Blue</v>
      </c>
      <c r="D556" t="s">
        <v>181</v>
      </c>
      <c r="E556" s="3" t="str">
        <f t="shared" si="96"/>
        <v>19,499</v>
      </c>
      <c r="F556">
        <v>4.2</v>
      </c>
      <c r="G556" t="s">
        <v>39</v>
      </c>
      <c r="H556" s="4" t="str">
        <f t="shared" si="97"/>
        <v>9%</v>
      </c>
      <c r="I556" t="s">
        <v>796</v>
      </c>
      <c r="J556" s="2" t="str">
        <f t="shared" si="98"/>
        <v xml:space="preserve">1,294 </v>
      </c>
      <c r="K556" s="2" t="str">
        <f t="shared" si="99"/>
        <v xml:space="preserve"> 87 </v>
      </c>
      <c r="L556" s="2" t="str">
        <f t="shared" si="100"/>
        <v xml:space="preserve">8 GB </v>
      </c>
      <c r="M556" s="2" t="str">
        <f t="shared" si="101"/>
        <v xml:space="preserve">128 GB </v>
      </c>
      <c r="N556" s="2" t="str">
        <f t="shared" si="102"/>
        <v xml:space="preserve">6.5 </v>
      </c>
      <c r="O556" s="2" t="str">
        <f t="shared" si="103"/>
        <v>50</v>
      </c>
      <c r="P556" s="2" t="str">
        <f t="shared" si="104"/>
        <v>5MP + 2MP</v>
      </c>
      <c r="Q556" s="2" t="str">
        <f t="shared" si="105"/>
        <v xml:space="preserve">5000 </v>
      </c>
      <c r="R556" s="2" t="str">
        <f t="shared" si="106"/>
        <v xml:space="preserve">Dimensity 6100+ </v>
      </c>
      <c r="T556" t="s">
        <v>797</v>
      </c>
    </row>
    <row r="557" spans="1:20" x14ac:dyDescent="0.4">
      <c r="A557" t="s">
        <v>982</v>
      </c>
      <c r="B557" t="str">
        <f t="shared" si="95"/>
        <v xml:space="preserve">OPPO Reno11 5G </v>
      </c>
      <c r="C557" s="5" t="str">
        <f>MID(A557,FIND("(",A557)+1,FIND(",",A557)-FIND("(",A557)-1)</f>
        <v>Rock Grey</v>
      </c>
      <c r="D557" t="s">
        <v>756</v>
      </c>
      <c r="E557" s="3" t="str">
        <f t="shared" si="96"/>
        <v>29,999</v>
      </c>
      <c r="F557">
        <v>4.3</v>
      </c>
      <c r="G557" t="s">
        <v>95</v>
      </c>
      <c r="H557" s="4" t="str">
        <f t="shared" si="97"/>
        <v>26%</v>
      </c>
      <c r="I557" t="s">
        <v>983</v>
      </c>
      <c r="J557" s="2" t="str">
        <f t="shared" si="98"/>
        <v xml:space="preserve">10,013 </v>
      </c>
      <c r="K557" s="2" t="str">
        <f t="shared" si="99"/>
        <v xml:space="preserve"> 971 </v>
      </c>
      <c r="L557" s="2" t="str">
        <f t="shared" si="100"/>
        <v xml:space="preserve">8 GB </v>
      </c>
      <c r="M557" s="2" t="str">
        <f t="shared" si="101"/>
        <v xml:space="preserve">256 GB </v>
      </c>
      <c r="N557" s="2" t="str">
        <f t="shared" si="102"/>
        <v xml:space="preserve">6.7 </v>
      </c>
      <c r="O557" s="2" t="str">
        <f t="shared" si="103"/>
        <v>50</v>
      </c>
      <c r="P557" s="2" t="str">
        <f t="shared" si="104"/>
        <v>8MP + 32MP</v>
      </c>
      <c r="Q557" s="2" t="str">
        <f t="shared" si="105"/>
        <v xml:space="preserve">5000 </v>
      </c>
      <c r="R557" s="2" t="str">
        <f t="shared" si="106"/>
        <v xml:space="preserve">Mediatek Dimensity 7050 </v>
      </c>
      <c r="T557" t="s">
        <v>984</v>
      </c>
    </row>
    <row r="558" spans="1:20" x14ac:dyDescent="0.4">
      <c r="A558" t="s">
        <v>35</v>
      </c>
      <c r="B558" t="str">
        <f t="shared" si="95"/>
        <v xml:space="preserve">REDMI Note 13 Pro 5G </v>
      </c>
      <c r="C558" s="5" t="str">
        <f>MID(A558,FIND("(",A558)+1,FIND(",",A558)-FIND("(",A558)-1)</f>
        <v>Arctic White</v>
      </c>
      <c r="D558" t="s">
        <v>6</v>
      </c>
      <c r="E558" s="3" t="str">
        <f t="shared" si="96"/>
        <v>24,999</v>
      </c>
      <c r="F558">
        <v>4.3</v>
      </c>
      <c r="G558" t="s">
        <v>7</v>
      </c>
      <c r="H558" s="4" t="str">
        <f t="shared" si="97"/>
        <v>13%</v>
      </c>
      <c r="I558" t="s">
        <v>8</v>
      </c>
      <c r="J558" s="2" t="str">
        <f t="shared" si="98"/>
        <v xml:space="preserve">16,522 </v>
      </c>
      <c r="K558" s="2" t="str">
        <f t="shared" si="99"/>
        <v xml:space="preserve"> 1,485 </v>
      </c>
      <c r="L558" s="2" t="str">
        <f t="shared" si="100"/>
        <v xml:space="preserve">8 GB </v>
      </c>
      <c r="M558" s="2" t="str">
        <f t="shared" si="101"/>
        <v xml:space="preserve">128 GB </v>
      </c>
      <c r="N558" s="2" t="str">
        <f t="shared" si="102"/>
        <v xml:space="preserve">6.67 </v>
      </c>
      <c r="O558" s="2" t="str">
        <f t="shared" si="103"/>
        <v>200</v>
      </c>
      <c r="P558" s="2" t="str">
        <f t="shared" si="104"/>
        <v>8MP + 2MP</v>
      </c>
      <c r="Q558" s="2" t="str">
        <f t="shared" si="105"/>
        <v xml:space="preserve">5100 </v>
      </c>
      <c r="R558" s="2" t="str">
        <f t="shared" si="106"/>
        <v xml:space="preserve">7s Gen 2 Mobile Platform 5G </v>
      </c>
      <c r="T558" t="s">
        <v>9</v>
      </c>
    </row>
    <row r="559" spans="1:20" x14ac:dyDescent="0.4">
      <c r="A559" t="s">
        <v>36</v>
      </c>
      <c r="B559" t="str">
        <f t="shared" si="95"/>
        <v xml:space="preserve">REDMI Note 13 Pro+ 5G </v>
      </c>
      <c r="C559" s="5" t="str">
        <f>MID(A559,FIND("(",A559)+1,FIND(",",A559)-FIND("(",A559)-1)</f>
        <v>Fusion Black</v>
      </c>
      <c r="D559" t="s">
        <v>11</v>
      </c>
      <c r="E559" s="3" t="str">
        <f t="shared" si="96"/>
        <v>30,999</v>
      </c>
      <c r="F559">
        <v>4.2</v>
      </c>
      <c r="G559" t="s">
        <v>12</v>
      </c>
      <c r="H559" s="4" t="str">
        <f t="shared" si="97"/>
        <v>8%</v>
      </c>
      <c r="I559" t="s">
        <v>13</v>
      </c>
      <c r="J559" s="2" t="str">
        <f t="shared" si="98"/>
        <v xml:space="preserve">7,304 </v>
      </c>
      <c r="K559" s="2" t="str">
        <f t="shared" si="99"/>
        <v xml:space="preserve"> 825 </v>
      </c>
      <c r="L559" s="2" t="str">
        <f t="shared" si="100"/>
        <v xml:space="preserve">8 GB </v>
      </c>
      <c r="M559" s="2" t="str">
        <f t="shared" si="101"/>
        <v xml:space="preserve">256 GB </v>
      </c>
      <c r="N559" s="2" t="str">
        <f t="shared" si="102"/>
        <v xml:space="preserve">6.67 </v>
      </c>
      <c r="O559" s="2" t="str">
        <f t="shared" si="103"/>
        <v>200</v>
      </c>
      <c r="P559" s="2" t="str">
        <f t="shared" si="104"/>
        <v>8MP + 2MP</v>
      </c>
      <c r="Q559" s="2" t="str">
        <f t="shared" si="105"/>
        <v xml:space="preserve">5000 </v>
      </c>
      <c r="R559" s="2" t="str">
        <f t="shared" si="106"/>
        <v xml:space="preserve">Dimensity 7200 Ultra 5G </v>
      </c>
      <c r="T559" t="s">
        <v>14</v>
      </c>
    </row>
    <row r="560" spans="1:20" x14ac:dyDescent="0.4">
      <c r="A560" t="s">
        <v>985</v>
      </c>
      <c r="B560" t="str">
        <f t="shared" si="95"/>
        <v xml:space="preserve">OPPO Reno11 5G </v>
      </c>
      <c r="C560" s="5" t="str">
        <f>MID(A560,FIND("(",A560)+1,FIND(",",A560)-FIND("(",A560)-1)</f>
        <v>Rock Grey</v>
      </c>
      <c r="D560" t="s">
        <v>331</v>
      </c>
      <c r="E560" s="3" t="str">
        <f t="shared" si="96"/>
        <v>27,999</v>
      </c>
      <c r="F560">
        <v>4.3</v>
      </c>
      <c r="G560" t="s">
        <v>358</v>
      </c>
      <c r="H560" s="4" t="str">
        <f t="shared" si="97"/>
        <v>28%</v>
      </c>
      <c r="I560" t="s">
        <v>983</v>
      </c>
      <c r="J560" s="2" t="str">
        <f t="shared" si="98"/>
        <v xml:space="preserve">10,013 </v>
      </c>
      <c r="K560" s="2" t="str">
        <f t="shared" si="99"/>
        <v xml:space="preserve"> 971 </v>
      </c>
      <c r="L560" s="2" t="str">
        <f t="shared" si="100"/>
        <v xml:space="preserve">8 GB </v>
      </c>
      <c r="M560" s="2" t="str">
        <f t="shared" si="101"/>
        <v xml:space="preserve">128 GB </v>
      </c>
      <c r="N560" s="2" t="str">
        <f t="shared" si="102"/>
        <v xml:space="preserve">6.7 </v>
      </c>
      <c r="O560" s="2" t="str">
        <f t="shared" si="103"/>
        <v>50</v>
      </c>
      <c r="P560" s="2" t="str">
        <f t="shared" si="104"/>
        <v>8MP + 32MP</v>
      </c>
      <c r="Q560" s="2" t="str">
        <f t="shared" si="105"/>
        <v xml:space="preserve">5000 </v>
      </c>
      <c r="R560" s="2" t="str">
        <f t="shared" si="106"/>
        <v xml:space="preserve">Mediatek Dimensity 7050 </v>
      </c>
      <c r="T560" t="s">
        <v>986</v>
      </c>
    </row>
    <row r="561" spans="1:20" x14ac:dyDescent="0.4">
      <c r="A561" t="s">
        <v>987</v>
      </c>
      <c r="B561" t="str">
        <f t="shared" si="95"/>
        <v xml:space="preserve">POCO F5 5G </v>
      </c>
      <c r="C561" s="5" t="str">
        <f>MID(A561,FIND("(",A561)+1,FIND(",",A561)-FIND("(",A561)-1)</f>
        <v>Carbon Black</v>
      </c>
      <c r="D561" t="s">
        <v>523</v>
      </c>
      <c r="E561" s="3" t="str">
        <f t="shared" si="96"/>
        <v>33,999</v>
      </c>
      <c r="F561">
        <v>4.3</v>
      </c>
      <c r="G561" t="s">
        <v>81</v>
      </c>
      <c r="H561" s="4" t="str">
        <f t="shared" si="97"/>
        <v>15%</v>
      </c>
      <c r="I561" t="s">
        <v>988</v>
      </c>
      <c r="J561" s="2" t="str">
        <f t="shared" si="98"/>
        <v xml:space="preserve">5,284 </v>
      </c>
      <c r="K561" s="2" t="str">
        <f t="shared" si="99"/>
        <v xml:space="preserve"> 642 </v>
      </c>
      <c r="L561" s="2" t="str">
        <f t="shared" si="100"/>
        <v xml:space="preserve">12 GB </v>
      </c>
      <c r="M561" s="2" t="str">
        <f t="shared" si="101"/>
        <v xml:space="preserve">256 GB </v>
      </c>
      <c r="N561" s="2" t="str">
        <f t="shared" si="102"/>
        <v xml:space="preserve">6.67 </v>
      </c>
      <c r="O561" s="2" t="str">
        <f t="shared" si="103"/>
        <v>64</v>
      </c>
      <c r="P561" s="2" t="str">
        <f t="shared" si="104"/>
        <v>8MP + 2MP</v>
      </c>
      <c r="Q561" s="2" t="str">
        <f t="shared" si="105"/>
        <v xml:space="preserve">5000 </v>
      </c>
      <c r="R561" s="2" t="str">
        <f t="shared" si="106"/>
        <v xml:space="preserve">Qualcomm Snapdragon 7+ Gen 2 (4nm) </v>
      </c>
      <c r="T561" t="s">
        <v>989</v>
      </c>
    </row>
    <row r="562" spans="1:20" x14ac:dyDescent="0.4">
      <c r="A562" t="s">
        <v>990</v>
      </c>
      <c r="B562" t="str">
        <f t="shared" si="95"/>
        <v xml:space="preserve">Tecno Spark 10 5G </v>
      </c>
      <c r="C562" s="5" t="str">
        <f>MID(A562,FIND("(",A562)+1,FIND(",",A562)-FIND("(",A562)-1)</f>
        <v>Meta Blue</v>
      </c>
      <c r="D562" t="s">
        <v>991</v>
      </c>
      <c r="E562" s="3" t="str">
        <f t="shared" si="96"/>
        <v>12,449</v>
      </c>
      <c r="F562">
        <v>4.3</v>
      </c>
      <c r="G562" t="s">
        <v>17</v>
      </c>
      <c r="H562" s="4" t="str">
        <f t="shared" si="97"/>
        <v>11%</v>
      </c>
      <c r="I562" t="s">
        <v>992</v>
      </c>
      <c r="J562" s="2" t="str">
        <f t="shared" si="98"/>
        <v xml:space="preserve">81 </v>
      </c>
      <c r="K562" s="2" t="str">
        <f t="shared" si="99"/>
        <v xml:space="preserve"> 6 </v>
      </c>
      <c r="L562" s="2" t="str">
        <f t="shared" si="100"/>
        <v xml:space="preserve">4 GB </v>
      </c>
      <c r="M562" s="2" t="str">
        <f t="shared" si="101"/>
        <v xml:space="preserve">64 GB </v>
      </c>
      <c r="N562" s="2" t="str">
        <f t="shared" si="102"/>
        <v xml:space="preserve">6.6 </v>
      </c>
      <c r="O562" s="2" t="str">
        <f t="shared" si="103"/>
        <v>50</v>
      </c>
      <c r="P562" s="2" t="e">
        <f t="shared" si="104"/>
        <v>#VALUE!</v>
      </c>
      <c r="Q562" s="2" t="str">
        <f t="shared" si="105"/>
        <v xml:space="preserve"> | 8MP Front Camera5000 </v>
      </c>
      <c r="R562" s="2" t="str">
        <f t="shared" si="106"/>
        <v xml:space="preserve">Mediatek Dimensity 6020 </v>
      </c>
      <c r="T562" t="s">
        <v>993</v>
      </c>
    </row>
    <row r="563" spans="1:20" x14ac:dyDescent="0.4">
      <c r="A563" t="s">
        <v>994</v>
      </c>
      <c r="B563" t="str">
        <f t="shared" si="95"/>
        <v xml:space="preserve">Nokia C22 </v>
      </c>
      <c r="C563" s="5" t="str">
        <f>MID(A563,FIND("(",A563)+1,FIND(",",A563)-FIND("(",A563)-1)</f>
        <v>Sand</v>
      </c>
      <c r="D563" t="s">
        <v>995</v>
      </c>
      <c r="E563" s="3" t="str">
        <f t="shared" si="96"/>
        <v>6,590</v>
      </c>
      <c r="F563">
        <v>3.6</v>
      </c>
      <c r="G563" t="s">
        <v>95</v>
      </c>
      <c r="H563" s="4" t="str">
        <f t="shared" si="97"/>
        <v>26%</v>
      </c>
      <c r="I563" t="s">
        <v>588</v>
      </c>
      <c r="J563" s="2" t="str">
        <f t="shared" si="98"/>
        <v xml:space="preserve">276 </v>
      </c>
      <c r="K563" s="2" t="str">
        <f t="shared" si="99"/>
        <v xml:space="preserve"> 5 </v>
      </c>
      <c r="L563" s="2" t="str">
        <f t="shared" si="100"/>
        <v xml:space="preserve">2 GB </v>
      </c>
      <c r="M563" s="2" t="str">
        <f t="shared" si="101"/>
        <v xml:space="preserve">64 GB </v>
      </c>
      <c r="N563" s="2" t="str">
        <f t="shared" si="102"/>
        <v xml:space="preserve">6.5 </v>
      </c>
      <c r="O563" s="2" t="str">
        <f t="shared" si="103"/>
        <v>13</v>
      </c>
      <c r="P563" s="2" t="e">
        <f t="shared" si="104"/>
        <v>#VALUE!</v>
      </c>
      <c r="Q563" s="2" t="str">
        <f t="shared" si="105"/>
        <v xml:space="preserve">5000 </v>
      </c>
      <c r="R563" s="2" t="e">
        <f t="shared" si="106"/>
        <v>#VALUE!</v>
      </c>
      <c r="T563" t="s">
        <v>589</v>
      </c>
    </row>
    <row r="564" spans="1:20" x14ac:dyDescent="0.4">
      <c r="A564" t="s">
        <v>43</v>
      </c>
      <c r="B564" t="str">
        <f t="shared" si="95"/>
        <v xml:space="preserve">REDMI Note 13 Pro 5G </v>
      </c>
      <c r="C564" s="5" t="str">
        <f>MID(A564,FIND("(",A564)+1,FIND(",",A564)-FIND("(",A564)-1)</f>
        <v>Coral Purple</v>
      </c>
      <c r="D564" t="s">
        <v>6</v>
      </c>
      <c r="E564" s="3" t="str">
        <f t="shared" si="96"/>
        <v>24,999</v>
      </c>
      <c r="F564">
        <v>4.3</v>
      </c>
      <c r="G564" t="s">
        <v>7</v>
      </c>
      <c r="H564" s="4" t="str">
        <f t="shared" si="97"/>
        <v>13%</v>
      </c>
      <c r="I564" t="s">
        <v>8</v>
      </c>
      <c r="J564" s="2" t="str">
        <f t="shared" si="98"/>
        <v xml:space="preserve">16,522 </v>
      </c>
      <c r="K564" s="2" t="str">
        <f t="shared" si="99"/>
        <v xml:space="preserve"> 1,485 </v>
      </c>
      <c r="L564" s="2" t="str">
        <f t="shared" si="100"/>
        <v xml:space="preserve">8 GB </v>
      </c>
      <c r="M564" s="2" t="str">
        <f t="shared" si="101"/>
        <v xml:space="preserve">128 GB </v>
      </c>
      <c r="N564" s="2" t="str">
        <f t="shared" si="102"/>
        <v xml:space="preserve">6.67 </v>
      </c>
      <c r="O564" s="2" t="str">
        <f t="shared" si="103"/>
        <v>200</v>
      </c>
      <c r="P564" s="2" t="str">
        <f t="shared" si="104"/>
        <v>8MP + 2MP</v>
      </c>
      <c r="Q564" s="2" t="str">
        <f t="shared" si="105"/>
        <v xml:space="preserve">5100 </v>
      </c>
      <c r="R564" s="2" t="str">
        <f t="shared" si="106"/>
        <v xml:space="preserve">7s Gen 2 Mobile Platform 5G </v>
      </c>
      <c r="T564" t="s">
        <v>9</v>
      </c>
    </row>
    <row r="565" spans="1:20" x14ac:dyDescent="0.4">
      <c r="A565" t="s">
        <v>44</v>
      </c>
      <c r="B565" t="str">
        <f t="shared" si="95"/>
        <v xml:space="preserve">REDMI Note 13 Pro+ 5G </v>
      </c>
      <c r="C565" s="5" t="str">
        <f>MID(A565,FIND("(",A565)+1,FIND(",",A565)-FIND("(",A565)-1)</f>
        <v>Fusion Purple</v>
      </c>
      <c r="D565" t="s">
        <v>11</v>
      </c>
      <c r="E565" s="3" t="str">
        <f t="shared" si="96"/>
        <v>30,999</v>
      </c>
      <c r="F565">
        <v>4.2</v>
      </c>
      <c r="G565" t="s">
        <v>12</v>
      </c>
      <c r="H565" s="4" t="str">
        <f t="shared" si="97"/>
        <v>8%</v>
      </c>
      <c r="I565" t="s">
        <v>13</v>
      </c>
      <c r="J565" s="2" t="str">
        <f t="shared" si="98"/>
        <v xml:space="preserve">7,304 </v>
      </c>
      <c r="K565" s="2" t="str">
        <f t="shared" si="99"/>
        <v xml:space="preserve"> 825 </v>
      </c>
      <c r="L565" s="2" t="str">
        <f t="shared" si="100"/>
        <v xml:space="preserve">8 GB </v>
      </c>
      <c r="M565" s="2" t="str">
        <f t="shared" si="101"/>
        <v xml:space="preserve">256 GB </v>
      </c>
      <c r="N565" s="2" t="str">
        <f t="shared" si="102"/>
        <v xml:space="preserve">6.67 </v>
      </c>
      <c r="O565" s="2" t="str">
        <f t="shared" si="103"/>
        <v>200</v>
      </c>
      <c r="P565" s="2" t="str">
        <f t="shared" si="104"/>
        <v>8MP + 2MP</v>
      </c>
      <c r="Q565" s="2" t="str">
        <f t="shared" si="105"/>
        <v xml:space="preserve">5000 </v>
      </c>
      <c r="R565" s="2" t="str">
        <f t="shared" si="106"/>
        <v xml:space="preserve">Dimensity 7200 Ultra 5G </v>
      </c>
      <c r="T565" t="s">
        <v>14</v>
      </c>
    </row>
    <row r="566" spans="1:20" x14ac:dyDescent="0.4">
      <c r="A566" t="s">
        <v>996</v>
      </c>
      <c r="B566" t="str">
        <f t="shared" si="95"/>
        <v xml:space="preserve">Tecno Camon 30 5G </v>
      </c>
      <c r="C566" s="5" t="str">
        <f>MID(A566,FIND("(",A566)+1,FIND(",",A566)-FIND("(",A566)-1)</f>
        <v>Basaltic Dark</v>
      </c>
      <c r="D566" t="s">
        <v>527</v>
      </c>
      <c r="E566" s="3" t="str">
        <f t="shared" si="96"/>
        <v>26,999</v>
      </c>
      <c r="F566">
        <v>4.4000000000000004</v>
      </c>
      <c r="G566" t="s">
        <v>192</v>
      </c>
      <c r="H566" s="4" t="str">
        <f t="shared" si="97"/>
        <v>18%</v>
      </c>
      <c r="I566" t="s">
        <v>997</v>
      </c>
      <c r="J566" s="2" t="str">
        <f t="shared" si="98"/>
        <v xml:space="preserve">13 </v>
      </c>
      <c r="K566" s="2" t="str">
        <f t="shared" si="99"/>
        <v xml:space="preserve"> 1 </v>
      </c>
      <c r="L566" s="2" t="str">
        <f t="shared" si="100"/>
        <v xml:space="preserve">12 GB </v>
      </c>
      <c r="M566" s="2" t="str">
        <f t="shared" si="101"/>
        <v xml:space="preserve">512 GB </v>
      </c>
      <c r="N566" s="2" t="str">
        <f t="shared" si="102"/>
        <v xml:space="preserve">6.78 </v>
      </c>
      <c r="O566" s="2" t="str">
        <f t="shared" si="103"/>
        <v>50</v>
      </c>
      <c r="P566" s="2" t="str">
        <f t="shared" si="104"/>
        <v>2MP</v>
      </c>
      <c r="Q566" s="2" t="str">
        <f t="shared" si="105"/>
        <v xml:space="preserve">5000 </v>
      </c>
      <c r="R566" s="2" t="str">
        <f t="shared" si="106"/>
        <v xml:space="preserve">Mediatek Dimensity 7020 </v>
      </c>
      <c r="T566" t="s">
        <v>998</v>
      </c>
    </row>
    <row r="567" spans="1:20" x14ac:dyDescent="0.4">
      <c r="A567" t="s">
        <v>999</v>
      </c>
      <c r="B567" t="str">
        <f t="shared" si="95"/>
        <v xml:space="preserve">vivo Y27 </v>
      </c>
      <c r="C567" s="5" t="str">
        <f>MID(A567,FIND("(",A567)+1,FIND(",",A567)-FIND("(",A567)-1)</f>
        <v>Sea Blue</v>
      </c>
      <c r="D567" t="s">
        <v>243</v>
      </c>
      <c r="E567" s="3" t="str">
        <f t="shared" si="96"/>
        <v>13,999</v>
      </c>
      <c r="F567">
        <v>4.2</v>
      </c>
      <c r="G567" t="s">
        <v>95</v>
      </c>
      <c r="H567" s="4" t="str">
        <f t="shared" si="97"/>
        <v>26%</v>
      </c>
      <c r="I567" t="s">
        <v>1000</v>
      </c>
      <c r="J567" s="2" t="str">
        <f t="shared" si="98"/>
        <v xml:space="preserve">2,215 </v>
      </c>
      <c r="K567" s="2" t="str">
        <f t="shared" si="99"/>
        <v xml:space="preserve"> 99 </v>
      </c>
      <c r="L567" s="2" t="str">
        <f t="shared" si="100"/>
        <v xml:space="preserve">6 GB </v>
      </c>
      <c r="M567" s="2" t="str">
        <f t="shared" si="101"/>
        <v xml:space="preserve">128 GB </v>
      </c>
      <c r="N567" s="2" t="str">
        <f t="shared" si="102"/>
        <v xml:space="preserve">6.64 </v>
      </c>
      <c r="O567" s="2" t="str">
        <f t="shared" si="103"/>
        <v>50</v>
      </c>
      <c r="P567" s="2" t="str">
        <f t="shared" si="104"/>
        <v>2MP</v>
      </c>
      <c r="Q567" s="2" t="str">
        <f t="shared" si="105"/>
        <v xml:space="preserve">5000 </v>
      </c>
      <c r="R567" s="2" t="str">
        <f t="shared" si="106"/>
        <v xml:space="preserve">Helio G85 </v>
      </c>
      <c r="T567" t="s">
        <v>1001</v>
      </c>
    </row>
    <row r="568" spans="1:20" x14ac:dyDescent="0.4">
      <c r="A568" t="s">
        <v>1002</v>
      </c>
      <c r="B568" t="str">
        <f t="shared" si="95"/>
        <v xml:space="preserve">SAMSUNG Galaxy Z Flip5 </v>
      </c>
      <c r="C568" s="5" t="str">
        <f>MID(A568,FIND("(",A568)+1,FIND(",",A568)-FIND("(",A568)-1)</f>
        <v>Mint</v>
      </c>
      <c r="D568" t="s">
        <v>1003</v>
      </c>
      <c r="E568" s="3" t="str">
        <f t="shared" si="96"/>
        <v>99,999</v>
      </c>
      <c r="F568">
        <v>4.4000000000000004</v>
      </c>
      <c r="G568" t="s">
        <v>1004</v>
      </c>
      <c r="H568" s="4" t="str">
        <f t="shared" si="97"/>
        <v>2%</v>
      </c>
      <c r="I568" t="s">
        <v>1005</v>
      </c>
      <c r="J568" s="2" t="str">
        <f t="shared" si="98"/>
        <v xml:space="preserve">694 </v>
      </c>
      <c r="K568" s="2" t="str">
        <f t="shared" si="99"/>
        <v xml:space="preserve"> 44 </v>
      </c>
      <c r="L568" s="2" t="str">
        <f t="shared" si="100"/>
        <v xml:space="preserve">8 GB </v>
      </c>
      <c r="M568" s="2" t="str">
        <f t="shared" si="101"/>
        <v xml:space="preserve">256 GB </v>
      </c>
      <c r="N568" s="2" t="str">
        <f t="shared" si="102"/>
        <v xml:space="preserve">6.7 </v>
      </c>
      <c r="O568" s="2" t="str">
        <f t="shared" si="103"/>
        <v>12</v>
      </c>
      <c r="P568" s="2" t="str">
        <f t="shared" si="104"/>
        <v>12MP</v>
      </c>
      <c r="Q568" s="2" t="str">
        <f t="shared" si="105"/>
        <v xml:space="preserve">3700 </v>
      </c>
      <c r="R568" s="2" t="str">
        <f t="shared" si="106"/>
        <v xml:space="preserve">Snapdragon 8 Gen 2 </v>
      </c>
      <c r="T568" t="s">
        <v>1006</v>
      </c>
    </row>
    <row r="569" spans="1:20" x14ac:dyDescent="0.4">
      <c r="A569" t="s">
        <v>1007</v>
      </c>
      <c r="B569" t="str">
        <f t="shared" si="95"/>
        <v xml:space="preserve">POCO M3 Pro 5G </v>
      </c>
      <c r="C569" s="5" t="str">
        <f>MID(A569,FIND("(",A569)+1,FIND(",",A569)-FIND("(",A569)-1)</f>
        <v>Yellow</v>
      </c>
      <c r="D569" t="s">
        <v>55</v>
      </c>
      <c r="E569" s="3" t="str">
        <f t="shared" si="96"/>
        <v>16,499</v>
      </c>
      <c r="F569">
        <v>4.2</v>
      </c>
      <c r="G569" t="s">
        <v>12</v>
      </c>
      <c r="H569" s="4" t="str">
        <f t="shared" si="97"/>
        <v>8%</v>
      </c>
      <c r="I569" t="s">
        <v>1008</v>
      </c>
      <c r="J569" s="2" t="str">
        <f t="shared" si="98"/>
        <v xml:space="preserve">55,622 </v>
      </c>
      <c r="K569" s="2" t="str">
        <f t="shared" si="99"/>
        <v xml:space="preserve"> 4,549 </v>
      </c>
      <c r="L569" s="2" t="str">
        <f t="shared" si="100"/>
        <v xml:space="preserve">6 GB </v>
      </c>
      <c r="M569" s="2" t="str">
        <f t="shared" si="101"/>
        <v xml:space="preserve">128 GB </v>
      </c>
      <c r="N569" s="2" t="str">
        <f t="shared" si="102"/>
        <v xml:space="preserve">6.5 </v>
      </c>
      <c r="O569" s="2" t="str">
        <f t="shared" si="103"/>
        <v>48</v>
      </c>
      <c r="P569" s="2" t="str">
        <f t="shared" si="104"/>
        <v>2MP + 2MP</v>
      </c>
      <c r="Q569" s="2" t="str">
        <f t="shared" si="105"/>
        <v xml:space="preserve">5000 </v>
      </c>
      <c r="R569" s="2" t="str">
        <f t="shared" si="106"/>
        <v xml:space="preserve">MediaTek Dimensity 700 </v>
      </c>
      <c r="T569" t="s">
        <v>1009</v>
      </c>
    </row>
    <row r="570" spans="1:20" x14ac:dyDescent="0.4">
      <c r="A570" t="s">
        <v>1010</v>
      </c>
      <c r="B570" t="str">
        <f t="shared" si="95"/>
        <v xml:space="preserve">realme narzo 70 5G </v>
      </c>
      <c r="C570" s="5" t="str">
        <f>MID(A570,FIND("(",A570)+1,FIND(",",A570)-FIND("(",A570)-1)</f>
        <v>Ice Blue</v>
      </c>
      <c r="D570" t="s">
        <v>1011</v>
      </c>
      <c r="E570" s="3" t="str">
        <f t="shared" si="96"/>
        <v>14,975</v>
      </c>
      <c r="F570">
        <v>4.3</v>
      </c>
      <c r="G570" t="s">
        <v>170</v>
      </c>
      <c r="H570" s="4" t="str">
        <f t="shared" si="97"/>
        <v>25%</v>
      </c>
      <c r="I570" t="s">
        <v>1012</v>
      </c>
      <c r="J570" s="2" t="str">
        <f t="shared" si="98"/>
        <v xml:space="preserve">346 </v>
      </c>
      <c r="K570" s="2" t="str">
        <f t="shared" si="99"/>
        <v xml:space="preserve"> 21 </v>
      </c>
      <c r="L570" s="2" t="str">
        <f t="shared" si="100"/>
        <v xml:space="preserve">6 GB </v>
      </c>
      <c r="M570" s="2" t="str">
        <f t="shared" si="101"/>
        <v xml:space="preserve">128 GB </v>
      </c>
      <c r="N570" s="2" t="str">
        <f t="shared" si="102"/>
        <v xml:space="preserve">6.67 </v>
      </c>
      <c r="O570" s="2" t="str">
        <f t="shared" si="103"/>
        <v>50</v>
      </c>
      <c r="P570" s="2" t="e">
        <f t="shared" si="104"/>
        <v>#VALUE!</v>
      </c>
      <c r="Q570" s="2" t="str">
        <f t="shared" si="105"/>
        <v xml:space="preserve">5000 </v>
      </c>
      <c r="R570" s="2" t="e">
        <f t="shared" si="106"/>
        <v>#VALUE!</v>
      </c>
      <c r="T570" t="s">
        <v>1013</v>
      </c>
    </row>
    <row r="571" spans="1:20" x14ac:dyDescent="0.4">
      <c r="A571" t="s">
        <v>1014</v>
      </c>
      <c r="B571" t="str">
        <f t="shared" si="95"/>
        <v xml:space="preserve">Nokia C32 </v>
      </c>
      <c r="C571" s="5" t="str">
        <f>MID(A571,FIND("(",A571)+1,FIND(",",A571)-FIND("(",A571)-1)</f>
        <v>Beach Pink</v>
      </c>
      <c r="D571" t="s">
        <v>1015</v>
      </c>
      <c r="E571" s="3" t="str">
        <f t="shared" si="96"/>
        <v>8,302</v>
      </c>
      <c r="F571">
        <v>3.9</v>
      </c>
      <c r="G571" t="s">
        <v>437</v>
      </c>
      <c r="H571" s="4" t="str">
        <f t="shared" si="97"/>
        <v>33%</v>
      </c>
      <c r="I571" t="s">
        <v>1016</v>
      </c>
      <c r="J571" s="2" t="str">
        <f t="shared" si="98"/>
        <v xml:space="preserve">271 </v>
      </c>
      <c r="K571" s="2" t="str">
        <f t="shared" si="99"/>
        <v xml:space="preserve"> 23 </v>
      </c>
      <c r="L571" s="2" t="str">
        <f t="shared" si="100"/>
        <v xml:space="preserve">6 GB </v>
      </c>
      <c r="M571" s="2" t="str">
        <f t="shared" si="101"/>
        <v xml:space="preserve">128 GB </v>
      </c>
      <c r="N571" s="2" t="str">
        <f t="shared" si="102"/>
        <v xml:space="preserve">6.517 </v>
      </c>
      <c r="O571" s="2" t="str">
        <f t="shared" si="103"/>
        <v>50</v>
      </c>
      <c r="P571" s="2" t="e">
        <f t="shared" si="104"/>
        <v>#VALUE!</v>
      </c>
      <c r="Q571" s="2" t="str">
        <f t="shared" si="105"/>
        <v xml:space="preserve">5000 </v>
      </c>
      <c r="R571" s="2" t="e">
        <f t="shared" si="106"/>
        <v>#VALUE!</v>
      </c>
      <c r="T571" t="s">
        <v>1017</v>
      </c>
    </row>
    <row r="572" spans="1:20" x14ac:dyDescent="0.4">
      <c r="A572" t="s">
        <v>1018</v>
      </c>
      <c r="B572" t="str">
        <f t="shared" si="95"/>
        <v xml:space="preserve">REDMI 12C </v>
      </c>
      <c r="C572" s="5" t="str">
        <f>MID(A572,FIND("(",A572)+1,FIND(",",A572)-FIND("(",A572)-1)</f>
        <v>Lavender Purple</v>
      </c>
      <c r="D572" t="s">
        <v>1019</v>
      </c>
      <c r="E572" s="3" t="str">
        <f t="shared" si="96"/>
        <v>9,350</v>
      </c>
      <c r="F572">
        <v>4.0999999999999996</v>
      </c>
      <c r="G572" t="s">
        <v>32</v>
      </c>
      <c r="H572" s="4" t="str">
        <f t="shared" si="97"/>
        <v>41%</v>
      </c>
      <c r="I572" t="s">
        <v>1020</v>
      </c>
      <c r="J572" s="2" t="str">
        <f t="shared" si="98"/>
        <v xml:space="preserve">4,851 </v>
      </c>
      <c r="K572" s="2" t="str">
        <f t="shared" si="99"/>
        <v xml:space="preserve"> 240 </v>
      </c>
      <c r="L572" s="2" t="str">
        <f t="shared" si="100"/>
        <v xml:space="preserve">6 GB </v>
      </c>
      <c r="M572" s="2" t="str">
        <f t="shared" si="101"/>
        <v xml:space="preserve">128 GB </v>
      </c>
      <c r="N572" s="2" t="str">
        <f t="shared" si="102"/>
        <v xml:space="preserve">6.71 </v>
      </c>
      <c r="O572" s="2" t="str">
        <f t="shared" si="103"/>
        <v>50</v>
      </c>
      <c r="P572" s="2" t="e">
        <f t="shared" si="104"/>
        <v>#VALUE!</v>
      </c>
      <c r="Q572" s="2" t="str">
        <f t="shared" si="105"/>
        <v xml:space="preserve"> | 5MP Front Camera5000 </v>
      </c>
      <c r="R572" s="2" t="str">
        <f t="shared" si="106"/>
        <v xml:space="preserve">Helio G85 </v>
      </c>
      <c r="T572" t="s">
        <v>1021</v>
      </c>
    </row>
    <row r="573" spans="1:20" x14ac:dyDescent="0.4">
      <c r="A573" t="s">
        <v>1022</v>
      </c>
      <c r="B573" t="str">
        <f t="shared" si="95"/>
        <v xml:space="preserve">Xiaomi 14 CIVI </v>
      </c>
      <c r="C573" s="5" t="str">
        <f>MID(A573,FIND("(",A573)+1,FIND(",",A573)-FIND("(",A573)-1)</f>
        <v>Cruise Blue</v>
      </c>
      <c r="D573" t="s">
        <v>744</v>
      </c>
      <c r="E573" s="3" t="str">
        <f t="shared" si="96"/>
        <v>47,999</v>
      </c>
      <c r="F573">
        <v>4.3</v>
      </c>
      <c r="G573" t="s">
        <v>22</v>
      </c>
      <c r="H573" s="4" t="str">
        <f t="shared" si="97"/>
        <v>20%</v>
      </c>
      <c r="I573" t="s">
        <v>745</v>
      </c>
      <c r="J573" s="2" t="str">
        <f t="shared" si="98"/>
        <v xml:space="preserve">205 </v>
      </c>
      <c r="K573" s="2" t="str">
        <f t="shared" si="99"/>
        <v xml:space="preserve"> 23 </v>
      </c>
      <c r="L573" s="2" t="str">
        <f t="shared" si="100"/>
        <v xml:space="preserve">12 GB </v>
      </c>
      <c r="M573" s="2" t="str">
        <f t="shared" si="101"/>
        <v xml:space="preserve">512 GB </v>
      </c>
      <c r="N573" s="2" t="str">
        <f t="shared" si="102"/>
        <v xml:space="preserve">6.55 </v>
      </c>
      <c r="O573" s="2" t="str">
        <f t="shared" si="103"/>
        <v>50</v>
      </c>
      <c r="P573" s="2" t="e">
        <f t="shared" si="104"/>
        <v>#VALUE!</v>
      </c>
      <c r="Q573" s="2" t="str">
        <f t="shared" si="105"/>
        <v xml:space="preserve"> | 32MP + 32MP Dual Front Camera4700 </v>
      </c>
      <c r="R573" s="2" t="str">
        <f t="shared" si="106"/>
        <v xml:space="preserve">8s Gen 3 Mobile Platform </v>
      </c>
      <c r="T573" t="s">
        <v>746</v>
      </c>
    </row>
    <row r="574" spans="1:20" x14ac:dyDescent="0.4">
      <c r="A574" t="s">
        <v>1023</v>
      </c>
      <c r="B574" t="str">
        <f t="shared" si="95"/>
        <v xml:space="preserve">OPPO A18 </v>
      </c>
      <c r="C574" s="5" t="str">
        <f>MID(A574,FIND("(",A574)+1,FIND(",",A574)-FIND("(",A574)-1)</f>
        <v>Glowing Blue</v>
      </c>
      <c r="D574" t="s">
        <v>191</v>
      </c>
      <c r="E574" s="3" t="str">
        <f t="shared" si="96"/>
        <v>8,999</v>
      </c>
      <c r="F574">
        <v>4.3</v>
      </c>
      <c r="G574" t="s">
        <v>372</v>
      </c>
      <c r="H574" s="4" t="str">
        <f t="shared" si="97"/>
        <v>40%</v>
      </c>
      <c r="I574" t="s">
        <v>904</v>
      </c>
      <c r="J574" s="2" t="str">
        <f t="shared" si="98"/>
        <v xml:space="preserve">1,405 </v>
      </c>
      <c r="K574" s="2" t="str">
        <f t="shared" si="99"/>
        <v xml:space="preserve"> 68 </v>
      </c>
      <c r="L574" s="2" t="str">
        <f t="shared" si="100"/>
        <v xml:space="preserve">4 GB </v>
      </c>
      <c r="M574" s="2" t="str">
        <f t="shared" si="101"/>
        <v xml:space="preserve">64 GB </v>
      </c>
      <c r="N574" s="2" t="str">
        <f t="shared" si="102"/>
        <v xml:space="preserve">6.56 </v>
      </c>
      <c r="O574" s="2" t="str">
        <f t="shared" si="103"/>
        <v>8</v>
      </c>
      <c r="P574" s="2" t="str">
        <f t="shared" si="104"/>
        <v>2MP</v>
      </c>
      <c r="Q574" s="2" t="str">
        <f t="shared" si="105"/>
        <v xml:space="preserve">5000 </v>
      </c>
      <c r="R574" s="2" t="str">
        <f t="shared" si="106"/>
        <v xml:space="preserve">Helio G85 </v>
      </c>
      <c r="T574" t="s">
        <v>934</v>
      </c>
    </row>
    <row r="575" spans="1:20" x14ac:dyDescent="0.4">
      <c r="A575" t="s">
        <v>1024</v>
      </c>
      <c r="B575" t="str">
        <f t="shared" si="95"/>
        <v xml:space="preserve">POCO M6 Pro 5G </v>
      </c>
      <c r="C575" s="5" t="str">
        <f>MID(A575,FIND("(",A575)+1,FIND(",",A575)-FIND("(",A575)-1)</f>
        <v>Power Black</v>
      </c>
      <c r="D575" t="s">
        <v>26</v>
      </c>
      <c r="E575" s="3" t="str">
        <f t="shared" si="96"/>
        <v>14,999</v>
      </c>
      <c r="F575">
        <v>4.2</v>
      </c>
      <c r="G575" t="s">
        <v>61</v>
      </c>
      <c r="H575" s="4" t="str">
        <f t="shared" si="97"/>
        <v>16%</v>
      </c>
      <c r="I575" t="s">
        <v>1025</v>
      </c>
      <c r="J575" s="2" t="str">
        <f t="shared" si="98"/>
        <v xml:space="preserve">22,383 </v>
      </c>
      <c r="K575" s="2" t="str">
        <f t="shared" si="99"/>
        <v xml:space="preserve"> 1,683 </v>
      </c>
      <c r="L575" s="2" t="str">
        <f t="shared" si="100"/>
        <v xml:space="preserve">8 GB </v>
      </c>
      <c r="M575" s="2" t="str">
        <f t="shared" si="101"/>
        <v xml:space="preserve">256 GB </v>
      </c>
      <c r="N575" s="2" t="str">
        <f t="shared" si="102"/>
        <v xml:space="preserve">6.79 </v>
      </c>
      <c r="O575" s="2" t="str">
        <f t="shared" si="103"/>
        <v>50</v>
      </c>
      <c r="P575" s="2" t="str">
        <f t="shared" si="104"/>
        <v>2MP</v>
      </c>
      <c r="Q575" s="2" t="str">
        <f t="shared" si="105"/>
        <v xml:space="preserve">5000 </v>
      </c>
      <c r="R575" s="2" t="str">
        <f t="shared" si="106"/>
        <v xml:space="preserve">Snapdragon 4 Gen 2 </v>
      </c>
      <c r="T575" t="s">
        <v>245</v>
      </c>
    </row>
    <row r="576" spans="1:20" x14ac:dyDescent="0.4">
      <c r="A576" t="s">
        <v>1026</v>
      </c>
      <c r="B576" t="str">
        <f t="shared" si="95"/>
        <v xml:space="preserve">OPPO Reno11 5G </v>
      </c>
      <c r="C576" s="5" t="str">
        <f>MID(A576,FIND("(",A576)+1,FIND(",",A576)-FIND("(",A576)-1)</f>
        <v>Wave Green</v>
      </c>
      <c r="D576" t="s">
        <v>331</v>
      </c>
      <c r="E576" s="3" t="str">
        <f t="shared" si="96"/>
        <v>27,999</v>
      </c>
      <c r="F576">
        <v>4.3</v>
      </c>
      <c r="G576" t="s">
        <v>358</v>
      </c>
      <c r="H576" s="4" t="str">
        <f t="shared" si="97"/>
        <v>28%</v>
      </c>
      <c r="I576" t="s">
        <v>983</v>
      </c>
      <c r="J576" s="2" t="str">
        <f t="shared" si="98"/>
        <v xml:space="preserve">10,013 </v>
      </c>
      <c r="K576" s="2" t="str">
        <f t="shared" si="99"/>
        <v xml:space="preserve"> 971 </v>
      </c>
      <c r="L576" s="2" t="str">
        <f t="shared" si="100"/>
        <v xml:space="preserve">8 GB </v>
      </c>
      <c r="M576" s="2" t="str">
        <f t="shared" si="101"/>
        <v xml:space="preserve">128 GB </v>
      </c>
      <c r="N576" s="2" t="str">
        <f t="shared" si="102"/>
        <v xml:space="preserve">6.7 </v>
      </c>
      <c r="O576" s="2" t="str">
        <f t="shared" si="103"/>
        <v>50</v>
      </c>
      <c r="P576" s="2" t="str">
        <f t="shared" si="104"/>
        <v>8MP + 32MP</v>
      </c>
      <c r="Q576" s="2" t="str">
        <f t="shared" si="105"/>
        <v xml:space="preserve">5000 </v>
      </c>
      <c r="R576" s="2" t="str">
        <f t="shared" si="106"/>
        <v xml:space="preserve">Mediatek Dimensity 7050 </v>
      </c>
      <c r="T576" t="s">
        <v>986</v>
      </c>
    </row>
    <row r="577" spans="1:20" x14ac:dyDescent="0.4">
      <c r="A577" t="s">
        <v>1027</v>
      </c>
      <c r="B577" t="str">
        <f t="shared" si="95"/>
        <v xml:space="preserve">Motorola Edge 40 Neo </v>
      </c>
      <c r="C577" s="5" t="str">
        <f>MID(A577,FIND("(",A577)+1,FIND(",",A577)-FIND("(",A577)-1)</f>
        <v>Peach Fuzz</v>
      </c>
      <c r="D577" t="s">
        <v>16</v>
      </c>
      <c r="E577" s="3" t="str">
        <f t="shared" si="96"/>
        <v>22,999</v>
      </c>
      <c r="F577">
        <v>4.3</v>
      </c>
      <c r="G577" t="s">
        <v>123</v>
      </c>
      <c r="H577" s="4" t="str">
        <f t="shared" si="97"/>
        <v>17%</v>
      </c>
      <c r="I577" t="s">
        <v>1028</v>
      </c>
      <c r="J577" s="2" t="str">
        <f t="shared" si="98"/>
        <v xml:space="preserve">53,586 </v>
      </c>
      <c r="K577" s="2" t="str">
        <f t="shared" si="99"/>
        <v xml:space="preserve"> 5,701 </v>
      </c>
      <c r="L577" s="2" t="str">
        <f t="shared" si="100"/>
        <v xml:space="preserve">8 GB </v>
      </c>
      <c r="M577" s="2" t="str">
        <f t="shared" si="101"/>
        <v xml:space="preserve">128 GB </v>
      </c>
      <c r="N577" s="2" t="str">
        <f t="shared" si="102"/>
        <v xml:space="preserve">6.55 </v>
      </c>
      <c r="O577" s="2" t="str">
        <f t="shared" si="103"/>
        <v>50</v>
      </c>
      <c r="P577" s="2" t="str">
        <f t="shared" si="104"/>
        <v>13MP</v>
      </c>
      <c r="Q577" s="2" t="str">
        <f t="shared" si="105"/>
        <v xml:space="preserve">5000 </v>
      </c>
      <c r="R577" s="2" t="str">
        <f t="shared" si="106"/>
        <v xml:space="preserve">Dimensity 7030 </v>
      </c>
      <c r="T577" t="s">
        <v>1029</v>
      </c>
    </row>
    <row r="578" spans="1:20" x14ac:dyDescent="0.4">
      <c r="A578" t="s">
        <v>5</v>
      </c>
      <c r="B578" t="str">
        <f t="shared" si="95"/>
        <v xml:space="preserve">REDMI Note 13 Pro 5G </v>
      </c>
      <c r="C578" s="5" t="str">
        <f>MID(A578,FIND("(",A578)+1,FIND(",",A578)-FIND("(",A578)-1)</f>
        <v>Midnight Black</v>
      </c>
      <c r="D578" t="s">
        <v>6</v>
      </c>
      <c r="E578" s="3" t="str">
        <f t="shared" si="96"/>
        <v>24,999</v>
      </c>
      <c r="F578">
        <v>4.3</v>
      </c>
      <c r="G578" t="s">
        <v>7</v>
      </c>
      <c r="H578" s="4" t="str">
        <f t="shared" si="97"/>
        <v>13%</v>
      </c>
      <c r="I578" t="s">
        <v>8</v>
      </c>
      <c r="J578" s="2" t="str">
        <f t="shared" si="98"/>
        <v xml:space="preserve">16,522 </v>
      </c>
      <c r="K578" s="2" t="str">
        <f t="shared" si="99"/>
        <v xml:space="preserve"> 1,485 </v>
      </c>
      <c r="L578" s="2" t="str">
        <f t="shared" si="100"/>
        <v xml:space="preserve">8 GB </v>
      </c>
      <c r="M578" s="2" t="str">
        <f t="shared" si="101"/>
        <v xml:space="preserve">128 GB </v>
      </c>
      <c r="N578" s="2" t="str">
        <f t="shared" si="102"/>
        <v xml:space="preserve">6.67 </v>
      </c>
      <c r="O578" s="2" t="str">
        <f t="shared" si="103"/>
        <v>200</v>
      </c>
      <c r="P578" s="2" t="str">
        <f t="shared" si="104"/>
        <v>8MP + 2MP</v>
      </c>
      <c r="Q578" s="2" t="str">
        <f t="shared" si="105"/>
        <v xml:space="preserve">5100 </v>
      </c>
      <c r="R578" s="2" t="str">
        <f t="shared" si="106"/>
        <v xml:space="preserve">7s Gen 2 Mobile Platform 5G </v>
      </c>
      <c r="T578" t="s">
        <v>9</v>
      </c>
    </row>
    <row r="579" spans="1:20" x14ac:dyDescent="0.4">
      <c r="A579" t="s">
        <v>10</v>
      </c>
      <c r="B579" t="str">
        <f t="shared" ref="B579:B642" si="107">LEFT(A579,SEARCH("(",A579)-1)</f>
        <v xml:space="preserve">REDMI Note 13 Pro+ 5G </v>
      </c>
      <c r="C579" s="5" t="str">
        <f>MID(A579,FIND("(",A579)+1,FIND(",",A579)-FIND("(",A579)-1)</f>
        <v>Fusion White</v>
      </c>
      <c r="D579" t="s">
        <v>11</v>
      </c>
      <c r="E579" s="3" t="str">
        <f t="shared" ref="E579:E642" si="108">RIGHT(D579,LEN(D579)-SEARCH("¹",D579))</f>
        <v>30,999</v>
      </c>
      <c r="F579">
        <v>4.2</v>
      </c>
      <c r="G579" t="s">
        <v>12</v>
      </c>
      <c r="H579" s="4" t="str">
        <f t="shared" ref="H579:H642" si="109">LEFT(G579,FIND("%",G579))</f>
        <v>8%</v>
      </c>
      <c r="I579" t="s">
        <v>13</v>
      </c>
      <c r="J579" s="2" t="str">
        <f t="shared" ref="J579:J642" si="110">LEFT(I579,FIND("R",I579)-1)</f>
        <v xml:space="preserve">7,304 </v>
      </c>
      <c r="K579" s="2" t="str">
        <f t="shared" ref="K579:K642" si="111">MID(I579,FIND("&amp;Â",I579)+2,FIND("Re",I579)-FIND("&amp;Â",I579)-2)</f>
        <v xml:space="preserve"> 825 </v>
      </c>
      <c r="L579" s="2" t="str">
        <f t="shared" ref="L579:L642" si="112">IF(ISNUMBER(FIND("GB RAM", T579)), LEFT(T579, FIND("RAM", T579) - 1), "Not Mentioned")</f>
        <v xml:space="preserve">8 GB </v>
      </c>
      <c r="M579" s="2" t="str">
        <f t="shared" ref="M579:M642" si="113">MID(T579,FIND("RAM",T579)+6,FIND("ROM",T579)-FIND("RAM",T579)-6)</f>
        <v xml:space="preserve">256 GB </v>
      </c>
      <c r="N579" s="2" t="str">
        <f t="shared" ref="N579:N642" si="114">MID(T579,FIND("(",T579)+1,FIND("inch",T579)-FIND("(",T579)-1)</f>
        <v xml:space="preserve">6.67 </v>
      </c>
      <c r="O579" s="2" t="str">
        <f t="shared" ref="O579:O642" si="115">MID(T579,FIND("Display",T579)+7,FIND("MP",T579)-FIND("Display",T579)-7)</f>
        <v>200</v>
      </c>
      <c r="P579" s="2" t="str">
        <f t="shared" ref="P579:P642" si="116">MID(T579,FIND(" + ",T579)+3,FIND("MP |",T579)-FIND(" + ",T579)-1)</f>
        <v>8MP + 2MP</v>
      </c>
      <c r="Q579" s="2" t="str">
        <f t="shared" ref="Q579:Q642" si="117">MID(T579,FIND("Camera",T579)+6,FIND("mAh",T579)-FIND("Camera",T579)-6)</f>
        <v xml:space="preserve">5000 </v>
      </c>
      <c r="R579" s="2" t="str">
        <f t="shared" ref="R579:R642" si="118">MID(T579,FIND("Battery",T579)+7,FIND("Processor",T579)-FIND("Battery",T579)-7)</f>
        <v xml:space="preserve">Dimensity 7200 Ultra 5G </v>
      </c>
      <c r="T579" t="s">
        <v>14</v>
      </c>
    </row>
    <row r="580" spans="1:20" x14ac:dyDescent="0.4">
      <c r="A580" t="s">
        <v>949</v>
      </c>
      <c r="B580" t="str">
        <f t="shared" si="107"/>
        <v xml:space="preserve">POCO C61 </v>
      </c>
      <c r="C580" s="5" t="str">
        <f>MID(A580,FIND("(",A580)+1,FIND(",",A580)-FIND("(",A580)-1)</f>
        <v>Mystical Green</v>
      </c>
      <c r="D580" t="s">
        <v>46</v>
      </c>
      <c r="E580" s="3" t="str">
        <f t="shared" si="108"/>
        <v>6,999</v>
      </c>
      <c r="F580">
        <v>4.2</v>
      </c>
      <c r="G580" t="s">
        <v>71</v>
      </c>
      <c r="H580" s="4" t="str">
        <f t="shared" si="109"/>
        <v>30%</v>
      </c>
      <c r="I580" t="s">
        <v>737</v>
      </c>
      <c r="J580" s="2" t="str">
        <f t="shared" si="110"/>
        <v xml:space="preserve">7,585 </v>
      </c>
      <c r="K580" s="2" t="str">
        <f t="shared" si="111"/>
        <v xml:space="preserve"> 223 </v>
      </c>
      <c r="L580" s="2" t="str">
        <f t="shared" si="112"/>
        <v xml:space="preserve">6 GB </v>
      </c>
      <c r="M580" s="2" t="str">
        <f t="shared" si="113"/>
        <v xml:space="preserve">128 GB </v>
      </c>
      <c r="N580" s="2" t="str">
        <f t="shared" si="114"/>
        <v xml:space="preserve">6.71 </v>
      </c>
      <c r="O580" s="2" t="str">
        <f t="shared" si="115"/>
        <v>8</v>
      </c>
      <c r="P580" s="2" t="e">
        <f t="shared" si="116"/>
        <v>#VALUE!</v>
      </c>
      <c r="Q580" s="2" t="str">
        <f t="shared" si="117"/>
        <v xml:space="preserve"> | 5MP Front Camera5000 </v>
      </c>
      <c r="R580" s="2" t="str">
        <f t="shared" si="118"/>
        <v xml:space="preserve">Helio G36 </v>
      </c>
      <c r="T580" t="s">
        <v>738</v>
      </c>
    </row>
    <row r="581" spans="1:20" x14ac:dyDescent="0.4">
      <c r="A581" t="s">
        <v>985</v>
      </c>
      <c r="B581" t="str">
        <f t="shared" si="107"/>
        <v xml:space="preserve">OPPO Reno11 5G </v>
      </c>
      <c r="C581" s="5" t="str">
        <f>MID(A581,FIND("(",A581)+1,FIND(",",A581)-FIND("(",A581)-1)</f>
        <v>Rock Grey</v>
      </c>
      <c r="D581" t="s">
        <v>331</v>
      </c>
      <c r="E581" s="3" t="str">
        <f t="shared" si="108"/>
        <v>27,999</v>
      </c>
      <c r="F581">
        <v>4.3</v>
      </c>
      <c r="G581" t="s">
        <v>358</v>
      </c>
      <c r="H581" s="4" t="str">
        <f t="shared" si="109"/>
        <v>28%</v>
      </c>
      <c r="I581" t="s">
        <v>983</v>
      </c>
      <c r="J581" s="2" t="str">
        <f t="shared" si="110"/>
        <v xml:space="preserve">10,013 </v>
      </c>
      <c r="K581" s="2" t="str">
        <f t="shared" si="111"/>
        <v xml:space="preserve"> 971 </v>
      </c>
      <c r="L581" s="2" t="str">
        <f t="shared" si="112"/>
        <v xml:space="preserve">8 GB </v>
      </c>
      <c r="M581" s="2" t="str">
        <f t="shared" si="113"/>
        <v xml:space="preserve">128 GB </v>
      </c>
      <c r="N581" s="2" t="str">
        <f t="shared" si="114"/>
        <v xml:space="preserve">6.7 </v>
      </c>
      <c r="O581" s="2" t="str">
        <f t="shared" si="115"/>
        <v>50</v>
      </c>
      <c r="P581" s="2" t="str">
        <f t="shared" si="116"/>
        <v>8MP + 32MP</v>
      </c>
      <c r="Q581" s="2" t="str">
        <f t="shared" si="117"/>
        <v xml:space="preserve">5000 </v>
      </c>
      <c r="R581" s="2" t="str">
        <f t="shared" si="118"/>
        <v xml:space="preserve">Mediatek Dimensity 7050 </v>
      </c>
      <c r="T581" t="s">
        <v>986</v>
      </c>
    </row>
    <row r="582" spans="1:20" x14ac:dyDescent="0.4">
      <c r="A582" t="s">
        <v>1030</v>
      </c>
      <c r="B582" t="str">
        <f t="shared" si="107"/>
        <v xml:space="preserve">itel S23 with Dual Sim| 50MP Rear Camera| 5000mAh Battery|Expandable Upto 1 TB </v>
      </c>
      <c r="C582" s="5" t="str">
        <f>MID(A582,FIND("(",A582)+1,FIND(",",A582)-FIND("(",A582)-1)</f>
        <v>Starry Black</v>
      </c>
      <c r="D582" t="s">
        <v>1031</v>
      </c>
      <c r="E582" s="3" t="str">
        <f t="shared" si="108"/>
        <v>7,449</v>
      </c>
      <c r="F582">
        <v>4.0999999999999996</v>
      </c>
      <c r="G582" t="s">
        <v>27</v>
      </c>
      <c r="H582" s="4" t="str">
        <f t="shared" si="109"/>
        <v>21%</v>
      </c>
      <c r="I582" t="s">
        <v>1032</v>
      </c>
      <c r="J582" s="2" t="str">
        <f t="shared" si="110"/>
        <v xml:space="preserve">723 </v>
      </c>
      <c r="K582" s="2" t="str">
        <f t="shared" si="111"/>
        <v xml:space="preserve"> 30 </v>
      </c>
      <c r="L582" s="2" t="str">
        <f t="shared" si="112"/>
        <v xml:space="preserve">4 GB </v>
      </c>
      <c r="M582" s="2" t="str">
        <f t="shared" si="113"/>
        <v xml:space="preserve">128 GB </v>
      </c>
      <c r="N582" s="2" t="str">
        <f t="shared" si="114"/>
        <v xml:space="preserve">6.6 </v>
      </c>
      <c r="O582" s="2" t="str">
        <f t="shared" si="115"/>
        <v>50</v>
      </c>
      <c r="P582" s="2" t="e">
        <f t="shared" si="116"/>
        <v>#VALUE!</v>
      </c>
      <c r="Q582" s="2" t="str">
        <f t="shared" si="117"/>
        <v xml:space="preserve"> | 8MP Front Camera5000 </v>
      </c>
      <c r="R582" s="2" t="str">
        <f t="shared" si="118"/>
        <v xml:space="preserve">Unisoc Tiger T606 </v>
      </c>
      <c r="T582" t="s">
        <v>1033</v>
      </c>
    </row>
    <row r="583" spans="1:20" x14ac:dyDescent="0.4">
      <c r="A583" t="s">
        <v>994</v>
      </c>
      <c r="B583" t="str">
        <f t="shared" si="107"/>
        <v xml:space="preserve">Nokia C22 </v>
      </c>
      <c r="C583" s="5" t="str">
        <f>MID(A583,FIND("(",A583)+1,FIND(",",A583)-FIND("(",A583)-1)</f>
        <v>Sand</v>
      </c>
      <c r="D583" t="s">
        <v>995</v>
      </c>
      <c r="E583" s="3" t="str">
        <f t="shared" si="108"/>
        <v>6,590</v>
      </c>
      <c r="F583">
        <v>3.6</v>
      </c>
      <c r="G583" t="s">
        <v>95</v>
      </c>
      <c r="H583" s="4" t="str">
        <f t="shared" si="109"/>
        <v>26%</v>
      </c>
      <c r="I583" t="s">
        <v>588</v>
      </c>
      <c r="J583" s="2" t="str">
        <f t="shared" si="110"/>
        <v xml:space="preserve">276 </v>
      </c>
      <c r="K583" s="2" t="str">
        <f t="shared" si="111"/>
        <v xml:space="preserve"> 5 </v>
      </c>
      <c r="L583" s="2" t="str">
        <f t="shared" si="112"/>
        <v xml:space="preserve">2 GB </v>
      </c>
      <c r="M583" s="2" t="str">
        <f t="shared" si="113"/>
        <v xml:space="preserve">64 GB </v>
      </c>
      <c r="N583" s="2" t="str">
        <f t="shared" si="114"/>
        <v xml:space="preserve">6.5 </v>
      </c>
      <c r="O583" s="2" t="str">
        <f t="shared" si="115"/>
        <v>13</v>
      </c>
      <c r="P583" s="2" t="e">
        <f t="shared" si="116"/>
        <v>#VALUE!</v>
      </c>
      <c r="Q583" s="2" t="str">
        <f t="shared" si="117"/>
        <v xml:space="preserve">5000 </v>
      </c>
      <c r="R583" s="2" t="e">
        <f t="shared" si="118"/>
        <v>#VALUE!</v>
      </c>
      <c r="T583" t="s">
        <v>589</v>
      </c>
    </row>
    <row r="584" spans="1:20" x14ac:dyDescent="0.4">
      <c r="A584" t="s">
        <v>35</v>
      </c>
      <c r="B584" t="str">
        <f t="shared" si="107"/>
        <v xml:space="preserve">REDMI Note 13 Pro 5G </v>
      </c>
      <c r="C584" s="5" t="str">
        <f>MID(A584,FIND("(",A584)+1,FIND(",",A584)-FIND("(",A584)-1)</f>
        <v>Arctic White</v>
      </c>
      <c r="D584" t="s">
        <v>6</v>
      </c>
      <c r="E584" s="3" t="str">
        <f t="shared" si="108"/>
        <v>24,999</v>
      </c>
      <c r="F584">
        <v>4.3</v>
      </c>
      <c r="G584" t="s">
        <v>7</v>
      </c>
      <c r="H584" s="4" t="str">
        <f t="shared" si="109"/>
        <v>13%</v>
      </c>
      <c r="I584" t="s">
        <v>8</v>
      </c>
      <c r="J584" s="2" t="str">
        <f t="shared" si="110"/>
        <v xml:space="preserve">16,522 </v>
      </c>
      <c r="K584" s="2" t="str">
        <f t="shared" si="111"/>
        <v xml:space="preserve"> 1,485 </v>
      </c>
      <c r="L584" s="2" t="str">
        <f t="shared" si="112"/>
        <v xml:space="preserve">8 GB </v>
      </c>
      <c r="M584" s="2" t="str">
        <f t="shared" si="113"/>
        <v xml:space="preserve">128 GB </v>
      </c>
      <c r="N584" s="2" t="str">
        <f t="shared" si="114"/>
        <v xml:space="preserve">6.67 </v>
      </c>
      <c r="O584" s="2" t="str">
        <f t="shared" si="115"/>
        <v>200</v>
      </c>
      <c r="P584" s="2" t="str">
        <f t="shared" si="116"/>
        <v>8MP + 2MP</v>
      </c>
      <c r="Q584" s="2" t="str">
        <f t="shared" si="117"/>
        <v xml:space="preserve">5100 </v>
      </c>
      <c r="R584" s="2" t="str">
        <f t="shared" si="118"/>
        <v xml:space="preserve">7s Gen 2 Mobile Platform 5G </v>
      </c>
      <c r="T584" t="s">
        <v>9</v>
      </c>
    </row>
    <row r="585" spans="1:20" x14ac:dyDescent="0.4">
      <c r="A585" t="s">
        <v>36</v>
      </c>
      <c r="B585" t="str">
        <f t="shared" si="107"/>
        <v xml:space="preserve">REDMI Note 13 Pro+ 5G </v>
      </c>
      <c r="C585" s="5" t="str">
        <f>MID(A585,FIND("(",A585)+1,FIND(",",A585)-FIND("(",A585)-1)</f>
        <v>Fusion Black</v>
      </c>
      <c r="D585" t="s">
        <v>11</v>
      </c>
      <c r="E585" s="3" t="str">
        <f t="shared" si="108"/>
        <v>30,999</v>
      </c>
      <c r="F585">
        <v>4.2</v>
      </c>
      <c r="G585" t="s">
        <v>12</v>
      </c>
      <c r="H585" s="4" t="str">
        <f t="shared" si="109"/>
        <v>8%</v>
      </c>
      <c r="I585" t="s">
        <v>13</v>
      </c>
      <c r="J585" s="2" t="str">
        <f t="shared" si="110"/>
        <v xml:space="preserve">7,304 </v>
      </c>
      <c r="K585" s="2" t="str">
        <f t="shared" si="111"/>
        <v xml:space="preserve"> 825 </v>
      </c>
      <c r="L585" s="2" t="str">
        <f t="shared" si="112"/>
        <v xml:space="preserve">8 GB </v>
      </c>
      <c r="M585" s="2" t="str">
        <f t="shared" si="113"/>
        <v xml:space="preserve">256 GB </v>
      </c>
      <c r="N585" s="2" t="str">
        <f t="shared" si="114"/>
        <v xml:space="preserve">6.67 </v>
      </c>
      <c r="O585" s="2" t="str">
        <f t="shared" si="115"/>
        <v>200</v>
      </c>
      <c r="P585" s="2" t="str">
        <f t="shared" si="116"/>
        <v>8MP + 2MP</v>
      </c>
      <c r="Q585" s="2" t="str">
        <f t="shared" si="117"/>
        <v xml:space="preserve">5000 </v>
      </c>
      <c r="R585" s="2" t="str">
        <f t="shared" si="118"/>
        <v xml:space="preserve">Dimensity 7200 Ultra 5G </v>
      </c>
      <c r="T585" t="s">
        <v>14</v>
      </c>
    </row>
    <row r="586" spans="1:20" x14ac:dyDescent="0.4">
      <c r="A586" t="s">
        <v>1024</v>
      </c>
      <c r="B586" t="str">
        <f t="shared" si="107"/>
        <v xml:space="preserve">POCO M6 Pro 5G </v>
      </c>
      <c r="C586" s="5" t="str">
        <f>MID(A586,FIND("(",A586)+1,FIND(",",A586)-FIND("(",A586)-1)</f>
        <v>Power Black</v>
      </c>
      <c r="D586" t="s">
        <v>26</v>
      </c>
      <c r="E586" s="3" t="str">
        <f t="shared" si="108"/>
        <v>14,999</v>
      </c>
      <c r="F586">
        <v>4.2</v>
      </c>
      <c r="G586" t="s">
        <v>61</v>
      </c>
      <c r="H586" s="4" t="str">
        <f t="shared" si="109"/>
        <v>16%</v>
      </c>
      <c r="I586" t="s">
        <v>1025</v>
      </c>
      <c r="J586" s="2" t="str">
        <f t="shared" si="110"/>
        <v xml:space="preserve">22,383 </v>
      </c>
      <c r="K586" s="2" t="str">
        <f t="shared" si="111"/>
        <v xml:space="preserve"> 1,683 </v>
      </c>
      <c r="L586" s="2" t="str">
        <f t="shared" si="112"/>
        <v xml:space="preserve">8 GB </v>
      </c>
      <c r="M586" s="2" t="str">
        <f t="shared" si="113"/>
        <v xml:space="preserve">256 GB </v>
      </c>
      <c r="N586" s="2" t="str">
        <f t="shared" si="114"/>
        <v xml:space="preserve">6.79 </v>
      </c>
      <c r="O586" s="2" t="str">
        <f t="shared" si="115"/>
        <v>50</v>
      </c>
      <c r="P586" s="2" t="str">
        <f t="shared" si="116"/>
        <v>2MP</v>
      </c>
      <c r="Q586" s="2" t="str">
        <f t="shared" si="117"/>
        <v xml:space="preserve">5000 </v>
      </c>
      <c r="R586" s="2" t="str">
        <f t="shared" si="118"/>
        <v xml:space="preserve">Snapdragon 4 Gen 2 </v>
      </c>
      <c r="T586" t="s">
        <v>245</v>
      </c>
    </row>
    <row r="587" spans="1:20" x14ac:dyDescent="0.4">
      <c r="A587" t="s">
        <v>1034</v>
      </c>
      <c r="B587" t="str">
        <f t="shared" si="107"/>
        <v xml:space="preserve">vivo Y02 </v>
      </c>
      <c r="C587" s="5" t="str">
        <f>MID(A587,FIND("(",A587)+1,FIND(",",A587)-FIND("(",A587)-1)</f>
        <v>Sunset Gold</v>
      </c>
      <c r="D587" t="s">
        <v>1035</v>
      </c>
      <c r="E587" s="3" t="str">
        <f t="shared" si="108"/>
        <v>8,050</v>
      </c>
      <c r="F587">
        <v>4.2</v>
      </c>
      <c r="G587" t="s">
        <v>222</v>
      </c>
      <c r="H587" s="4" t="str">
        <f t="shared" si="109"/>
        <v>38%</v>
      </c>
      <c r="I587" t="s">
        <v>679</v>
      </c>
      <c r="J587" s="2" t="str">
        <f t="shared" si="110"/>
        <v xml:space="preserve">1,343 </v>
      </c>
      <c r="K587" s="2" t="str">
        <f t="shared" si="111"/>
        <v xml:space="preserve"> 58 </v>
      </c>
      <c r="L587" s="2" t="str">
        <f t="shared" si="112"/>
        <v xml:space="preserve">3 GB </v>
      </c>
      <c r="M587" s="2" t="str">
        <f t="shared" si="113"/>
        <v xml:space="preserve">32 GB </v>
      </c>
      <c r="N587" s="2" t="str">
        <f t="shared" si="114"/>
        <v xml:space="preserve">6.51 </v>
      </c>
      <c r="O587" s="2" t="str">
        <f t="shared" si="115"/>
        <v>8</v>
      </c>
      <c r="P587" s="2" t="e">
        <f t="shared" si="116"/>
        <v>#VALUE!</v>
      </c>
      <c r="Q587" s="2" t="str">
        <f t="shared" si="117"/>
        <v xml:space="preserve">5000 </v>
      </c>
      <c r="R587" s="2" t="e">
        <f t="shared" si="118"/>
        <v>#VALUE!</v>
      </c>
      <c r="T587" t="s">
        <v>1036</v>
      </c>
    </row>
    <row r="588" spans="1:20" x14ac:dyDescent="0.4">
      <c r="A588" t="s">
        <v>43</v>
      </c>
      <c r="B588" t="str">
        <f t="shared" si="107"/>
        <v xml:space="preserve">REDMI Note 13 Pro 5G </v>
      </c>
      <c r="C588" s="5" t="str">
        <f>MID(A588,FIND("(",A588)+1,FIND(",",A588)-FIND("(",A588)-1)</f>
        <v>Coral Purple</v>
      </c>
      <c r="D588" t="s">
        <v>6</v>
      </c>
      <c r="E588" s="3" t="str">
        <f t="shared" si="108"/>
        <v>24,999</v>
      </c>
      <c r="F588">
        <v>4.3</v>
      </c>
      <c r="G588" t="s">
        <v>7</v>
      </c>
      <c r="H588" s="4" t="str">
        <f t="shared" si="109"/>
        <v>13%</v>
      </c>
      <c r="I588" t="s">
        <v>8</v>
      </c>
      <c r="J588" s="2" t="str">
        <f t="shared" si="110"/>
        <v xml:space="preserve">16,522 </v>
      </c>
      <c r="K588" s="2" t="str">
        <f t="shared" si="111"/>
        <v xml:space="preserve"> 1,485 </v>
      </c>
      <c r="L588" s="2" t="str">
        <f t="shared" si="112"/>
        <v xml:space="preserve">8 GB </v>
      </c>
      <c r="M588" s="2" t="str">
        <f t="shared" si="113"/>
        <v xml:space="preserve">128 GB </v>
      </c>
      <c r="N588" s="2" t="str">
        <f t="shared" si="114"/>
        <v xml:space="preserve">6.67 </v>
      </c>
      <c r="O588" s="2" t="str">
        <f t="shared" si="115"/>
        <v>200</v>
      </c>
      <c r="P588" s="2" t="str">
        <f t="shared" si="116"/>
        <v>8MP + 2MP</v>
      </c>
      <c r="Q588" s="2" t="str">
        <f t="shared" si="117"/>
        <v xml:space="preserve">5100 </v>
      </c>
      <c r="R588" s="2" t="str">
        <f t="shared" si="118"/>
        <v xml:space="preserve">7s Gen 2 Mobile Platform 5G </v>
      </c>
      <c r="T588" t="s">
        <v>9</v>
      </c>
    </row>
    <row r="589" spans="1:20" x14ac:dyDescent="0.4">
      <c r="A589" t="s">
        <v>44</v>
      </c>
      <c r="B589" t="str">
        <f t="shared" si="107"/>
        <v xml:space="preserve">REDMI Note 13 Pro+ 5G </v>
      </c>
      <c r="C589" s="5" t="str">
        <f>MID(A589,FIND("(",A589)+1,FIND(",",A589)-FIND("(",A589)-1)</f>
        <v>Fusion Purple</v>
      </c>
      <c r="D589" t="s">
        <v>11</v>
      </c>
      <c r="E589" s="3" t="str">
        <f t="shared" si="108"/>
        <v>30,999</v>
      </c>
      <c r="F589">
        <v>4.2</v>
      </c>
      <c r="G589" t="s">
        <v>12</v>
      </c>
      <c r="H589" s="4" t="str">
        <f t="shared" si="109"/>
        <v>8%</v>
      </c>
      <c r="I589" t="s">
        <v>13</v>
      </c>
      <c r="J589" s="2" t="str">
        <f t="shared" si="110"/>
        <v xml:space="preserve">7,304 </v>
      </c>
      <c r="K589" s="2" t="str">
        <f t="shared" si="111"/>
        <v xml:space="preserve"> 825 </v>
      </c>
      <c r="L589" s="2" t="str">
        <f t="shared" si="112"/>
        <v xml:space="preserve">8 GB </v>
      </c>
      <c r="M589" s="2" t="str">
        <f t="shared" si="113"/>
        <v xml:space="preserve">256 GB </v>
      </c>
      <c r="N589" s="2" t="str">
        <f t="shared" si="114"/>
        <v xml:space="preserve">6.67 </v>
      </c>
      <c r="O589" s="2" t="str">
        <f t="shared" si="115"/>
        <v>200</v>
      </c>
      <c r="P589" s="2" t="str">
        <f t="shared" si="116"/>
        <v>8MP + 2MP</v>
      </c>
      <c r="Q589" s="2" t="str">
        <f t="shared" si="117"/>
        <v xml:space="preserve">5000 </v>
      </c>
      <c r="R589" s="2" t="str">
        <f t="shared" si="118"/>
        <v xml:space="preserve">Dimensity 7200 Ultra 5G </v>
      </c>
      <c r="T589" t="s">
        <v>14</v>
      </c>
    </row>
    <row r="590" spans="1:20" x14ac:dyDescent="0.4">
      <c r="A590" t="s">
        <v>1037</v>
      </c>
      <c r="B590" t="str">
        <f t="shared" si="107"/>
        <v xml:space="preserve">vivo Y27 </v>
      </c>
      <c r="C590" s="5" t="str">
        <f>MID(A590,FIND("(",A590)+1,FIND(",",A590)-FIND("(",A590)-1)</f>
        <v>Burgundy Black</v>
      </c>
      <c r="D590" t="s">
        <v>130</v>
      </c>
      <c r="E590" s="3" t="str">
        <f t="shared" si="108"/>
        <v>10,999</v>
      </c>
      <c r="F590">
        <v>4.2</v>
      </c>
      <c r="G590" t="s">
        <v>149</v>
      </c>
      <c r="H590" s="4" t="str">
        <f t="shared" si="109"/>
        <v>42%</v>
      </c>
      <c r="I590" t="s">
        <v>1000</v>
      </c>
      <c r="J590" s="2" t="str">
        <f t="shared" si="110"/>
        <v xml:space="preserve">2,215 </v>
      </c>
      <c r="K590" s="2" t="str">
        <f t="shared" si="111"/>
        <v xml:space="preserve"> 99 </v>
      </c>
      <c r="L590" s="2" t="str">
        <f t="shared" si="112"/>
        <v xml:space="preserve">6 GB </v>
      </c>
      <c r="M590" s="2" t="str">
        <f t="shared" si="113"/>
        <v xml:space="preserve">128 GB </v>
      </c>
      <c r="N590" s="2" t="str">
        <f t="shared" si="114"/>
        <v xml:space="preserve">6.64 </v>
      </c>
      <c r="O590" s="2" t="str">
        <f t="shared" si="115"/>
        <v>50</v>
      </c>
      <c r="P590" s="2" t="str">
        <f t="shared" si="116"/>
        <v>2MP</v>
      </c>
      <c r="Q590" s="2" t="str">
        <f t="shared" si="117"/>
        <v xml:space="preserve">5000 </v>
      </c>
      <c r="R590" s="2" t="str">
        <f t="shared" si="118"/>
        <v xml:space="preserve">Helio G85 </v>
      </c>
      <c r="T590" t="s">
        <v>1001</v>
      </c>
    </row>
    <row r="591" spans="1:20" x14ac:dyDescent="0.4">
      <c r="A591" t="s">
        <v>1038</v>
      </c>
      <c r="B591" t="str">
        <f t="shared" si="107"/>
        <v xml:space="preserve">SAMSUNG Galaxy A23 5G </v>
      </c>
      <c r="C591" s="5" t="str">
        <f>MID(A591,FIND("(",A591)+1,FIND(",",A591)-FIND("(",A591)-1)</f>
        <v>Orange</v>
      </c>
      <c r="D591" t="s">
        <v>181</v>
      </c>
      <c r="E591" s="3" t="str">
        <f t="shared" si="108"/>
        <v>19,499</v>
      </c>
      <c r="F591">
        <v>4.0999999999999996</v>
      </c>
      <c r="G591" t="s">
        <v>958</v>
      </c>
      <c r="H591" s="4" t="str">
        <f t="shared" si="109"/>
        <v>32%</v>
      </c>
      <c r="I591" t="s">
        <v>1039</v>
      </c>
      <c r="J591" s="2" t="str">
        <f t="shared" si="110"/>
        <v xml:space="preserve">2,604 </v>
      </c>
      <c r="K591" s="2" t="str">
        <f t="shared" si="111"/>
        <v xml:space="preserve"> 174 </v>
      </c>
      <c r="L591" s="2" t="str">
        <f t="shared" si="112"/>
        <v xml:space="preserve">6 GB </v>
      </c>
      <c r="M591" s="2" t="str">
        <f t="shared" si="113"/>
        <v xml:space="preserve">128 GB </v>
      </c>
      <c r="N591" s="2" t="str">
        <f t="shared" si="114"/>
        <v xml:space="preserve">6.6 </v>
      </c>
      <c r="O591" s="2" t="str">
        <f t="shared" si="115"/>
        <v>50</v>
      </c>
      <c r="P591" s="2" t="str">
        <f t="shared" si="116"/>
        <v>5MP</v>
      </c>
      <c r="Q591" s="2" t="str">
        <f t="shared" si="117"/>
        <v xml:space="preserve">5000 </v>
      </c>
      <c r="R591" s="2" t="str">
        <f t="shared" si="118"/>
        <v xml:space="preserve">Qualcomm Snapdragon 695 (SM6375) </v>
      </c>
      <c r="T591" t="s">
        <v>1040</v>
      </c>
    </row>
    <row r="592" spans="1:20" x14ac:dyDescent="0.4">
      <c r="A592" t="s">
        <v>1041</v>
      </c>
      <c r="B592" t="str">
        <f t="shared" si="107"/>
        <v xml:space="preserve">Tecno Spark 10 5G </v>
      </c>
      <c r="C592" s="5" t="str">
        <f>MID(A592,FIND("(",A592)+1,FIND(",",A592)-FIND("(",A592)-1)</f>
        <v>Meta Black</v>
      </c>
      <c r="D592" t="s">
        <v>21</v>
      </c>
      <c r="E592" s="3" t="str">
        <f t="shared" si="108"/>
        <v>11,999</v>
      </c>
      <c r="F592">
        <v>4</v>
      </c>
      <c r="G592" t="s">
        <v>170</v>
      </c>
      <c r="H592" s="4" t="str">
        <f t="shared" si="109"/>
        <v>25%</v>
      </c>
      <c r="I592" t="s">
        <v>1042</v>
      </c>
      <c r="J592" s="2" t="str">
        <f t="shared" si="110"/>
        <v xml:space="preserve">266 </v>
      </c>
      <c r="K592" s="2" t="str">
        <f t="shared" si="111"/>
        <v xml:space="preserve"> 17 </v>
      </c>
      <c r="L592" s="2" t="str">
        <f t="shared" si="112"/>
        <v xml:space="preserve">8 GB </v>
      </c>
      <c r="M592" s="2" t="str">
        <f t="shared" si="113"/>
        <v xml:space="preserve">128 GB </v>
      </c>
      <c r="N592" s="2" t="str">
        <f t="shared" si="114"/>
        <v xml:space="preserve">6.6 </v>
      </c>
      <c r="O592" s="2" t="str">
        <f t="shared" si="115"/>
        <v>50</v>
      </c>
      <c r="P592" s="2" t="e">
        <f t="shared" si="116"/>
        <v>#VALUE!</v>
      </c>
      <c r="Q592" s="2" t="str">
        <f t="shared" si="117"/>
        <v xml:space="preserve">5000 </v>
      </c>
      <c r="R592" s="2" t="e">
        <f t="shared" si="118"/>
        <v>#VALUE!</v>
      </c>
      <c r="T592" t="s">
        <v>1043</v>
      </c>
    </row>
    <row r="593" spans="1:20" x14ac:dyDescent="0.4">
      <c r="A593" t="s">
        <v>1044</v>
      </c>
      <c r="B593" t="str">
        <f t="shared" si="107"/>
        <v xml:space="preserve">SAMSUNG galaxy M15 5G </v>
      </c>
      <c r="C593" s="5" t="str">
        <f>MID(A593,FIND("(",A593)+1,FIND(",",A593)-FIND("(",A593)-1)</f>
        <v>Celestrial Blue</v>
      </c>
      <c r="D593" t="s">
        <v>1045</v>
      </c>
      <c r="E593" s="3" t="str">
        <f t="shared" si="108"/>
        <v>13,998</v>
      </c>
      <c r="F593">
        <v>4.2</v>
      </c>
      <c r="G593" t="s">
        <v>123</v>
      </c>
      <c r="H593" s="4" t="str">
        <f t="shared" si="109"/>
        <v>17%</v>
      </c>
      <c r="I593" t="s">
        <v>1046</v>
      </c>
      <c r="J593" s="2" t="str">
        <f t="shared" si="110"/>
        <v xml:space="preserve">570 </v>
      </c>
      <c r="K593" s="2" t="str">
        <f t="shared" si="111"/>
        <v xml:space="preserve"> 28 </v>
      </c>
      <c r="L593" s="2" t="str">
        <f t="shared" si="112"/>
        <v xml:space="preserve">6 GB </v>
      </c>
      <c r="M593" s="2" t="str">
        <f t="shared" si="113"/>
        <v xml:space="preserve">128 GB </v>
      </c>
      <c r="N593" s="2" t="str">
        <f t="shared" si="114"/>
        <v xml:space="preserve">6.5 </v>
      </c>
      <c r="O593" s="2" t="str">
        <f t="shared" si="115"/>
        <v>50</v>
      </c>
      <c r="P593" s="2" t="e">
        <f t="shared" si="116"/>
        <v>#VALUE!</v>
      </c>
      <c r="Q593" s="2" t="str">
        <f t="shared" si="117"/>
        <v xml:space="preserve">6000 </v>
      </c>
      <c r="R593" s="2" t="str">
        <f t="shared" si="118"/>
        <v xml:space="preserve">MediaTek </v>
      </c>
      <c r="T593" t="s">
        <v>1047</v>
      </c>
    </row>
    <row r="594" spans="1:20" x14ac:dyDescent="0.4">
      <c r="A594" t="s">
        <v>1048</v>
      </c>
      <c r="B594" t="str">
        <f t="shared" si="107"/>
        <v xml:space="preserve">OnePlus Nord CE3 5G </v>
      </c>
      <c r="C594" s="5" t="str">
        <f>MID(A594,FIND("(",A594)+1,FIND(",",A594)-FIND("(",A594)-1)</f>
        <v>Grey Shimmer</v>
      </c>
      <c r="D594" t="s">
        <v>1049</v>
      </c>
      <c r="E594" s="3" t="str">
        <f t="shared" si="108"/>
        <v>21,556</v>
      </c>
      <c r="F594">
        <v>4.4000000000000004</v>
      </c>
      <c r="G594" t="s">
        <v>22</v>
      </c>
      <c r="H594" s="4" t="str">
        <f t="shared" si="109"/>
        <v>20%</v>
      </c>
      <c r="I594" t="s">
        <v>1050</v>
      </c>
      <c r="J594" s="2" t="str">
        <f t="shared" si="110"/>
        <v xml:space="preserve">9,406 </v>
      </c>
      <c r="K594" s="2" t="str">
        <f t="shared" si="111"/>
        <v xml:space="preserve"> 782 </v>
      </c>
      <c r="L594" s="2" t="str">
        <f t="shared" si="112"/>
        <v xml:space="preserve">8 GB </v>
      </c>
      <c r="M594" s="2" t="str">
        <f t="shared" si="113"/>
        <v xml:space="preserve">128 GB </v>
      </c>
      <c r="N594" s="2" t="str">
        <f t="shared" si="114"/>
        <v xml:space="preserve">6.7 </v>
      </c>
      <c r="O594" s="2" t="str">
        <f t="shared" si="115"/>
        <v>50</v>
      </c>
      <c r="P594" s="2" t="e">
        <f t="shared" si="116"/>
        <v>#VALUE!</v>
      </c>
      <c r="Q594" s="2" t="str">
        <f t="shared" si="117"/>
        <v xml:space="preserve">5000 </v>
      </c>
      <c r="R594" s="2" t="e">
        <f t="shared" si="118"/>
        <v>#VALUE!</v>
      </c>
      <c r="T594" t="s">
        <v>1051</v>
      </c>
    </row>
    <row r="595" spans="1:20" x14ac:dyDescent="0.4">
      <c r="A595" t="s">
        <v>970</v>
      </c>
      <c r="B595" t="str">
        <f t="shared" si="107"/>
        <v xml:space="preserve">I Kall K333 Plus Touch and Type </v>
      </c>
      <c r="C595" s="5" t="str">
        <f>MID(A595,FIND("(",A595)+1,FIND(",",A595)-FIND("(",A595)-1)</f>
        <v>Blue</v>
      </c>
      <c r="D595" t="s">
        <v>971</v>
      </c>
      <c r="E595" s="3" t="str">
        <f t="shared" si="108"/>
        <v>2,928</v>
      </c>
      <c r="F595">
        <v>3.4</v>
      </c>
      <c r="G595" t="s">
        <v>32</v>
      </c>
      <c r="H595" s="4" t="str">
        <f t="shared" si="109"/>
        <v>41%</v>
      </c>
      <c r="I595" t="s">
        <v>972</v>
      </c>
      <c r="J595" s="2" t="str">
        <f t="shared" si="110"/>
        <v xml:space="preserve">820 </v>
      </c>
      <c r="K595" s="2" t="str">
        <f t="shared" si="111"/>
        <v xml:space="preserve"> 78 </v>
      </c>
      <c r="L595" s="2" t="str">
        <f t="shared" si="112"/>
        <v xml:space="preserve">2 GB </v>
      </c>
      <c r="M595" s="2" t="str">
        <f t="shared" si="113"/>
        <v xml:space="preserve">16 GB </v>
      </c>
      <c r="N595" s="2" t="str">
        <f t="shared" si="114"/>
        <v xml:space="preserve">2.8 </v>
      </c>
      <c r="O595" s="2" t="str">
        <f t="shared" si="115"/>
        <v>2</v>
      </c>
      <c r="P595" s="2" t="e">
        <f t="shared" si="116"/>
        <v>#VALUE!</v>
      </c>
      <c r="Q595" s="2" t="str">
        <f t="shared" si="117"/>
        <v xml:space="preserve">2000 </v>
      </c>
      <c r="R595" s="2" t="e">
        <f t="shared" si="118"/>
        <v>#VALUE!</v>
      </c>
      <c r="T595" t="s">
        <v>973</v>
      </c>
    </row>
    <row r="596" spans="1:20" x14ac:dyDescent="0.4">
      <c r="A596" t="s">
        <v>1052</v>
      </c>
      <c r="B596" t="str">
        <f t="shared" si="107"/>
        <v xml:space="preserve">itel A70 </v>
      </c>
      <c r="C596" s="5" t="str">
        <f>MID(A596,FIND("(",A596)+1,FIND(",",A596)-FIND("(",A596)-1)</f>
        <v>Starlish Black</v>
      </c>
      <c r="D596" t="s">
        <v>1053</v>
      </c>
      <c r="E596" s="3" t="str">
        <f t="shared" si="108"/>
        <v>7,439</v>
      </c>
      <c r="F596">
        <v>4.0999999999999996</v>
      </c>
      <c r="G596" t="s">
        <v>958</v>
      </c>
      <c r="H596" s="4" t="str">
        <f t="shared" si="109"/>
        <v>32%</v>
      </c>
      <c r="I596" t="s">
        <v>1054</v>
      </c>
      <c r="J596" s="2" t="str">
        <f t="shared" si="110"/>
        <v xml:space="preserve">107 </v>
      </c>
      <c r="K596" s="2" t="str">
        <f t="shared" si="111"/>
        <v xml:space="preserve"> 3 </v>
      </c>
      <c r="L596" s="2" t="str">
        <f t="shared" si="112"/>
        <v xml:space="preserve">4 GB </v>
      </c>
      <c r="M596" s="2" t="str">
        <f t="shared" si="113"/>
        <v xml:space="preserve">256 GB </v>
      </c>
      <c r="N596" s="2" t="str">
        <f t="shared" si="114"/>
        <v xml:space="preserve">6.6 </v>
      </c>
      <c r="O596" s="2" t="str">
        <f t="shared" si="115"/>
        <v>13</v>
      </c>
      <c r="P596" s="2" t="e">
        <f t="shared" si="116"/>
        <v>#VALUE!</v>
      </c>
      <c r="Q596" s="2" t="str">
        <f t="shared" si="117"/>
        <v xml:space="preserve">5000 </v>
      </c>
      <c r="R596" s="2" t="e">
        <f t="shared" si="118"/>
        <v>#VALUE!</v>
      </c>
      <c r="T596" t="s">
        <v>1055</v>
      </c>
    </row>
    <row r="597" spans="1:20" x14ac:dyDescent="0.4">
      <c r="A597" t="s">
        <v>1056</v>
      </c>
      <c r="B597" t="str">
        <f t="shared" si="107"/>
        <v xml:space="preserve">vivo V30e </v>
      </c>
      <c r="C597" s="5" t="str">
        <f>MID(A597,FIND("(",A597)+1,FIND(",",A597)-FIND("(",A597)-1)</f>
        <v>Silk Blue</v>
      </c>
      <c r="D597" t="s">
        <v>1057</v>
      </c>
      <c r="E597" s="3" t="str">
        <f t="shared" si="108"/>
        <v>29,740</v>
      </c>
      <c r="F597">
        <v>4.4000000000000004</v>
      </c>
      <c r="G597" t="s">
        <v>81</v>
      </c>
      <c r="H597" s="4" t="str">
        <f t="shared" si="109"/>
        <v>15%</v>
      </c>
      <c r="I597" t="s">
        <v>827</v>
      </c>
      <c r="J597" s="2" t="str">
        <f t="shared" si="110"/>
        <v xml:space="preserve">2,571 </v>
      </c>
      <c r="K597" s="2" t="str">
        <f t="shared" si="111"/>
        <v xml:space="preserve"> 190 </v>
      </c>
      <c r="L597" s="2" t="str">
        <f t="shared" si="112"/>
        <v xml:space="preserve">8 GB </v>
      </c>
      <c r="M597" s="2" t="str">
        <f t="shared" si="113"/>
        <v xml:space="preserve">256 GB </v>
      </c>
      <c r="N597" s="2" t="str">
        <f t="shared" si="114"/>
        <v xml:space="preserve">6.78 </v>
      </c>
      <c r="O597" s="2" t="str">
        <f t="shared" si="115"/>
        <v>50</v>
      </c>
      <c r="P597" s="2" t="str">
        <f t="shared" si="116"/>
        <v>8MP</v>
      </c>
      <c r="Q597" s="2" t="str">
        <f t="shared" si="117"/>
        <v xml:space="preserve">5500 </v>
      </c>
      <c r="R597" s="2" t="str">
        <f t="shared" si="118"/>
        <v xml:space="preserve">6 Gen 1 </v>
      </c>
      <c r="T597" t="s">
        <v>843</v>
      </c>
    </row>
    <row r="598" spans="1:20" x14ac:dyDescent="0.4">
      <c r="A598" t="s">
        <v>1058</v>
      </c>
      <c r="B598" t="str">
        <f t="shared" si="107"/>
        <v xml:space="preserve">MOTOROLA G04 </v>
      </c>
      <c r="C598" s="5" t="str">
        <f>MID(A598,FIND("(",A598)+1,FIND(",",A598)-FIND("(",A598)-1)</f>
        <v>Satin Blue</v>
      </c>
      <c r="D598" t="s">
        <v>46</v>
      </c>
      <c r="E598" s="3" t="str">
        <f t="shared" si="108"/>
        <v>6,999</v>
      </c>
      <c r="F598">
        <v>4.2</v>
      </c>
      <c r="G598" t="s">
        <v>71</v>
      </c>
      <c r="H598" s="4" t="str">
        <f t="shared" si="109"/>
        <v>30%</v>
      </c>
      <c r="I598" t="s">
        <v>729</v>
      </c>
      <c r="J598" s="2" t="str">
        <f t="shared" si="110"/>
        <v xml:space="preserve">13,547 </v>
      </c>
      <c r="K598" s="2" t="str">
        <f t="shared" si="111"/>
        <v xml:space="preserve"> 868 </v>
      </c>
      <c r="L598" s="2" t="str">
        <f t="shared" si="112"/>
        <v xml:space="preserve">4 GB </v>
      </c>
      <c r="M598" s="2" t="str">
        <f t="shared" si="113"/>
        <v xml:space="preserve">64 GB </v>
      </c>
      <c r="N598" s="2" t="str">
        <f t="shared" si="114"/>
        <v xml:space="preserve">6.6 </v>
      </c>
      <c r="O598" s="2" t="str">
        <f t="shared" si="115"/>
        <v>16</v>
      </c>
      <c r="P598" s="2" t="e">
        <f t="shared" si="116"/>
        <v>#VALUE!</v>
      </c>
      <c r="Q598" s="2" t="str">
        <f t="shared" si="117"/>
        <v xml:space="preserve"> | 5MP Front Camera5000 </v>
      </c>
      <c r="R598" s="2" t="str">
        <f t="shared" si="118"/>
        <v xml:space="preserve">Unisoc T606 </v>
      </c>
      <c r="T598" t="s">
        <v>730</v>
      </c>
    </row>
    <row r="599" spans="1:20" x14ac:dyDescent="0.4">
      <c r="A599" t="s">
        <v>1059</v>
      </c>
      <c r="B599" t="str">
        <f t="shared" si="107"/>
        <v xml:space="preserve">SAMSUNG Galaxy A13 </v>
      </c>
      <c r="C599" s="5" t="str">
        <f>MID(A599,FIND("(",A599)+1,FIND(",",A599)-FIND("(",A599)-1)</f>
        <v>Black</v>
      </c>
      <c r="D599" t="s">
        <v>1060</v>
      </c>
      <c r="E599" s="3" t="str">
        <f t="shared" si="108"/>
        <v>17,499</v>
      </c>
      <c r="F599">
        <v>4.2</v>
      </c>
      <c r="G599" t="s">
        <v>61</v>
      </c>
      <c r="H599" s="4" t="str">
        <f t="shared" si="109"/>
        <v>16%</v>
      </c>
      <c r="I599" t="s">
        <v>1061</v>
      </c>
      <c r="J599" s="2" t="str">
        <f t="shared" si="110"/>
        <v xml:space="preserve">537 </v>
      </c>
      <c r="K599" s="2" t="str">
        <f t="shared" si="111"/>
        <v xml:space="preserve"> 27 </v>
      </c>
      <c r="L599" s="2" t="str">
        <f t="shared" si="112"/>
        <v xml:space="preserve">6 GB </v>
      </c>
      <c r="M599" s="2" t="str">
        <f t="shared" si="113"/>
        <v xml:space="preserve">128 GB </v>
      </c>
      <c r="N599" s="2" t="str">
        <f t="shared" si="114"/>
        <v xml:space="preserve">6.6 </v>
      </c>
      <c r="O599" s="2" t="str">
        <f t="shared" si="115"/>
        <v>50</v>
      </c>
      <c r="P599" s="2" t="str">
        <f t="shared" si="116"/>
        <v>5MP + 2MP + 2MP</v>
      </c>
      <c r="Q599" s="2" t="str">
        <f t="shared" si="117"/>
        <v xml:space="preserve">5000 </v>
      </c>
      <c r="R599" s="2" t="str">
        <f t="shared" si="118"/>
        <v xml:space="preserve">Exynos Octa Core </v>
      </c>
      <c r="T599" t="s">
        <v>1062</v>
      </c>
    </row>
    <row r="600" spans="1:20" x14ac:dyDescent="0.4">
      <c r="A600" t="s">
        <v>999</v>
      </c>
      <c r="B600" t="str">
        <f t="shared" si="107"/>
        <v xml:space="preserve">vivo Y27 </v>
      </c>
      <c r="C600" s="5" t="str">
        <f>MID(A600,FIND("(",A600)+1,FIND(",",A600)-FIND("(",A600)-1)</f>
        <v>Sea Blue</v>
      </c>
      <c r="D600" t="s">
        <v>243</v>
      </c>
      <c r="E600" s="3" t="str">
        <f t="shared" si="108"/>
        <v>13,999</v>
      </c>
      <c r="F600">
        <v>4.2</v>
      </c>
      <c r="G600" t="s">
        <v>95</v>
      </c>
      <c r="H600" s="4" t="str">
        <f t="shared" si="109"/>
        <v>26%</v>
      </c>
      <c r="I600" t="s">
        <v>1000</v>
      </c>
      <c r="J600" s="2" t="str">
        <f t="shared" si="110"/>
        <v xml:space="preserve">2,215 </v>
      </c>
      <c r="K600" s="2" t="str">
        <f t="shared" si="111"/>
        <v xml:space="preserve"> 99 </v>
      </c>
      <c r="L600" s="2" t="str">
        <f t="shared" si="112"/>
        <v xml:space="preserve">6 GB </v>
      </c>
      <c r="M600" s="2" t="str">
        <f t="shared" si="113"/>
        <v xml:space="preserve">128 GB </v>
      </c>
      <c r="N600" s="2" t="str">
        <f t="shared" si="114"/>
        <v xml:space="preserve">6.64 </v>
      </c>
      <c r="O600" s="2" t="str">
        <f t="shared" si="115"/>
        <v>50</v>
      </c>
      <c r="P600" s="2" t="str">
        <f t="shared" si="116"/>
        <v>2MP</v>
      </c>
      <c r="Q600" s="2" t="str">
        <f t="shared" si="117"/>
        <v xml:space="preserve">5000 </v>
      </c>
      <c r="R600" s="2" t="str">
        <f t="shared" si="118"/>
        <v xml:space="preserve">Helio G85 </v>
      </c>
      <c r="T600" t="s">
        <v>1001</v>
      </c>
    </row>
    <row r="601" spans="1:20" x14ac:dyDescent="0.4">
      <c r="A601" t="s">
        <v>987</v>
      </c>
      <c r="B601" t="str">
        <f t="shared" si="107"/>
        <v xml:space="preserve">POCO F5 5G </v>
      </c>
      <c r="C601" s="5" t="str">
        <f>MID(A601,FIND("(",A601)+1,FIND(",",A601)-FIND("(",A601)-1)</f>
        <v>Carbon Black</v>
      </c>
      <c r="D601" t="s">
        <v>523</v>
      </c>
      <c r="E601" s="3" t="str">
        <f t="shared" si="108"/>
        <v>33,999</v>
      </c>
      <c r="F601">
        <v>4.3</v>
      </c>
      <c r="G601" t="s">
        <v>81</v>
      </c>
      <c r="H601" s="4" t="str">
        <f t="shared" si="109"/>
        <v>15%</v>
      </c>
      <c r="I601" t="s">
        <v>988</v>
      </c>
      <c r="J601" s="2" t="str">
        <f t="shared" si="110"/>
        <v xml:space="preserve">5,284 </v>
      </c>
      <c r="K601" s="2" t="str">
        <f t="shared" si="111"/>
        <v xml:space="preserve"> 642 </v>
      </c>
      <c r="L601" s="2" t="str">
        <f t="shared" si="112"/>
        <v xml:space="preserve">12 GB </v>
      </c>
      <c r="M601" s="2" t="str">
        <f t="shared" si="113"/>
        <v xml:space="preserve">256 GB </v>
      </c>
      <c r="N601" s="2" t="str">
        <f t="shared" si="114"/>
        <v xml:space="preserve">6.67 </v>
      </c>
      <c r="O601" s="2" t="str">
        <f t="shared" si="115"/>
        <v>64</v>
      </c>
      <c r="P601" s="2" t="str">
        <f t="shared" si="116"/>
        <v>8MP + 2MP</v>
      </c>
      <c r="Q601" s="2" t="str">
        <f t="shared" si="117"/>
        <v xml:space="preserve">5000 </v>
      </c>
      <c r="R601" s="2" t="str">
        <f t="shared" si="118"/>
        <v xml:space="preserve">Qualcomm Snapdragon 7+ Gen 2 (4nm) </v>
      </c>
      <c r="T601" t="s">
        <v>989</v>
      </c>
    </row>
    <row r="602" spans="1:20" x14ac:dyDescent="0.4">
      <c r="A602" t="s">
        <v>1063</v>
      </c>
      <c r="B602" t="str">
        <f t="shared" si="107"/>
        <v xml:space="preserve">SAMSUNG Galaxy M33 5G </v>
      </c>
      <c r="C602" s="5" t="str">
        <f>MID(A602,FIND("(",A602)+1,FIND(",",A602)-FIND("(",A602)-1)</f>
        <v>Mystique Green</v>
      </c>
      <c r="D602" t="s">
        <v>138</v>
      </c>
      <c r="E602" s="3" t="str">
        <f t="shared" si="108"/>
        <v>17,999</v>
      </c>
      <c r="F602">
        <v>4.2</v>
      </c>
      <c r="G602" t="s">
        <v>358</v>
      </c>
      <c r="H602" s="4" t="str">
        <f t="shared" si="109"/>
        <v>28%</v>
      </c>
      <c r="I602" t="s">
        <v>1064</v>
      </c>
      <c r="J602" s="2" t="str">
        <f t="shared" si="110"/>
        <v xml:space="preserve">12,921 </v>
      </c>
      <c r="K602" s="2" t="str">
        <f t="shared" si="111"/>
        <v xml:space="preserve"> 896 </v>
      </c>
      <c r="L602" s="2" t="str">
        <f t="shared" si="112"/>
        <v xml:space="preserve">6 GB </v>
      </c>
      <c r="M602" s="2" t="str">
        <f t="shared" si="113"/>
        <v xml:space="preserve">128 GB </v>
      </c>
      <c r="N602" s="2" t="str">
        <f t="shared" si="114"/>
        <v xml:space="preserve">6.59 </v>
      </c>
      <c r="O602" s="2" t="str">
        <f t="shared" si="115"/>
        <v>50</v>
      </c>
      <c r="P602" s="2" t="e">
        <f t="shared" si="116"/>
        <v>#VALUE!</v>
      </c>
      <c r="Q602" s="2" t="str">
        <f t="shared" si="117"/>
        <v xml:space="preserve">6000 </v>
      </c>
      <c r="R602" s="2" t="e">
        <f t="shared" si="118"/>
        <v>#VALUE!</v>
      </c>
      <c r="T602" t="s">
        <v>1065</v>
      </c>
    </row>
    <row r="603" spans="1:20" x14ac:dyDescent="0.4">
      <c r="A603" t="s">
        <v>568</v>
      </c>
      <c r="B603" t="str">
        <f t="shared" si="107"/>
        <v xml:space="preserve">SAMSUNG Galaxy A15 5G </v>
      </c>
      <c r="C603" s="5" t="str">
        <f>MID(A603,FIND("(",A603)+1,FIND(",",A603)-FIND("(",A603)-1)</f>
        <v>Blue</v>
      </c>
      <c r="D603" t="s">
        <v>1066</v>
      </c>
      <c r="E603" s="3" t="str">
        <f t="shared" si="108"/>
        <v>20,299</v>
      </c>
      <c r="F603">
        <v>4.2</v>
      </c>
      <c r="G603" t="s">
        <v>615</v>
      </c>
      <c r="H603" s="4" t="str">
        <f t="shared" si="109"/>
        <v>5%</v>
      </c>
      <c r="I603" t="s">
        <v>796</v>
      </c>
      <c r="J603" s="2" t="str">
        <f t="shared" si="110"/>
        <v xml:space="preserve">1,294 </v>
      </c>
      <c r="K603" s="2" t="str">
        <f t="shared" si="111"/>
        <v xml:space="preserve"> 87 </v>
      </c>
      <c r="L603" s="2" t="str">
        <f t="shared" si="112"/>
        <v xml:space="preserve">8 GB </v>
      </c>
      <c r="M603" s="2" t="str">
        <f t="shared" si="113"/>
        <v xml:space="preserve">128 GB </v>
      </c>
      <c r="N603" s="2" t="str">
        <f t="shared" si="114"/>
        <v xml:space="preserve">6.5 </v>
      </c>
      <c r="O603" s="2" t="str">
        <f t="shared" si="115"/>
        <v>50</v>
      </c>
      <c r="P603" s="2" t="str">
        <f t="shared" si="116"/>
        <v>5MP + 2MP</v>
      </c>
      <c r="Q603" s="2" t="str">
        <f t="shared" si="117"/>
        <v xml:space="preserve">5000 </v>
      </c>
      <c r="R603" s="2" t="str">
        <f t="shared" si="118"/>
        <v xml:space="preserve">Dimensity 6100+ </v>
      </c>
      <c r="T603" t="s">
        <v>797</v>
      </c>
    </row>
    <row r="604" spans="1:20" x14ac:dyDescent="0.4">
      <c r="A604" t="s">
        <v>5</v>
      </c>
      <c r="B604" t="str">
        <f t="shared" si="107"/>
        <v xml:space="preserve">REDMI Note 13 Pro 5G </v>
      </c>
      <c r="C604" s="5" t="str">
        <f>MID(A604,FIND("(",A604)+1,FIND(",",A604)-FIND("(",A604)-1)</f>
        <v>Midnight Black</v>
      </c>
      <c r="D604" t="s">
        <v>6</v>
      </c>
      <c r="E604" s="3" t="str">
        <f t="shared" si="108"/>
        <v>24,999</v>
      </c>
      <c r="F604">
        <v>4.3</v>
      </c>
      <c r="G604" t="s">
        <v>7</v>
      </c>
      <c r="H604" s="4" t="str">
        <f t="shared" si="109"/>
        <v>13%</v>
      </c>
      <c r="I604" t="s">
        <v>8</v>
      </c>
      <c r="J604" s="2" t="str">
        <f t="shared" si="110"/>
        <v xml:space="preserve">16,522 </v>
      </c>
      <c r="K604" s="2" t="str">
        <f t="shared" si="111"/>
        <v xml:space="preserve"> 1,485 </v>
      </c>
      <c r="L604" s="2" t="str">
        <f t="shared" si="112"/>
        <v xml:space="preserve">8 GB </v>
      </c>
      <c r="M604" s="2" t="str">
        <f t="shared" si="113"/>
        <v xml:space="preserve">128 GB </v>
      </c>
      <c r="N604" s="2" t="str">
        <f t="shared" si="114"/>
        <v xml:space="preserve">6.67 </v>
      </c>
      <c r="O604" s="2" t="str">
        <f t="shared" si="115"/>
        <v>200</v>
      </c>
      <c r="P604" s="2" t="str">
        <f t="shared" si="116"/>
        <v>8MP + 2MP</v>
      </c>
      <c r="Q604" s="2" t="str">
        <f t="shared" si="117"/>
        <v xml:space="preserve">5100 </v>
      </c>
      <c r="R604" s="2" t="str">
        <f t="shared" si="118"/>
        <v xml:space="preserve">7s Gen 2 Mobile Platform 5G </v>
      </c>
      <c r="T604" t="s">
        <v>9</v>
      </c>
    </row>
    <row r="605" spans="1:20" x14ac:dyDescent="0.4">
      <c r="A605" t="s">
        <v>10</v>
      </c>
      <c r="B605" t="str">
        <f t="shared" si="107"/>
        <v xml:space="preserve">REDMI Note 13 Pro+ 5G </v>
      </c>
      <c r="C605" s="5" t="str">
        <f>MID(A605,FIND("(",A605)+1,FIND(",",A605)-FIND("(",A605)-1)</f>
        <v>Fusion White</v>
      </c>
      <c r="D605" t="s">
        <v>11</v>
      </c>
      <c r="E605" s="3" t="str">
        <f t="shared" si="108"/>
        <v>30,999</v>
      </c>
      <c r="F605">
        <v>4.2</v>
      </c>
      <c r="G605" t="s">
        <v>12</v>
      </c>
      <c r="H605" s="4" t="str">
        <f t="shared" si="109"/>
        <v>8%</v>
      </c>
      <c r="I605" t="s">
        <v>13</v>
      </c>
      <c r="J605" s="2" t="str">
        <f t="shared" si="110"/>
        <v xml:space="preserve">7,304 </v>
      </c>
      <c r="K605" s="2" t="str">
        <f t="shared" si="111"/>
        <v xml:space="preserve"> 825 </v>
      </c>
      <c r="L605" s="2" t="str">
        <f t="shared" si="112"/>
        <v xml:space="preserve">8 GB </v>
      </c>
      <c r="M605" s="2" t="str">
        <f t="shared" si="113"/>
        <v xml:space="preserve">256 GB </v>
      </c>
      <c r="N605" s="2" t="str">
        <f t="shared" si="114"/>
        <v xml:space="preserve">6.67 </v>
      </c>
      <c r="O605" s="2" t="str">
        <f t="shared" si="115"/>
        <v>200</v>
      </c>
      <c r="P605" s="2" t="str">
        <f t="shared" si="116"/>
        <v>8MP + 2MP</v>
      </c>
      <c r="Q605" s="2" t="str">
        <f t="shared" si="117"/>
        <v xml:space="preserve">5000 </v>
      </c>
      <c r="R605" s="2" t="str">
        <f t="shared" si="118"/>
        <v xml:space="preserve">Dimensity 7200 Ultra 5G </v>
      </c>
      <c r="T605" t="s">
        <v>14</v>
      </c>
    </row>
    <row r="606" spans="1:20" x14ac:dyDescent="0.4">
      <c r="A606" t="s">
        <v>982</v>
      </c>
      <c r="B606" t="str">
        <f t="shared" si="107"/>
        <v xml:space="preserve">OPPO Reno11 5G </v>
      </c>
      <c r="C606" s="5" t="str">
        <f>MID(A606,FIND("(",A606)+1,FIND(",",A606)-FIND("(",A606)-1)</f>
        <v>Rock Grey</v>
      </c>
      <c r="D606" t="s">
        <v>756</v>
      </c>
      <c r="E606" s="3" t="str">
        <f t="shared" si="108"/>
        <v>29,999</v>
      </c>
      <c r="F606">
        <v>4.3</v>
      </c>
      <c r="G606" t="s">
        <v>95</v>
      </c>
      <c r="H606" s="4" t="str">
        <f t="shared" si="109"/>
        <v>26%</v>
      </c>
      <c r="I606" t="s">
        <v>983</v>
      </c>
      <c r="J606" s="2" t="str">
        <f t="shared" si="110"/>
        <v xml:space="preserve">10,013 </v>
      </c>
      <c r="K606" s="2" t="str">
        <f t="shared" si="111"/>
        <v xml:space="preserve"> 971 </v>
      </c>
      <c r="L606" s="2" t="str">
        <f t="shared" si="112"/>
        <v xml:space="preserve">8 GB </v>
      </c>
      <c r="M606" s="2" t="str">
        <f t="shared" si="113"/>
        <v xml:space="preserve">256 GB </v>
      </c>
      <c r="N606" s="2" t="str">
        <f t="shared" si="114"/>
        <v xml:space="preserve">6.7 </v>
      </c>
      <c r="O606" s="2" t="str">
        <f t="shared" si="115"/>
        <v>50</v>
      </c>
      <c r="P606" s="2" t="str">
        <f t="shared" si="116"/>
        <v>8MP + 32MP</v>
      </c>
      <c r="Q606" s="2" t="str">
        <f t="shared" si="117"/>
        <v xml:space="preserve">5000 </v>
      </c>
      <c r="R606" s="2" t="str">
        <f t="shared" si="118"/>
        <v xml:space="preserve">Mediatek Dimensity 7050 </v>
      </c>
      <c r="T606" t="s">
        <v>984</v>
      </c>
    </row>
    <row r="607" spans="1:20" x14ac:dyDescent="0.4">
      <c r="A607" t="s">
        <v>1067</v>
      </c>
      <c r="B607" t="str">
        <f t="shared" si="107"/>
        <v xml:space="preserve">OPPO Reno11 5G </v>
      </c>
      <c r="C607" s="5" t="str">
        <f>MID(A607,FIND("(",A607)+1,FIND(",",A607)-FIND("(",A607)-1)</f>
        <v>Wave Green</v>
      </c>
      <c r="D607" t="s">
        <v>756</v>
      </c>
      <c r="E607" s="3" t="str">
        <f t="shared" si="108"/>
        <v>29,999</v>
      </c>
      <c r="F607">
        <v>4.3</v>
      </c>
      <c r="G607" t="s">
        <v>95</v>
      </c>
      <c r="H607" s="4" t="str">
        <f t="shared" si="109"/>
        <v>26%</v>
      </c>
      <c r="I607" t="s">
        <v>983</v>
      </c>
      <c r="J607" s="2" t="str">
        <f t="shared" si="110"/>
        <v xml:space="preserve">10,013 </v>
      </c>
      <c r="K607" s="2" t="str">
        <f t="shared" si="111"/>
        <v xml:space="preserve"> 971 </v>
      </c>
      <c r="L607" s="2" t="str">
        <f t="shared" si="112"/>
        <v xml:space="preserve">8 GB </v>
      </c>
      <c r="M607" s="2" t="str">
        <f t="shared" si="113"/>
        <v xml:space="preserve">256 GB </v>
      </c>
      <c r="N607" s="2" t="str">
        <f t="shared" si="114"/>
        <v xml:space="preserve">6.7 </v>
      </c>
      <c r="O607" s="2" t="str">
        <f t="shared" si="115"/>
        <v>50</v>
      </c>
      <c r="P607" s="2" t="str">
        <f t="shared" si="116"/>
        <v>8MP + 32MP</v>
      </c>
      <c r="Q607" s="2" t="str">
        <f t="shared" si="117"/>
        <v xml:space="preserve">5000 </v>
      </c>
      <c r="R607" s="2" t="str">
        <f t="shared" si="118"/>
        <v xml:space="preserve">Mediatek Dimensity 7050 </v>
      </c>
      <c r="T607" t="s">
        <v>984</v>
      </c>
    </row>
    <row r="608" spans="1:20" x14ac:dyDescent="0.4">
      <c r="A608" t="s">
        <v>35</v>
      </c>
      <c r="B608" t="str">
        <f t="shared" si="107"/>
        <v xml:space="preserve">REDMI Note 13 Pro 5G </v>
      </c>
      <c r="C608" s="5" t="str">
        <f>MID(A608,FIND("(",A608)+1,FIND(",",A608)-FIND("(",A608)-1)</f>
        <v>Arctic White</v>
      </c>
      <c r="D608" t="s">
        <v>6</v>
      </c>
      <c r="E608" s="3" t="str">
        <f t="shared" si="108"/>
        <v>24,999</v>
      </c>
      <c r="F608">
        <v>4.3</v>
      </c>
      <c r="G608" t="s">
        <v>7</v>
      </c>
      <c r="H608" s="4" t="str">
        <f t="shared" si="109"/>
        <v>13%</v>
      </c>
      <c r="I608" t="s">
        <v>8</v>
      </c>
      <c r="J608" s="2" t="str">
        <f t="shared" si="110"/>
        <v xml:space="preserve">16,522 </v>
      </c>
      <c r="K608" s="2" t="str">
        <f t="shared" si="111"/>
        <v xml:space="preserve"> 1,485 </v>
      </c>
      <c r="L608" s="2" t="str">
        <f t="shared" si="112"/>
        <v xml:space="preserve">8 GB </v>
      </c>
      <c r="M608" s="2" t="str">
        <f t="shared" si="113"/>
        <v xml:space="preserve">128 GB </v>
      </c>
      <c r="N608" s="2" t="str">
        <f t="shared" si="114"/>
        <v xml:space="preserve">6.67 </v>
      </c>
      <c r="O608" s="2" t="str">
        <f t="shared" si="115"/>
        <v>200</v>
      </c>
      <c r="P608" s="2" t="str">
        <f t="shared" si="116"/>
        <v>8MP + 2MP</v>
      </c>
      <c r="Q608" s="2" t="str">
        <f t="shared" si="117"/>
        <v xml:space="preserve">5100 </v>
      </c>
      <c r="R608" s="2" t="str">
        <f t="shared" si="118"/>
        <v xml:space="preserve">7s Gen 2 Mobile Platform 5G </v>
      </c>
      <c r="T608" t="s">
        <v>9</v>
      </c>
    </row>
    <row r="609" spans="1:20" x14ac:dyDescent="0.4">
      <c r="A609" t="s">
        <v>36</v>
      </c>
      <c r="B609" t="str">
        <f t="shared" si="107"/>
        <v xml:space="preserve">REDMI Note 13 Pro+ 5G </v>
      </c>
      <c r="C609" s="5" t="str">
        <f>MID(A609,FIND("(",A609)+1,FIND(",",A609)-FIND("(",A609)-1)</f>
        <v>Fusion Black</v>
      </c>
      <c r="D609" t="s">
        <v>11</v>
      </c>
      <c r="E609" s="3" t="str">
        <f t="shared" si="108"/>
        <v>30,999</v>
      </c>
      <c r="F609">
        <v>4.2</v>
      </c>
      <c r="G609" t="s">
        <v>12</v>
      </c>
      <c r="H609" s="4" t="str">
        <f t="shared" si="109"/>
        <v>8%</v>
      </c>
      <c r="I609" t="s">
        <v>13</v>
      </c>
      <c r="J609" s="2" t="str">
        <f t="shared" si="110"/>
        <v xml:space="preserve">7,304 </v>
      </c>
      <c r="K609" s="2" t="str">
        <f t="shared" si="111"/>
        <v xml:space="preserve"> 825 </v>
      </c>
      <c r="L609" s="2" t="str">
        <f t="shared" si="112"/>
        <v xml:space="preserve">8 GB </v>
      </c>
      <c r="M609" s="2" t="str">
        <f t="shared" si="113"/>
        <v xml:space="preserve">256 GB </v>
      </c>
      <c r="N609" s="2" t="str">
        <f t="shared" si="114"/>
        <v xml:space="preserve">6.67 </v>
      </c>
      <c r="O609" s="2" t="str">
        <f t="shared" si="115"/>
        <v>200</v>
      </c>
      <c r="P609" s="2" t="str">
        <f t="shared" si="116"/>
        <v>8MP + 2MP</v>
      </c>
      <c r="Q609" s="2" t="str">
        <f t="shared" si="117"/>
        <v xml:space="preserve">5000 </v>
      </c>
      <c r="R609" s="2" t="str">
        <f t="shared" si="118"/>
        <v xml:space="preserve">Dimensity 7200 Ultra 5G </v>
      </c>
      <c r="T609" t="s">
        <v>14</v>
      </c>
    </row>
    <row r="610" spans="1:20" x14ac:dyDescent="0.4">
      <c r="A610" t="s">
        <v>1068</v>
      </c>
      <c r="B610" t="str">
        <f t="shared" si="107"/>
        <v xml:space="preserve">Infinix Note 40 Pro+ 5G </v>
      </c>
      <c r="C610" s="5" t="str">
        <f>MID(A610,FIND("(",A610)+1,FIND(",",A610)-FIND("(",A610)-1)</f>
        <v>Vintage Green</v>
      </c>
      <c r="D610" t="s">
        <v>6</v>
      </c>
      <c r="E610" s="3" t="str">
        <f t="shared" si="108"/>
        <v>24,999</v>
      </c>
      <c r="F610">
        <v>4.0999999999999996</v>
      </c>
      <c r="G610" t="s">
        <v>366</v>
      </c>
      <c r="H610" s="4" t="str">
        <f t="shared" si="109"/>
        <v>24%</v>
      </c>
      <c r="I610" t="s">
        <v>547</v>
      </c>
      <c r="J610" s="2" t="str">
        <f t="shared" si="110"/>
        <v xml:space="preserve">1,007 </v>
      </c>
      <c r="K610" s="2" t="str">
        <f t="shared" si="111"/>
        <v xml:space="preserve"> 72 </v>
      </c>
      <c r="L610" s="2" t="str">
        <f t="shared" si="112"/>
        <v xml:space="preserve">12 GB </v>
      </c>
      <c r="M610" s="2" t="str">
        <f t="shared" si="113"/>
        <v xml:space="preserve">256 GB </v>
      </c>
      <c r="N610" s="2" t="str">
        <f t="shared" si="114"/>
        <v xml:space="preserve">6.78 </v>
      </c>
      <c r="O610" s="2" t="str">
        <f t="shared" si="115"/>
        <v>108</v>
      </c>
      <c r="P610" s="2" t="str">
        <f t="shared" si="116"/>
        <v>2MP + 2MP</v>
      </c>
      <c r="Q610" s="2" t="str">
        <f t="shared" si="117"/>
        <v xml:space="preserve">4600 </v>
      </c>
      <c r="R610" s="2" t="str">
        <f t="shared" si="118"/>
        <v xml:space="preserve">Mediatek Dimensity 7020 </v>
      </c>
      <c r="T610" t="s">
        <v>548</v>
      </c>
    </row>
    <row r="611" spans="1:20" x14ac:dyDescent="0.4">
      <c r="A611" t="s">
        <v>959</v>
      </c>
      <c r="B611" t="str">
        <f t="shared" si="107"/>
        <v xml:space="preserve">Xiaomi 14 CIVI </v>
      </c>
      <c r="C611" s="5" t="str">
        <f>MID(A611,FIND("(",A611)+1,FIND(",",A611)-FIND("(",A611)-1)</f>
        <v>Shadow Black</v>
      </c>
      <c r="D611" t="s">
        <v>744</v>
      </c>
      <c r="E611" s="3" t="str">
        <f t="shared" si="108"/>
        <v>47,999</v>
      </c>
      <c r="F611">
        <v>4.3</v>
      </c>
      <c r="G611" t="s">
        <v>22</v>
      </c>
      <c r="H611" s="4" t="str">
        <f t="shared" si="109"/>
        <v>20%</v>
      </c>
      <c r="I611" t="s">
        <v>745</v>
      </c>
      <c r="J611" s="2" t="str">
        <f t="shared" si="110"/>
        <v xml:space="preserve">205 </v>
      </c>
      <c r="K611" s="2" t="str">
        <f t="shared" si="111"/>
        <v xml:space="preserve"> 23 </v>
      </c>
      <c r="L611" s="2" t="str">
        <f t="shared" si="112"/>
        <v xml:space="preserve">12 GB </v>
      </c>
      <c r="M611" s="2" t="str">
        <f t="shared" si="113"/>
        <v xml:space="preserve">512 GB </v>
      </c>
      <c r="N611" s="2" t="str">
        <f t="shared" si="114"/>
        <v xml:space="preserve">6.55 </v>
      </c>
      <c r="O611" s="2" t="str">
        <f t="shared" si="115"/>
        <v>50</v>
      </c>
      <c r="P611" s="2" t="e">
        <f t="shared" si="116"/>
        <v>#VALUE!</v>
      </c>
      <c r="Q611" s="2" t="str">
        <f t="shared" si="117"/>
        <v xml:space="preserve"> | 32MP + 32MP Dual Front Camera4700 </v>
      </c>
      <c r="R611" s="2" t="str">
        <f t="shared" si="118"/>
        <v xml:space="preserve">8s Gen 3 Mobile Platform </v>
      </c>
      <c r="T611" t="s">
        <v>746</v>
      </c>
    </row>
    <row r="612" spans="1:20" x14ac:dyDescent="0.4">
      <c r="A612" t="s">
        <v>1026</v>
      </c>
      <c r="B612" t="str">
        <f t="shared" si="107"/>
        <v xml:space="preserve">OPPO Reno11 5G </v>
      </c>
      <c r="C612" s="5" t="str">
        <f>MID(A612,FIND("(",A612)+1,FIND(",",A612)-FIND("(",A612)-1)</f>
        <v>Wave Green</v>
      </c>
      <c r="D612" t="s">
        <v>331</v>
      </c>
      <c r="E612" s="3" t="str">
        <f t="shared" si="108"/>
        <v>27,999</v>
      </c>
      <c r="F612">
        <v>4.3</v>
      </c>
      <c r="G612" t="s">
        <v>358</v>
      </c>
      <c r="H612" s="4" t="str">
        <f t="shared" si="109"/>
        <v>28%</v>
      </c>
      <c r="I612" t="s">
        <v>983</v>
      </c>
      <c r="J612" s="2" t="str">
        <f t="shared" si="110"/>
        <v xml:space="preserve">10,013 </v>
      </c>
      <c r="K612" s="2" t="str">
        <f t="shared" si="111"/>
        <v xml:space="preserve"> 971 </v>
      </c>
      <c r="L612" s="2" t="str">
        <f t="shared" si="112"/>
        <v xml:space="preserve">8 GB </v>
      </c>
      <c r="M612" s="2" t="str">
        <f t="shared" si="113"/>
        <v xml:space="preserve">128 GB </v>
      </c>
      <c r="N612" s="2" t="str">
        <f t="shared" si="114"/>
        <v xml:space="preserve">6.7 </v>
      </c>
      <c r="O612" s="2" t="str">
        <f t="shared" si="115"/>
        <v>50</v>
      </c>
      <c r="P612" s="2" t="str">
        <f t="shared" si="116"/>
        <v>8MP + 32MP</v>
      </c>
      <c r="Q612" s="2" t="str">
        <f t="shared" si="117"/>
        <v xml:space="preserve">5000 </v>
      </c>
      <c r="R612" s="2" t="str">
        <f t="shared" si="118"/>
        <v xml:space="preserve">Mediatek Dimensity 7050 </v>
      </c>
      <c r="T612" t="s">
        <v>986</v>
      </c>
    </row>
    <row r="613" spans="1:20" x14ac:dyDescent="0.4">
      <c r="A613" t="s">
        <v>607</v>
      </c>
      <c r="B613" t="str">
        <f t="shared" si="107"/>
        <v xml:space="preserve">realme Narzo N65 5G </v>
      </c>
      <c r="C613" s="5" t="str">
        <f>MID(A613,FIND("(",A613)+1,FIND(",",A613)-FIND("(",A613)-1)</f>
        <v>Deep Green</v>
      </c>
      <c r="D613" t="s">
        <v>1069</v>
      </c>
      <c r="E613" s="3" t="str">
        <f t="shared" si="108"/>
        <v>11,499</v>
      </c>
      <c r="F613">
        <v>4.4000000000000004</v>
      </c>
      <c r="G613" t="s">
        <v>123</v>
      </c>
      <c r="H613" s="4" t="str">
        <f t="shared" si="109"/>
        <v>17%</v>
      </c>
      <c r="I613" t="s">
        <v>593</v>
      </c>
      <c r="J613" s="2" t="str">
        <f t="shared" si="110"/>
        <v xml:space="preserve">111 </v>
      </c>
      <c r="K613" s="2" t="str">
        <f t="shared" si="111"/>
        <v xml:space="preserve"> 3 </v>
      </c>
      <c r="L613" s="2" t="str">
        <f t="shared" si="112"/>
        <v xml:space="preserve">4 GB </v>
      </c>
      <c r="M613" s="2" t="str">
        <f t="shared" si="113"/>
        <v xml:space="preserve">128 GB </v>
      </c>
      <c r="N613" s="2" t="str">
        <f t="shared" si="114"/>
        <v xml:space="preserve">6.67 </v>
      </c>
      <c r="O613" s="2" t="str">
        <f t="shared" si="115"/>
        <v>50</v>
      </c>
      <c r="P613" s="2" t="e">
        <f t="shared" si="116"/>
        <v>#VALUE!</v>
      </c>
      <c r="Q613" s="2" t="str">
        <f t="shared" si="117"/>
        <v xml:space="preserve">5000 </v>
      </c>
      <c r="R613" s="2" t="e">
        <f t="shared" si="118"/>
        <v>#VALUE!</v>
      </c>
      <c r="T613" t="s">
        <v>594</v>
      </c>
    </row>
    <row r="614" spans="1:20" x14ac:dyDescent="0.4">
      <c r="A614" t="s">
        <v>43</v>
      </c>
      <c r="B614" t="str">
        <f t="shared" si="107"/>
        <v xml:space="preserve">REDMI Note 13 Pro 5G </v>
      </c>
      <c r="C614" s="5" t="str">
        <f>MID(A614,FIND("(",A614)+1,FIND(",",A614)-FIND("(",A614)-1)</f>
        <v>Coral Purple</v>
      </c>
      <c r="D614" t="s">
        <v>6</v>
      </c>
      <c r="E614" s="3" t="str">
        <f t="shared" si="108"/>
        <v>24,999</v>
      </c>
      <c r="F614">
        <v>4.3</v>
      </c>
      <c r="G614" t="s">
        <v>7</v>
      </c>
      <c r="H614" s="4" t="str">
        <f t="shared" si="109"/>
        <v>13%</v>
      </c>
      <c r="I614" t="s">
        <v>8</v>
      </c>
      <c r="J614" s="2" t="str">
        <f t="shared" si="110"/>
        <v xml:space="preserve">16,522 </v>
      </c>
      <c r="K614" s="2" t="str">
        <f t="shared" si="111"/>
        <v xml:space="preserve"> 1,485 </v>
      </c>
      <c r="L614" s="2" t="str">
        <f t="shared" si="112"/>
        <v xml:space="preserve">8 GB </v>
      </c>
      <c r="M614" s="2" t="str">
        <f t="shared" si="113"/>
        <v xml:space="preserve">128 GB </v>
      </c>
      <c r="N614" s="2" t="str">
        <f t="shared" si="114"/>
        <v xml:space="preserve">6.67 </v>
      </c>
      <c r="O614" s="2" t="str">
        <f t="shared" si="115"/>
        <v>200</v>
      </c>
      <c r="P614" s="2" t="str">
        <f t="shared" si="116"/>
        <v>8MP + 2MP</v>
      </c>
      <c r="Q614" s="2" t="str">
        <f t="shared" si="117"/>
        <v xml:space="preserve">5100 </v>
      </c>
      <c r="R614" s="2" t="str">
        <f t="shared" si="118"/>
        <v xml:space="preserve">7s Gen 2 Mobile Platform 5G </v>
      </c>
      <c r="T614" t="s">
        <v>9</v>
      </c>
    </row>
    <row r="615" spans="1:20" x14ac:dyDescent="0.4">
      <c r="A615" t="s">
        <v>44</v>
      </c>
      <c r="B615" t="str">
        <f t="shared" si="107"/>
        <v xml:space="preserve">REDMI Note 13 Pro+ 5G </v>
      </c>
      <c r="C615" s="5" t="str">
        <f>MID(A615,FIND("(",A615)+1,FIND(",",A615)-FIND("(",A615)-1)</f>
        <v>Fusion Purple</v>
      </c>
      <c r="D615" t="s">
        <v>11</v>
      </c>
      <c r="E615" s="3" t="str">
        <f t="shared" si="108"/>
        <v>30,999</v>
      </c>
      <c r="F615">
        <v>4.2</v>
      </c>
      <c r="G615" t="s">
        <v>12</v>
      </c>
      <c r="H615" s="4" t="str">
        <f t="shared" si="109"/>
        <v>8%</v>
      </c>
      <c r="I615" t="s">
        <v>13</v>
      </c>
      <c r="J615" s="2" t="str">
        <f t="shared" si="110"/>
        <v xml:space="preserve">7,304 </v>
      </c>
      <c r="K615" s="2" t="str">
        <f t="shared" si="111"/>
        <v xml:space="preserve"> 825 </v>
      </c>
      <c r="L615" s="2" t="str">
        <f t="shared" si="112"/>
        <v xml:space="preserve">8 GB </v>
      </c>
      <c r="M615" s="2" t="str">
        <f t="shared" si="113"/>
        <v xml:space="preserve">256 GB </v>
      </c>
      <c r="N615" s="2" t="str">
        <f t="shared" si="114"/>
        <v xml:space="preserve">6.67 </v>
      </c>
      <c r="O615" s="2" t="str">
        <f t="shared" si="115"/>
        <v>200</v>
      </c>
      <c r="P615" s="2" t="str">
        <f t="shared" si="116"/>
        <v>8MP + 2MP</v>
      </c>
      <c r="Q615" s="2" t="str">
        <f t="shared" si="117"/>
        <v xml:space="preserve">5000 </v>
      </c>
      <c r="R615" s="2" t="str">
        <f t="shared" si="118"/>
        <v xml:space="preserve">Dimensity 7200 Ultra 5G </v>
      </c>
      <c r="T615" t="s">
        <v>14</v>
      </c>
    </row>
    <row r="616" spans="1:20" x14ac:dyDescent="0.4">
      <c r="A616" t="s">
        <v>864</v>
      </c>
      <c r="B616" t="str">
        <f t="shared" si="107"/>
        <v xml:space="preserve">itel P55 </v>
      </c>
      <c r="C616" s="5" t="str">
        <f>MID(A616,FIND("(",A616)+1,FIND(",",A616)-FIND("(",A616)-1)</f>
        <v>Aurora Blue</v>
      </c>
      <c r="D616" t="s">
        <v>1070</v>
      </c>
      <c r="E616" s="3" t="str">
        <f t="shared" si="108"/>
        <v>7,696</v>
      </c>
      <c r="F616">
        <v>4.0999999999999996</v>
      </c>
      <c r="G616" t="s">
        <v>100</v>
      </c>
      <c r="H616" s="4" t="str">
        <f t="shared" si="109"/>
        <v>23%</v>
      </c>
      <c r="I616" t="s">
        <v>1071</v>
      </c>
      <c r="J616" s="2" t="str">
        <f t="shared" si="110"/>
        <v xml:space="preserve">99 </v>
      </c>
      <c r="K616" s="2" t="str">
        <f t="shared" si="111"/>
        <v xml:space="preserve"> 6 </v>
      </c>
      <c r="L616" s="2" t="str">
        <f t="shared" si="112"/>
        <v xml:space="preserve">8 GB </v>
      </c>
      <c r="M616" s="2" t="str">
        <f t="shared" si="113"/>
        <v xml:space="preserve">128 GB </v>
      </c>
      <c r="N616" s="2" t="str">
        <f t="shared" si="114"/>
        <v xml:space="preserve">6.56 </v>
      </c>
      <c r="O616" s="2" t="str">
        <f t="shared" si="115"/>
        <v>50</v>
      </c>
      <c r="P616" s="2" t="e">
        <f t="shared" si="116"/>
        <v>#VALUE!</v>
      </c>
      <c r="Q616" s="2" t="str">
        <f t="shared" si="117"/>
        <v xml:space="preserve"> | 8MP Front Camera5000 </v>
      </c>
      <c r="R616" s="2" t="str">
        <f t="shared" si="118"/>
        <v xml:space="preserve">Unisoc T606 </v>
      </c>
      <c r="T616" t="s">
        <v>1072</v>
      </c>
    </row>
    <row r="617" spans="1:20" x14ac:dyDescent="0.4">
      <c r="A617" t="s">
        <v>1073</v>
      </c>
      <c r="B617" t="str">
        <f t="shared" si="107"/>
        <v xml:space="preserve">Apple iPhone 14 </v>
      </c>
      <c r="C617" s="5" t="str">
        <f>MID(A617,FIND("(",A617)+1,FIND(",",A617)-FIND("(",A617)-1)</f>
        <v>Blue</v>
      </c>
      <c r="D617" t="s">
        <v>882</v>
      </c>
      <c r="E617" s="3" t="str">
        <f t="shared" si="108"/>
        <v>59,999</v>
      </c>
      <c r="F617">
        <v>4.5999999999999996</v>
      </c>
      <c r="G617" t="s">
        <v>139</v>
      </c>
      <c r="H617" s="4" t="str">
        <f t="shared" si="109"/>
        <v>14%</v>
      </c>
      <c r="I617" t="s">
        <v>1074</v>
      </c>
      <c r="J617" s="2" t="str">
        <f t="shared" si="110"/>
        <v xml:space="preserve">2,99,308 </v>
      </c>
      <c r="K617" s="2" t="str">
        <f t="shared" si="111"/>
        <v xml:space="preserve"> 11,616 </v>
      </c>
      <c r="L617" s="2" t="str">
        <f t="shared" si="112"/>
        <v>Not Mentioned</v>
      </c>
      <c r="M617" s="2" t="e">
        <f t="shared" si="113"/>
        <v>#VALUE!</v>
      </c>
      <c r="N617" s="2" t="str">
        <f t="shared" si="114"/>
        <v xml:space="preserve">6.1 </v>
      </c>
      <c r="O617" s="2" t="str">
        <f t="shared" si="115"/>
        <v>12</v>
      </c>
      <c r="P617" s="2" t="str">
        <f t="shared" si="116"/>
        <v>12MP</v>
      </c>
      <c r="Q617" s="2" t="e">
        <f t="shared" si="117"/>
        <v>#VALUE!</v>
      </c>
      <c r="R617" s="2" t="e">
        <f t="shared" si="118"/>
        <v>#VALUE!</v>
      </c>
      <c r="T617" t="s">
        <v>1075</v>
      </c>
    </row>
    <row r="618" spans="1:20" x14ac:dyDescent="0.4">
      <c r="A618" t="s">
        <v>1076</v>
      </c>
      <c r="B618" t="str">
        <f t="shared" si="107"/>
        <v xml:space="preserve">REDMI 10A SPORT </v>
      </c>
      <c r="C618" s="5" t="str">
        <f>MID(A618,FIND("(",A618)+1,FIND(",",A618)-FIND("(",A618)-1)</f>
        <v>CHARCOAL BLACK</v>
      </c>
      <c r="D618" t="s">
        <v>1077</v>
      </c>
      <c r="E618" s="3" t="str">
        <f t="shared" si="108"/>
        <v>8,888</v>
      </c>
      <c r="F618">
        <v>4</v>
      </c>
      <c r="G618" t="s">
        <v>47</v>
      </c>
      <c r="H618" s="4" t="str">
        <f t="shared" si="109"/>
        <v>36%</v>
      </c>
      <c r="I618" t="s">
        <v>1078</v>
      </c>
      <c r="J618" s="2" t="str">
        <f t="shared" si="110"/>
        <v xml:space="preserve">1,600 </v>
      </c>
      <c r="K618" s="2" t="str">
        <f t="shared" si="111"/>
        <v xml:space="preserve"> 89 </v>
      </c>
      <c r="L618" s="2" t="str">
        <f t="shared" si="112"/>
        <v xml:space="preserve">6 GB </v>
      </c>
      <c r="M618" s="2" t="str">
        <f t="shared" si="113"/>
        <v xml:space="preserve">128 GB </v>
      </c>
      <c r="N618" s="2" t="str">
        <f t="shared" si="114"/>
        <v xml:space="preserve">6.53 </v>
      </c>
      <c r="O618" s="2" t="str">
        <f t="shared" si="115"/>
        <v>13</v>
      </c>
      <c r="P618" s="2" t="e">
        <f t="shared" si="116"/>
        <v>#VALUE!</v>
      </c>
      <c r="Q618" s="2" t="str">
        <f t="shared" si="117"/>
        <v xml:space="preserve">5000 </v>
      </c>
      <c r="R618" s="2" t="e">
        <f t="shared" si="118"/>
        <v>#VALUE!</v>
      </c>
      <c r="T618" t="s">
        <v>1079</v>
      </c>
    </row>
    <row r="619" spans="1:20" x14ac:dyDescent="0.4">
      <c r="A619" t="s">
        <v>1080</v>
      </c>
      <c r="B619" t="str">
        <f t="shared" si="107"/>
        <v xml:space="preserve">REDMI 10 </v>
      </c>
      <c r="C619" s="5" t="str">
        <f>MID(A619,FIND("(",A619)+1,FIND(",",A619)-FIND("(",A619)-1)</f>
        <v>Midnight Black</v>
      </c>
      <c r="D619" t="s">
        <v>439</v>
      </c>
      <c r="E619" s="3" t="str">
        <f t="shared" si="108"/>
        <v>9,499</v>
      </c>
      <c r="F619">
        <v>4.3</v>
      </c>
      <c r="G619" t="s">
        <v>47</v>
      </c>
      <c r="H619" s="4" t="str">
        <f t="shared" si="109"/>
        <v>36%</v>
      </c>
      <c r="I619" t="s">
        <v>1081</v>
      </c>
      <c r="J619" s="2" t="str">
        <f t="shared" si="110"/>
        <v xml:space="preserve">2,57,454 </v>
      </c>
      <c r="K619" s="2" t="str">
        <f t="shared" si="111"/>
        <v xml:space="preserve"> 15,184 </v>
      </c>
      <c r="L619" s="2" t="str">
        <f t="shared" si="112"/>
        <v xml:space="preserve">4 GB </v>
      </c>
      <c r="M619" s="2" t="str">
        <f t="shared" si="113"/>
        <v xml:space="preserve">64 GB </v>
      </c>
      <c r="N619" s="2" t="str">
        <f t="shared" si="114"/>
        <v xml:space="preserve">6.7 </v>
      </c>
      <c r="O619" s="2" t="str">
        <f t="shared" si="115"/>
        <v>50</v>
      </c>
      <c r="P619" s="2" t="e">
        <f t="shared" si="116"/>
        <v>#VALUE!</v>
      </c>
      <c r="Q619" s="2" t="str">
        <f t="shared" si="117"/>
        <v xml:space="preserve">6000 </v>
      </c>
      <c r="R619" s="2" t="e">
        <f t="shared" si="118"/>
        <v>#VALUE!</v>
      </c>
      <c r="T619" t="s">
        <v>1082</v>
      </c>
    </row>
    <row r="620" spans="1:20" x14ac:dyDescent="0.4">
      <c r="A620" t="s">
        <v>1083</v>
      </c>
      <c r="B620" t="str">
        <f t="shared" si="107"/>
        <v xml:space="preserve">Motorola G60 </v>
      </c>
      <c r="C620" s="5" t="str">
        <f>MID(A620,FIND("(",A620)+1,FIND(",",A620)-FIND("(",A620)-1)</f>
        <v>Frosted Champagne</v>
      </c>
      <c r="D620" t="s">
        <v>26</v>
      </c>
      <c r="E620" s="3" t="str">
        <f t="shared" si="108"/>
        <v>14,999</v>
      </c>
      <c r="F620">
        <v>4.0999999999999996</v>
      </c>
      <c r="G620" t="s">
        <v>131</v>
      </c>
      <c r="H620" s="4" t="str">
        <f t="shared" si="109"/>
        <v>31%</v>
      </c>
      <c r="I620" t="s">
        <v>1084</v>
      </c>
      <c r="J620" s="2" t="str">
        <f t="shared" si="110"/>
        <v xml:space="preserve">78,475 </v>
      </c>
      <c r="K620" s="2" t="str">
        <f t="shared" si="111"/>
        <v xml:space="preserve"> 7,703 </v>
      </c>
      <c r="L620" s="2" t="str">
        <f t="shared" si="112"/>
        <v xml:space="preserve">6 GB </v>
      </c>
      <c r="M620" s="2" t="str">
        <f t="shared" si="113"/>
        <v xml:space="preserve">128 GB </v>
      </c>
      <c r="N620" s="2" t="str">
        <f t="shared" si="114"/>
        <v xml:space="preserve">6.78 </v>
      </c>
      <c r="O620" s="2" t="str">
        <f t="shared" si="115"/>
        <v>108</v>
      </c>
      <c r="P620" s="2" t="str">
        <f t="shared" si="116"/>
        <v>8MP + 2MP</v>
      </c>
      <c r="Q620" s="2" t="str">
        <f t="shared" si="117"/>
        <v xml:space="preserve">6000 </v>
      </c>
      <c r="R620" s="2" t="str">
        <f t="shared" si="118"/>
        <v xml:space="preserve">Qualcomm Snapdragon 732G </v>
      </c>
      <c r="T620" t="s">
        <v>1085</v>
      </c>
    </row>
    <row r="621" spans="1:20" x14ac:dyDescent="0.4">
      <c r="A621" t="s">
        <v>1086</v>
      </c>
      <c r="B621" t="str">
        <f t="shared" si="107"/>
        <v xml:space="preserve">SAMSUNG GALAXY M13 5G </v>
      </c>
      <c r="C621" s="5" t="str">
        <f>MID(A621,FIND("(",A621)+1,FIND(",",A621)-FIND("(",A621)-1)</f>
        <v>Stardust Brown</v>
      </c>
      <c r="D621" t="s">
        <v>1087</v>
      </c>
      <c r="E621" s="3" t="str">
        <f t="shared" si="108"/>
        <v>12,142</v>
      </c>
      <c r="F621">
        <v>4.2</v>
      </c>
      <c r="G621" t="s">
        <v>358</v>
      </c>
      <c r="H621" s="4" t="str">
        <f t="shared" si="109"/>
        <v>28%</v>
      </c>
      <c r="I621" t="s">
        <v>1088</v>
      </c>
      <c r="J621" s="2" t="str">
        <f t="shared" si="110"/>
        <v xml:space="preserve">1,698 </v>
      </c>
      <c r="K621" s="2" t="str">
        <f t="shared" si="111"/>
        <v xml:space="preserve"> 92 </v>
      </c>
      <c r="L621" s="2" t="str">
        <f t="shared" si="112"/>
        <v xml:space="preserve">4 GB </v>
      </c>
      <c r="M621" s="2" t="str">
        <f t="shared" si="113"/>
        <v xml:space="preserve">64 GB </v>
      </c>
      <c r="N621" s="2" t="str">
        <f t="shared" si="114"/>
        <v xml:space="preserve">6.5 </v>
      </c>
      <c r="O621" s="2" t="str">
        <f t="shared" si="115"/>
        <v>50</v>
      </c>
      <c r="P621" s="2" t="e">
        <f t="shared" si="116"/>
        <v>#VALUE!</v>
      </c>
      <c r="Q621" s="2" t="str">
        <f t="shared" si="117"/>
        <v xml:space="preserve">5000 </v>
      </c>
      <c r="R621" s="2" t="e">
        <f t="shared" si="118"/>
        <v>#VALUE!</v>
      </c>
      <c r="T621" t="s">
        <v>1089</v>
      </c>
    </row>
    <row r="622" spans="1:20" x14ac:dyDescent="0.4">
      <c r="A622" t="s">
        <v>1090</v>
      </c>
      <c r="B622" t="str">
        <f t="shared" si="107"/>
        <v xml:space="preserve">REDMI Note 12 5G </v>
      </c>
      <c r="C622" s="5" t="str">
        <f>MID(A622,FIND("(",A622)+1,FIND(",",A622)-FIND("(",A622)-1)</f>
        <v>Frosted Green</v>
      </c>
      <c r="D622" t="s">
        <v>1091</v>
      </c>
      <c r="E622" s="3" t="str">
        <f t="shared" si="108"/>
        <v>13,700</v>
      </c>
      <c r="F622">
        <v>3.9</v>
      </c>
      <c r="G622" t="s">
        <v>131</v>
      </c>
      <c r="H622" s="4" t="str">
        <f t="shared" si="109"/>
        <v>31%</v>
      </c>
      <c r="I622" t="s">
        <v>1092</v>
      </c>
      <c r="J622" s="2" t="str">
        <f t="shared" si="110"/>
        <v xml:space="preserve">8,988 </v>
      </c>
      <c r="K622" s="2" t="str">
        <f t="shared" si="111"/>
        <v xml:space="preserve"> 756 </v>
      </c>
      <c r="L622" s="2" t="str">
        <f t="shared" si="112"/>
        <v xml:space="preserve">4 GB </v>
      </c>
      <c r="M622" s="2" t="str">
        <f t="shared" si="113"/>
        <v xml:space="preserve">128 GB </v>
      </c>
      <c r="N622" s="2" t="str">
        <f t="shared" si="114"/>
        <v xml:space="preserve">6.67 </v>
      </c>
      <c r="O622" s="2" t="str">
        <f t="shared" si="115"/>
        <v>48</v>
      </c>
      <c r="P622" s="2" t="str">
        <f t="shared" si="116"/>
        <v>8MP + 2MP</v>
      </c>
      <c r="Q622" s="2" t="str">
        <f t="shared" si="117"/>
        <v xml:space="preserve">5000 </v>
      </c>
      <c r="R622" s="2" t="str">
        <f t="shared" si="118"/>
        <v xml:space="preserve">Qualcomm Snapdragon 4 Gen 1 </v>
      </c>
      <c r="T622" t="s">
        <v>1093</v>
      </c>
    </row>
    <row r="623" spans="1:20" x14ac:dyDescent="0.4">
      <c r="A623" t="s">
        <v>677</v>
      </c>
      <c r="B623" t="str">
        <f t="shared" si="107"/>
        <v xml:space="preserve">vivo Y02 </v>
      </c>
      <c r="C623" s="5" t="str">
        <f>MID(A623,FIND("(",A623)+1,FIND(",",A623)-FIND("(",A623)-1)</f>
        <v>Cosmic Grey</v>
      </c>
      <c r="D623" t="s">
        <v>1094</v>
      </c>
      <c r="E623" s="3" t="str">
        <f t="shared" si="108"/>
        <v>7,990</v>
      </c>
      <c r="F623">
        <v>4.2</v>
      </c>
      <c r="G623" t="s">
        <v>222</v>
      </c>
      <c r="H623" s="4" t="str">
        <f t="shared" si="109"/>
        <v>38%</v>
      </c>
      <c r="I623" t="s">
        <v>679</v>
      </c>
      <c r="J623" s="2" t="str">
        <f t="shared" si="110"/>
        <v xml:space="preserve">1,343 </v>
      </c>
      <c r="K623" s="2" t="str">
        <f t="shared" si="111"/>
        <v xml:space="preserve"> 58 </v>
      </c>
      <c r="L623" s="2" t="str">
        <f t="shared" si="112"/>
        <v xml:space="preserve">3 GB </v>
      </c>
      <c r="M623" s="2" t="str">
        <f t="shared" si="113"/>
        <v xml:space="preserve">32 GB </v>
      </c>
      <c r="N623" s="2" t="str">
        <f t="shared" si="114"/>
        <v xml:space="preserve">6.51 </v>
      </c>
      <c r="O623" s="2" t="str">
        <f t="shared" si="115"/>
        <v>8</v>
      </c>
      <c r="P623" s="2" t="e">
        <f t="shared" si="116"/>
        <v>#VALUE!</v>
      </c>
      <c r="Q623" s="2" t="str">
        <f t="shared" si="117"/>
        <v xml:space="preserve"> | 5MP Front Camera5000 </v>
      </c>
      <c r="R623" s="2" t="str">
        <f t="shared" si="118"/>
        <v xml:space="preserve">MediaTek P22 </v>
      </c>
      <c r="T623" t="s">
        <v>680</v>
      </c>
    </row>
    <row r="624" spans="1:20" x14ac:dyDescent="0.4">
      <c r="A624" t="s">
        <v>996</v>
      </c>
      <c r="B624" t="str">
        <f t="shared" si="107"/>
        <v xml:space="preserve">Tecno Camon 30 5G </v>
      </c>
      <c r="C624" s="5" t="str">
        <f>MID(A624,FIND("(",A624)+1,FIND(",",A624)-FIND("(",A624)-1)</f>
        <v>Basaltic Dark</v>
      </c>
      <c r="D624" t="s">
        <v>527</v>
      </c>
      <c r="E624" s="3" t="str">
        <f t="shared" si="108"/>
        <v>26,999</v>
      </c>
      <c r="F624">
        <v>4.4000000000000004</v>
      </c>
      <c r="G624" t="s">
        <v>192</v>
      </c>
      <c r="H624" s="4" t="str">
        <f t="shared" si="109"/>
        <v>18%</v>
      </c>
      <c r="I624" t="s">
        <v>997</v>
      </c>
      <c r="J624" s="2" t="str">
        <f t="shared" si="110"/>
        <v xml:space="preserve">13 </v>
      </c>
      <c r="K624" s="2" t="str">
        <f t="shared" si="111"/>
        <v xml:space="preserve"> 1 </v>
      </c>
      <c r="L624" s="2" t="str">
        <f t="shared" si="112"/>
        <v xml:space="preserve">12 GB </v>
      </c>
      <c r="M624" s="2" t="str">
        <f t="shared" si="113"/>
        <v xml:space="preserve">512 GB </v>
      </c>
      <c r="N624" s="2" t="str">
        <f t="shared" si="114"/>
        <v xml:space="preserve">6.78 </v>
      </c>
      <c r="O624" s="2" t="str">
        <f t="shared" si="115"/>
        <v>50</v>
      </c>
      <c r="P624" s="2" t="str">
        <f t="shared" si="116"/>
        <v>2MP</v>
      </c>
      <c r="Q624" s="2" t="str">
        <f t="shared" si="117"/>
        <v xml:space="preserve">5000 </v>
      </c>
      <c r="R624" s="2" t="str">
        <f t="shared" si="118"/>
        <v xml:space="preserve">Mediatek Dimensity 7020 </v>
      </c>
      <c r="T624" t="s">
        <v>998</v>
      </c>
    </row>
    <row r="625" spans="1:20" x14ac:dyDescent="0.4">
      <c r="A625" t="s">
        <v>1095</v>
      </c>
      <c r="B625" t="str">
        <f t="shared" si="107"/>
        <v xml:space="preserve">SAMSUNG Galaxy A25 5G </v>
      </c>
      <c r="C625" s="5" t="str">
        <f>MID(A625,FIND("(",A625)+1,FIND(",",A625)-FIND("(",A625)-1)</f>
        <v>Blue Black</v>
      </c>
      <c r="D625" t="s">
        <v>527</v>
      </c>
      <c r="E625" s="3" t="str">
        <f t="shared" si="108"/>
        <v>26,999</v>
      </c>
      <c r="F625">
        <v>4.3</v>
      </c>
      <c r="G625" t="s">
        <v>615</v>
      </c>
      <c r="H625" s="4" t="str">
        <f t="shared" si="109"/>
        <v>5%</v>
      </c>
      <c r="I625" t="s">
        <v>1096</v>
      </c>
      <c r="J625" s="2" t="str">
        <f t="shared" si="110"/>
        <v xml:space="preserve">61 </v>
      </c>
      <c r="K625" s="2" t="str">
        <f t="shared" si="111"/>
        <v xml:space="preserve"> 6 </v>
      </c>
      <c r="L625" s="2" t="str">
        <f t="shared" si="112"/>
        <v xml:space="preserve">8 GB </v>
      </c>
      <c r="M625" s="2" t="str">
        <f t="shared" si="113"/>
        <v xml:space="preserve">128 GB </v>
      </c>
      <c r="N625" s="2" t="str">
        <f t="shared" si="114"/>
        <v xml:space="preserve">6.5 </v>
      </c>
      <c r="O625" s="2" t="str">
        <f t="shared" si="115"/>
        <v>50</v>
      </c>
      <c r="P625" s="2" t="str">
        <f t="shared" si="116"/>
        <v>8MP + 2MP</v>
      </c>
      <c r="Q625" s="2" t="str">
        <f t="shared" si="117"/>
        <v xml:space="preserve">5000 </v>
      </c>
      <c r="R625" s="2" t="str">
        <f t="shared" si="118"/>
        <v xml:space="preserve">Exynos 1280 </v>
      </c>
      <c r="T625" t="s">
        <v>1097</v>
      </c>
    </row>
    <row r="626" spans="1:20" x14ac:dyDescent="0.4">
      <c r="A626" t="s">
        <v>10</v>
      </c>
      <c r="B626" t="str">
        <f t="shared" si="107"/>
        <v xml:space="preserve">REDMI Note 13 Pro+ 5G </v>
      </c>
      <c r="C626" s="5" t="str">
        <f>MID(A626,FIND("(",A626)+1,FIND(",",A626)-FIND("(",A626)-1)</f>
        <v>Fusion White</v>
      </c>
      <c r="D626" t="s">
        <v>11</v>
      </c>
      <c r="E626" s="3" t="str">
        <f t="shared" si="108"/>
        <v>30,999</v>
      </c>
      <c r="F626">
        <v>4.2</v>
      </c>
      <c r="G626" t="s">
        <v>12</v>
      </c>
      <c r="H626" s="4" t="str">
        <f t="shared" si="109"/>
        <v>8%</v>
      </c>
      <c r="I626" t="s">
        <v>13</v>
      </c>
      <c r="J626" s="2" t="str">
        <f t="shared" si="110"/>
        <v xml:space="preserve">7,304 </v>
      </c>
      <c r="K626" s="2" t="str">
        <f t="shared" si="111"/>
        <v xml:space="preserve"> 825 </v>
      </c>
      <c r="L626" s="2" t="str">
        <f t="shared" si="112"/>
        <v xml:space="preserve">8 GB </v>
      </c>
      <c r="M626" s="2" t="str">
        <f t="shared" si="113"/>
        <v xml:space="preserve">256 GB </v>
      </c>
      <c r="N626" s="2" t="str">
        <f t="shared" si="114"/>
        <v xml:space="preserve">6.67 </v>
      </c>
      <c r="O626" s="2" t="str">
        <f t="shared" si="115"/>
        <v>200</v>
      </c>
      <c r="P626" s="2" t="str">
        <f t="shared" si="116"/>
        <v>8MP + 2MP</v>
      </c>
      <c r="Q626" s="2" t="str">
        <f t="shared" si="117"/>
        <v xml:space="preserve">5000 </v>
      </c>
      <c r="R626" s="2" t="str">
        <f t="shared" si="118"/>
        <v xml:space="preserve">Dimensity 7200 Ultra 5G </v>
      </c>
      <c r="T626" t="s">
        <v>14</v>
      </c>
    </row>
    <row r="627" spans="1:20" x14ac:dyDescent="0.4">
      <c r="A627" t="s">
        <v>1098</v>
      </c>
      <c r="B627" t="str">
        <f t="shared" si="107"/>
        <v xml:space="preserve">Tecno Spark 10 5G </v>
      </c>
      <c r="C627" s="5" t="str">
        <f>MID(A627,FIND("(",A627)+1,FIND(",",A627)-FIND("(",A627)-1)</f>
        <v>Meta White</v>
      </c>
      <c r="D627" t="s">
        <v>304</v>
      </c>
      <c r="E627" s="3" t="str">
        <f t="shared" si="108"/>
        <v>12,999</v>
      </c>
      <c r="F627">
        <v>4</v>
      </c>
      <c r="G627" t="s">
        <v>192</v>
      </c>
      <c r="H627" s="4" t="str">
        <f t="shared" si="109"/>
        <v>18%</v>
      </c>
      <c r="I627" t="s">
        <v>1042</v>
      </c>
      <c r="J627" s="2" t="str">
        <f t="shared" si="110"/>
        <v xml:space="preserve">266 </v>
      </c>
      <c r="K627" s="2" t="str">
        <f t="shared" si="111"/>
        <v xml:space="preserve"> 17 </v>
      </c>
      <c r="L627" s="2" t="str">
        <f t="shared" si="112"/>
        <v xml:space="preserve">8 GB </v>
      </c>
      <c r="M627" s="2" t="str">
        <f t="shared" si="113"/>
        <v xml:space="preserve">128 GB </v>
      </c>
      <c r="N627" s="2" t="str">
        <f t="shared" si="114"/>
        <v xml:space="preserve">6.6 </v>
      </c>
      <c r="O627" s="2" t="str">
        <f t="shared" si="115"/>
        <v>50</v>
      </c>
      <c r="P627" s="2" t="e">
        <f t="shared" si="116"/>
        <v>#VALUE!</v>
      </c>
      <c r="Q627" s="2" t="str">
        <f t="shared" si="117"/>
        <v xml:space="preserve"> | 8MP Front Camera5000 </v>
      </c>
      <c r="R627" s="2" t="str">
        <f t="shared" si="118"/>
        <v xml:space="preserve">Mediatek Dimensity 6020 </v>
      </c>
      <c r="T627" t="s">
        <v>1099</v>
      </c>
    </row>
    <row r="628" spans="1:20" x14ac:dyDescent="0.4">
      <c r="A628" t="s">
        <v>5</v>
      </c>
      <c r="B628" t="str">
        <f t="shared" si="107"/>
        <v xml:space="preserve">REDMI Note 13 Pro 5G </v>
      </c>
      <c r="C628" s="5" t="str">
        <f>MID(A628,FIND("(",A628)+1,FIND(",",A628)-FIND("(",A628)-1)</f>
        <v>Midnight Black</v>
      </c>
      <c r="D628" t="s">
        <v>6</v>
      </c>
      <c r="E628" s="3" t="str">
        <f t="shared" si="108"/>
        <v>24,999</v>
      </c>
      <c r="F628">
        <v>4.3</v>
      </c>
      <c r="G628" t="s">
        <v>7</v>
      </c>
      <c r="H628" s="4" t="str">
        <f t="shared" si="109"/>
        <v>13%</v>
      </c>
      <c r="I628" t="s">
        <v>8</v>
      </c>
      <c r="J628" s="2" t="str">
        <f t="shared" si="110"/>
        <v xml:space="preserve">16,522 </v>
      </c>
      <c r="K628" s="2" t="str">
        <f t="shared" si="111"/>
        <v xml:space="preserve"> 1,485 </v>
      </c>
      <c r="L628" s="2" t="str">
        <f t="shared" si="112"/>
        <v xml:space="preserve">8 GB </v>
      </c>
      <c r="M628" s="2" t="str">
        <f t="shared" si="113"/>
        <v xml:space="preserve">128 GB </v>
      </c>
      <c r="N628" s="2" t="str">
        <f t="shared" si="114"/>
        <v xml:space="preserve">6.67 </v>
      </c>
      <c r="O628" s="2" t="str">
        <f t="shared" si="115"/>
        <v>200</v>
      </c>
      <c r="P628" s="2" t="str">
        <f t="shared" si="116"/>
        <v>8MP + 2MP</v>
      </c>
      <c r="Q628" s="2" t="str">
        <f t="shared" si="117"/>
        <v xml:space="preserve">5100 </v>
      </c>
      <c r="R628" s="2" t="str">
        <f t="shared" si="118"/>
        <v xml:space="preserve">7s Gen 2 Mobile Platform 5G </v>
      </c>
      <c r="T628" t="s">
        <v>9</v>
      </c>
    </row>
    <row r="629" spans="1:20" x14ac:dyDescent="0.4">
      <c r="A629" t="s">
        <v>35</v>
      </c>
      <c r="B629" t="str">
        <f t="shared" si="107"/>
        <v xml:space="preserve">REDMI Note 13 Pro 5G </v>
      </c>
      <c r="C629" s="5" t="str">
        <f>MID(A629,FIND("(",A629)+1,FIND(",",A629)-FIND("(",A629)-1)</f>
        <v>Arctic White</v>
      </c>
      <c r="D629" t="s">
        <v>6</v>
      </c>
      <c r="E629" s="3" t="str">
        <f t="shared" si="108"/>
        <v>24,999</v>
      </c>
      <c r="F629">
        <v>4.3</v>
      </c>
      <c r="G629" t="s">
        <v>7</v>
      </c>
      <c r="H629" s="4" t="str">
        <f t="shared" si="109"/>
        <v>13%</v>
      </c>
      <c r="I629" t="s">
        <v>8</v>
      </c>
      <c r="J629" s="2" t="str">
        <f t="shared" si="110"/>
        <v xml:space="preserve">16,522 </v>
      </c>
      <c r="K629" s="2" t="str">
        <f t="shared" si="111"/>
        <v xml:space="preserve"> 1,485 </v>
      </c>
      <c r="L629" s="2" t="str">
        <f t="shared" si="112"/>
        <v xml:space="preserve">8 GB </v>
      </c>
      <c r="M629" s="2" t="str">
        <f t="shared" si="113"/>
        <v xml:space="preserve">128 GB </v>
      </c>
      <c r="N629" s="2" t="str">
        <f t="shared" si="114"/>
        <v xml:space="preserve">6.67 </v>
      </c>
      <c r="O629" s="2" t="str">
        <f t="shared" si="115"/>
        <v>200</v>
      </c>
      <c r="P629" s="2" t="str">
        <f t="shared" si="116"/>
        <v>8MP + 2MP</v>
      </c>
      <c r="Q629" s="2" t="str">
        <f t="shared" si="117"/>
        <v xml:space="preserve">5100 </v>
      </c>
      <c r="R629" s="2" t="str">
        <f t="shared" si="118"/>
        <v xml:space="preserve">7s Gen 2 Mobile Platform 5G </v>
      </c>
      <c r="T629" t="s">
        <v>9</v>
      </c>
    </row>
    <row r="630" spans="1:20" x14ac:dyDescent="0.4">
      <c r="A630" t="s">
        <v>909</v>
      </c>
      <c r="B630" t="str">
        <f t="shared" si="107"/>
        <v xml:space="preserve">Apple iPhone 13 </v>
      </c>
      <c r="C630" s="5" t="str">
        <f>MID(A630,FIND("(",A630)+1,FIND(",",A630)-FIND("(",A630)-1)</f>
        <v>Green</v>
      </c>
      <c r="D630" t="s">
        <v>910</v>
      </c>
      <c r="E630" s="3" t="str">
        <f t="shared" si="108"/>
        <v>52,999</v>
      </c>
      <c r="F630">
        <v>4.5999999999999996</v>
      </c>
      <c r="G630" t="s">
        <v>17</v>
      </c>
      <c r="H630" s="4" t="str">
        <f t="shared" si="109"/>
        <v>11%</v>
      </c>
      <c r="I630" t="s">
        <v>911</v>
      </c>
      <c r="J630" s="2" t="str">
        <f t="shared" si="110"/>
        <v xml:space="preserve">2,82,984 </v>
      </c>
      <c r="K630" s="2" t="str">
        <f t="shared" si="111"/>
        <v xml:space="preserve"> 13,680 </v>
      </c>
      <c r="L630" s="2" t="str">
        <f t="shared" si="112"/>
        <v>Not Mentioned</v>
      </c>
      <c r="M630" s="2" t="e">
        <f t="shared" si="113"/>
        <v>#VALUE!</v>
      </c>
      <c r="N630" s="2" t="str">
        <f t="shared" si="114"/>
        <v xml:space="preserve">6.1 </v>
      </c>
      <c r="O630" s="2" t="str">
        <f t="shared" si="115"/>
        <v>12</v>
      </c>
      <c r="P630" s="2" t="str">
        <f t="shared" si="116"/>
        <v>12MP</v>
      </c>
      <c r="Q630" s="2" t="e">
        <f t="shared" si="117"/>
        <v>#VALUE!</v>
      </c>
      <c r="R630" s="2" t="e">
        <f t="shared" si="118"/>
        <v>#VALUE!</v>
      </c>
      <c r="T630" t="s">
        <v>912</v>
      </c>
    </row>
    <row r="631" spans="1:20" x14ac:dyDescent="0.4">
      <c r="A631" t="s">
        <v>1100</v>
      </c>
      <c r="B631" t="str">
        <f t="shared" si="107"/>
        <v xml:space="preserve">SAMSUNG Galaxy S24 5G </v>
      </c>
      <c r="C631" s="5" t="str">
        <f>MID(A631,FIND("(",A631)+1,FIND(",",A631)-FIND("(",A631)-1)</f>
        <v>Amber Yellow</v>
      </c>
      <c r="D631" t="s">
        <v>1101</v>
      </c>
      <c r="E631" s="3" t="str">
        <f t="shared" si="108"/>
        <v>79,999</v>
      </c>
      <c r="F631">
        <v>4.4000000000000004</v>
      </c>
      <c r="H631" s="4" t="e">
        <f t="shared" si="109"/>
        <v>#VALUE!</v>
      </c>
      <c r="I631" t="s">
        <v>1102</v>
      </c>
      <c r="J631" s="2" t="str">
        <f t="shared" si="110"/>
        <v xml:space="preserve">1,029 </v>
      </c>
      <c r="K631" s="2" t="str">
        <f t="shared" si="111"/>
        <v xml:space="preserve"> 135 </v>
      </c>
      <c r="L631" s="2" t="str">
        <f t="shared" si="112"/>
        <v xml:space="preserve">8 GB </v>
      </c>
      <c r="M631" s="2" t="str">
        <f t="shared" si="113"/>
        <v xml:space="preserve">256 GB </v>
      </c>
      <c r="N631" s="2" t="str">
        <f t="shared" si="114"/>
        <v xml:space="preserve">6.2 </v>
      </c>
      <c r="O631" s="2" t="str">
        <f t="shared" si="115"/>
        <v>50</v>
      </c>
      <c r="P631" s="2" t="str">
        <f t="shared" si="116"/>
        <v>10MP + 12MP</v>
      </c>
      <c r="Q631" s="2" t="str">
        <f t="shared" si="117"/>
        <v xml:space="preserve">4000 </v>
      </c>
      <c r="R631" s="2" t="str">
        <f t="shared" si="118"/>
        <v xml:space="preserve">Exynos 2400 </v>
      </c>
      <c r="T631" t="s">
        <v>1103</v>
      </c>
    </row>
    <row r="632" spans="1:20" x14ac:dyDescent="0.4">
      <c r="A632" t="s">
        <v>1104</v>
      </c>
      <c r="B632" t="str">
        <f t="shared" si="107"/>
        <v xml:space="preserve">SAMSUNG Galaxy F04 </v>
      </c>
      <c r="C632" s="5" t="str">
        <f>MID(A632,FIND("(",A632)+1,FIND(",",A632)-FIND("(",A632)-1)</f>
        <v>Opal Green</v>
      </c>
      <c r="D632" t="s">
        <v>46</v>
      </c>
      <c r="E632" s="3" t="str">
        <f t="shared" si="108"/>
        <v>6,999</v>
      </c>
      <c r="F632">
        <v>4.2</v>
      </c>
      <c r="G632" t="s">
        <v>197</v>
      </c>
      <c r="H632" s="4" t="str">
        <f t="shared" si="109"/>
        <v>39%</v>
      </c>
      <c r="I632" t="s">
        <v>1105</v>
      </c>
      <c r="J632" s="2" t="str">
        <f t="shared" si="110"/>
        <v xml:space="preserve">1,09,996 </v>
      </c>
      <c r="K632" s="2" t="str">
        <f t="shared" si="111"/>
        <v xml:space="preserve"> 6,189 </v>
      </c>
      <c r="L632" s="2" t="str">
        <f t="shared" si="112"/>
        <v xml:space="preserve">4 GB </v>
      </c>
      <c r="M632" s="2" t="str">
        <f t="shared" si="113"/>
        <v xml:space="preserve">64 GB </v>
      </c>
      <c r="N632" s="2" t="str">
        <f t="shared" si="114"/>
        <v xml:space="preserve">6.5 </v>
      </c>
      <c r="O632" s="2" t="str">
        <f t="shared" si="115"/>
        <v>13</v>
      </c>
      <c r="P632" s="2" t="str">
        <f t="shared" si="116"/>
        <v>2MP</v>
      </c>
      <c r="Q632" s="2" t="str">
        <f t="shared" si="117"/>
        <v xml:space="preserve">5000 </v>
      </c>
      <c r="R632" s="2" t="str">
        <f t="shared" si="118"/>
        <v xml:space="preserve">Mediatek Helio P35 </v>
      </c>
      <c r="T632" t="s">
        <v>1106</v>
      </c>
    </row>
    <row r="633" spans="1:20" x14ac:dyDescent="0.4">
      <c r="A633" t="s">
        <v>1107</v>
      </c>
      <c r="B633" t="str">
        <f t="shared" si="107"/>
        <v xml:space="preserve">Apple iPhone 13 </v>
      </c>
      <c r="C633" s="5" t="str">
        <f>MID(A633,FIND("(",A633)+1,FIND(",",A633)-FIND("(",A633)-1)</f>
        <v>Midnight</v>
      </c>
      <c r="D633" t="s">
        <v>910</v>
      </c>
      <c r="E633" s="3" t="str">
        <f t="shared" si="108"/>
        <v>52,999</v>
      </c>
      <c r="F633">
        <v>4.5999999999999996</v>
      </c>
      <c r="G633" t="s">
        <v>17</v>
      </c>
      <c r="H633" s="4" t="str">
        <f t="shared" si="109"/>
        <v>11%</v>
      </c>
      <c r="I633" t="s">
        <v>911</v>
      </c>
      <c r="J633" s="2" t="str">
        <f t="shared" si="110"/>
        <v xml:space="preserve">2,82,984 </v>
      </c>
      <c r="K633" s="2" t="str">
        <f t="shared" si="111"/>
        <v xml:space="preserve"> 13,680 </v>
      </c>
      <c r="L633" s="2" t="str">
        <f t="shared" si="112"/>
        <v>Not Mentioned</v>
      </c>
      <c r="M633" s="2" t="e">
        <f t="shared" si="113"/>
        <v>#VALUE!</v>
      </c>
      <c r="N633" s="2" t="str">
        <f t="shared" si="114"/>
        <v xml:space="preserve">6.1 </v>
      </c>
      <c r="O633" s="2" t="str">
        <f t="shared" si="115"/>
        <v>12</v>
      </c>
      <c r="P633" s="2" t="str">
        <f t="shared" si="116"/>
        <v>12MP</v>
      </c>
      <c r="Q633" s="2" t="e">
        <f t="shared" si="117"/>
        <v>#VALUE!</v>
      </c>
      <c r="R633" s="2" t="e">
        <f t="shared" si="118"/>
        <v>#VALUE!</v>
      </c>
      <c r="T633" t="s">
        <v>912</v>
      </c>
    </row>
    <row r="634" spans="1:20" x14ac:dyDescent="0.4">
      <c r="A634" t="s">
        <v>36</v>
      </c>
      <c r="B634" t="str">
        <f t="shared" si="107"/>
        <v xml:space="preserve">REDMI Note 13 Pro+ 5G </v>
      </c>
      <c r="C634" s="5" t="str">
        <f>MID(A634,FIND("(",A634)+1,FIND(",",A634)-FIND("(",A634)-1)</f>
        <v>Fusion Black</v>
      </c>
      <c r="D634" t="s">
        <v>11</v>
      </c>
      <c r="E634" s="3" t="str">
        <f t="shared" si="108"/>
        <v>30,999</v>
      </c>
      <c r="F634">
        <v>4.2</v>
      </c>
      <c r="G634" t="s">
        <v>12</v>
      </c>
      <c r="H634" s="4" t="str">
        <f t="shared" si="109"/>
        <v>8%</v>
      </c>
      <c r="I634" t="s">
        <v>13</v>
      </c>
      <c r="J634" s="2" t="str">
        <f t="shared" si="110"/>
        <v xml:space="preserve">7,304 </v>
      </c>
      <c r="K634" s="2" t="str">
        <f t="shared" si="111"/>
        <v xml:space="preserve"> 825 </v>
      </c>
      <c r="L634" s="2" t="str">
        <f t="shared" si="112"/>
        <v xml:space="preserve">8 GB </v>
      </c>
      <c r="M634" s="2" t="str">
        <f t="shared" si="113"/>
        <v xml:space="preserve">256 GB </v>
      </c>
      <c r="N634" s="2" t="str">
        <f t="shared" si="114"/>
        <v xml:space="preserve">6.67 </v>
      </c>
      <c r="O634" s="2" t="str">
        <f t="shared" si="115"/>
        <v>200</v>
      </c>
      <c r="P634" s="2" t="str">
        <f t="shared" si="116"/>
        <v>8MP + 2MP</v>
      </c>
      <c r="Q634" s="2" t="str">
        <f t="shared" si="117"/>
        <v xml:space="preserve">5000 </v>
      </c>
      <c r="R634" s="2" t="str">
        <f t="shared" si="118"/>
        <v xml:space="preserve">Dimensity 7200 Ultra 5G </v>
      </c>
      <c r="T634" t="s">
        <v>14</v>
      </c>
    </row>
    <row r="635" spans="1:20" x14ac:dyDescent="0.4">
      <c r="A635" t="s">
        <v>43</v>
      </c>
      <c r="B635" t="str">
        <f t="shared" si="107"/>
        <v xml:space="preserve">REDMI Note 13 Pro 5G </v>
      </c>
      <c r="C635" s="5" t="str">
        <f>MID(A635,FIND("(",A635)+1,FIND(",",A635)-FIND("(",A635)-1)</f>
        <v>Coral Purple</v>
      </c>
      <c r="D635" t="s">
        <v>6</v>
      </c>
      <c r="E635" s="3" t="str">
        <f t="shared" si="108"/>
        <v>24,999</v>
      </c>
      <c r="F635">
        <v>4.3</v>
      </c>
      <c r="G635" t="s">
        <v>7</v>
      </c>
      <c r="H635" s="4" t="str">
        <f t="shared" si="109"/>
        <v>13%</v>
      </c>
      <c r="I635" t="s">
        <v>8</v>
      </c>
      <c r="J635" s="2" t="str">
        <f t="shared" si="110"/>
        <v xml:space="preserve">16,522 </v>
      </c>
      <c r="K635" s="2" t="str">
        <f t="shared" si="111"/>
        <v xml:space="preserve"> 1,485 </v>
      </c>
      <c r="L635" s="2" t="str">
        <f t="shared" si="112"/>
        <v xml:space="preserve">8 GB </v>
      </c>
      <c r="M635" s="2" t="str">
        <f t="shared" si="113"/>
        <v xml:space="preserve">128 GB </v>
      </c>
      <c r="N635" s="2" t="str">
        <f t="shared" si="114"/>
        <v xml:space="preserve">6.67 </v>
      </c>
      <c r="O635" s="2" t="str">
        <f t="shared" si="115"/>
        <v>200</v>
      </c>
      <c r="P635" s="2" t="str">
        <f t="shared" si="116"/>
        <v>8MP + 2MP</v>
      </c>
      <c r="Q635" s="2" t="str">
        <f t="shared" si="117"/>
        <v xml:space="preserve">5100 </v>
      </c>
      <c r="R635" s="2" t="str">
        <f t="shared" si="118"/>
        <v xml:space="preserve">7s Gen 2 Mobile Platform 5G </v>
      </c>
      <c r="T635" t="s">
        <v>9</v>
      </c>
    </row>
    <row r="636" spans="1:20" x14ac:dyDescent="0.4">
      <c r="A636" t="s">
        <v>893</v>
      </c>
      <c r="B636" t="str">
        <f t="shared" si="107"/>
        <v xml:space="preserve">LAVA Yuva 3 with Dual Sim|5000 mAh Battery|13MP Rear Camera |Expandable Upto 512 GB </v>
      </c>
      <c r="C636" s="5" t="str">
        <f>MID(A636,FIND("(",A636)+1,FIND(",",A636)-FIND("(",A636)-1)</f>
        <v>Cosmic Lavender</v>
      </c>
      <c r="D636" t="s">
        <v>1108</v>
      </c>
      <c r="E636" s="3" t="str">
        <f t="shared" si="108"/>
        <v>7,747</v>
      </c>
      <c r="F636">
        <v>4.2</v>
      </c>
      <c r="G636" t="s">
        <v>425</v>
      </c>
      <c r="H636" s="4" t="str">
        <f t="shared" si="109"/>
        <v>3%</v>
      </c>
      <c r="I636" t="s">
        <v>789</v>
      </c>
      <c r="J636" s="2" t="str">
        <f t="shared" si="110"/>
        <v xml:space="preserve">180 </v>
      </c>
      <c r="K636" s="2" t="str">
        <f t="shared" si="111"/>
        <v xml:space="preserve"> 12 </v>
      </c>
      <c r="L636" s="2" t="str">
        <f t="shared" si="112"/>
        <v xml:space="preserve">4 GB </v>
      </c>
      <c r="M636" s="2" t="str">
        <f t="shared" si="113"/>
        <v xml:space="preserve">128 GB </v>
      </c>
      <c r="N636" s="2" t="str">
        <f t="shared" si="114"/>
        <v xml:space="preserve">6.5 </v>
      </c>
      <c r="O636" s="2" t="str">
        <f t="shared" si="115"/>
        <v>13</v>
      </c>
      <c r="P636" s="2" t="e">
        <f t="shared" si="116"/>
        <v>#VALUE!</v>
      </c>
      <c r="Q636" s="2" t="str">
        <f t="shared" si="117"/>
        <v xml:space="preserve"> | 5MP Front Camera5000 </v>
      </c>
      <c r="R636" s="2" t="str">
        <f t="shared" si="118"/>
        <v xml:space="preserve">UNISOC T606 Octa-core </v>
      </c>
      <c r="T636" t="s">
        <v>894</v>
      </c>
    </row>
    <row r="637" spans="1:20" x14ac:dyDescent="0.4">
      <c r="A637" t="s">
        <v>1109</v>
      </c>
      <c r="B637" t="str">
        <f t="shared" si="107"/>
        <v xml:space="preserve">OnePlus Nord CE3 5G </v>
      </c>
      <c r="C637" s="5" t="str">
        <f>MID(A637,FIND("(",A637)+1,FIND(",",A637)-FIND("(",A637)-1)</f>
        <v>Aqua Surge</v>
      </c>
      <c r="D637" t="s">
        <v>1110</v>
      </c>
      <c r="E637" s="3" t="str">
        <f t="shared" si="108"/>
        <v>20,980</v>
      </c>
      <c r="F637">
        <v>4.4000000000000004</v>
      </c>
      <c r="G637" t="s">
        <v>51</v>
      </c>
      <c r="H637" s="4" t="str">
        <f t="shared" si="109"/>
        <v>22%</v>
      </c>
      <c r="I637" t="s">
        <v>1050</v>
      </c>
      <c r="J637" s="2" t="str">
        <f t="shared" si="110"/>
        <v xml:space="preserve">9,406 </v>
      </c>
      <c r="K637" s="2" t="str">
        <f t="shared" si="111"/>
        <v xml:space="preserve"> 782 </v>
      </c>
      <c r="L637" s="2" t="str">
        <f t="shared" si="112"/>
        <v xml:space="preserve">8 GB </v>
      </c>
      <c r="M637" s="2" t="str">
        <f t="shared" si="113"/>
        <v xml:space="preserve">128 GB </v>
      </c>
      <c r="N637" s="2" t="str">
        <f t="shared" si="114"/>
        <v xml:space="preserve">6.7 </v>
      </c>
      <c r="O637" s="2" t="str">
        <f t="shared" si="115"/>
        <v>50</v>
      </c>
      <c r="P637" s="2" t="e">
        <f t="shared" si="116"/>
        <v>#VALUE!</v>
      </c>
      <c r="Q637" s="2" t="str">
        <f t="shared" si="117"/>
        <v xml:space="preserve"> | 16MP Front Camera5000 </v>
      </c>
      <c r="R637" s="2" t="e">
        <f t="shared" si="118"/>
        <v>#VALUE!</v>
      </c>
      <c r="T637" t="s">
        <v>1111</v>
      </c>
    </row>
    <row r="638" spans="1:20" x14ac:dyDescent="0.4">
      <c r="A638" t="s">
        <v>44</v>
      </c>
      <c r="B638" t="str">
        <f t="shared" si="107"/>
        <v xml:space="preserve">REDMI Note 13 Pro+ 5G </v>
      </c>
      <c r="C638" s="5" t="str">
        <f>MID(A638,FIND("(",A638)+1,FIND(",",A638)-FIND("(",A638)-1)</f>
        <v>Fusion Purple</v>
      </c>
      <c r="D638" t="s">
        <v>11</v>
      </c>
      <c r="E638" s="3" t="str">
        <f t="shared" si="108"/>
        <v>30,999</v>
      </c>
      <c r="F638">
        <v>4.2</v>
      </c>
      <c r="G638" t="s">
        <v>12</v>
      </c>
      <c r="H638" s="4" t="str">
        <f t="shared" si="109"/>
        <v>8%</v>
      </c>
      <c r="I638" t="s">
        <v>13</v>
      </c>
      <c r="J638" s="2" t="str">
        <f t="shared" si="110"/>
        <v xml:space="preserve">7,304 </v>
      </c>
      <c r="K638" s="2" t="str">
        <f t="shared" si="111"/>
        <v xml:space="preserve"> 825 </v>
      </c>
      <c r="L638" s="2" t="str">
        <f t="shared" si="112"/>
        <v xml:space="preserve">8 GB </v>
      </c>
      <c r="M638" s="2" t="str">
        <f t="shared" si="113"/>
        <v xml:space="preserve">256 GB </v>
      </c>
      <c r="N638" s="2" t="str">
        <f t="shared" si="114"/>
        <v xml:space="preserve">6.67 </v>
      </c>
      <c r="O638" s="2" t="str">
        <f t="shared" si="115"/>
        <v>200</v>
      </c>
      <c r="P638" s="2" t="str">
        <f t="shared" si="116"/>
        <v>8MP + 2MP</v>
      </c>
      <c r="Q638" s="2" t="str">
        <f t="shared" si="117"/>
        <v xml:space="preserve">5000 </v>
      </c>
      <c r="R638" s="2" t="str">
        <f t="shared" si="118"/>
        <v xml:space="preserve">Dimensity 7200 Ultra 5G </v>
      </c>
      <c r="T638" t="s">
        <v>14</v>
      </c>
    </row>
    <row r="639" spans="1:20" x14ac:dyDescent="0.4">
      <c r="A639" t="s">
        <v>1112</v>
      </c>
      <c r="B639" t="str">
        <f t="shared" si="107"/>
        <v xml:space="preserve">REDMI A1 </v>
      </c>
      <c r="C639" s="5" t="str">
        <f>MID(A639,FIND("(",A639)+1,FIND(",",A639)-FIND("(",A639)-1)</f>
        <v>Light Blue</v>
      </c>
      <c r="D639" t="s">
        <v>1113</v>
      </c>
      <c r="E639" s="3" t="str">
        <f t="shared" si="108"/>
        <v>6,258</v>
      </c>
      <c r="F639">
        <v>4.2</v>
      </c>
      <c r="G639" t="s">
        <v>71</v>
      </c>
      <c r="H639" s="4" t="str">
        <f t="shared" si="109"/>
        <v>30%</v>
      </c>
      <c r="I639" t="s">
        <v>1114</v>
      </c>
      <c r="J639" s="2" t="str">
        <f t="shared" si="110"/>
        <v xml:space="preserve">9,910 </v>
      </c>
      <c r="K639" s="2" t="str">
        <f t="shared" si="111"/>
        <v xml:space="preserve"> 452 </v>
      </c>
      <c r="L639" s="2" t="str">
        <f t="shared" si="112"/>
        <v xml:space="preserve">2 GB </v>
      </c>
      <c r="M639" s="2" t="str">
        <f t="shared" si="113"/>
        <v xml:space="preserve">32 GB </v>
      </c>
      <c r="N639" s="2" t="str">
        <f t="shared" si="114"/>
        <v xml:space="preserve">6.52 </v>
      </c>
      <c r="O639" s="2" t="str">
        <f t="shared" si="115"/>
        <v>5</v>
      </c>
      <c r="P639" s="2" t="e">
        <f t="shared" si="116"/>
        <v>#VALUE!</v>
      </c>
      <c r="Q639" s="2" t="str">
        <f t="shared" si="117"/>
        <v xml:space="preserve">5000 </v>
      </c>
      <c r="R639" s="2" t="e">
        <f t="shared" si="118"/>
        <v>#VALUE!</v>
      </c>
      <c r="T639" t="s">
        <v>1115</v>
      </c>
    </row>
    <row r="640" spans="1:20" x14ac:dyDescent="0.4">
      <c r="A640" t="s">
        <v>533</v>
      </c>
      <c r="B640" t="str">
        <f t="shared" si="107"/>
        <v xml:space="preserve">SAMSUNG Galaxy M14 5G </v>
      </c>
      <c r="C640" s="5" t="str">
        <f>MID(A640,FIND("(",A640)+1,FIND(",",A640)-FIND("(",A640)-1)</f>
        <v>Smoky Teal</v>
      </c>
      <c r="D640" t="s">
        <v>1116</v>
      </c>
      <c r="E640" s="3" t="str">
        <f t="shared" si="108"/>
        <v>11,995</v>
      </c>
      <c r="F640">
        <v>4.2</v>
      </c>
      <c r="G640" t="s">
        <v>437</v>
      </c>
      <c r="H640" s="4" t="str">
        <f t="shared" si="109"/>
        <v>33%</v>
      </c>
      <c r="I640" t="s">
        <v>535</v>
      </c>
      <c r="J640" s="2" t="str">
        <f t="shared" si="110"/>
        <v xml:space="preserve">6,362 </v>
      </c>
      <c r="K640" s="2" t="str">
        <f t="shared" si="111"/>
        <v xml:space="preserve"> 341 </v>
      </c>
      <c r="L640" s="2" t="str">
        <f t="shared" si="112"/>
        <v xml:space="preserve">4 GB </v>
      </c>
      <c r="M640" s="2" t="str">
        <f t="shared" si="113"/>
        <v xml:space="preserve">128 GB </v>
      </c>
      <c r="N640" s="2" t="str">
        <f t="shared" si="114"/>
        <v xml:space="preserve">6.6 </v>
      </c>
      <c r="O640" s="2" t="str">
        <f t="shared" si="115"/>
        <v>50</v>
      </c>
      <c r="P640" s="2" t="e">
        <f t="shared" si="116"/>
        <v>#VALUE!</v>
      </c>
      <c r="Q640" s="2" t="str">
        <f t="shared" si="117"/>
        <v xml:space="preserve">6000 </v>
      </c>
      <c r="R640" s="2" t="e">
        <f t="shared" si="118"/>
        <v>#VALUE!</v>
      </c>
      <c r="T640" t="s">
        <v>536</v>
      </c>
    </row>
    <row r="641" spans="1:20" x14ac:dyDescent="0.4">
      <c r="A641" t="s">
        <v>1117</v>
      </c>
      <c r="B641" t="str">
        <f t="shared" si="107"/>
        <v xml:space="preserve">Motorola g14 </v>
      </c>
      <c r="C641" s="5" t="str">
        <f>MID(A641,FIND("(",A641)+1,FIND(",",A641)-FIND("(",A641)-1)</f>
        <v>Steel Gray</v>
      </c>
      <c r="D641" t="s">
        <v>196</v>
      </c>
      <c r="E641" s="3" t="str">
        <f t="shared" si="108"/>
        <v>8,499</v>
      </c>
      <c r="F641">
        <v>4.0999999999999996</v>
      </c>
      <c r="G641" t="s">
        <v>779</v>
      </c>
      <c r="H641" s="4" t="str">
        <f t="shared" si="109"/>
        <v>34%</v>
      </c>
      <c r="I641" t="s">
        <v>1118</v>
      </c>
      <c r="J641" s="2" t="str">
        <f t="shared" si="110"/>
        <v xml:space="preserve">48,997 </v>
      </c>
      <c r="K641" s="2" t="str">
        <f t="shared" si="111"/>
        <v xml:space="preserve"> 4,102 </v>
      </c>
      <c r="L641" s="2" t="str">
        <f t="shared" si="112"/>
        <v xml:space="preserve">4 GB </v>
      </c>
      <c r="M641" s="2" t="str">
        <f t="shared" si="113"/>
        <v xml:space="preserve">128 GB </v>
      </c>
      <c r="N641" s="2" t="str">
        <f t="shared" si="114"/>
        <v xml:space="preserve">6.5 </v>
      </c>
      <c r="O641" s="2" t="str">
        <f t="shared" si="115"/>
        <v>50</v>
      </c>
      <c r="P641" s="2" t="str">
        <f t="shared" si="116"/>
        <v>2MP</v>
      </c>
      <c r="Q641" s="2" t="str">
        <f t="shared" si="117"/>
        <v xml:space="preserve">5000 </v>
      </c>
      <c r="R641" s="2" t="str">
        <f t="shared" si="118"/>
        <v xml:space="preserve">T616 </v>
      </c>
      <c r="T641" t="s">
        <v>1119</v>
      </c>
    </row>
    <row r="642" spans="1:20" x14ac:dyDescent="0.4">
      <c r="A642" t="s">
        <v>1120</v>
      </c>
      <c r="B642" t="str">
        <f t="shared" si="107"/>
        <v xml:space="preserve">Nokia C32 </v>
      </c>
      <c r="C642" s="5" t="str">
        <f>MID(A642,FIND("(",A642)+1,FIND(",",A642)-FIND("(",A642)-1)</f>
        <v>Charcoal</v>
      </c>
      <c r="E642" s="3" t="e">
        <f t="shared" si="108"/>
        <v>#VALUE!</v>
      </c>
      <c r="F642">
        <v>3.9</v>
      </c>
      <c r="H642" s="4" t="e">
        <f t="shared" si="109"/>
        <v>#VALUE!</v>
      </c>
      <c r="I642" t="s">
        <v>1016</v>
      </c>
      <c r="J642" s="2" t="str">
        <f t="shared" si="110"/>
        <v xml:space="preserve">271 </v>
      </c>
      <c r="K642" s="2" t="str">
        <f t="shared" si="111"/>
        <v xml:space="preserve"> 23 </v>
      </c>
      <c r="L642" s="2" t="str">
        <f t="shared" si="112"/>
        <v xml:space="preserve">6 GB </v>
      </c>
      <c r="M642" s="2" t="str">
        <f t="shared" si="113"/>
        <v xml:space="preserve">128 GB </v>
      </c>
      <c r="N642" s="2" t="str">
        <f t="shared" si="114"/>
        <v xml:space="preserve">6.517 </v>
      </c>
      <c r="O642" s="2" t="str">
        <f t="shared" si="115"/>
        <v>50</v>
      </c>
      <c r="P642" s="2" t="e">
        <f t="shared" si="116"/>
        <v>#VALUE!</v>
      </c>
      <c r="Q642" s="2" t="str">
        <f t="shared" si="117"/>
        <v xml:space="preserve">5000 </v>
      </c>
      <c r="R642" s="2" t="e">
        <f t="shared" si="118"/>
        <v>#VALUE!</v>
      </c>
      <c r="T642" t="s">
        <v>1121</v>
      </c>
    </row>
    <row r="643" spans="1:20" x14ac:dyDescent="0.4">
      <c r="A643" t="s">
        <v>1022</v>
      </c>
      <c r="B643" t="str">
        <f t="shared" ref="B643:B706" si="119">LEFT(A643,SEARCH("(",A643)-1)</f>
        <v xml:space="preserve">Xiaomi 14 CIVI </v>
      </c>
      <c r="C643" s="5" t="str">
        <f>MID(A643,FIND("(",A643)+1,FIND(",",A643)-FIND("(",A643)-1)</f>
        <v>Cruise Blue</v>
      </c>
      <c r="D643" t="s">
        <v>744</v>
      </c>
      <c r="E643" s="3" t="str">
        <f t="shared" ref="E643:E706" si="120">RIGHT(D643,LEN(D643)-SEARCH("¹",D643))</f>
        <v>47,999</v>
      </c>
      <c r="F643">
        <v>4.3</v>
      </c>
      <c r="G643" t="s">
        <v>22</v>
      </c>
      <c r="H643" s="4" t="str">
        <f t="shared" ref="H643:H706" si="121">LEFT(G643,FIND("%",G643))</f>
        <v>20%</v>
      </c>
      <c r="I643" t="s">
        <v>745</v>
      </c>
      <c r="J643" s="2" t="str">
        <f t="shared" ref="J643:J706" si="122">LEFT(I643,FIND("R",I643)-1)</f>
        <v xml:space="preserve">205 </v>
      </c>
      <c r="K643" s="2" t="str">
        <f t="shared" ref="K643:K706" si="123">MID(I643,FIND("&amp;Â",I643)+2,FIND("Re",I643)-FIND("&amp;Â",I643)-2)</f>
        <v xml:space="preserve"> 23 </v>
      </c>
      <c r="L643" s="2" t="str">
        <f t="shared" ref="L643:L706" si="124">IF(ISNUMBER(FIND("GB RAM", T643)), LEFT(T643, FIND("RAM", T643) - 1), "Not Mentioned")</f>
        <v xml:space="preserve">12 GB </v>
      </c>
      <c r="M643" s="2" t="str">
        <f t="shared" ref="M643:M706" si="125">MID(T643,FIND("RAM",T643)+6,FIND("ROM",T643)-FIND("RAM",T643)-6)</f>
        <v xml:space="preserve">512 GB </v>
      </c>
      <c r="N643" s="2" t="str">
        <f t="shared" ref="N643:N706" si="126">MID(T643,FIND("(",T643)+1,FIND("inch",T643)-FIND("(",T643)-1)</f>
        <v xml:space="preserve">6.55 </v>
      </c>
      <c r="O643" s="2" t="str">
        <f t="shared" ref="O643:O706" si="127">MID(T643,FIND("Display",T643)+7,FIND("MP",T643)-FIND("Display",T643)-7)</f>
        <v>50</v>
      </c>
      <c r="P643" s="2" t="e">
        <f t="shared" ref="P643:P706" si="128">MID(T643,FIND(" + ",T643)+3,FIND("MP |",T643)-FIND(" + ",T643)-1)</f>
        <v>#VALUE!</v>
      </c>
      <c r="Q643" s="2" t="str">
        <f t="shared" ref="Q643:Q706" si="129">MID(T643,FIND("Camera",T643)+6,FIND("mAh",T643)-FIND("Camera",T643)-6)</f>
        <v xml:space="preserve"> | 32MP + 32MP Dual Front Camera4700 </v>
      </c>
      <c r="R643" s="2" t="str">
        <f t="shared" ref="R643:R706" si="130">MID(T643,FIND("Battery",T643)+7,FIND("Processor",T643)-FIND("Battery",T643)-7)</f>
        <v xml:space="preserve">8s Gen 3 Mobile Platform </v>
      </c>
      <c r="T643" t="s">
        <v>746</v>
      </c>
    </row>
    <row r="644" spans="1:20" x14ac:dyDescent="0.4">
      <c r="A644" t="s">
        <v>990</v>
      </c>
      <c r="B644" t="str">
        <f t="shared" si="119"/>
        <v xml:space="preserve">Tecno Spark 10 5G </v>
      </c>
      <c r="C644" s="5" t="str">
        <f>MID(A644,FIND("(",A644)+1,FIND(",",A644)-FIND("(",A644)-1)</f>
        <v>Meta Blue</v>
      </c>
      <c r="D644" t="s">
        <v>991</v>
      </c>
      <c r="E644" s="3" t="str">
        <f t="shared" si="120"/>
        <v>12,449</v>
      </c>
      <c r="F644">
        <v>4.3</v>
      </c>
      <c r="G644" t="s">
        <v>17</v>
      </c>
      <c r="H644" s="4" t="str">
        <f t="shared" si="121"/>
        <v>11%</v>
      </c>
      <c r="I644" t="s">
        <v>992</v>
      </c>
      <c r="J644" s="2" t="str">
        <f t="shared" si="122"/>
        <v xml:space="preserve">81 </v>
      </c>
      <c r="K644" s="2" t="str">
        <f t="shared" si="123"/>
        <v xml:space="preserve"> 6 </v>
      </c>
      <c r="L644" s="2" t="str">
        <f t="shared" si="124"/>
        <v xml:space="preserve">4 GB </v>
      </c>
      <c r="M644" s="2" t="str">
        <f t="shared" si="125"/>
        <v xml:space="preserve">64 GB </v>
      </c>
      <c r="N644" s="2" t="str">
        <f t="shared" si="126"/>
        <v xml:space="preserve">6.6 </v>
      </c>
      <c r="O644" s="2" t="str">
        <f t="shared" si="127"/>
        <v>50</v>
      </c>
      <c r="P644" s="2" t="e">
        <f t="shared" si="128"/>
        <v>#VALUE!</v>
      </c>
      <c r="Q644" s="2" t="str">
        <f t="shared" si="129"/>
        <v xml:space="preserve"> | 8MP Front Camera5000 </v>
      </c>
      <c r="R644" s="2" t="str">
        <f t="shared" si="130"/>
        <v xml:space="preserve">Mediatek Dimensity 6020 </v>
      </c>
      <c r="T644" t="s">
        <v>993</v>
      </c>
    </row>
    <row r="645" spans="1:20" x14ac:dyDescent="0.4">
      <c r="A645" t="s">
        <v>1122</v>
      </c>
      <c r="B645" t="str">
        <f t="shared" si="119"/>
        <v xml:space="preserve">POCO X3 </v>
      </c>
      <c r="C645" s="5" t="str">
        <f>MID(A645,FIND("(",A645)+1,FIND(",",A645)-FIND("(",A645)-1)</f>
        <v>Cobalt Blue</v>
      </c>
      <c r="D645" t="s">
        <v>16</v>
      </c>
      <c r="E645" s="3" t="str">
        <f t="shared" si="120"/>
        <v>22,999</v>
      </c>
      <c r="F645">
        <v>4.3</v>
      </c>
      <c r="H645" s="4" t="e">
        <f t="shared" si="121"/>
        <v>#VALUE!</v>
      </c>
      <c r="I645" t="s">
        <v>1123</v>
      </c>
      <c r="J645" s="2" t="str">
        <f t="shared" si="122"/>
        <v xml:space="preserve">39,482 </v>
      </c>
      <c r="K645" s="2" t="str">
        <f t="shared" si="123"/>
        <v xml:space="preserve"> 3,617 </v>
      </c>
      <c r="L645" s="2" t="str">
        <f t="shared" si="124"/>
        <v xml:space="preserve">8 GB </v>
      </c>
      <c r="M645" s="2" t="str">
        <f t="shared" si="125"/>
        <v xml:space="preserve">128 GB </v>
      </c>
      <c r="N645" s="2" t="str">
        <f t="shared" si="126"/>
        <v xml:space="preserve">6.67 </v>
      </c>
      <c r="O645" s="2" t="str">
        <f t="shared" si="127"/>
        <v>64</v>
      </c>
      <c r="P645" s="2" t="str">
        <f t="shared" si="128"/>
        <v>13MP + 2MP + 2MP</v>
      </c>
      <c r="Q645" s="2" t="str">
        <f t="shared" si="129"/>
        <v xml:space="preserve">6000 </v>
      </c>
      <c r="R645" s="2" t="str">
        <f t="shared" si="130"/>
        <v xml:space="preserve">Qualcomm Snapdragon 732G </v>
      </c>
      <c r="T645" t="s">
        <v>1124</v>
      </c>
    </row>
    <row r="646" spans="1:20" x14ac:dyDescent="0.4">
      <c r="A646" t="s">
        <v>1125</v>
      </c>
      <c r="B646" t="str">
        <f t="shared" si="119"/>
        <v xml:space="preserve">LAVA Blaze 2 5G with Dual Sim|50MP Rear Camera|5000 mAh Battery|Expandable Upto 1 TB </v>
      </c>
      <c r="C646" s="5" t="str">
        <f>MID(A646,FIND("(",A646)+1,FIND(",",A646)-FIND("(",A646)-1)</f>
        <v>Glass Blue</v>
      </c>
      <c r="D646" t="s">
        <v>1126</v>
      </c>
      <c r="E646" s="3" t="str">
        <f t="shared" si="120"/>
        <v>10,980</v>
      </c>
      <c r="F646">
        <v>4.2</v>
      </c>
      <c r="G646" t="s">
        <v>178</v>
      </c>
      <c r="H646" s="4" t="str">
        <f t="shared" si="121"/>
        <v>12%</v>
      </c>
      <c r="I646" t="s">
        <v>1127</v>
      </c>
      <c r="J646" s="2" t="str">
        <f t="shared" si="122"/>
        <v xml:space="preserve">555 </v>
      </c>
      <c r="K646" s="2" t="str">
        <f t="shared" si="123"/>
        <v xml:space="preserve"> 55 </v>
      </c>
      <c r="L646" s="2" t="str">
        <f t="shared" si="124"/>
        <v xml:space="preserve">6 GB </v>
      </c>
      <c r="M646" s="2" t="str">
        <f t="shared" si="125"/>
        <v xml:space="preserve">128 GB </v>
      </c>
      <c r="N646" s="2" t="str">
        <f t="shared" si="126"/>
        <v xml:space="preserve">6.56 </v>
      </c>
      <c r="O646" s="2" t="str">
        <f t="shared" si="127"/>
        <v>50</v>
      </c>
      <c r="P646" s="2" t="e">
        <f t="shared" si="128"/>
        <v>#VALUE!</v>
      </c>
      <c r="Q646" s="2" t="str">
        <f t="shared" si="129"/>
        <v xml:space="preserve">5000 </v>
      </c>
      <c r="R646" s="2" t="e">
        <f t="shared" si="130"/>
        <v>#VALUE!</v>
      </c>
      <c r="T646" t="s">
        <v>1128</v>
      </c>
    </row>
    <row r="647" spans="1:20" x14ac:dyDescent="0.4">
      <c r="A647" t="s">
        <v>809</v>
      </c>
      <c r="B647" t="str">
        <f t="shared" si="119"/>
        <v xml:space="preserve">OnePlus N20 SE </v>
      </c>
      <c r="C647" s="5" t="str">
        <f>MID(A647,FIND("(",A647)+1,FIND(",",A647)-FIND("(",A647)-1)</f>
        <v>BLUE OASIS</v>
      </c>
      <c r="D647" t="s">
        <v>720</v>
      </c>
      <c r="E647" s="3" t="str">
        <f t="shared" si="120"/>
        <v>11,990</v>
      </c>
      <c r="F647">
        <v>4</v>
      </c>
      <c r="G647" t="s">
        <v>437</v>
      </c>
      <c r="H647" s="4" t="str">
        <f t="shared" si="121"/>
        <v>33%</v>
      </c>
      <c r="I647" t="s">
        <v>618</v>
      </c>
      <c r="J647" s="2" t="str">
        <f t="shared" si="122"/>
        <v xml:space="preserve">917 </v>
      </c>
      <c r="K647" s="2" t="str">
        <f t="shared" si="123"/>
        <v xml:space="preserve"> 38 </v>
      </c>
      <c r="L647" s="2" t="str">
        <f t="shared" si="124"/>
        <v xml:space="preserve">4 GB </v>
      </c>
      <c r="M647" s="2" t="str">
        <f t="shared" si="125"/>
        <v xml:space="preserve">64 GB </v>
      </c>
      <c r="N647" s="2" t="str">
        <f t="shared" si="126"/>
        <v xml:space="preserve">6.56 </v>
      </c>
      <c r="O647" s="2" t="str">
        <f t="shared" si="127"/>
        <v>50</v>
      </c>
      <c r="P647" s="2" t="e">
        <f t="shared" si="128"/>
        <v>#VALUE!</v>
      </c>
      <c r="Q647" s="2" t="str">
        <f t="shared" si="129"/>
        <v xml:space="preserve">5000 </v>
      </c>
      <c r="R647" s="2" t="e">
        <f t="shared" si="130"/>
        <v>#VALUE!</v>
      </c>
      <c r="T647" t="s">
        <v>810</v>
      </c>
    </row>
    <row r="648" spans="1:20" x14ac:dyDescent="0.4">
      <c r="A648" t="s">
        <v>1129</v>
      </c>
      <c r="B648" t="str">
        <f t="shared" si="119"/>
        <v xml:space="preserve">REDMI Note 13 Pro+ 5G </v>
      </c>
      <c r="C648" s="5" t="str">
        <f>MID(A648,FIND("(",A648)+1,FIND(",",A648)-FIND("(",A648)-1)</f>
        <v>Fusion White</v>
      </c>
      <c r="D648" t="s">
        <v>1130</v>
      </c>
      <c r="E648" s="3" t="str">
        <f t="shared" si="120"/>
        <v>32,495</v>
      </c>
      <c r="F648">
        <v>4.2</v>
      </c>
      <c r="G648" t="s">
        <v>139</v>
      </c>
      <c r="H648" s="4" t="str">
        <f t="shared" si="121"/>
        <v>14%</v>
      </c>
      <c r="I648" t="s">
        <v>516</v>
      </c>
      <c r="J648" s="2" t="str">
        <f t="shared" si="122"/>
        <v xml:space="preserve">5,640 </v>
      </c>
      <c r="K648" s="2" t="str">
        <f t="shared" si="123"/>
        <v xml:space="preserve"> 573 </v>
      </c>
      <c r="L648" s="2" t="str">
        <f t="shared" si="124"/>
        <v xml:space="preserve">12 GB </v>
      </c>
      <c r="M648" s="2" t="str">
        <f t="shared" si="125"/>
        <v xml:space="preserve">512 GB </v>
      </c>
      <c r="N648" s="2" t="str">
        <f t="shared" si="126"/>
        <v xml:space="preserve">6.67 </v>
      </c>
      <c r="O648" s="2" t="str">
        <f t="shared" si="127"/>
        <v>200</v>
      </c>
      <c r="P648" s="2" t="str">
        <f t="shared" si="128"/>
        <v>8MP + 2MP</v>
      </c>
      <c r="Q648" s="2" t="str">
        <f t="shared" si="129"/>
        <v xml:space="preserve">5000 </v>
      </c>
      <c r="R648" s="2" t="str">
        <f t="shared" si="130"/>
        <v xml:space="preserve">Dimensity 7200 Ultra 5G </v>
      </c>
      <c r="T648" t="s">
        <v>517</v>
      </c>
    </row>
    <row r="649" spans="1:20" x14ac:dyDescent="0.4">
      <c r="A649" t="s">
        <v>1131</v>
      </c>
      <c r="B649" t="str">
        <f t="shared" si="119"/>
        <v xml:space="preserve">Micromax IN Note 1 </v>
      </c>
      <c r="C649" s="5" t="str">
        <f>MID(A649,FIND("(",A649)+1,FIND(",",A649)-FIND("(",A649)-1)</f>
        <v>White</v>
      </c>
      <c r="D649" t="s">
        <v>1069</v>
      </c>
      <c r="E649" s="3" t="str">
        <f t="shared" si="120"/>
        <v>11,499</v>
      </c>
      <c r="F649">
        <v>4.0999999999999996</v>
      </c>
      <c r="G649" t="s">
        <v>170</v>
      </c>
      <c r="H649" s="4" t="str">
        <f t="shared" si="121"/>
        <v>25%</v>
      </c>
      <c r="I649" t="s">
        <v>1132</v>
      </c>
      <c r="J649" s="2" t="str">
        <f t="shared" si="122"/>
        <v xml:space="preserve">50,165 </v>
      </c>
      <c r="K649" s="2" t="str">
        <f t="shared" si="123"/>
        <v xml:space="preserve"> 8,285 </v>
      </c>
      <c r="L649" s="2" t="str">
        <f t="shared" si="124"/>
        <v xml:space="preserve">4 GB </v>
      </c>
      <c r="M649" s="2" t="str">
        <f t="shared" si="125"/>
        <v xml:space="preserve">64 GB </v>
      </c>
      <c r="N649" s="2" t="str">
        <f t="shared" si="126"/>
        <v xml:space="preserve">6.67 </v>
      </c>
      <c r="O649" s="2" t="str">
        <f t="shared" si="127"/>
        <v>48</v>
      </c>
      <c r="P649" s="2" t="str">
        <f t="shared" si="128"/>
        <v>5MP + 2MP + 2MP</v>
      </c>
      <c r="Q649" s="2" t="str">
        <f t="shared" si="129"/>
        <v xml:space="preserve">5000 </v>
      </c>
      <c r="R649" s="2" t="str">
        <f t="shared" si="130"/>
        <v xml:space="preserve">MediaTek Helio G85 (MT6769V/CZ) </v>
      </c>
      <c r="T649" t="s">
        <v>1133</v>
      </c>
    </row>
    <row r="650" spans="1:20" x14ac:dyDescent="0.4">
      <c r="A650" t="s">
        <v>1134</v>
      </c>
      <c r="B650" t="str">
        <f t="shared" si="119"/>
        <v xml:space="preserve">Tecno Spark 10 5G </v>
      </c>
      <c r="C650" s="5" t="str">
        <f>MID(A650,FIND("(",A650)+1,FIND(",",A650)-FIND("(",A650)-1)</f>
        <v>Meta White</v>
      </c>
      <c r="D650" t="s">
        <v>169</v>
      </c>
      <c r="E650" s="3" t="str">
        <f t="shared" si="120"/>
        <v>10,499</v>
      </c>
      <c r="F650">
        <v>4.3</v>
      </c>
      <c r="G650" t="s">
        <v>170</v>
      </c>
      <c r="H650" s="4" t="str">
        <f t="shared" si="121"/>
        <v>25%</v>
      </c>
      <c r="I650" t="s">
        <v>992</v>
      </c>
      <c r="J650" s="2" t="str">
        <f t="shared" si="122"/>
        <v xml:space="preserve">81 </v>
      </c>
      <c r="K650" s="2" t="str">
        <f t="shared" si="123"/>
        <v xml:space="preserve"> 6 </v>
      </c>
      <c r="L650" s="2" t="str">
        <f t="shared" si="124"/>
        <v xml:space="preserve">4 GB </v>
      </c>
      <c r="M650" s="2" t="str">
        <f t="shared" si="125"/>
        <v xml:space="preserve">64 GB </v>
      </c>
      <c r="N650" s="2" t="str">
        <f t="shared" si="126"/>
        <v xml:space="preserve">6.6 </v>
      </c>
      <c r="O650" s="2" t="str">
        <f t="shared" si="127"/>
        <v>50</v>
      </c>
      <c r="P650" s="2" t="e">
        <f t="shared" si="128"/>
        <v>#VALUE!</v>
      </c>
      <c r="Q650" s="2" t="str">
        <f t="shared" si="129"/>
        <v xml:space="preserve"> | 8MP Front Camera5000 </v>
      </c>
      <c r="R650" s="2" t="str">
        <f t="shared" si="130"/>
        <v xml:space="preserve">Mediatek Dimensity 6020 </v>
      </c>
      <c r="T650" t="s">
        <v>993</v>
      </c>
    </row>
    <row r="651" spans="1:20" x14ac:dyDescent="0.4">
      <c r="A651" t="s">
        <v>1135</v>
      </c>
      <c r="B651" t="str">
        <f t="shared" si="119"/>
        <v xml:space="preserve">Tecno Pova 6 Pro </v>
      </c>
      <c r="C651" s="5" t="str">
        <f>MID(A651,FIND("(",A651)+1,FIND(",",A651)-FIND("(",A651)-1)</f>
        <v>Meteorite Grey</v>
      </c>
      <c r="D651" t="s">
        <v>177</v>
      </c>
      <c r="E651" s="3" t="str">
        <f t="shared" si="120"/>
        <v>21,999</v>
      </c>
      <c r="F651">
        <v>4.0999999999999996</v>
      </c>
      <c r="G651" t="s">
        <v>178</v>
      </c>
      <c r="H651" s="4" t="str">
        <f t="shared" si="121"/>
        <v>12%</v>
      </c>
      <c r="I651" t="s">
        <v>947</v>
      </c>
      <c r="J651" s="2" t="str">
        <f t="shared" si="122"/>
        <v xml:space="preserve">110 </v>
      </c>
      <c r="K651" s="2" t="str">
        <f t="shared" si="123"/>
        <v xml:space="preserve"> 5 </v>
      </c>
      <c r="L651" s="2" t="str">
        <f t="shared" si="124"/>
        <v xml:space="preserve">12 GB </v>
      </c>
      <c r="M651" s="2" t="str">
        <f t="shared" si="125"/>
        <v xml:space="preserve">256 GB </v>
      </c>
      <c r="N651" s="2" t="str">
        <f t="shared" si="126"/>
        <v xml:space="preserve">6.78 </v>
      </c>
      <c r="O651" s="2" t="str">
        <f t="shared" si="127"/>
        <v>108</v>
      </c>
      <c r="P651" s="2" t="e">
        <f t="shared" si="128"/>
        <v>#VALUE!</v>
      </c>
      <c r="Q651" s="2" t="str">
        <f t="shared" si="129"/>
        <v xml:space="preserve"> | 32MP Front Camera6000 </v>
      </c>
      <c r="R651" s="2" t="str">
        <f t="shared" si="130"/>
        <v xml:space="preserve">Mediatek Dimensity 6080 </v>
      </c>
      <c r="T651" t="s">
        <v>948</v>
      </c>
    </row>
    <row r="652" spans="1:20" x14ac:dyDescent="0.4">
      <c r="A652" t="s">
        <v>1136</v>
      </c>
      <c r="B652" t="str">
        <f t="shared" si="119"/>
        <v xml:space="preserve">REDMI 11 Prime </v>
      </c>
      <c r="C652" s="5" t="str">
        <f>MID(A652,FIND("(",A652)+1,FIND(",",A652)-FIND("(",A652)-1)</f>
        <v>Playful Green</v>
      </c>
      <c r="D652" t="s">
        <v>130</v>
      </c>
      <c r="E652" s="3" t="str">
        <f t="shared" si="120"/>
        <v>10,999</v>
      </c>
      <c r="F652">
        <v>4.2</v>
      </c>
      <c r="G652" t="s">
        <v>95</v>
      </c>
      <c r="H652" s="4" t="str">
        <f t="shared" si="121"/>
        <v>26%</v>
      </c>
      <c r="I652" t="s">
        <v>907</v>
      </c>
      <c r="J652" s="2" t="str">
        <f t="shared" si="122"/>
        <v xml:space="preserve">7,938 </v>
      </c>
      <c r="K652" s="2" t="str">
        <f t="shared" si="123"/>
        <v xml:space="preserve"> 456 </v>
      </c>
      <c r="L652" s="2" t="str">
        <f t="shared" si="124"/>
        <v xml:space="preserve">4 GB </v>
      </c>
      <c r="M652" s="2" t="str">
        <f t="shared" si="125"/>
        <v xml:space="preserve">64 GB </v>
      </c>
      <c r="N652" s="2" t="str">
        <f t="shared" si="126"/>
        <v xml:space="preserve">6.58 </v>
      </c>
      <c r="O652" s="2" t="str">
        <f t="shared" si="127"/>
        <v>50</v>
      </c>
      <c r="P652" s="2" t="str">
        <f t="shared" si="128"/>
        <v>2MP + 2MP</v>
      </c>
      <c r="Q652" s="2" t="str">
        <f t="shared" si="129"/>
        <v xml:space="preserve">5000 </v>
      </c>
      <c r="R652" s="2" t="str">
        <f t="shared" si="130"/>
        <v xml:space="preserve">Helio G99 </v>
      </c>
      <c r="T652" t="s">
        <v>908</v>
      </c>
    </row>
    <row r="653" spans="1:20" x14ac:dyDescent="0.4">
      <c r="A653" t="s">
        <v>1137</v>
      </c>
      <c r="B653" t="str">
        <f t="shared" si="119"/>
        <v xml:space="preserve">Motorola e13 </v>
      </c>
      <c r="C653" s="5" t="str">
        <f>MID(A653,FIND("(",A653)+1,FIND(",",A653)-FIND("(",A653)-1)</f>
        <v>Little Boy Blue</v>
      </c>
      <c r="D653" t="s">
        <v>669</v>
      </c>
      <c r="E653" s="3" t="str">
        <f t="shared" si="120"/>
        <v>7,999</v>
      </c>
      <c r="F653">
        <v>4.0999999999999996</v>
      </c>
      <c r="G653" t="s">
        <v>156</v>
      </c>
      <c r="H653" s="4" t="str">
        <f t="shared" si="121"/>
        <v>27%</v>
      </c>
      <c r="I653" t="s">
        <v>1138</v>
      </c>
      <c r="J653" s="2" t="str">
        <f t="shared" si="122"/>
        <v xml:space="preserve">34,534 </v>
      </c>
      <c r="K653" s="2" t="str">
        <f t="shared" si="123"/>
        <v xml:space="preserve"> 2,041 </v>
      </c>
      <c r="L653" s="2" t="str">
        <f t="shared" si="124"/>
        <v xml:space="preserve">8 GB </v>
      </c>
      <c r="M653" s="2" t="str">
        <f t="shared" si="125"/>
        <v xml:space="preserve">128 GB </v>
      </c>
      <c r="N653" s="2" t="str">
        <f t="shared" si="126"/>
        <v xml:space="preserve">6.5 </v>
      </c>
      <c r="O653" s="2" t="str">
        <f t="shared" si="127"/>
        <v>13</v>
      </c>
      <c r="P653" s="2" t="e">
        <f t="shared" si="128"/>
        <v>#VALUE!</v>
      </c>
      <c r="Q653" s="2" t="str">
        <f t="shared" si="129"/>
        <v xml:space="preserve"> | 5MP Front Camera5000 </v>
      </c>
      <c r="R653" s="2" t="str">
        <f t="shared" si="130"/>
        <v xml:space="preserve">Unisoc T606 </v>
      </c>
      <c r="T653" t="s">
        <v>1139</v>
      </c>
    </row>
    <row r="654" spans="1:20" x14ac:dyDescent="0.4">
      <c r="A654" t="s">
        <v>5</v>
      </c>
      <c r="B654" t="str">
        <f t="shared" si="119"/>
        <v xml:space="preserve">REDMI Note 13 Pro 5G </v>
      </c>
      <c r="C654" s="5" t="str">
        <f>MID(A654,FIND("(",A654)+1,FIND(",",A654)-FIND("(",A654)-1)</f>
        <v>Midnight Black</v>
      </c>
      <c r="D654" t="s">
        <v>6</v>
      </c>
      <c r="E654" s="3" t="str">
        <f t="shared" si="120"/>
        <v>24,999</v>
      </c>
      <c r="F654">
        <v>4.3</v>
      </c>
      <c r="G654" t="s">
        <v>7</v>
      </c>
      <c r="H654" s="4" t="str">
        <f t="shared" si="121"/>
        <v>13%</v>
      </c>
      <c r="I654" t="s">
        <v>8</v>
      </c>
      <c r="J654" s="2" t="str">
        <f t="shared" si="122"/>
        <v xml:space="preserve">16,522 </v>
      </c>
      <c r="K654" s="2" t="str">
        <f t="shared" si="123"/>
        <v xml:space="preserve"> 1,485 </v>
      </c>
      <c r="L654" s="2" t="str">
        <f t="shared" si="124"/>
        <v xml:space="preserve">8 GB </v>
      </c>
      <c r="M654" s="2" t="str">
        <f t="shared" si="125"/>
        <v xml:space="preserve">128 GB </v>
      </c>
      <c r="N654" s="2" t="str">
        <f t="shared" si="126"/>
        <v xml:space="preserve">6.67 </v>
      </c>
      <c r="O654" s="2" t="str">
        <f t="shared" si="127"/>
        <v>200</v>
      </c>
      <c r="P654" s="2" t="str">
        <f t="shared" si="128"/>
        <v>8MP + 2MP</v>
      </c>
      <c r="Q654" s="2" t="str">
        <f t="shared" si="129"/>
        <v xml:space="preserve">5100 </v>
      </c>
      <c r="R654" s="2" t="str">
        <f t="shared" si="130"/>
        <v xml:space="preserve">7s Gen 2 Mobile Platform 5G </v>
      </c>
      <c r="T654" t="s">
        <v>9</v>
      </c>
    </row>
    <row r="655" spans="1:20" x14ac:dyDescent="0.4">
      <c r="A655" t="s">
        <v>10</v>
      </c>
      <c r="B655" t="str">
        <f t="shared" si="119"/>
        <v xml:space="preserve">REDMI Note 13 Pro+ 5G </v>
      </c>
      <c r="C655" s="5" t="str">
        <f>MID(A655,FIND("(",A655)+1,FIND(",",A655)-FIND("(",A655)-1)</f>
        <v>Fusion White</v>
      </c>
      <c r="D655" t="s">
        <v>11</v>
      </c>
      <c r="E655" s="3" t="str">
        <f t="shared" si="120"/>
        <v>30,999</v>
      </c>
      <c r="F655">
        <v>4.2</v>
      </c>
      <c r="G655" t="s">
        <v>12</v>
      </c>
      <c r="H655" s="4" t="str">
        <f t="shared" si="121"/>
        <v>8%</v>
      </c>
      <c r="I655" t="s">
        <v>13</v>
      </c>
      <c r="J655" s="2" t="str">
        <f t="shared" si="122"/>
        <v xml:space="preserve">7,304 </v>
      </c>
      <c r="K655" s="2" t="str">
        <f t="shared" si="123"/>
        <v xml:space="preserve"> 825 </v>
      </c>
      <c r="L655" s="2" t="str">
        <f t="shared" si="124"/>
        <v xml:space="preserve">8 GB </v>
      </c>
      <c r="M655" s="2" t="str">
        <f t="shared" si="125"/>
        <v xml:space="preserve">256 GB </v>
      </c>
      <c r="N655" s="2" t="str">
        <f t="shared" si="126"/>
        <v xml:space="preserve">6.67 </v>
      </c>
      <c r="O655" s="2" t="str">
        <f t="shared" si="127"/>
        <v>200</v>
      </c>
      <c r="P655" s="2" t="str">
        <f t="shared" si="128"/>
        <v>8MP + 2MP</v>
      </c>
      <c r="Q655" s="2" t="str">
        <f t="shared" si="129"/>
        <v xml:space="preserve">5000 </v>
      </c>
      <c r="R655" s="2" t="str">
        <f t="shared" si="130"/>
        <v xml:space="preserve">Dimensity 7200 Ultra 5G </v>
      </c>
      <c r="T655" t="s">
        <v>14</v>
      </c>
    </row>
    <row r="656" spans="1:20" x14ac:dyDescent="0.4">
      <c r="A656" t="s">
        <v>1140</v>
      </c>
      <c r="B656" t="str">
        <f t="shared" si="119"/>
        <v xml:space="preserve">Infinix Zero 30 5G </v>
      </c>
      <c r="C656" s="5" t="str">
        <f>MID(A656,FIND("(",A656)+1,FIND(",",A656)-FIND("(",A656)-1)</f>
        <v>Rome Green</v>
      </c>
      <c r="D656" t="s">
        <v>6</v>
      </c>
      <c r="E656" s="3" t="str">
        <f t="shared" si="120"/>
        <v>24,999</v>
      </c>
      <c r="F656">
        <v>4.2</v>
      </c>
      <c r="G656" t="s">
        <v>61</v>
      </c>
      <c r="H656" s="4" t="str">
        <f t="shared" si="121"/>
        <v>16%</v>
      </c>
      <c r="I656" t="s">
        <v>1141</v>
      </c>
      <c r="J656" s="2" t="str">
        <f t="shared" si="122"/>
        <v xml:space="preserve">12,215 </v>
      </c>
      <c r="K656" s="2" t="str">
        <f t="shared" si="123"/>
        <v xml:space="preserve"> 1,744 </v>
      </c>
      <c r="L656" s="2" t="str">
        <f t="shared" si="124"/>
        <v xml:space="preserve">12 GB </v>
      </c>
      <c r="M656" s="2" t="str">
        <f t="shared" si="125"/>
        <v xml:space="preserve">256 GB </v>
      </c>
      <c r="N656" s="2" t="str">
        <f t="shared" si="126"/>
        <v xml:space="preserve">6.78 </v>
      </c>
      <c r="O656" s="2" t="str">
        <f t="shared" si="127"/>
        <v>108</v>
      </c>
      <c r="P656" s="2" t="str">
        <f t="shared" si="128"/>
        <v>13MP + 2MP</v>
      </c>
      <c r="Q656" s="2" t="str">
        <f t="shared" si="129"/>
        <v xml:space="preserve">5000 </v>
      </c>
      <c r="R656" s="2" t="str">
        <f t="shared" si="130"/>
        <v xml:space="preserve">Dimensity 8020 </v>
      </c>
      <c r="T656" t="s">
        <v>1142</v>
      </c>
    </row>
    <row r="657" spans="1:20" x14ac:dyDescent="0.4">
      <c r="A657" t="s">
        <v>1143</v>
      </c>
      <c r="B657" t="str">
        <f t="shared" si="119"/>
        <v xml:space="preserve">Apple iPhone 14 </v>
      </c>
      <c r="C657" s="5" t="str">
        <f>MID(A657,FIND("(",A657)+1,FIND(",",A657)-FIND("(",A657)-1)</f>
        <v>Midnight</v>
      </c>
      <c r="D657" t="s">
        <v>1144</v>
      </c>
      <c r="E657" s="3" t="str">
        <f t="shared" si="120"/>
        <v>69,999</v>
      </c>
      <c r="F657">
        <v>4.5999999999999996</v>
      </c>
      <c r="G657" t="s">
        <v>178</v>
      </c>
      <c r="H657" s="4" t="str">
        <f t="shared" si="121"/>
        <v>12%</v>
      </c>
      <c r="I657" t="s">
        <v>1074</v>
      </c>
      <c r="J657" s="2" t="str">
        <f t="shared" si="122"/>
        <v xml:space="preserve">2,99,308 </v>
      </c>
      <c r="K657" s="2" t="str">
        <f t="shared" si="123"/>
        <v xml:space="preserve"> 11,616 </v>
      </c>
      <c r="L657" s="2" t="str">
        <f t="shared" si="124"/>
        <v>Not Mentioned</v>
      </c>
      <c r="M657" s="2" t="e">
        <f t="shared" si="125"/>
        <v>#VALUE!</v>
      </c>
      <c r="N657" s="2" t="str">
        <f t="shared" si="126"/>
        <v xml:space="preserve">6.1 </v>
      </c>
      <c r="O657" s="2" t="str">
        <f t="shared" si="127"/>
        <v>12</v>
      </c>
      <c r="P657" s="2" t="str">
        <f t="shared" si="128"/>
        <v>12MP</v>
      </c>
      <c r="Q657" s="2" t="e">
        <f t="shared" si="129"/>
        <v>#VALUE!</v>
      </c>
      <c r="R657" s="2" t="e">
        <f t="shared" si="130"/>
        <v>#VALUE!</v>
      </c>
      <c r="T657" t="s">
        <v>1145</v>
      </c>
    </row>
    <row r="658" spans="1:20" x14ac:dyDescent="0.4">
      <c r="A658" t="s">
        <v>35</v>
      </c>
      <c r="B658" t="str">
        <f t="shared" si="119"/>
        <v xml:space="preserve">REDMI Note 13 Pro 5G </v>
      </c>
      <c r="C658" s="5" t="str">
        <f>MID(A658,FIND("(",A658)+1,FIND(",",A658)-FIND("(",A658)-1)</f>
        <v>Arctic White</v>
      </c>
      <c r="D658" t="s">
        <v>6</v>
      </c>
      <c r="E658" s="3" t="str">
        <f t="shared" si="120"/>
        <v>24,999</v>
      </c>
      <c r="F658">
        <v>4.3</v>
      </c>
      <c r="G658" t="s">
        <v>7</v>
      </c>
      <c r="H658" s="4" t="str">
        <f t="shared" si="121"/>
        <v>13%</v>
      </c>
      <c r="I658" t="s">
        <v>8</v>
      </c>
      <c r="J658" s="2" t="str">
        <f t="shared" si="122"/>
        <v xml:space="preserve">16,522 </v>
      </c>
      <c r="K658" s="2" t="str">
        <f t="shared" si="123"/>
        <v xml:space="preserve"> 1,485 </v>
      </c>
      <c r="L658" s="2" t="str">
        <f t="shared" si="124"/>
        <v xml:space="preserve">8 GB </v>
      </c>
      <c r="M658" s="2" t="str">
        <f t="shared" si="125"/>
        <v xml:space="preserve">128 GB </v>
      </c>
      <c r="N658" s="2" t="str">
        <f t="shared" si="126"/>
        <v xml:space="preserve">6.67 </v>
      </c>
      <c r="O658" s="2" t="str">
        <f t="shared" si="127"/>
        <v>200</v>
      </c>
      <c r="P658" s="2" t="str">
        <f t="shared" si="128"/>
        <v>8MP + 2MP</v>
      </c>
      <c r="Q658" s="2" t="str">
        <f t="shared" si="129"/>
        <v xml:space="preserve">5100 </v>
      </c>
      <c r="R658" s="2" t="str">
        <f t="shared" si="130"/>
        <v xml:space="preserve">7s Gen 2 Mobile Platform 5G </v>
      </c>
      <c r="T658" t="s">
        <v>9</v>
      </c>
    </row>
    <row r="659" spans="1:20" x14ac:dyDescent="0.4">
      <c r="A659" t="s">
        <v>36</v>
      </c>
      <c r="B659" t="str">
        <f t="shared" si="119"/>
        <v xml:space="preserve">REDMI Note 13 Pro+ 5G </v>
      </c>
      <c r="C659" s="5" t="str">
        <f>MID(A659,FIND("(",A659)+1,FIND(",",A659)-FIND("(",A659)-1)</f>
        <v>Fusion Black</v>
      </c>
      <c r="D659" t="s">
        <v>11</v>
      </c>
      <c r="E659" s="3" t="str">
        <f t="shared" si="120"/>
        <v>30,999</v>
      </c>
      <c r="F659">
        <v>4.2</v>
      </c>
      <c r="G659" t="s">
        <v>12</v>
      </c>
      <c r="H659" s="4" t="str">
        <f t="shared" si="121"/>
        <v>8%</v>
      </c>
      <c r="I659" t="s">
        <v>13</v>
      </c>
      <c r="J659" s="2" t="str">
        <f t="shared" si="122"/>
        <v xml:space="preserve">7,304 </v>
      </c>
      <c r="K659" s="2" t="str">
        <f t="shared" si="123"/>
        <v xml:space="preserve"> 825 </v>
      </c>
      <c r="L659" s="2" t="str">
        <f t="shared" si="124"/>
        <v xml:space="preserve">8 GB </v>
      </c>
      <c r="M659" s="2" t="str">
        <f t="shared" si="125"/>
        <v xml:space="preserve">256 GB </v>
      </c>
      <c r="N659" s="2" t="str">
        <f t="shared" si="126"/>
        <v xml:space="preserve">6.67 </v>
      </c>
      <c r="O659" s="2" t="str">
        <f t="shared" si="127"/>
        <v>200</v>
      </c>
      <c r="P659" s="2" t="str">
        <f t="shared" si="128"/>
        <v>8MP + 2MP</v>
      </c>
      <c r="Q659" s="2" t="str">
        <f t="shared" si="129"/>
        <v xml:space="preserve">5000 </v>
      </c>
      <c r="R659" s="2" t="str">
        <f t="shared" si="130"/>
        <v xml:space="preserve">Dimensity 7200 Ultra 5G </v>
      </c>
      <c r="T659" t="s">
        <v>14</v>
      </c>
    </row>
    <row r="660" spans="1:20" x14ac:dyDescent="0.4">
      <c r="A660" t="s">
        <v>1146</v>
      </c>
      <c r="B660" t="str">
        <f t="shared" si="119"/>
        <v xml:space="preserve">SAMSUNG Galaxy A23 5G </v>
      </c>
      <c r="C660" s="5" t="str">
        <f>MID(A660,FIND("(",A660)+1,FIND(",",A660)-FIND("(",A660)-1)</f>
        <v>Silver</v>
      </c>
      <c r="D660" t="s">
        <v>181</v>
      </c>
      <c r="E660" s="3" t="str">
        <f t="shared" si="120"/>
        <v>19,499</v>
      </c>
      <c r="F660">
        <v>4.0999999999999996</v>
      </c>
      <c r="G660" t="s">
        <v>958</v>
      </c>
      <c r="H660" s="4" t="str">
        <f t="shared" si="121"/>
        <v>32%</v>
      </c>
      <c r="I660" t="s">
        <v>1039</v>
      </c>
      <c r="J660" s="2" t="str">
        <f t="shared" si="122"/>
        <v xml:space="preserve">2,604 </v>
      </c>
      <c r="K660" s="2" t="str">
        <f t="shared" si="123"/>
        <v xml:space="preserve"> 174 </v>
      </c>
      <c r="L660" s="2" t="str">
        <f t="shared" si="124"/>
        <v xml:space="preserve">6 GB </v>
      </c>
      <c r="M660" s="2" t="str">
        <f t="shared" si="125"/>
        <v xml:space="preserve">128 GB </v>
      </c>
      <c r="N660" s="2" t="str">
        <f t="shared" si="126"/>
        <v xml:space="preserve">6.6 </v>
      </c>
      <c r="O660" s="2" t="str">
        <f t="shared" si="127"/>
        <v>50</v>
      </c>
      <c r="P660" s="2" t="str">
        <f t="shared" si="128"/>
        <v>5MP</v>
      </c>
      <c r="Q660" s="2" t="str">
        <f t="shared" si="129"/>
        <v xml:space="preserve">5000 </v>
      </c>
      <c r="R660" s="2" t="str">
        <f t="shared" si="130"/>
        <v xml:space="preserve">Qualcomm Snapdragon 695 (SM6375) </v>
      </c>
      <c r="T660" t="s">
        <v>1040</v>
      </c>
    </row>
    <row r="661" spans="1:20" x14ac:dyDescent="0.4">
      <c r="A661" t="s">
        <v>1147</v>
      </c>
      <c r="B661" t="str">
        <f t="shared" si="119"/>
        <v xml:space="preserve">Motorola e32 </v>
      </c>
      <c r="C661" s="5" t="str">
        <f>MID(A661,FIND("(",A661)+1,FIND(",",A661)-FIND("(",A661)-1)</f>
        <v>Eco Black</v>
      </c>
      <c r="D661" t="s">
        <v>191</v>
      </c>
      <c r="E661" s="3" t="str">
        <f t="shared" si="120"/>
        <v>8,999</v>
      </c>
      <c r="F661">
        <v>3.9</v>
      </c>
      <c r="G661" t="s">
        <v>170</v>
      </c>
      <c r="H661" s="4" t="str">
        <f t="shared" si="121"/>
        <v>25%</v>
      </c>
      <c r="I661" t="s">
        <v>1148</v>
      </c>
      <c r="J661" s="2" t="str">
        <f t="shared" si="122"/>
        <v xml:space="preserve">24,745 </v>
      </c>
      <c r="K661" s="2" t="str">
        <f t="shared" si="123"/>
        <v xml:space="preserve"> 2,015 </v>
      </c>
      <c r="L661" s="2" t="str">
        <f t="shared" si="124"/>
        <v xml:space="preserve">4 GB </v>
      </c>
      <c r="M661" s="2" t="str">
        <f t="shared" si="125"/>
        <v xml:space="preserve">64 GB </v>
      </c>
      <c r="N661" s="2" t="str">
        <f t="shared" si="126"/>
        <v xml:space="preserve">6.5 </v>
      </c>
      <c r="O661" s="2" t="str">
        <f t="shared" si="127"/>
        <v>50</v>
      </c>
      <c r="P661" s="2" t="str">
        <f t="shared" si="128"/>
        <v>2MP</v>
      </c>
      <c r="Q661" s="2" t="str">
        <f t="shared" si="129"/>
        <v xml:space="preserve">5000 </v>
      </c>
      <c r="R661" s="2" t="str">
        <f t="shared" si="130"/>
        <v xml:space="preserve">Mediatek Helio G37 </v>
      </c>
      <c r="T661" t="s">
        <v>1149</v>
      </c>
    </row>
    <row r="662" spans="1:20" x14ac:dyDescent="0.4">
      <c r="A662" t="s">
        <v>1150</v>
      </c>
      <c r="B662" t="str">
        <f t="shared" si="119"/>
        <v xml:space="preserve">SAMSUNG Galaxy A14 5G </v>
      </c>
      <c r="C662" s="5" t="str">
        <f>MID(A662,FIND("(",A662)+1,FIND(",",A662)-FIND("(",A662)-1)</f>
        <v>Black</v>
      </c>
      <c r="D662" t="s">
        <v>55</v>
      </c>
      <c r="E662" s="3" t="str">
        <f t="shared" si="120"/>
        <v>16,499</v>
      </c>
      <c r="F662">
        <v>4.0999999999999996</v>
      </c>
      <c r="G662" t="s">
        <v>358</v>
      </c>
      <c r="H662" s="4" t="str">
        <f t="shared" si="121"/>
        <v>28%</v>
      </c>
      <c r="I662" t="s">
        <v>794</v>
      </c>
      <c r="J662" s="2" t="str">
        <f t="shared" si="122"/>
        <v xml:space="preserve">3,446 </v>
      </c>
      <c r="K662" s="2" t="str">
        <f t="shared" si="123"/>
        <v xml:space="preserve"> 266 </v>
      </c>
      <c r="L662" s="2" t="str">
        <f t="shared" si="124"/>
        <v xml:space="preserve">8 GB </v>
      </c>
      <c r="M662" s="2" t="str">
        <f t="shared" si="125"/>
        <v xml:space="preserve">128 GB </v>
      </c>
      <c r="N662" s="2" t="str">
        <f t="shared" si="126"/>
        <v xml:space="preserve">6.6 </v>
      </c>
      <c r="O662" s="2" t="str">
        <f t="shared" si="127"/>
        <v>50</v>
      </c>
      <c r="P662" s="2" t="str">
        <f t="shared" si="128"/>
        <v>2MP</v>
      </c>
      <c r="Q662" s="2" t="str">
        <f t="shared" si="129"/>
        <v xml:space="preserve">5000 </v>
      </c>
      <c r="R662" s="2" t="str">
        <f t="shared" si="130"/>
        <v xml:space="preserve">SEC S5E8535 (Exynos 1330) </v>
      </c>
      <c r="T662" t="s">
        <v>795</v>
      </c>
    </row>
    <row r="663" spans="1:20" x14ac:dyDescent="0.4">
      <c r="A663" t="s">
        <v>1151</v>
      </c>
      <c r="B663" t="str">
        <f t="shared" si="119"/>
        <v xml:space="preserve">Infinix Zero 30 5G </v>
      </c>
      <c r="C663" s="5" t="str">
        <f>MID(A663,FIND("(",A663)+1,FIND(",",A663)-FIND("(",A663)-1)</f>
        <v>Golden Hour</v>
      </c>
      <c r="D663" t="s">
        <v>143</v>
      </c>
      <c r="E663" s="3" t="str">
        <f t="shared" si="120"/>
        <v>23,999</v>
      </c>
      <c r="F663">
        <v>4.2</v>
      </c>
      <c r="G663" t="s">
        <v>139</v>
      </c>
      <c r="H663" s="4" t="str">
        <f t="shared" si="121"/>
        <v>14%</v>
      </c>
      <c r="I663" t="s">
        <v>1152</v>
      </c>
      <c r="J663" s="2" t="str">
        <f t="shared" si="122"/>
        <v xml:space="preserve">3,806 </v>
      </c>
      <c r="K663" s="2" t="str">
        <f t="shared" si="123"/>
        <v xml:space="preserve"> 536 </v>
      </c>
      <c r="L663" s="2" t="str">
        <f t="shared" si="124"/>
        <v xml:space="preserve">8 GB </v>
      </c>
      <c r="M663" s="2" t="str">
        <f t="shared" si="125"/>
        <v xml:space="preserve">256 GB </v>
      </c>
      <c r="N663" s="2" t="str">
        <f t="shared" si="126"/>
        <v xml:space="preserve">6.78 </v>
      </c>
      <c r="O663" s="2" t="str">
        <f t="shared" si="127"/>
        <v>108</v>
      </c>
      <c r="P663" s="2" t="str">
        <f t="shared" si="128"/>
        <v>13MP + 2MP</v>
      </c>
      <c r="Q663" s="2" t="str">
        <f t="shared" si="129"/>
        <v xml:space="preserve">5000 </v>
      </c>
      <c r="R663" s="2" t="str">
        <f t="shared" si="130"/>
        <v xml:space="preserve">Dimensity 8020 </v>
      </c>
      <c r="T663" t="s">
        <v>1153</v>
      </c>
    </row>
    <row r="664" spans="1:20" x14ac:dyDescent="0.4">
      <c r="A664" t="s">
        <v>43</v>
      </c>
      <c r="B664" t="str">
        <f t="shared" si="119"/>
        <v xml:space="preserve">REDMI Note 13 Pro 5G </v>
      </c>
      <c r="C664" s="5" t="str">
        <f>MID(A664,FIND("(",A664)+1,FIND(",",A664)-FIND("(",A664)-1)</f>
        <v>Coral Purple</v>
      </c>
      <c r="D664" t="s">
        <v>6</v>
      </c>
      <c r="E664" s="3" t="str">
        <f t="shared" si="120"/>
        <v>24,999</v>
      </c>
      <c r="F664">
        <v>4.3</v>
      </c>
      <c r="G664" t="s">
        <v>7</v>
      </c>
      <c r="H664" s="4" t="str">
        <f t="shared" si="121"/>
        <v>13%</v>
      </c>
      <c r="I664" t="s">
        <v>8</v>
      </c>
      <c r="J664" s="2" t="str">
        <f t="shared" si="122"/>
        <v xml:space="preserve">16,522 </v>
      </c>
      <c r="K664" s="2" t="str">
        <f t="shared" si="123"/>
        <v xml:space="preserve"> 1,485 </v>
      </c>
      <c r="L664" s="2" t="str">
        <f t="shared" si="124"/>
        <v xml:space="preserve">8 GB </v>
      </c>
      <c r="M664" s="2" t="str">
        <f t="shared" si="125"/>
        <v xml:space="preserve">128 GB </v>
      </c>
      <c r="N664" s="2" t="str">
        <f t="shared" si="126"/>
        <v xml:space="preserve">6.67 </v>
      </c>
      <c r="O664" s="2" t="str">
        <f t="shared" si="127"/>
        <v>200</v>
      </c>
      <c r="P664" s="2" t="str">
        <f t="shared" si="128"/>
        <v>8MP + 2MP</v>
      </c>
      <c r="Q664" s="2" t="str">
        <f t="shared" si="129"/>
        <v xml:space="preserve">5100 </v>
      </c>
      <c r="R664" s="2" t="str">
        <f t="shared" si="130"/>
        <v xml:space="preserve">7s Gen 2 Mobile Platform 5G </v>
      </c>
      <c r="T664" t="s">
        <v>9</v>
      </c>
    </row>
    <row r="665" spans="1:20" x14ac:dyDescent="0.4">
      <c r="A665" t="s">
        <v>44</v>
      </c>
      <c r="B665" t="str">
        <f t="shared" si="119"/>
        <v xml:space="preserve">REDMI Note 13 Pro+ 5G </v>
      </c>
      <c r="C665" s="5" t="str">
        <f>MID(A665,FIND("(",A665)+1,FIND(",",A665)-FIND("(",A665)-1)</f>
        <v>Fusion Purple</v>
      </c>
      <c r="D665" t="s">
        <v>11</v>
      </c>
      <c r="E665" s="3" t="str">
        <f t="shared" si="120"/>
        <v>30,999</v>
      </c>
      <c r="F665">
        <v>4.2</v>
      </c>
      <c r="G665" t="s">
        <v>12</v>
      </c>
      <c r="H665" s="4" t="str">
        <f t="shared" si="121"/>
        <v>8%</v>
      </c>
      <c r="I665" t="s">
        <v>13</v>
      </c>
      <c r="J665" s="2" t="str">
        <f t="shared" si="122"/>
        <v xml:space="preserve">7,304 </v>
      </c>
      <c r="K665" s="2" t="str">
        <f t="shared" si="123"/>
        <v xml:space="preserve"> 825 </v>
      </c>
      <c r="L665" s="2" t="str">
        <f t="shared" si="124"/>
        <v xml:space="preserve">8 GB </v>
      </c>
      <c r="M665" s="2" t="str">
        <f t="shared" si="125"/>
        <v xml:space="preserve">256 GB </v>
      </c>
      <c r="N665" s="2" t="str">
        <f t="shared" si="126"/>
        <v xml:space="preserve">6.67 </v>
      </c>
      <c r="O665" s="2" t="str">
        <f t="shared" si="127"/>
        <v>200</v>
      </c>
      <c r="P665" s="2" t="str">
        <f t="shared" si="128"/>
        <v>8MP + 2MP</v>
      </c>
      <c r="Q665" s="2" t="str">
        <f t="shared" si="129"/>
        <v xml:space="preserve">5000 </v>
      </c>
      <c r="R665" s="2" t="str">
        <f t="shared" si="130"/>
        <v xml:space="preserve">Dimensity 7200 Ultra 5G </v>
      </c>
      <c r="T665" t="s">
        <v>14</v>
      </c>
    </row>
    <row r="666" spans="1:20" x14ac:dyDescent="0.4">
      <c r="A666" t="s">
        <v>1154</v>
      </c>
      <c r="B666" t="str">
        <f t="shared" si="119"/>
        <v xml:space="preserve">Infinix Zero 30 5G </v>
      </c>
      <c r="C666" s="5" t="str">
        <f>MID(A666,FIND("(",A666)+1,FIND(",",A666)-FIND("(",A666)-1)</f>
        <v>Fantasy Purple</v>
      </c>
      <c r="D666" t="s">
        <v>143</v>
      </c>
      <c r="E666" s="3" t="str">
        <f t="shared" si="120"/>
        <v>23,999</v>
      </c>
      <c r="F666">
        <v>4.2</v>
      </c>
      <c r="G666" t="s">
        <v>139</v>
      </c>
      <c r="H666" s="4" t="str">
        <f t="shared" si="121"/>
        <v>14%</v>
      </c>
      <c r="I666" t="s">
        <v>1152</v>
      </c>
      <c r="J666" s="2" t="str">
        <f t="shared" si="122"/>
        <v xml:space="preserve">3,806 </v>
      </c>
      <c r="K666" s="2" t="str">
        <f t="shared" si="123"/>
        <v xml:space="preserve"> 536 </v>
      </c>
      <c r="L666" s="2" t="str">
        <f t="shared" si="124"/>
        <v xml:space="preserve">8 GB </v>
      </c>
      <c r="M666" s="2" t="str">
        <f t="shared" si="125"/>
        <v xml:space="preserve">256 GB </v>
      </c>
      <c r="N666" s="2" t="str">
        <f t="shared" si="126"/>
        <v xml:space="preserve">6.78 </v>
      </c>
      <c r="O666" s="2" t="str">
        <f t="shared" si="127"/>
        <v>108</v>
      </c>
      <c r="P666" s="2" t="str">
        <f t="shared" si="128"/>
        <v>13MP + 2MP</v>
      </c>
      <c r="Q666" s="2" t="str">
        <f t="shared" si="129"/>
        <v xml:space="preserve">5000 </v>
      </c>
      <c r="R666" s="2" t="str">
        <f t="shared" si="130"/>
        <v xml:space="preserve">Dimensity 8020 </v>
      </c>
      <c r="T666" t="s">
        <v>1153</v>
      </c>
    </row>
    <row r="667" spans="1:20" x14ac:dyDescent="0.4">
      <c r="A667" t="s">
        <v>1155</v>
      </c>
      <c r="B667" t="str">
        <f t="shared" si="119"/>
        <v xml:space="preserve">REDMI Note 12 5G </v>
      </c>
      <c r="C667" s="5" t="str">
        <f>MID(A667,FIND("(",A667)+1,FIND(",",A667)-FIND("(",A667)-1)</f>
        <v>Matte Black</v>
      </c>
      <c r="D667" t="s">
        <v>55</v>
      </c>
      <c r="E667" s="3" t="str">
        <f t="shared" si="120"/>
        <v>16,499</v>
      </c>
      <c r="F667">
        <v>4.0999999999999996</v>
      </c>
      <c r="G667" t="s">
        <v>131</v>
      </c>
      <c r="H667" s="4" t="str">
        <f t="shared" si="121"/>
        <v>31%</v>
      </c>
      <c r="I667" t="s">
        <v>1156</v>
      </c>
      <c r="J667" s="2" t="str">
        <f t="shared" si="122"/>
        <v xml:space="preserve">5,287 </v>
      </c>
      <c r="K667" s="2" t="str">
        <f t="shared" si="123"/>
        <v xml:space="preserve"> 412 </v>
      </c>
      <c r="L667" s="2" t="str">
        <f t="shared" si="124"/>
        <v xml:space="preserve">8 GB </v>
      </c>
      <c r="M667" s="2" t="str">
        <f t="shared" si="125"/>
        <v xml:space="preserve">256 GB </v>
      </c>
      <c r="N667" s="2" t="str">
        <f t="shared" si="126"/>
        <v xml:space="preserve">6.67 </v>
      </c>
      <c r="O667" s="2" t="str">
        <f t="shared" si="127"/>
        <v>48</v>
      </c>
      <c r="P667" s="2" t="str">
        <f t="shared" si="128"/>
        <v>8MP + 2MP</v>
      </c>
      <c r="Q667" s="2" t="str">
        <f t="shared" si="129"/>
        <v xml:space="preserve">5000 </v>
      </c>
      <c r="R667" s="2" t="str">
        <f t="shared" si="130"/>
        <v xml:space="preserve">Qualcomm Snapdragon 4 Gen 1 </v>
      </c>
      <c r="T667" t="s">
        <v>1157</v>
      </c>
    </row>
    <row r="668" spans="1:20" x14ac:dyDescent="0.4">
      <c r="A668" t="s">
        <v>1158</v>
      </c>
      <c r="B668" t="str">
        <f t="shared" si="119"/>
        <v xml:space="preserve">LAVA Blaze 2 5G with Dual Sim|50MP Rear Camera|5000 mAh Battery|Expandable Upto 1 TB </v>
      </c>
      <c r="C668" s="5" t="str">
        <f>MID(A668,FIND("(",A668)+1,FIND(",",A668)-FIND("(",A668)-1)</f>
        <v>Glass Lavender</v>
      </c>
      <c r="D668" t="s">
        <v>1159</v>
      </c>
      <c r="E668" s="3" t="str">
        <f t="shared" si="120"/>
        <v>11,450</v>
      </c>
      <c r="F668">
        <v>4.2</v>
      </c>
      <c r="G668" t="s">
        <v>12</v>
      </c>
      <c r="H668" s="4" t="str">
        <f t="shared" si="121"/>
        <v>8%</v>
      </c>
      <c r="I668" t="s">
        <v>1127</v>
      </c>
      <c r="J668" s="2" t="str">
        <f t="shared" si="122"/>
        <v xml:space="preserve">555 </v>
      </c>
      <c r="K668" s="2" t="str">
        <f t="shared" si="123"/>
        <v xml:space="preserve"> 55 </v>
      </c>
      <c r="L668" s="2" t="str">
        <f t="shared" si="124"/>
        <v xml:space="preserve">6 GB </v>
      </c>
      <c r="M668" s="2" t="str">
        <f t="shared" si="125"/>
        <v xml:space="preserve">128 GB </v>
      </c>
      <c r="N668" s="2" t="str">
        <f t="shared" si="126"/>
        <v xml:space="preserve">6.56 </v>
      </c>
      <c r="O668" s="2" t="str">
        <f t="shared" si="127"/>
        <v>50</v>
      </c>
      <c r="P668" s="2" t="e">
        <f t="shared" si="128"/>
        <v>#VALUE!</v>
      </c>
      <c r="Q668" s="2" t="str">
        <f t="shared" si="129"/>
        <v xml:space="preserve">5000 </v>
      </c>
      <c r="R668" s="2" t="e">
        <f t="shared" si="130"/>
        <v>#VALUE!</v>
      </c>
      <c r="T668" t="s">
        <v>1128</v>
      </c>
    </row>
    <row r="669" spans="1:20" x14ac:dyDescent="0.4">
      <c r="A669" t="s">
        <v>1160</v>
      </c>
      <c r="B669" t="str">
        <f t="shared" si="119"/>
        <v xml:space="preserve">REDMI A2+ </v>
      </c>
      <c r="C669" s="5" t="str">
        <f>MID(A669,FIND("(",A669)+1,FIND(",",A669)-FIND("(",A669)-1)</f>
        <v>Sea Green</v>
      </c>
      <c r="D669" t="s">
        <v>669</v>
      </c>
      <c r="E669" s="3" t="str">
        <f t="shared" si="120"/>
        <v>7,999</v>
      </c>
      <c r="F669">
        <v>4.0999999999999996</v>
      </c>
      <c r="G669" t="s">
        <v>47</v>
      </c>
      <c r="H669" s="4" t="str">
        <f t="shared" si="121"/>
        <v>36%</v>
      </c>
      <c r="I669" t="s">
        <v>1161</v>
      </c>
      <c r="J669" s="2" t="str">
        <f t="shared" si="122"/>
        <v xml:space="preserve">3,246 </v>
      </c>
      <c r="K669" s="2" t="str">
        <f t="shared" si="123"/>
        <v xml:space="preserve"> 164 </v>
      </c>
      <c r="L669" s="2" t="str">
        <f t="shared" si="124"/>
        <v xml:space="preserve">4 GB </v>
      </c>
      <c r="M669" s="2" t="str">
        <f t="shared" si="125"/>
        <v xml:space="preserve">128 GB </v>
      </c>
      <c r="N669" s="2" t="str">
        <f t="shared" si="126"/>
        <v xml:space="preserve">6.52 </v>
      </c>
      <c r="O669" s="2" t="str">
        <f t="shared" si="127"/>
        <v>8</v>
      </c>
      <c r="P669" s="2" t="str">
        <f t="shared" si="128"/>
        <v>8MP</v>
      </c>
      <c r="Q669" s="2" t="str">
        <f t="shared" si="129"/>
        <v xml:space="preserve">5000 </v>
      </c>
      <c r="R669" s="2" t="str">
        <f t="shared" si="130"/>
        <v xml:space="preserve">OCTA CORE </v>
      </c>
      <c r="T669" t="s">
        <v>1162</v>
      </c>
    </row>
    <row r="670" spans="1:20" x14ac:dyDescent="0.4">
      <c r="A670" t="s">
        <v>108</v>
      </c>
      <c r="B670" t="str">
        <f t="shared" si="119"/>
        <v xml:space="preserve">REDMI 13C </v>
      </c>
      <c r="C670" s="5" t="str">
        <f>MID(A670,FIND("(",A670)+1,FIND(",",A670)-FIND("(",A670)-1)</f>
        <v>Starfrost White</v>
      </c>
      <c r="D670" t="s">
        <v>169</v>
      </c>
      <c r="E670" s="3" t="str">
        <f t="shared" si="120"/>
        <v>10,499</v>
      </c>
      <c r="F670">
        <v>4.2</v>
      </c>
      <c r="G670" t="s">
        <v>170</v>
      </c>
      <c r="H670" s="4" t="str">
        <f t="shared" si="121"/>
        <v>25%</v>
      </c>
      <c r="I670" t="s">
        <v>198</v>
      </c>
      <c r="J670" s="2" t="str">
        <f t="shared" si="122"/>
        <v xml:space="preserve">9,944 </v>
      </c>
      <c r="K670" s="2" t="str">
        <f t="shared" si="123"/>
        <v xml:space="preserve"> 405 </v>
      </c>
      <c r="L670" s="2" t="str">
        <f t="shared" si="124"/>
        <v xml:space="preserve">6 GB </v>
      </c>
      <c r="M670" s="2" t="str">
        <f t="shared" si="125"/>
        <v xml:space="preserve">128 GB </v>
      </c>
      <c r="N670" s="2" t="str">
        <f t="shared" si="126"/>
        <v xml:space="preserve">6.74 </v>
      </c>
      <c r="O670" s="2" t="str">
        <f t="shared" si="127"/>
        <v>50</v>
      </c>
      <c r="P670" s="2" t="e">
        <f t="shared" si="128"/>
        <v>#VALUE!</v>
      </c>
      <c r="Q670" s="2" t="str">
        <f t="shared" si="129"/>
        <v xml:space="preserve"> | 8MP Front Camera5000 </v>
      </c>
      <c r="R670" s="2" t="str">
        <f t="shared" si="130"/>
        <v xml:space="preserve">Helio G85 </v>
      </c>
      <c r="T670" t="s">
        <v>199</v>
      </c>
    </row>
    <row r="671" spans="1:20" x14ac:dyDescent="0.4">
      <c r="A671" t="s">
        <v>1163</v>
      </c>
      <c r="B671" t="str">
        <f t="shared" si="119"/>
        <v xml:space="preserve">POCO M4 5G </v>
      </c>
      <c r="C671" s="5" t="str">
        <f>MID(A671,FIND("(",A671)+1,FIND(",",A671)-FIND("(",A671)-1)</f>
        <v>Power Black</v>
      </c>
      <c r="D671" t="s">
        <v>26</v>
      </c>
      <c r="E671" s="3" t="str">
        <f t="shared" si="120"/>
        <v>14,999</v>
      </c>
      <c r="F671">
        <v>4.2</v>
      </c>
      <c r="G671" t="s">
        <v>27</v>
      </c>
      <c r="H671" s="4" t="str">
        <f t="shared" si="121"/>
        <v>21%</v>
      </c>
      <c r="I671" t="s">
        <v>1164</v>
      </c>
      <c r="J671" s="2" t="str">
        <f t="shared" si="122"/>
        <v xml:space="preserve">55,693 </v>
      </c>
      <c r="K671" s="2" t="str">
        <f t="shared" si="123"/>
        <v xml:space="preserve"> 3,818 </v>
      </c>
      <c r="L671" s="2" t="str">
        <f t="shared" si="124"/>
        <v xml:space="preserve">6 GB </v>
      </c>
      <c r="M671" s="2" t="str">
        <f t="shared" si="125"/>
        <v xml:space="preserve">128 GB </v>
      </c>
      <c r="N671" s="2" t="str">
        <f t="shared" si="126"/>
        <v xml:space="preserve">6.58 </v>
      </c>
      <c r="O671" s="2" t="str">
        <f t="shared" si="127"/>
        <v>50</v>
      </c>
      <c r="P671" s="2" t="str">
        <f t="shared" si="128"/>
        <v>2MP</v>
      </c>
      <c r="Q671" s="2" t="str">
        <f t="shared" si="129"/>
        <v xml:space="preserve">5000 </v>
      </c>
      <c r="R671" s="2" t="str">
        <f t="shared" si="130"/>
        <v xml:space="preserve">Mediatek Dimensity 700 </v>
      </c>
      <c r="T671" t="s">
        <v>1165</v>
      </c>
    </row>
    <row r="672" spans="1:20" x14ac:dyDescent="0.4">
      <c r="A672" t="s">
        <v>1166</v>
      </c>
      <c r="B672" t="str">
        <f t="shared" si="119"/>
        <v xml:space="preserve">SAMSUNG Galaxy A35 5G </v>
      </c>
      <c r="C672" s="5" t="str">
        <f>MID(A672,FIND("(",A672)+1,FIND(",",A672)-FIND("(",A672)-1)</f>
        <v>Awesome Navy</v>
      </c>
      <c r="D672" t="s">
        <v>523</v>
      </c>
      <c r="E672" s="3" t="str">
        <f t="shared" si="120"/>
        <v>33,999</v>
      </c>
      <c r="F672">
        <v>4.3</v>
      </c>
      <c r="G672" t="s">
        <v>12</v>
      </c>
      <c r="H672" s="4" t="str">
        <f t="shared" si="121"/>
        <v>8%</v>
      </c>
      <c r="I672" t="s">
        <v>914</v>
      </c>
      <c r="J672" s="2" t="str">
        <f t="shared" si="122"/>
        <v xml:space="preserve">470 </v>
      </c>
      <c r="K672" s="2" t="str">
        <f t="shared" si="123"/>
        <v xml:space="preserve"> 28 </v>
      </c>
      <c r="L672" s="2" t="str">
        <f t="shared" si="124"/>
        <v xml:space="preserve">8 GB </v>
      </c>
      <c r="M672" s="2" t="str">
        <f t="shared" si="125"/>
        <v xml:space="preserve">256 GB </v>
      </c>
      <c r="N672" s="2" t="str">
        <f t="shared" si="126"/>
        <v xml:space="preserve">6.6 </v>
      </c>
      <c r="O672" s="2" t="str">
        <f t="shared" si="127"/>
        <v>50</v>
      </c>
      <c r="P672" s="2" t="str">
        <f t="shared" si="128"/>
        <v>8MP + 5MP</v>
      </c>
      <c r="Q672" s="2" t="str">
        <f t="shared" si="129"/>
        <v xml:space="preserve">5000 </v>
      </c>
      <c r="R672" s="2" t="str">
        <f t="shared" si="130"/>
        <v xml:space="preserve">Samsung Exynos 1380 </v>
      </c>
      <c r="T672" t="s">
        <v>915</v>
      </c>
    </row>
    <row r="673" spans="1:20" x14ac:dyDescent="0.4">
      <c r="A673" t="s">
        <v>1167</v>
      </c>
      <c r="B673" t="str">
        <f t="shared" si="119"/>
        <v xml:space="preserve">Apple iPhone 13 </v>
      </c>
      <c r="C673" s="5" t="str">
        <f>MID(A673,FIND("(",A673)+1,FIND(",",A673)-FIND("(",A673)-1)</f>
        <v>Blue</v>
      </c>
      <c r="D673" t="s">
        <v>910</v>
      </c>
      <c r="E673" s="3" t="str">
        <f t="shared" si="120"/>
        <v>52,999</v>
      </c>
      <c r="F673">
        <v>4.5999999999999996</v>
      </c>
      <c r="G673" t="s">
        <v>17</v>
      </c>
      <c r="H673" s="4" t="str">
        <f t="shared" si="121"/>
        <v>11%</v>
      </c>
      <c r="I673" t="s">
        <v>911</v>
      </c>
      <c r="J673" s="2" t="str">
        <f t="shared" si="122"/>
        <v xml:space="preserve">2,82,984 </v>
      </c>
      <c r="K673" s="2" t="str">
        <f t="shared" si="123"/>
        <v xml:space="preserve"> 13,680 </v>
      </c>
      <c r="L673" s="2" t="str">
        <f t="shared" si="124"/>
        <v>Not Mentioned</v>
      </c>
      <c r="M673" s="2" t="e">
        <f t="shared" si="125"/>
        <v>#VALUE!</v>
      </c>
      <c r="N673" s="2" t="str">
        <f t="shared" si="126"/>
        <v xml:space="preserve">6.1 </v>
      </c>
      <c r="O673" s="2" t="str">
        <f t="shared" si="127"/>
        <v>12</v>
      </c>
      <c r="P673" s="2" t="str">
        <f t="shared" si="128"/>
        <v>12MP</v>
      </c>
      <c r="Q673" s="2" t="e">
        <f t="shared" si="129"/>
        <v>#VALUE!</v>
      </c>
      <c r="R673" s="2" t="e">
        <f t="shared" si="130"/>
        <v>#VALUE!</v>
      </c>
      <c r="T673" t="s">
        <v>912</v>
      </c>
    </row>
    <row r="674" spans="1:20" x14ac:dyDescent="0.4">
      <c r="A674" t="s">
        <v>5</v>
      </c>
      <c r="B674" t="str">
        <f t="shared" si="119"/>
        <v xml:space="preserve">REDMI Note 13 Pro 5G </v>
      </c>
      <c r="C674" s="5" t="str">
        <f>MID(A674,FIND("(",A674)+1,FIND(",",A674)-FIND("(",A674)-1)</f>
        <v>Midnight Black</v>
      </c>
      <c r="D674" t="s">
        <v>6</v>
      </c>
      <c r="E674" s="3" t="str">
        <f t="shared" si="120"/>
        <v>24,999</v>
      </c>
      <c r="F674">
        <v>4.3</v>
      </c>
      <c r="G674" t="s">
        <v>7</v>
      </c>
      <c r="H674" s="4" t="str">
        <f t="shared" si="121"/>
        <v>13%</v>
      </c>
      <c r="I674" t="s">
        <v>8</v>
      </c>
      <c r="J674" s="2" t="str">
        <f t="shared" si="122"/>
        <v xml:space="preserve">16,522 </v>
      </c>
      <c r="K674" s="2" t="str">
        <f t="shared" si="123"/>
        <v xml:space="preserve"> 1,485 </v>
      </c>
      <c r="L674" s="2" t="str">
        <f t="shared" si="124"/>
        <v xml:space="preserve">8 GB </v>
      </c>
      <c r="M674" s="2" t="str">
        <f t="shared" si="125"/>
        <v xml:space="preserve">128 GB </v>
      </c>
      <c r="N674" s="2" t="str">
        <f t="shared" si="126"/>
        <v xml:space="preserve">6.67 </v>
      </c>
      <c r="O674" s="2" t="str">
        <f t="shared" si="127"/>
        <v>200</v>
      </c>
      <c r="P674" s="2" t="str">
        <f t="shared" si="128"/>
        <v>8MP + 2MP</v>
      </c>
      <c r="Q674" s="2" t="str">
        <f t="shared" si="129"/>
        <v xml:space="preserve">5100 </v>
      </c>
      <c r="R674" s="2" t="str">
        <f t="shared" si="130"/>
        <v xml:space="preserve">7s Gen 2 Mobile Platform 5G </v>
      </c>
      <c r="T674" t="s">
        <v>9</v>
      </c>
    </row>
    <row r="675" spans="1:20" x14ac:dyDescent="0.4">
      <c r="A675" t="s">
        <v>10</v>
      </c>
      <c r="B675" t="str">
        <f t="shared" si="119"/>
        <v xml:space="preserve">REDMI Note 13 Pro+ 5G </v>
      </c>
      <c r="C675" s="5" t="str">
        <f>MID(A675,FIND("(",A675)+1,FIND(",",A675)-FIND("(",A675)-1)</f>
        <v>Fusion White</v>
      </c>
      <c r="D675" t="s">
        <v>11</v>
      </c>
      <c r="E675" s="3" t="str">
        <f t="shared" si="120"/>
        <v>30,999</v>
      </c>
      <c r="F675">
        <v>4.2</v>
      </c>
      <c r="G675" t="s">
        <v>12</v>
      </c>
      <c r="H675" s="4" t="str">
        <f t="shared" si="121"/>
        <v>8%</v>
      </c>
      <c r="I675" t="s">
        <v>13</v>
      </c>
      <c r="J675" s="2" t="str">
        <f t="shared" si="122"/>
        <v xml:space="preserve">7,304 </v>
      </c>
      <c r="K675" s="2" t="str">
        <f t="shared" si="123"/>
        <v xml:space="preserve"> 825 </v>
      </c>
      <c r="L675" s="2" t="str">
        <f t="shared" si="124"/>
        <v xml:space="preserve">8 GB </v>
      </c>
      <c r="M675" s="2" t="str">
        <f t="shared" si="125"/>
        <v xml:space="preserve">256 GB </v>
      </c>
      <c r="N675" s="2" t="str">
        <f t="shared" si="126"/>
        <v xml:space="preserve">6.67 </v>
      </c>
      <c r="O675" s="2" t="str">
        <f t="shared" si="127"/>
        <v>200</v>
      </c>
      <c r="P675" s="2" t="str">
        <f t="shared" si="128"/>
        <v>8MP + 2MP</v>
      </c>
      <c r="Q675" s="2" t="str">
        <f t="shared" si="129"/>
        <v xml:space="preserve">5000 </v>
      </c>
      <c r="R675" s="2" t="str">
        <f t="shared" si="130"/>
        <v xml:space="preserve">Dimensity 7200 Ultra 5G </v>
      </c>
      <c r="T675" t="s">
        <v>14</v>
      </c>
    </row>
    <row r="676" spans="1:20" x14ac:dyDescent="0.4">
      <c r="A676" t="s">
        <v>1168</v>
      </c>
      <c r="B676" t="str">
        <f t="shared" si="119"/>
        <v xml:space="preserve">realme 11 5G </v>
      </c>
      <c r="C676" s="5" t="str">
        <f>MID(A676,FIND("(",A676)+1,FIND(",",A676)-FIND("(",A676)-1)</f>
        <v>Glory Black</v>
      </c>
      <c r="D676" t="s">
        <v>122</v>
      </c>
      <c r="E676" s="3" t="str">
        <f t="shared" si="120"/>
        <v>18,999</v>
      </c>
      <c r="F676">
        <v>4.3</v>
      </c>
      <c r="G676" t="s">
        <v>39</v>
      </c>
      <c r="H676" s="4" t="str">
        <f t="shared" si="121"/>
        <v>9%</v>
      </c>
      <c r="I676" t="s">
        <v>1169</v>
      </c>
      <c r="J676" s="2" t="str">
        <f t="shared" si="122"/>
        <v xml:space="preserve">70,139 </v>
      </c>
      <c r="K676" s="2" t="str">
        <f t="shared" si="123"/>
        <v xml:space="preserve"> 5,430 </v>
      </c>
      <c r="L676" s="2" t="str">
        <f t="shared" si="124"/>
        <v xml:space="preserve">8 GB </v>
      </c>
      <c r="M676" s="2" t="str">
        <f t="shared" si="125"/>
        <v xml:space="preserve">128 GB </v>
      </c>
      <c r="N676" s="2" t="str">
        <f t="shared" si="126"/>
        <v xml:space="preserve">6.72 </v>
      </c>
      <c r="O676" s="2" t="str">
        <f t="shared" si="127"/>
        <v>108</v>
      </c>
      <c r="P676" s="2" t="str">
        <f t="shared" si="128"/>
        <v>2MP</v>
      </c>
      <c r="Q676" s="2" t="str">
        <f t="shared" si="129"/>
        <v xml:space="preserve">5000 </v>
      </c>
      <c r="R676" s="2" t="str">
        <f t="shared" si="130"/>
        <v xml:space="preserve">Dimensity 6100+ </v>
      </c>
      <c r="T676" t="s">
        <v>1170</v>
      </c>
    </row>
    <row r="677" spans="1:20" x14ac:dyDescent="0.4">
      <c r="A677" t="s">
        <v>182</v>
      </c>
      <c r="B677" t="str">
        <f t="shared" si="119"/>
        <v xml:space="preserve">REDMI 12 5G </v>
      </c>
      <c r="C677" s="5" t="str">
        <f>MID(A677,FIND("(",A677)+1,FIND(",",A677)-FIND("(",A677)-1)</f>
        <v>Pastel Blue</v>
      </c>
      <c r="D677" t="s">
        <v>1171</v>
      </c>
      <c r="E677" s="3" t="str">
        <f t="shared" si="120"/>
        <v>12,551</v>
      </c>
      <c r="F677">
        <v>4.2</v>
      </c>
      <c r="G677" t="s">
        <v>71</v>
      </c>
      <c r="H677" s="4" t="str">
        <f t="shared" si="121"/>
        <v>30%</v>
      </c>
      <c r="I677" t="s">
        <v>184</v>
      </c>
      <c r="J677" s="2" t="str">
        <f t="shared" si="122"/>
        <v xml:space="preserve">42,872 </v>
      </c>
      <c r="K677" s="2" t="str">
        <f t="shared" si="123"/>
        <v xml:space="preserve"> 1,976 </v>
      </c>
      <c r="L677" s="2" t="str">
        <f t="shared" si="124"/>
        <v xml:space="preserve">6 GB </v>
      </c>
      <c r="M677" s="2" t="str">
        <f t="shared" si="125"/>
        <v xml:space="preserve">128 GB </v>
      </c>
      <c r="N677" s="2" t="str">
        <f t="shared" si="126"/>
        <v xml:space="preserve">6.79 </v>
      </c>
      <c r="O677" s="2" t="str">
        <f t="shared" si="127"/>
        <v>50</v>
      </c>
      <c r="P677" s="2" t="str">
        <f t="shared" si="128"/>
        <v>2MP</v>
      </c>
      <c r="Q677" s="2" t="str">
        <f t="shared" si="129"/>
        <v xml:space="preserve">5000 </v>
      </c>
      <c r="R677" s="2" t="str">
        <f t="shared" si="130"/>
        <v xml:space="preserve">Snapdragon 4 Gen 2 </v>
      </c>
      <c r="T677" t="s">
        <v>34</v>
      </c>
    </row>
    <row r="678" spans="1:20" x14ac:dyDescent="0.4">
      <c r="A678" t="s">
        <v>35</v>
      </c>
      <c r="B678" t="str">
        <f t="shared" si="119"/>
        <v xml:space="preserve">REDMI Note 13 Pro 5G </v>
      </c>
      <c r="C678" s="5" t="str">
        <f>MID(A678,FIND("(",A678)+1,FIND(",",A678)-FIND("(",A678)-1)</f>
        <v>Arctic White</v>
      </c>
      <c r="D678" t="s">
        <v>6</v>
      </c>
      <c r="E678" s="3" t="str">
        <f t="shared" si="120"/>
        <v>24,999</v>
      </c>
      <c r="F678">
        <v>4.3</v>
      </c>
      <c r="G678" t="s">
        <v>7</v>
      </c>
      <c r="H678" s="4" t="str">
        <f t="shared" si="121"/>
        <v>13%</v>
      </c>
      <c r="I678" t="s">
        <v>8</v>
      </c>
      <c r="J678" s="2" t="str">
        <f t="shared" si="122"/>
        <v xml:space="preserve">16,522 </v>
      </c>
      <c r="K678" s="2" t="str">
        <f t="shared" si="123"/>
        <v xml:space="preserve"> 1,485 </v>
      </c>
      <c r="L678" s="2" t="str">
        <f t="shared" si="124"/>
        <v xml:space="preserve">8 GB </v>
      </c>
      <c r="M678" s="2" t="str">
        <f t="shared" si="125"/>
        <v xml:space="preserve">128 GB </v>
      </c>
      <c r="N678" s="2" t="str">
        <f t="shared" si="126"/>
        <v xml:space="preserve">6.67 </v>
      </c>
      <c r="O678" s="2" t="str">
        <f t="shared" si="127"/>
        <v>200</v>
      </c>
      <c r="P678" s="2" t="str">
        <f t="shared" si="128"/>
        <v>8MP + 2MP</v>
      </c>
      <c r="Q678" s="2" t="str">
        <f t="shared" si="129"/>
        <v xml:space="preserve">5100 </v>
      </c>
      <c r="R678" s="2" t="str">
        <f t="shared" si="130"/>
        <v xml:space="preserve">7s Gen 2 Mobile Platform 5G </v>
      </c>
      <c r="T678" t="s">
        <v>9</v>
      </c>
    </row>
    <row r="679" spans="1:20" x14ac:dyDescent="0.4">
      <c r="A679" t="s">
        <v>36</v>
      </c>
      <c r="B679" t="str">
        <f t="shared" si="119"/>
        <v xml:space="preserve">REDMI Note 13 Pro+ 5G </v>
      </c>
      <c r="C679" s="5" t="str">
        <f>MID(A679,FIND("(",A679)+1,FIND(",",A679)-FIND("(",A679)-1)</f>
        <v>Fusion Black</v>
      </c>
      <c r="D679" t="s">
        <v>11</v>
      </c>
      <c r="E679" s="3" t="str">
        <f t="shared" si="120"/>
        <v>30,999</v>
      </c>
      <c r="F679">
        <v>4.2</v>
      </c>
      <c r="G679" t="s">
        <v>12</v>
      </c>
      <c r="H679" s="4" t="str">
        <f t="shared" si="121"/>
        <v>8%</v>
      </c>
      <c r="I679" t="s">
        <v>13</v>
      </c>
      <c r="J679" s="2" t="str">
        <f t="shared" si="122"/>
        <v xml:space="preserve">7,304 </v>
      </c>
      <c r="K679" s="2" t="str">
        <f t="shared" si="123"/>
        <v xml:space="preserve"> 825 </v>
      </c>
      <c r="L679" s="2" t="str">
        <f t="shared" si="124"/>
        <v xml:space="preserve">8 GB </v>
      </c>
      <c r="M679" s="2" t="str">
        <f t="shared" si="125"/>
        <v xml:space="preserve">256 GB </v>
      </c>
      <c r="N679" s="2" t="str">
        <f t="shared" si="126"/>
        <v xml:space="preserve">6.67 </v>
      </c>
      <c r="O679" s="2" t="str">
        <f t="shared" si="127"/>
        <v>200</v>
      </c>
      <c r="P679" s="2" t="str">
        <f t="shared" si="128"/>
        <v>8MP + 2MP</v>
      </c>
      <c r="Q679" s="2" t="str">
        <f t="shared" si="129"/>
        <v xml:space="preserve">5000 </v>
      </c>
      <c r="R679" s="2" t="str">
        <f t="shared" si="130"/>
        <v xml:space="preserve">Dimensity 7200 Ultra 5G </v>
      </c>
      <c r="T679" t="s">
        <v>14</v>
      </c>
    </row>
    <row r="680" spans="1:20" x14ac:dyDescent="0.4">
      <c r="A680" t="s">
        <v>1151</v>
      </c>
      <c r="B680" t="str">
        <f t="shared" si="119"/>
        <v xml:space="preserve">Infinix Zero 30 5G </v>
      </c>
      <c r="C680" s="5" t="str">
        <f>MID(A680,FIND("(",A680)+1,FIND(",",A680)-FIND("(",A680)-1)</f>
        <v>Golden Hour</v>
      </c>
      <c r="D680" t="s">
        <v>16</v>
      </c>
      <c r="E680" s="3" t="str">
        <f t="shared" si="120"/>
        <v>22,999</v>
      </c>
      <c r="F680">
        <v>4.2</v>
      </c>
      <c r="G680" t="s">
        <v>100</v>
      </c>
      <c r="H680" s="4" t="str">
        <f t="shared" si="121"/>
        <v>23%</v>
      </c>
      <c r="I680" t="s">
        <v>1141</v>
      </c>
      <c r="J680" s="2" t="str">
        <f t="shared" si="122"/>
        <v xml:space="preserve">12,215 </v>
      </c>
      <c r="K680" s="2" t="str">
        <f t="shared" si="123"/>
        <v xml:space="preserve"> 1,744 </v>
      </c>
      <c r="L680" s="2" t="str">
        <f t="shared" si="124"/>
        <v xml:space="preserve">12 GB </v>
      </c>
      <c r="M680" s="2" t="str">
        <f t="shared" si="125"/>
        <v xml:space="preserve">256 GB </v>
      </c>
      <c r="N680" s="2" t="str">
        <f t="shared" si="126"/>
        <v xml:space="preserve">6.78 </v>
      </c>
      <c r="O680" s="2" t="str">
        <f t="shared" si="127"/>
        <v>108</v>
      </c>
      <c r="P680" s="2" t="str">
        <f t="shared" si="128"/>
        <v>13MP + 2MP</v>
      </c>
      <c r="Q680" s="2" t="str">
        <f t="shared" si="129"/>
        <v xml:space="preserve">5000 </v>
      </c>
      <c r="R680" s="2" t="str">
        <f t="shared" si="130"/>
        <v xml:space="preserve">Dimensity 8020 </v>
      </c>
      <c r="T680" t="s">
        <v>1142</v>
      </c>
    </row>
    <row r="681" spans="1:20" x14ac:dyDescent="0.4">
      <c r="A681" t="s">
        <v>1172</v>
      </c>
      <c r="B681" t="str">
        <f t="shared" si="119"/>
        <v xml:space="preserve">Motorola G60 </v>
      </c>
      <c r="C681" s="5" t="str">
        <f>MID(A681,FIND("(",A681)+1,FIND(",",A681)-FIND("(",A681)-1)</f>
        <v>Soft Silver</v>
      </c>
      <c r="D681" t="s">
        <v>26</v>
      </c>
      <c r="E681" s="3" t="str">
        <f t="shared" si="120"/>
        <v>14,999</v>
      </c>
      <c r="F681">
        <v>4.0999999999999996</v>
      </c>
      <c r="G681" t="s">
        <v>131</v>
      </c>
      <c r="H681" s="4" t="str">
        <f t="shared" si="121"/>
        <v>31%</v>
      </c>
      <c r="I681" t="s">
        <v>1084</v>
      </c>
      <c r="J681" s="2" t="str">
        <f t="shared" si="122"/>
        <v xml:space="preserve">78,475 </v>
      </c>
      <c r="K681" s="2" t="str">
        <f t="shared" si="123"/>
        <v xml:space="preserve"> 7,703 </v>
      </c>
      <c r="L681" s="2" t="str">
        <f t="shared" si="124"/>
        <v xml:space="preserve">6 GB </v>
      </c>
      <c r="M681" s="2" t="str">
        <f t="shared" si="125"/>
        <v xml:space="preserve">128 GB </v>
      </c>
      <c r="N681" s="2" t="str">
        <f t="shared" si="126"/>
        <v xml:space="preserve">6.78 </v>
      </c>
      <c r="O681" s="2" t="str">
        <f t="shared" si="127"/>
        <v>108</v>
      </c>
      <c r="P681" s="2" t="str">
        <f t="shared" si="128"/>
        <v>8MP + 2MP</v>
      </c>
      <c r="Q681" s="2" t="str">
        <f t="shared" si="129"/>
        <v xml:space="preserve">6000 </v>
      </c>
      <c r="R681" s="2" t="str">
        <f t="shared" si="130"/>
        <v xml:space="preserve">Qualcomm Snapdragon 732G </v>
      </c>
      <c r="T681" t="s">
        <v>1085</v>
      </c>
    </row>
    <row r="682" spans="1:20" x14ac:dyDescent="0.4">
      <c r="A682" t="s">
        <v>1173</v>
      </c>
      <c r="B682" t="str">
        <f t="shared" si="119"/>
        <v xml:space="preserve">SAMSUNG Galaxy A05s </v>
      </c>
      <c r="C682" s="5" t="str">
        <f>MID(A682,FIND("(",A682)+1,FIND(",",A682)-FIND("(",A682)-1)</f>
        <v>Light Violet</v>
      </c>
      <c r="D682" t="s">
        <v>304</v>
      </c>
      <c r="E682" s="3" t="str">
        <f t="shared" si="120"/>
        <v>12,999</v>
      </c>
      <c r="F682">
        <v>4.3</v>
      </c>
      <c r="G682" t="s">
        <v>170</v>
      </c>
      <c r="H682" s="4" t="str">
        <f t="shared" si="121"/>
        <v>25%</v>
      </c>
      <c r="I682" t="s">
        <v>1174</v>
      </c>
      <c r="J682" s="2" t="str">
        <f t="shared" si="122"/>
        <v xml:space="preserve">109 </v>
      </c>
      <c r="K682" s="2" t="str">
        <f t="shared" si="123"/>
        <v xml:space="preserve"> 7 </v>
      </c>
      <c r="L682" s="2" t="str">
        <f t="shared" si="124"/>
        <v xml:space="preserve">6 GB </v>
      </c>
      <c r="M682" s="2" t="str">
        <f t="shared" si="125"/>
        <v xml:space="preserve">128 GB </v>
      </c>
      <c r="N682" s="2" t="str">
        <f t="shared" si="126"/>
        <v xml:space="preserve">6.72 </v>
      </c>
      <c r="O682" s="2" t="str">
        <f t="shared" si="127"/>
        <v>50</v>
      </c>
      <c r="P682" s="2" t="str">
        <f t="shared" si="128"/>
        <v>2MP + 2MP</v>
      </c>
      <c r="Q682" s="2" t="str">
        <f t="shared" si="129"/>
        <v xml:space="preserve">5000 </v>
      </c>
      <c r="R682" s="2" t="str">
        <f t="shared" si="130"/>
        <v xml:space="preserve">680 </v>
      </c>
      <c r="T682" t="s">
        <v>1175</v>
      </c>
    </row>
    <row r="683" spans="1:20" x14ac:dyDescent="0.4">
      <c r="A683" t="s">
        <v>1176</v>
      </c>
      <c r="B683" t="str">
        <f t="shared" si="119"/>
        <v xml:space="preserve">Motorola Edge 40 Neo </v>
      </c>
      <c r="C683" s="5" t="str">
        <f>MID(A683,FIND("(",A683)+1,FIND(",",A683)-FIND("(",A683)-1)</f>
        <v>Soothing Sea</v>
      </c>
      <c r="D683" t="s">
        <v>6</v>
      </c>
      <c r="E683" s="3" t="str">
        <f t="shared" si="120"/>
        <v>24,999</v>
      </c>
      <c r="F683">
        <v>4.3</v>
      </c>
      <c r="G683" t="s">
        <v>61</v>
      </c>
      <c r="H683" s="4" t="str">
        <f t="shared" si="121"/>
        <v>16%</v>
      </c>
      <c r="I683" t="s">
        <v>1177</v>
      </c>
      <c r="J683" s="2" t="str">
        <f t="shared" si="122"/>
        <v xml:space="preserve">48,781 </v>
      </c>
      <c r="K683" s="2" t="str">
        <f t="shared" si="123"/>
        <v xml:space="preserve"> 5,955 </v>
      </c>
      <c r="L683" s="2" t="str">
        <f t="shared" si="124"/>
        <v xml:space="preserve">12 GB </v>
      </c>
      <c r="M683" s="2" t="str">
        <f t="shared" si="125"/>
        <v xml:space="preserve">256 GB </v>
      </c>
      <c r="N683" s="2" t="str">
        <f t="shared" si="126"/>
        <v xml:space="preserve">6.55 </v>
      </c>
      <c r="O683" s="2" t="str">
        <f t="shared" si="127"/>
        <v>50</v>
      </c>
      <c r="P683" s="2" t="str">
        <f t="shared" si="128"/>
        <v>13MP</v>
      </c>
      <c r="Q683" s="2" t="str">
        <f t="shared" si="129"/>
        <v xml:space="preserve">5000 </v>
      </c>
      <c r="R683" s="2" t="str">
        <f t="shared" si="130"/>
        <v xml:space="preserve">Dimensity 7030 </v>
      </c>
      <c r="T683" t="s">
        <v>1178</v>
      </c>
    </row>
    <row r="684" spans="1:20" x14ac:dyDescent="0.4">
      <c r="A684" t="s">
        <v>43</v>
      </c>
      <c r="B684" t="str">
        <f t="shared" si="119"/>
        <v xml:space="preserve">REDMI Note 13 Pro 5G </v>
      </c>
      <c r="C684" s="5" t="str">
        <f>MID(A684,FIND("(",A684)+1,FIND(",",A684)-FIND("(",A684)-1)</f>
        <v>Coral Purple</v>
      </c>
      <c r="D684" t="s">
        <v>6</v>
      </c>
      <c r="E684" s="3" t="str">
        <f t="shared" si="120"/>
        <v>24,999</v>
      </c>
      <c r="F684">
        <v>4.3</v>
      </c>
      <c r="G684" t="s">
        <v>7</v>
      </c>
      <c r="H684" s="4" t="str">
        <f t="shared" si="121"/>
        <v>13%</v>
      </c>
      <c r="I684" t="s">
        <v>8</v>
      </c>
      <c r="J684" s="2" t="str">
        <f t="shared" si="122"/>
        <v xml:space="preserve">16,522 </v>
      </c>
      <c r="K684" s="2" t="str">
        <f t="shared" si="123"/>
        <v xml:space="preserve"> 1,485 </v>
      </c>
      <c r="L684" s="2" t="str">
        <f t="shared" si="124"/>
        <v xml:space="preserve">8 GB </v>
      </c>
      <c r="M684" s="2" t="str">
        <f t="shared" si="125"/>
        <v xml:space="preserve">128 GB </v>
      </c>
      <c r="N684" s="2" t="str">
        <f t="shared" si="126"/>
        <v xml:space="preserve">6.67 </v>
      </c>
      <c r="O684" s="2" t="str">
        <f t="shared" si="127"/>
        <v>200</v>
      </c>
      <c r="P684" s="2" t="str">
        <f t="shared" si="128"/>
        <v>8MP + 2MP</v>
      </c>
      <c r="Q684" s="2" t="str">
        <f t="shared" si="129"/>
        <v xml:space="preserve">5100 </v>
      </c>
      <c r="R684" s="2" t="str">
        <f t="shared" si="130"/>
        <v xml:space="preserve">7s Gen 2 Mobile Platform 5G </v>
      </c>
      <c r="T684" t="s">
        <v>9</v>
      </c>
    </row>
    <row r="685" spans="1:20" x14ac:dyDescent="0.4">
      <c r="A685" t="s">
        <v>44</v>
      </c>
      <c r="B685" t="str">
        <f t="shared" si="119"/>
        <v xml:space="preserve">REDMI Note 13 Pro+ 5G </v>
      </c>
      <c r="C685" s="5" t="str">
        <f>MID(A685,FIND("(",A685)+1,FIND(",",A685)-FIND("(",A685)-1)</f>
        <v>Fusion Purple</v>
      </c>
      <c r="D685" t="s">
        <v>11</v>
      </c>
      <c r="E685" s="3" t="str">
        <f t="shared" si="120"/>
        <v>30,999</v>
      </c>
      <c r="F685">
        <v>4.2</v>
      </c>
      <c r="G685" t="s">
        <v>12</v>
      </c>
      <c r="H685" s="4" t="str">
        <f t="shared" si="121"/>
        <v>8%</v>
      </c>
      <c r="I685" t="s">
        <v>13</v>
      </c>
      <c r="J685" s="2" t="str">
        <f t="shared" si="122"/>
        <v xml:space="preserve">7,304 </v>
      </c>
      <c r="K685" s="2" t="str">
        <f t="shared" si="123"/>
        <v xml:space="preserve"> 825 </v>
      </c>
      <c r="L685" s="2" t="str">
        <f t="shared" si="124"/>
        <v xml:space="preserve">8 GB </v>
      </c>
      <c r="M685" s="2" t="str">
        <f t="shared" si="125"/>
        <v xml:space="preserve">256 GB </v>
      </c>
      <c r="N685" s="2" t="str">
        <f t="shared" si="126"/>
        <v xml:space="preserve">6.67 </v>
      </c>
      <c r="O685" s="2" t="str">
        <f t="shared" si="127"/>
        <v>200</v>
      </c>
      <c r="P685" s="2" t="str">
        <f t="shared" si="128"/>
        <v>8MP + 2MP</v>
      </c>
      <c r="Q685" s="2" t="str">
        <f t="shared" si="129"/>
        <v xml:space="preserve">5000 </v>
      </c>
      <c r="R685" s="2" t="str">
        <f t="shared" si="130"/>
        <v xml:space="preserve">Dimensity 7200 Ultra 5G </v>
      </c>
      <c r="T685" t="s">
        <v>14</v>
      </c>
    </row>
    <row r="686" spans="1:20" x14ac:dyDescent="0.4">
      <c r="A686" t="s">
        <v>1179</v>
      </c>
      <c r="B686" t="str">
        <f t="shared" si="119"/>
        <v xml:space="preserve">vivo Y27 </v>
      </c>
      <c r="C686" s="5" t="str">
        <f>MID(A686,FIND("(",A686)+1,FIND(",",A686)-FIND("(",A686)-1)</f>
        <v>Garden Green</v>
      </c>
      <c r="D686" t="s">
        <v>130</v>
      </c>
      <c r="E686" s="3" t="str">
        <f t="shared" si="120"/>
        <v>10,999</v>
      </c>
      <c r="F686">
        <v>4.2</v>
      </c>
      <c r="G686" t="s">
        <v>149</v>
      </c>
      <c r="H686" s="4" t="str">
        <f t="shared" si="121"/>
        <v>42%</v>
      </c>
      <c r="I686" t="s">
        <v>1000</v>
      </c>
      <c r="J686" s="2" t="str">
        <f t="shared" si="122"/>
        <v xml:space="preserve">2,215 </v>
      </c>
      <c r="K686" s="2" t="str">
        <f t="shared" si="123"/>
        <v xml:space="preserve"> 99 </v>
      </c>
      <c r="L686" s="2" t="str">
        <f t="shared" si="124"/>
        <v xml:space="preserve">6 GB </v>
      </c>
      <c r="M686" s="2" t="str">
        <f t="shared" si="125"/>
        <v xml:space="preserve">128 GB </v>
      </c>
      <c r="N686" s="2" t="str">
        <f t="shared" si="126"/>
        <v xml:space="preserve">6.64 </v>
      </c>
      <c r="O686" s="2" t="str">
        <f t="shared" si="127"/>
        <v>50</v>
      </c>
      <c r="P686" s="2" t="str">
        <f t="shared" si="128"/>
        <v>2MP</v>
      </c>
      <c r="Q686" s="2" t="str">
        <f t="shared" si="129"/>
        <v xml:space="preserve">5000 </v>
      </c>
      <c r="R686" s="2" t="str">
        <f t="shared" si="130"/>
        <v xml:space="preserve">Helio G85 </v>
      </c>
      <c r="T686" t="s">
        <v>1001</v>
      </c>
    </row>
    <row r="687" spans="1:20" x14ac:dyDescent="0.4">
      <c r="A687" t="s">
        <v>1180</v>
      </c>
      <c r="B687" t="str">
        <f t="shared" si="119"/>
        <v xml:space="preserve">realme 11 5G </v>
      </c>
      <c r="C687" s="5" t="str">
        <f>MID(A687,FIND("(",A687)+1,FIND(",",A687)-FIND("(",A687)-1)</f>
        <v>Glory Gold</v>
      </c>
      <c r="D687" t="s">
        <v>207</v>
      </c>
      <c r="E687" s="3" t="str">
        <f t="shared" si="120"/>
        <v>19,999</v>
      </c>
      <c r="F687">
        <v>4.3</v>
      </c>
      <c r="G687" t="s">
        <v>7</v>
      </c>
      <c r="H687" s="4" t="str">
        <f t="shared" si="121"/>
        <v>13%</v>
      </c>
      <c r="I687" t="s">
        <v>1169</v>
      </c>
      <c r="J687" s="2" t="str">
        <f t="shared" si="122"/>
        <v xml:space="preserve">70,139 </v>
      </c>
      <c r="K687" s="2" t="str">
        <f t="shared" si="123"/>
        <v xml:space="preserve"> 5,430 </v>
      </c>
      <c r="L687" s="2" t="str">
        <f t="shared" si="124"/>
        <v xml:space="preserve">8 GB </v>
      </c>
      <c r="M687" s="2" t="str">
        <f t="shared" si="125"/>
        <v xml:space="preserve">256 GB </v>
      </c>
      <c r="N687" s="2" t="str">
        <f t="shared" si="126"/>
        <v xml:space="preserve">6.72 </v>
      </c>
      <c r="O687" s="2" t="str">
        <f t="shared" si="127"/>
        <v>108</v>
      </c>
      <c r="P687" s="2" t="str">
        <f t="shared" si="128"/>
        <v>2MP</v>
      </c>
      <c r="Q687" s="2" t="str">
        <f t="shared" si="129"/>
        <v xml:space="preserve">5000 </v>
      </c>
      <c r="R687" s="2" t="str">
        <f t="shared" si="130"/>
        <v xml:space="preserve">Dimensity 6100+ </v>
      </c>
      <c r="T687" t="s">
        <v>1181</v>
      </c>
    </row>
    <row r="688" spans="1:20" x14ac:dyDescent="0.4">
      <c r="A688" t="s">
        <v>1147</v>
      </c>
      <c r="B688" t="str">
        <f t="shared" si="119"/>
        <v xml:space="preserve">Motorola e32 </v>
      </c>
      <c r="C688" s="5" t="str">
        <f>MID(A688,FIND("(",A688)+1,FIND(",",A688)-FIND("(",A688)-1)</f>
        <v>Eco Black</v>
      </c>
      <c r="D688" t="s">
        <v>191</v>
      </c>
      <c r="E688" s="3" t="str">
        <f t="shared" si="120"/>
        <v>8,999</v>
      </c>
      <c r="F688">
        <v>3.9</v>
      </c>
      <c r="G688" t="s">
        <v>170</v>
      </c>
      <c r="H688" s="4" t="str">
        <f t="shared" si="121"/>
        <v>25%</v>
      </c>
      <c r="I688" t="s">
        <v>1148</v>
      </c>
      <c r="J688" s="2" t="str">
        <f t="shared" si="122"/>
        <v xml:space="preserve">24,745 </v>
      </c>
      <c r="K688" s="2" t="str">
        <f t="shared" si="123"/>
        <v xml:space="preserve"> 2,015 </v>
      </c>
      <c r="L688" s="2" t="str">
        <f t="shared" si="124"/>
        <v xml:space="preserve">4 GB </v>
      </c>
      <c r="M688" s="2" t="str">
        <f t="shared" si="125"/>
        <v xml:space="preserve">64 GB </v>
      </c>
      <c r="N688" s="2" t="str">
        <f t="shared" si="126"/>
        <v xml:space="preserve">6.5 </v>
      </c>
      <c r="O688" s="2" t="str">
        <f t="shared" si="127"/>
        <v>50</v>
      </c>
      <c r="P688" s="2" t="str">
        <f t="shared" si="128"/>
        <v>2MP</v>
      </c>
      <c r="Q688" s="2" t="str">
        <f t="shared" si="129"/>
        <v xml:space="preserve">5000 </v>
      </c>
      <c r="R688" s="2" t="str">
        <f t="shared" si="130"/>
        <v xml:space="preserve">Mediatek Helio G37 </v>
      </c>
      <c r="T688" t="s">
        <v>1149</v>
      </c>
    </row>
    <row r="689" spans="1:20" x14ac:dyDescent="0.4">
      <c r="A689" t="s">
        <v>1182</v>
      </c>
      <c r="B689" t="str">
        <f t="shared" si="119"/>
        <v xml:space="preserve">Nokia C32 </v>
      </c>
      <c r="C689" s="5" t="str">
        <f>MID(A689,FIND("(",A689)+1,FIND(",",A689)-FIND("(",A689)-1)</f>
        <v>Breezy Mint</v>
      </c>
      <c r="D689" t="s">
        <v>669</v>
      </c>
      <c r="E689" s="3" t="str">
        <f t="shared" si="120"/>
        <v>7,999</v>
      </c>
      <c r="F689">
        <v>3.8</v>
      </c>
      <c r="G689" t="s">
        <v>156</v>
      </c>
      <c r="H689" s="4" t="str">
        <f t="shared" si="121"/>
        <v>27%</v>
      </c>
      <c r="I689" t="s">
        <v>1183</v>
      </c>
      <c r="J689" s="2" t="str">
        <f t="shared" si="122"/>
        <v xml:space="preserve">1,310 </v>
      </c>
      <c r="K689" s="2" t="str">
        <f t="shared" si="123"/>
        <v xml:space="preserve"> 110 </v>
      </c>
      <c r="L689" s="2" t="str">
        <f t="shared" si="124"/>
        <v xml:space="preserve">4 GB </v>
      </c>
      <c r="M689" s="2" t="str">
        <f t="shared" si="125"/>
        <v xml:space="preserve">128 GB </v>
      </c>
      <c r="N689" s="2" t="str">
        <f t="shared" si="126"/>
        <v xml:space="preserve">6.517 </v>
      </c>
      <c r="O689" s="2" t="str">
        <f t="shared" si="127"/>
        <v>50</v>
      </c>
      <c r="P689" s="2" t="e">
        <f t="shared" si="128"/>
        <v>#VALUE!</v>
      </c>
      <c r="Q689" s="2" t="str">
        <f t="shared" si="129"/>
        <v xml:space="preserve"> | 8MP Front Camera5000 </v>
      </c>
      <c r="R689" s="2" t="str">
        <f t="shared" si="130"/>
        <v xml:space="preserve">SC9863A1 </v>
      </c>
      <c r="T689" t="s">
        <v>1184</v>
      </c>
    </row>
    <row r="690" spans="1:20" x14ac:dyDescent="0.4">
      <c r="A690" t="s">
        <v>1185</v>
      </c>
      <c r="B690" t="str">
        <f t="shared" si="119"/>
        <v xml:space="preserve">POCO C55 </v>
      </c>
      <c r="C690" s="5" t="str">
        <f>MID(A690,FIND("(",A690)+1,FIND(",",A690)-FIND("(",A690)-1)</f>
        <v>Power Black</v>
      </c>
      <c r="D690" t="s">
        <v>130</v>
      </c>
      <c r="E690" s="3" t="str">
        <f t="shared" si="120"/>
        <v>10,999</v>
      </c>
      <c r="F690">
        <v>4.2</v>
      </c>
      <c r="G690" t="s">
        <v>27</v>
      </c>
      <c r="H690" s="4" t="str">
        <f t="shared" si="121"/>
        <v>21%</v>
      </c>
      <c r="I690" t="s">
        <v>1186</v>
      </c>
      <c r="J690" s="2" t="str">
        <f t="shared" si="122"/>
        <v xml:space="preserve">1,40,245 </v>
      </c>
      <c r="K690" s="2" t="str">
        <f t="shared" si="123"/>
        <v xml:space="preserve"> 8,367 </v>
      </c>
      <c r="L690" s="2" t="str">
        <f t="shared" si="124"/>
        <v xml:space="preserve">6 GB </v>
      </c>
      <c r="M690" s="2" t="str">
        <f t="shared" si="125"/>
        <v xml:space="preserve">128 GB </v>
      </c>
      <c r="N690" s="2" t="str">
        <f t="shared" si="126"/>
        <v xml:space="preserve">6.71 </v>
      </c>
      <c r="O690" s="2" t="str">
        <f t="shared" si="127"/>
        <v>50</v>
      </c>
      <c r="P690" s="2" t="e">
        <f t="shared" si="128"/>
        <v>#VALUE!</v>
      </c>
      <c r="Q690" s="2" t="str">
        <f t="shared" si="129"/>
        <v xml:space="preserve"> | 5MP Front Camera5000 </v>
      </c>
      <c r="R690" s="2" t="str">
        <f t="shared" si="130"/>
        <v xml:space="preserve">Mediatek Helio G85 </v>
      </c>
      <c r="T690" t="s">
        <v>1187</v>
      </c>
    </row>
    <row r="691" spans="1:20" x14ac:dyDescent="0.4">
      <c r="A691" t="s">
        <v>1188</v>
      </c>
      <c r="B691" t="str">
        <f t="shared" si="119"/>
        <v xml:space="preserve">realme 11 5G </v>
      </c>
      <c r="C691" s="5" t="str">
        <f>MID(A691,FIND("(",A691)+1,FIND(",",A691)-FIND("(",A691)-1)</f>
        <v>Glory Gold</v>
      </c>
      <c r="D691" t="s">
        <v>122</v>
      </c>
      <c r="E691" s="3" t="str">
        <f t="shared" si="120"/>
        <v>18,999</v>
      </c>
      <c r="F691">
        <v>4.3</v>
      </c>
      <c r="G691" t="s">
        <v>39</v>
      </c>
      <c r="H691" s="4" t="str">
        <f t="shared" si="121"/>
        <v>9%</v>
      </c>
      <c r="I691" t="s">
        <v>1169</v>
      </c>
      <c r="J691" s="2" t="str">
        <f t="shared" si="122"/>
        <v xml:space="preserve">70,139 </v>
      </c>
      <c r="K691" s="2" t="str">
        <f t="shared" si="123"/>
        <v xml:space="preserve"> 5,430 </v>
      </c>
      <c r="L691" s="2" t="str">
        <f t="shared" si="124"/>
        <v xml:space="preserve">8 GB </v>
      </c>
      <c r="M691" s="2" t="str">
        <f t="shared" si="125"/>
        <v xml:space="preserve">128 GB </v>
      </c>
      <c r="N691" s="2" t="str">
        <f t="shared" si="126"/>
        <v xml:space="preserve">6.72 </v>
      </c>
      <c r="O691" s="2" t="str">
        <f t="shared" si="127"/>
        <v>108</v>
      </c>
      <c r="P691" s="2" t="str">
        <f t="shared" si="128"/>
        <v>2MP</v>
      </c>
      <c r="Q691" s="2" t="str">
        <f t="shared" si="129"/>
        <v xml:space="preserve">5000 </v>
      </c>
      <c r="R691" s="2" t="str">
        <f t="shared" si="130"/>
        <v xml:space="preserve">Dimensity 6100+ </v>
      </c>
      <c r="T691" t="s">
        <v>1170</v>
      </c>
    </row>
    <row r="692" spans="1:20" x14ac:dyDescent="0.4">
      <c r="A692" t="s">
        <v>1189</v>
      </c>
      <c r="B692" t="str">
        <f t="shared" si="119"/>
        <v xml:space="preserve">itel A23S </v>
      </c>
      <c r="C692" s="5" t="str">
        <f>MID(A692,FIND("(",A692)+1,FIND(",",A692)-FIND("(",A692)-1)</f>
        <v>Sky Black</v>
      </c>
      <c r="D692" t="s">
        <v>1190</v>
      </c>
      <c r="E692" s="3" t="str">
        <f t="shared" si="120"/>
        <v>4,970</v>
      </c>
      <c r="F692">
        <v>3.6</v>
      </c>
      <c r="G692" t="s">
        <v>123</v>
      </c>
      <c r="H692" s="4" t="str">
        <f t="shared" si="121"/>
        <v>17%</v>
      </c>
      <c r="I692" t="s">
        <v>699</v>
      </c>
      <c r="J692" s="2" t="str">
        <f t="shared" si="122"/>
        <v xml:space="preserve">973 </v>
      </c>
      <c r="K692" s="2" t="str">
        <f t="shared" si="123"/>
        <v xml:space="preserve"> 58 </v>
      </c>
      <c r="L692" s="2" t="str">
        <f t="shared" si="124"/>
        <v xml:space="preserve">2 GB </v>
      </c>
      <c r="M692" s="2" t="str">
        <f t="shared" si="125"/>
        <v xml:space="preserve">32 GB </v>
      </c>
      <c r="N692" s="2" t="str">
        <f t="shared" si="126"/>
        <v xml:space="preserve">5 </v>
      </c>
      <c r="O692" s="2" t="str">
        <f t="shared" si="127"/>
        <v>2</v>
      </c>
      <c r="P692" s="2" t="e">
        <f t="shared" si="128"/>
        <v>#VALUE!</v>
      </c>
      <c r="Q692" s="2" t="str">
        <f t="shared" si="129"/>
        <v xml:space="preserve">3020 </v>
      </c>
      <c r="R692" s="2" t="e">
        <f t="shared" si="130"/>
        <v>#VALUE!</v>
      </c>
      <c r="T692" t="s">
        <v>1191</v>
      </c>
    </row>
    <row r="693" spans="1:20" x14ac:dyDescent="0.4">
      <c r="A693" t="s">
        <v>1189</v>
      </c>
      <c r="B693" t="str">
        <f t="shared" si="119"/>
        <v xml:space="preserve">itel A23S </v>
      </c>
      <c r="C693" s="5" t="str">
        <f>MID(A693,FIND("(",A693)+1,FIND(",",A693)-FIND("(",A693)-1)</f>
        <v>Sky Black</v>
      </c>
      <c r="D693" t="s">
        <v>1192</v>
      </c>
      <c r="E693" s="3" t="str">
        <f t="shared" si="120"/>
        <v>4,899</v>
      </c>
      <c r="F693">
        <v>3.6</v>
      </c>
      <c r="G693" t="s">
        <v>192</v>
      </c>
      <c r="H693" s="4" t="str">
        <f t="shared" si="121"/>
        <v>18%</v>
      </c>
      <c r="I693" t="s">
        <v>699</v>
      </c>
      <c r="J693" s="2" t="str">
        <f t="shared" si="122"/>
        <v xml:space="preserve">973 </v>
      </c>
      <c r="K693" s="2" t="str">
        <f t="shared" si="123"/>
        <v xml:space="preserve"> 58 </v>
      </c>
      <c r="L693" s="2" t="str">
        <f t="shared" si="124"/>
        <v xml:space="preserve">2 GB </v>
      </c>
      <c r="M693" s="2" t="str">
        <f t="shared" si="125"/>
        <v xml:space="preserve">32 GB </v>
      </c>
      <c r="N693" s="2" t="str">
        <f t="shared" si="126"/>
        <v xml:space="preserve">5 </v>
      </c>
      <c r="O693" s="2" t="str">
        <f t="shared" si="127"/>
        <v>2</v>
      </c>
      <c r="P693" s="2" t="e">
        <f t="shared" si="128"/>
        <v>#VALUE!</v>
      </c>
      <c r="Q693" s="2" t="str">
        <f t="shared" si="129"/>
        <v xml:space="preserve">3020 </v>
      </c>
      <c r="R693" s="2" t="e">
        <f t="shared" si="130"/>
        <v>#VALUE!</v>
      </c>
      <c r="T693" t="s">
        <v>1191</v>
      </c>
    </row>
    <row r="694" spans="1:20" x14ac:dyDescent="0.4">
      <c r="A694" t="s">
        <v>1044</v>
      </c>
      <c r="B694" t="str">
        <f t="shared" si="119"/>
        <v xml:space="preserve">SAMSUNG galaxy M15 5G </v>
      </c>
      <c r="C694" s="5" t="str">
        <f>MID(A694,FIND("(",A694)+1,FIND(",",A694)-FIND("(",A694)-1)</f>
        <v>Celestrial Blue</v>
      </c>
      <c r="D694" t="s">
        <v>1193</v>
      </c>
      <c r="E694" s="3" t="str">
        <f t="shared" si="120"/>
        <v>14,485</v>
      </c>
      <c r="F694">
        <v>4.2</v>
      </c>
      <c r="G694" t="s">
        <v>139</v>
      </c>
      <c r="H694" s="4" t="str">
        <f t="shared" si="121"/>
        <v>14%</v>
      </c>
      <c r="I694" t="s">
        <v>1046</v>
      </c>
      <c r="J694" s="2" t="str">
        <f t="shared" si="122"/>
        <v xml:space="preserve">570 </v>
      </c>
      <c r="K694" s="2" t="str">
        <f t="shared" si="123"/>
        <v xml:space="preserve"> 28 </v>
      </c>
      <c r="L694" s="2" t="str">
        <f t="shared" si="124"/>
        <v xml:space="preserve">6 GB </v>
      </c>
      <c r="M694" s="2" t="str">
        <f t="shared" si="125"/>
        <v xml:space="preserve">128 GB </v>
      </c>
      <c r="N694" s="2" t="str">
        <f t="shared" si="126"/>
        <v xml:space="preserve">6.5 </v>
      </c>
      <c r="O694" s="2" t="str">
        <f t="shared" si="127"/>
        <v>50</v>
      </c>
      <c r="P694" s="2" t="e">
        <f t="shared" si="128"/>
        <v>#VALUE!</v>
      </c>
      <c r="Q694" s="2" t="str">
        <f t="shared" si="129"/>
        <v xml:space="preserve">6000 </v>
      </c>
      <c r="R694" s="2" t="str">
        <f t="shared" si="130"/>
        <v xml:space="preserve">MediaTek </v>
      </c>
      <c r="T694" t="s">
        <v>1047</v>
      </c>
    </row>
    <row r="695" spans="1:20" x14ac:dyDescent="0.4">
      <c r="A695" t="s">
        <v>1194</v>
      </c>
      <c r="B695" t="str">
        <f t="shared" si="119"/>
        <v xml:space="preserve">REDMI Note 12 </v>
      </c>
      <c r="C695" s="5" t="str">
        <f>MID(A695,FIND("(",A695)+1,FIND(",",A695)-FIND("(",A695)-1)</f>
        <v>Ice Blue</v>
      </c>
      <c r="D695" t="s">
        <v>1195</v>
      </c>
      <c r="E695" s="3" t="str">
        <f t="shared" si="120"/>
        <v>13,490</v>
      </c>
      <c r="F695">
        <v>4.2</v>
      </c>
      <c r="G695" t="s">
        <v>358</v>
      </c>
      <c r="H695" s="4" t="str">
        <f t="shared" si="121"/>
        <v>28%</v>
      </c>
      <c r="I695" t="s">
        <v>1196</v>
      </c>
      <c r="J695" s="2" t="str">
        <f t="shared" si="122"/>
        <v xml:space="preserve">33,500 </v>
      </c>
      <c r="K695" s="2" t="str">
        <f t="shared" si="123"/>
        <v xml:space="preserve"> 2,654 </v>
      </c>
      <c r="L695" s="2" t="str">
        <f t="shared" si="124"/>
        <v xml:space="preserve">6 GB </v>
      </c>
      <c r="M695" s="2" t="str">
        <f t="shared" si="125"/>
        <v xml:space="preserve">64 GB </v>
      </c>
      <c r="N695" s="2" t="str">
        <f t="shared" si="126"/>
        <v xml:space="preserve">6.67 </v>
      </c>
      <c r="O695" s="2" t="str">
        <f t="shared" si="127"/>
        <v>50</v>
      </c>
      <c r="P695" s="2" t="str">
        <f t="shared" si="128"/>
        <v>8MP + 2MP</v>
      </c>
      <c r="Q695" s="2" t="str">
        <f t="shared" si="129"/>
        <v xml:space="preserve">5000 </v>
      </c>
      <c r="R695" s="2" t="str">
        <f t="shared" si="130"/>
        <v xml:space="preserve">Snapdragon 685 </v>
      </c>
      <c r="T695" t="s">
        <v>1197</v>
      </c>
    </row>
    <row r="696" spans="1:20" x14ac:dyDescent="0.4">
      <c r="A696" t="s">
        <v>1198</v>
      </c>
      <c r="B696" t="str">
        <f t="shared" si="119"/>
        <v xml:space="preserve">SAMSUNG Galaxy A04e </v>
      </c>
      <c r="C696" s="5" t="str">
        <f>MID(A696,FIND("(",A696)+1,FIND(",",A696)-FIND("(",A696)-1)</f>
        <v>Copper</v>
      </c>
      <c r="D696" t="s">
        <v>130</v>
      </c>
      <c r="E696" s="3" t="str">
        <f t="shared" si="120"/>
        <v>10,999</v>
      </c>
      <c r="F696">
        <v>4.2</v>
      </c>
      <c r="G696" t="s">
        <v>95</v>
      </c>
      <c r="H696" s="4" t="str">
        <f t="shared" si="121"/>
        <v>26%</v>
      </c>
      <c r="I696" t="s">
        <v>1199</v>
      </c>
      <c r="J696" s="2" t="str">
        <f t="shared" si="122"/>
        <v xml:space="preserve">82 </v>
      </c>
      <c r="K696" s="2" t="str">
        <f t="shared" si="123"/>
        <v xml:space="preserve"> 2 </v>
      </c>
      <c r="L696" s="2" t="str">
        <f t="shared" si="124"/>
        <v xml:space="preserve">4 GB </v>
      </c>
      <c r="M696" s="2" t="str">
        <f t="shared" si="125"/>
        <v xml:space="preserve">128 GB </v>
      </c>
      <c r="N696" s="2" t="str">
        <f t="shared" si="126"/>
        <v xml:space="preserve">6.5 </v>
      </c>
      <c r="O696" s="2" t="str">
        <f t="shared" si="127"/>
        <v>13</v>
      </c>
      <c r="P696" s="2" t="str">
        <f t="shared" si="128"/>
        <v>2MP</v>
      </c>
      <c r="Q696" s="2" t="str">
        <f t="shared" si="129"/>
        <v xml:space="preserve">5000 </v>
      </c>
      <c r="R696" s="2" t="str">
        <f t="shared" si="130"/>
        <v xml:space="preserve">Mediatek Helio P35 </v>
      </c>
      <c r="T696" t="s">
        <v>1200</v>
      </c>
    </row>
    <row r="697" spans="1:20" x14ac:dyDescent="0.4">
      <c r="A697" t="s">
        <v>1201</v>
      </c>
      <c r="B697" t="str">
        <f t="shared" si="119"/>
        <v xml:space="preserve">LAVA Blaze 2 </v>
      </c>
      <c r="C697" s="5" t="str">
        <f>MID(A697,FIND("(",A697)+1,FIND(",",A697)-FIND("(",A697)-1)</f>
        <v>Glass Black</v>
      </c>
      <c r="D697" t="s">
        <v>1202</v>
      </c>
      <c r="E697" s="3" t="str">
        <f t="shared" si="120"/>
        <v>7,988</v>
      </c>
      <c r="F697">
        <v>4.0999999999999996</v>
      </c>
      <c r="G697" t="s">
        <v>156</v>
      </c>
      <c r="H697" s="4" t="str">
        <f t="shared" si="121"/>
        <v>27%</v>
      </c>
      <c r="I697" t="s">
        <v>1203</v>
      </c>
      <c r="J697" s="2" t="str">
        <f t="shared" si="122"/>
        <v xml:space="preserve">254 </v>
      </c>
      <c r="K697" s="2" t="str">
        <f t="shared" si="123"/>
        <v xml:space="preserve"> 16 </v>
      </c>
      <c r="L697" s="2" t="str">
        <f t="shared" si="124"/>
        <v xml:space="preserve">6 GB </v>
      </c>
      <c r="M697" s="2" t="str">
        <f t="shared" si="125"/>
        <v xml:space="preserve">128 GB </v>
      </c>
      <c r="N697" s="2" t="str">
        <f t="shared" si="126"/>
        <v xml:space="preserve">6.5 </v>
      </c>
      <c r="O697" s="2" t="str">
        <f t="shared" si="127"/>
        <v>13</v>
      </c>
      <c r="P697" s="2" t="e">
        <f t="shared" si="128"/>
        <v>#VALUE!</v>
      </c>
      <c r="Q697" s="2" t="str">
        <f t="shared" si="129"/>
        <v xml:space="preserve">5000 </v>
      </c>
      <c r="R697" s="2" t="e">
        <f t="shared" si="130"/>
        <v>#VALUE!</v>
      </c>
      <c r="T697" t="s">
        <v>1204</v>
      </c>
    </row>
    <row r="698" spans="1:20" x14ac:dyDescent="0.4">
      <c r="A698" t="s">
        <v>1205</v>
      </c>
      <c r="B698" t="str">
        <f t="shared" si="119"/>
        <v xml:space="preserve">Tecno Spark 20 Pro 5G </v>
      </c>
      <c r="C698" s="5" t="str">
        <f>MID(A698,FIND("(",A698)+1,FIND(",",A698)-FIND("(",A698)-1)</f>
        <v>Glossy White</v>
      </c>
      <c r="D698" t="s">
        <v>80</v>
      </c>
      <c r="E698" s="3" t="str">
        <f t="shared" si="120"/>
        <v>16,999</v>
      </c>
      <c r="F698">
        <v>3.8</v>
      </c>
      <c r="G698" t="s">
        <v>51</v>
      </c>
      <c r="H698" s="4" t="str">
        <f t="shared" si="121"/>
        <v>22%</v>
      </c>
      <c r="I698" t="s">
        <v>1206</v>
      </c>
      <c r="J698" s="2" t="str">
        <f t="shared" si="122"/>
        <v xml:space="preserve">9 </v>
      </c>
      <c r="K698" s="2" t="str">
        <f t="shared" si="123"/>
        <v xml:space="preserve"> 0 </v>
      </c>
      <c r="L698" s="2" t="str">
        <f t="shared" si="124"/>
        <v xml:space="preserve">8 GB </v>
      </c>
      <c r="M698" s="2" t="str">
        <f t="shared" si="125"/>
        <v xml:space="preserve">256 GB </v>
      </c>
      <c r="N698" s="2" t="str">
        <f t="shared" si="126"/>
        <v xml:space="preserve">6.78 </v>
      </c>
      <c r="O698" s="2" t="str">
        <f t="shared" si="127"/>
        <v>108</v>
      </c>
      <c r="P698" s="2" t="e">
        <f t="shared" si="128"/>
        <v>#VALUE!</v>
      </c>
      <c r="Q698" s="2" t="str">
        <f t="shared" si="129"/>
        <v xml:space="preserve">5000 </v>
      </c>
      <c r="R698" s="2" t="str">
        <f t="shared" si="130"/>
        <v xml:space="preserve">D6080 5G </v>
      </c>
      <c r="T698" t="s">
        <v>1207</v>
      </c>
    </row>
    <row r="699" spans="1:20" x14ac:dyDescent="0.4">
      <c r="A699" t="s">
        <v>1208</v>
      </c>
      <c r="B699" t="str">
        <f t="shared" si="119"/>
        <v xml:space="preserve">Tecno Spark 20 Pro 5G </v>
      </c>
      <c r="C699" s="5" t="str">
        <f>MID(A699,FIND("(",A699)+1,FIND(",",A699)-FIND("(",A699)-1)</f>
        <v>Startrail Black</v>
      </c>
      <c r="D699" t="s">
        <v>80</v>
      </c>
      <c r="E699" s="3" t="str">
        <f t="shared" si="120"/>
        <v>16,999</v>
      </c>
      <c r="F699">
        <v>3.8</v>
      </c>
      <c r="G699" t="s">
        <v>51</v>
      </c>
      <c r="H699" s="4" t="str">
        <f t="shared" si="121"/>
        <v>22%</v>
      </c>
      <c r="I699" t="s">
        <v>1206</v>
      </c>
      <c r="J699" s="2" t="str">
        <f t="shared" si="122"/>
        <v xml:space="preserve">9 </v>
      </c>
      <c r="K699" s="2" t="str">
        <f t="shared" si="123"/>
        <v xml:space="preserve"> 0 </v>
      </c>
      <c r="L699" s="2" t="str">
        <f t="shared" si="124"/>
        <v xml:space="preserve">8 GB </v>
      </c>
      <c r="M699" s="2" t="str">
        <f t="shared" si="125"/>
        <v xml:space="preserve">256 GB </v>
      </c>
      <c r="N699" s="2" t="str">
        <f t="shared" si="126"/>
        <v xml:space="preserve">6.78 </v>
      </c>
      <c r="O699" s="2" t="str">
        <f t="shared" si="127"/>
        <v>108</v>
      </c>
      <c r="P699" s="2" t="e">
        <f t="shared" si="128"/>
        <v>#VALUE!</v>
      </c>
      <c r="Q699" s="2" t="str">
        <f t="shared" si="129"/>
        <v xml:space="preserve">5000 </v>
      </c>
      <c r="R699" s="2" t="str">
        <f t="shared" si="130"/>
        <v xml:space="preserve">D6080 5G </v>
      </c>
      <c r="T699" t="s">
        <v>1207</v>
      </c>
    </row>
    <row r="700" spans="1:20" x14ac:dyDescent="0.4">
      <c r="A700" t="s">
        <v>733</v>
      </c>
      <c r="B700" t="str">
        <f t="shared" si="119"/>
        <v xml:space="preserve">REDMI Note 12 5G </v>
      </c>
      <c r="C700" s="5" t="str">
        <f>MID(A700,FIND("(",A700)+1,FIND(",",A700)-FIND("(",A700)-1)</f>
        <v>Matte Black</v>
      </c>
      <c r="D700" t="s">
        <v>26</v>
      </c>
      <c r="E700" s="3" t="str">
        <f t="shared" si="120"/>
        <v>14,999</v>
      </c>
      <c r="F700">
        <v>4.2</v>
      </c>
      <c r="G700" t="s">
        <v>131</v>
      </c>
      <c r="H700" s="4" t="str">
        <f t="shared" si="121"/>
        <v>31%</v>
      </c>
      <c r="I700" t="s">
        <v>734</v>
      </c>
      <c r="J700" s="2" t="str">
        <f t="shared" si="122"/>
        <v xml:space="preserve">15,122 </v>
      </c>
      <c r="K700" s="2" t="str">
        <f t="shared" si="123"/>
        <v xml:space="preserve"> 1,058 </v>
      </c>
      <c r="L700" s="2" t="str">
        <f t="shared" si="124"/>
        <v xml:space="preserve">6 GB </v>
      </c>
      <c r="M700" s="2" t="str">
        <f t="shared" si="125"/>
        <v xml:space="preserve">128 GB </v>
      </c>
      <c r="N700" s="2" t="str">
        <f t="shared" si="126"/>
        <v xml:space="preserve">6.67 </v>
      </c>
      <c r="O700" s="2" t="str">
        <f t="shared" si="127"/>
        <v>48</v>
      </c>
      <c r="P700" s="2" t="str">
        <f t="shared" si="128"/>
        <v>8MP + 2MP</v>
      </c>
      <c r="Q700" s="2" t="str">
        <f t="shared" si="129"/>
        <v xml:space="preserve">5000 </v>
      </c>
      <c r="R700" s="2" t="str">
        <f t="shared" si="130"/>
        <v xml:space="preserve">Qualcomm Snapdragon 4 Gen 1 </v>
      </c>
      <c r="T700" t="s">
        <v>735</v>
      </c>
    </row>
    <row r="701" spans="1:20" x14ac:dyDescent="0.4">
      <c r="A701" t="s">
        <v>1209</v>
      </c>
      <c r="B701" t="str">
        <f t="shared" si="119"/>
        <v xml:space="preserve">SAMSUNG Galaxy S24 Ultra 5G </v>
      </c>
      <c r="C701" s="5" t="str">
        <f>MID(A701,FIND("(",A701)+1,FIND(",",A701)-FIND("(",A701)-1)</f>
        <v>Titanium Violet</v>
      </c>
      <c r="D701" t="s">
        <v>1210</v>
      </c>
      <c r="E701" s="3" t="str">
        <f t="shared" si="120"/>
        <v>1,29,999</v>
      </c>
      <c r="F701">
        <v>4.5999999999999996</v>
      </c>
      <c r="G701" t="s">
        <v>425</v>
      </c>
      <c r="H701" s="4" t="str">
        <f t="shared" si="121"/>
        <v>3%</v>
      </c>
      <c r="I701" t="s">
        <v>1211</v>
      </c>
      <c r="J701" s="2" t="str">
        <f t="shared" si="122"/>
        <v xml:space="preserve">1,860 </v>
      </c>
      <c r="K701" s="2" t="str">
        <f t="shared" si="123"/>
        <v xml:space="preserve"> 237 </v>
      </c>
      <c r="L701" s="2" t="str">
        <f t="shared" si="124"/>
        <v xml:space="preserve">12 GB </v>
      </c>
      <c r="M701" s="2" t="str">
        <f t="shared" si="125"/>
        <v xml:space="preserve">256 GB </v>
      </c>
      <c r="N701" s="2" t="str">
        <f t="shared" si="126"/>
        <v xml:space="preserve">6.8 </v>
      </c>
      <c r="O701" s="2" t="str">
        <f t="shared" si="127"/>
        <v>200</v>
      </c>
      <c r="P701" s="2" t="str">
        <f t="shared" si="128"/>
        <v>50MP + 12MP + 10MP</v>
      </c>
      <c r="Q701" s="2" t="str">
        <f t="shared" si="129"/>
        <v xml:space="preserve">5000 </v>
      </c>
      <c r="R701" s="2" t="str">
        <f t="shared" si="130"/>
        <v xml:space="preserve">Snapdragon 8 Gen 3 </v>
      </c>
      <c r="T701" t="s">
        <v>1212</v>
      </c>
    </row>
    <row r="702" spans="1:20" x14ac:dyDescent="0.4">
      <c r="A702" t="s">
        <v>5</v>
      </c>
      <c r="B702" t="str">
        <f t="shared" si="119"/>
        <v xml:space="preserve">REDMI Note 13 Pro 5G </v>
      </c>
      <c r="C702" s="5" t="str">
        <f>MID(A702,FIND("(",A702)+1,FIND(",",A702)-FIND("(",A702)-1)</f>
        <v>Midnight Black</v>
      </c>
      <c r="D702" t="s">
        <v>6</v>
      </c>
      <c r="E702" s="3" t="str">
        <f t="shared" si="120"/>
        <v>24,999</v>
      </c>
      <c r="F702">
        <v>4.3</v>
      </c>
      <c r="G702" t="s">
        <v>7</v>
      </c>
      <c r="H702" s="4" t="str">
        <f t="shared" si="121"/>
        <v>13%</v>
      </c>
      <c r="I702" t="s">
        <v>8</v>
      </c>
      <c r="J702" s="2" t="str">
        <f t="shared" si="122"/>
        <v xml:space="preserve">16,522 </v>
      </c>
      <c r="K702" s="2" t="str">
        <f t="shared" si="123"/>
        <v xml:space="preserve"> 1,485 </v>
      </c>
      <c r="L702" s="2" t="str">
        <f t="shared" si="124"/>
        <v xml:space="preserve">8 GB </v>
      </c>
      <c r="M702" s="2" t="str">
        <f t="shared" si="125"/>
        <v xml:space="preserve">128 GB </v>
      </c>
      <c r="N702" s="2" t="str">
        <f t="shared" si="126"/>
        <v xml:space="preserve">6.67 </v>
      </c>
      <c r="O702" s="2" t="str">
        <f t="shared" si="127"/>
        <v>200</v>
      </c>
      <c r="P702" s="2" t="str">
        <f t="shared" si="128"/>
        <v>8MP + 2MP</v>
      </c>
      <c r="Q702" s="2" t="str">
        <f t="shared" si="129"/>
        <v xml:space="preserve">5100 </v>
      </c>
      <c r="R702" s="2" t="str">
        <f t="shared" si="130"/>
        <v xml:space="preserve">7s Gen 2 Mobile Platform 5G </v>
      </c>
      <c r="T702" t="s">
        <v>9</v>
      </c>
    </row>
    <row r="703" spans="1:20" x14ac:dyDescent="0.4">
      <c r="A703" t="s">
        <v>10</v>
      </c>
      <c r="B703" t="str">
        <f t="shared" si="119"/>
        <v xml:space="preserve">REDMI Note 13 Pro+ 5G </v>
      </c>
      <c r="C703" s="5" t="str">
        <f>MID(A703,FIND("(",A703)+1,FIND(",",A703)-FIND("(",A703)-1)</f>
        <v>Fusion White</v>
      </c>
      <c r="D703" t="s">
        <v>11</v>
      </c>
      <c r="E703" s="3" t="str">
        <f t="shared" si="120"/>
        <v>30,999</v>
      </c>
      <c r="F703">
        <v>4.2</v>
      </c>
      <c r="G703" t="s">
        <v>12</v>
      </c>
      <c r="H703" s="4" t="str">
        <f t="shared" si="121"/>
        <v>8%</v>
      </c>
      <c r="I703" t="s">
        <v>13</v>
      </c>
      <c r="J703" s="2" t="str">
        <f t="shared" si="122"/>
        <v xml:space="preserve">7,304 </v>
      </c>
      <c r="K703" s="2" t="str">
        <f t="shared" si="123"/>
        <v xml:space="preserve"> 825 </v>
      </c>
      <c r="L703" s="2" t="str">
        <f t="shared" si="124"/>
        <v xml:space="preserve">8 GB </v>
      </c>
      <c r="M703" s="2" t="str">
        <f t="shared" si="125"/>
        <v xml:space="preserve">256 GB </v>
      </c>
      <c r="N703" s="2" t="str">
        <f t="shared" si="126"/>
        <v xml:space="preserve">6.67 </v>
      </c>
      <c r="O703" s="2" t="str">
        <f t="shared" si="127"/>
        <v>200</v>
      </c>
      <c r="P703" s="2" t="str">
        <f t="shared" si="128"/>
        <v>8MP + 2MP</v>
      </c>
      <c r="Q703" s="2" t="str">
        <f t="shared" si="129"/>
        <v xml:space="preserve">5000 </v>
      </c>
      <c r="R703" s="2" t="str">
        <f t="shared" si="130"/>
        <v xml:space="preserve">Dimensity 7200 Ultra 5G </v>
      </c>
      <c r="T703" t="s">
        <v>14</v>
      </c>
    </row>
    <row r="704" spans="1:20" x14ac:dyDescent="0.4">
      <c r="A704" t="s">
        <v>1213</v>
      </c>
      <c r="B704" t="str">
        <f t="shared" si="119"/>
        <v xml:space="preserve">REDMI 12C </v>
      </c>
      <c r="C704" s="5" t="str">
        <f>MID(A704,FIND("(",A704)+1,FIND(",",A704)-FIND("(",A704)-1)</f>
        <v>Matte Black</v>
      </c>
      <c r="D704" t="s">
        <v>669</v>
      </c>
      <c r="E704" s="3" t="str">
        <f t="shared" si="120"/>
        <v>7,999</v>
      </c>
      <c r="F704">
        <v>4.2</v>
      </c>
      <c r="G704" t="s">
        <v>149</v>
      </c>
      <c r="H704" s="4" t="str">
        <f t="shared" si="121"/>
        <v>42%</v>
      </c>
      <c r="I704" t="s">
        <v>1214</v>
      </c>
      <c r="J704" s="2" t="str">
        <f t="shared" si="122"/>
        <v xml:space="preserve">26,451 </v>
      </c>
      <c r="K704" s="2" t="str">
        <f t="shared" si="123"/>
        <v xml:space="preserve"> 1,446 </v>
      </c>
      <c r="L704" s="2" t="str">
        <f t="shared" si="124"/>
        <v xml:space="preserve">4 GB </v>
      </c>
      <c r="M704" s="2" t="str">
        <f t="shared" si="125"/>
        <v xml:space="preserve">64 GB </v>
      </c>
      <c r="N704" s="2" t="str">
        <f t="shared" si="126"/>
        <v xml:space="preserve">6.71 </v>
      </c>
      <c r="O704" s="2" t="str">
        <f t="shared" si="127"/>
        <v>50</v>
      </c>
      <c r="P704" s="2" t="e">
        <f t="shared" si="128"/>
        <v>#VALUE!</v>
      </c>
      <c r="Q704" s="2" t="str">
        <f t="shared" si="129"/>
        <v xml:space="preserve"> | 5MP Front Camera5000 </v>
      </c>
      <c r="R704" s="2" t="str">
        <f t="shared" si="130"/>
        <v xml:space="preserve">Helio G85 </v>
      </c>
      <c r="T704" t="s">
        <v>1215</v>
      </c>
    </row>
    <row r="705" spans="1:20" x14ac:dyDescent="0.4">
      <c r="A705" t="s">
        <v>1216</v>
      </c>
      <c r="B705" t="str">
        <f t="shared" si="119"/>
        <v xml:space="preserve">POCO M3 Pro 5G </v>
      </c>
      <c r="C705" s="5" t="str">
        <f>MID(A705,FIND("(",A705)+1,FIND(",",A705)-FIND("(",A705)-1)</f>
        <v>Power Black</v>
      </c>
      <c r="D705" t="s">
        <v>55</v>
      </c>
      <c r="E705" s="3" t="str">
        <f t="shared" si="120"/>
        <v>16,499</v>
      </c>
      <c r="F705">
        <v>4.2</v>
      </c>
      <c r="G705" t="s">
        <v>12</v>
      </c>
      <c r="H705" s="4" t="str">
        <f t="shared" si="121"/>
        <v>8%</v>
      </c>
      <c r="I705" t="s">
        <v>1008</v>
      </c>
      <c r="J705" s="2" t="str">
        <f t="shared" si="122"/>
        <v xml:space="preserve">55,622 </v>
      </c>
      <c r="K705" s="2" t="str">
        <f t="shared" si="123"/>
        <v xml:space="preserve"> 4,549 </v>
      </c>
      <c r="L705" s="2" t="str">
        <f t="shared" si="124"/>
        <v xml:space="preserve">6 GB </v>
      </c>
      <c r="M705" s="2" t="str">
        <f t="shared" si="125"/>
        <v xml:space="preserve">128 GB </v>
      </c>
      <c r="N705" s="2" t="str">
        <f t="shared" si="126"/>
        <v xml:space="preserve">6.5 </v>
      </c>
      <c r="O705" s="2" t="str">
        <f t="shared" si="127"/>
        <v>48</v>
      </c>
      <c r="P705" s="2" t="str">
        <f t="shared" si="128"/>
        <v>2MP + 2MP</v>
      </c>
      <c r="Q705" s="2" t="str">
        <f t="shared" si="129"/>
        <v xml:space="preserve">5000 </v>
      </c>
      <c r="R705" s="2" t="str">
        <f t="shared" si="130"/>
        <v xml:space="preserve">MediaTek Dimensity 700 </v>
      </c>
      <c r="T705" t="s">
        <v>1009</v>
      </c>
    </row>
    <row r="706" spans="1:20" x14ac:dyDescent="0.4">
      <c r="A706" t="s">
        <v>35</v>
      </c>
      <c r="B706" t="str">
        <f t="shared" si="119"/>
        <v xml:space="preserve">REDMI Note 13 Pro 5G </v>
      </c>
      <c r="C706" s="5" t="str">
        <f>MID(A706,FIND("(",A706)+1,FIND(",",A706)-FIND("(",A706)-1)</f>
        <v>Arctic White</v>
      </c>
      <c r="D706" t="s">
        <v>6</v>
      </c>
      <c r="E706" s="3" t="str">
        <f t="shared" si="120"/>
        <v>24,999</v>
      </c>
      <c r="F706">
        <v>4.3</v>
      </c>
      <c r="G706" t="s">
        <v>7</v>
      </c>
      <c r="H706" s="4" t="str">
        <f t="shared" si="121"/>
        <v>13%</v>
      </c>
      <c r="I706" t="s">
        <v>8</v>
      </c>
      <c r="J706" s="2" t="str">
        <f t="shared" si="122"/>
        <v xml:space="preserve">16,522 </v>
      </c>
      <c r="K706" s="2" t="str">
        <f t="shared" si="123"/>
        <v xml:space="preserve"> 1,485 </v>
      </c>
      <c r="L706" s="2" t="str">
        <f t="shared" si="124"/>
        <v xml:space="preserve">8 GB </v>
      </c>
      <c r="M706" s="2" t="str">
        <f t="shared" si="125"/>
        <v xml:space="preserve">128 GB </v>
      </c>
      <c r="N706" s="2" t="str">
        <f t="shared" si="126"/>
        <v xml:space="preserve">6.67 </v>
      </c>
      <c r="O706" s="2" t="str">
        <f t="shared" si="127"/>
        <v>200</v>
      </c>
      <c r="P706" s="2" t="str">
        <f t="shared" si="128"/>
        <v>8MP + 2MP</v>
      </c>
      <c r="Q706" s="2" t="str">
        <f t="shared" si="129"/>
        <v xml:space="preserve">5100 </v>
      </c>
      <c r="R706" s="2" t="str">
        <f t="shared" si="130"/>
        <v xml:space="preserve">7s Gen 2 Mobile Platform 5G </v>
      </c>
      <c r="T706" t="s">
        <v>9</v>
      </c>
    </row>
    <row r="707" spans="1:20" x14ac:dyDescent="0.4">
      <c r="A707" t="s">
        <v>36</v>
      </c>
      <c r="B707" t="str">
        <f t="shared" ref="B707:B745" si="131">LEFT(A707,SEARCH("(",A707)-1)</f>
        <v xml:space="preserve">REDMI Note 13 Pro+ 5G </v>
      </c>
      <c r="C707" s="5" t="str">
        <f>MID(A707,FIND("(",A707)+1,FIND(",",A707)-FIND("(",A707)-1)</f>
        <v>Fusion Black</v>
      </c>
      <c r="D707" t="s">
        <v>11</v>
      </c>
      <c r="E707" s="3" t="str">
        <f t="shared" ref="E707:E745" si="132">RIGHT(D707,LEN(D707)-SEARCH("¹",D707))</f>
        <v>30,999</v>
      </c>
      <c r="F707">
        <v>4.2</v>
      </c>
      <c r="G707" t="s">
        <v>12</v>
      </c>
      <c r="H707" s="4" t="str">
        <f t="shared" ref="H707:H745" si="133">LEFT(G707,FIND("%",G707))</f>
        <v>8%</v>
      </c>
      <c r="I707" t="s">
        <v>13</v>
      </c>
      <c r="J707" s="2" t="str">
        <f t="shared" ref="J707:J745" si="134">LEFT(I707,FIND("R",I707)-1)</f>
        <v xml:space="preserve">7,304 </v>
      </c>
      <c r="K707" s="2" t="str">
        <f t="shared" ref="K707:K745" si="135">MID(I707,FIND("&amp;Â",I707)+2,FIND("Re",I707)-FIND("&amp;Â",I707)-2)</f>
        <v xml:space="preserve"> 825 </v>
      </c>
      <c r="L707" s="2" t="str">
        <f t="shared" ref="L707:L745" si="136">IF(ISNUMBER(FIND("GB RAM", T707)), LEFT(T707, FIND("RAM", T707) - 1), "Not Mentioned")</f>
        <v xml:space="preserve">8 GB </v>
      </c>
      <c r="M707" s="2" t="str">
        <f t="shared" ref="M707:M745" si="137">MID(T707,FIND("RAM",T707)+6,FIND("ROM",T707)-FIND("RAM",T707)-6)</f>
        <v xml:space="preserve">256 GB </v>
      </c>
      <c r="N707" s="2" t="str">
        <f t="shared" ref="N707:N745" si="138">MID(T707,FIND("(",T707)+1,FIND("inch",T707)-FIND("(",T707)-1)</f>
        <v xml:space="preserve">6.67 </v>
      </c>
      <c r="O707" s="2" t="str">
        <f t="shared" ref="O707:O745" si="139">MID(T707,FIND("Display",T707)+7,FIND("MP",T707)-FIND("Display",T707)-7)</f>
        <v>200</v>
      </c>
      <c r="P707" s="2" t="str">
        <f t="shared" ref="P707:P745" si="140">MID(T707,FIND(" + ",T707)+3,FIND("MP |",T707)-FIND(" + ",T707)-1)</f>
        <v>8MP + 2MP</v>
      </c>
      <c r="Q707" s="2" t="str">
        <f t="shared" ref="Q707:Q745" si="141">MID(T707,FIND("Camera",T707)+6,FIND("mAh",T707)-FIND("Camera",T707)-6)</f>
        <v xml:space="preserve">5000 </v>
      </c>
      <c r="R707" s="2" t="str">
        <f t="shared" ref="R707:R745" si="142">MID(T707,FIND("Battery",T707)+7,FIND("Processor",T707)-FIND("Battery",T707)-7)</f>
        <v xml:space="preserve">Dimensity 7200 Ultra 5G </v>
      </c>
      <c r="T707" t="s">
        <v>14</v>
      </c>
    </row>
    <row r="708" spans="1:20" x14ac:dyDescent="0.4">
      <c r="A708" t="s">
        <v>793</v>
      </c>
      <c r="B708" t="str">
        <f t="shared" si="131"/>
        <v xml:space="preserve">SAMSUNG Galaxy A14 5G </v>
      </c>
      <c r="C708" s="5" t="str">
        <f>MID(A708,FIND("(",A708)+1,FIND(",",A708)-FIND("(",A708)-1)</f>
        <v>Dark Red</v>
      </c>
      <c r="D708" t="s">
        <v>819</v>
      </c>
      <c r="E708" s="3" t="str">
        <f t="shared" si="132"/>
        <v>15,499</v>
      </c>
      <c r="F708">
        <v>4.0999999999999996</v>
      </c>
      <c r="H708" s="4" t="e">
        <f t="shared" si="133"/>
        <v>#VALUE!</v>
      </c>
      <c r="I708" t="s">
        <v>1217</v>
      </c>
      <c r="J708" s="2" t="str">
        <f t="shared" si="134"/>
        <v xml:space="preserve">4,088 </v>
      </c>
      <c r="K708" s="2" t="str">
        <f t="shared" si="135"/>
        <v xml:space="preserve"> 264 </v>
      </c>
      <c r="L708" s="2" t="str">
        <f t="shared" si="136"/>
        <v xml:space="preserve">4 GB </v>
      </c>
      <c r="M708" s="2" t="str">
        <f t="shared" si="137"/>
        <v xml:space="preserve">128 GB </v>
      </c>
      <c r="N708" s="2" t="str">
        <f t="shared" si="138"/>
        <v xml:space="preserve">6.6 </v>
      </c>
      <c r="O708" s="2" t="str">
        <f t="shared" si="139"/>
        <v>50</v>
      </c>
      <c r="P708" s="2" t="str">
        <f t="shared" si="140"/>
        <v>2MP</v>
      </c>
      <c r="Q708" s="2" t="str">
        <f t="shared" si="141"/>
        <v xml:space="preserve">5000 </v>
      </c>
      <c r="R708" s="2" t="str">
        <f t="shared" si="142"/>
        <v xml:space="preserve">SEC S5E8535 (Exynos 1330) </v>
      </c>
      <c r="T708" t="s">
        <v>1218</v>
      </c>
    </row>
    <row r="709" spans="1:20" x14ac:dyDescent="0.4">
      <c r="A709" t="s">
        <v>1219</v>
      </c>
      <c r="B709" t="str">
        <f t="shared" si="131"/>
        <v xml:space="preserve">Xiaomi 11i 5G </v>
      </c>
      <c r="C709" s="5" t="str">
        <f>MID(A709,FIND("(",A709)+1,FIND(",",A709)-FIND("(",A709)-1)</f>
        <v>Pacific Pearl</v>
      </c>
      <c r="D709" t="s">
        <v>177</v>
      </c>
      <c r="E709" s="3" t="str">
        <f t="shared" si="132"/>
        <v>21,999</v>
      </c>
      <c r="F709">
        <v>4.2</v>
      </c>
      <c r="G709" t="s">
        <v>131</v>
      </c>
      <c r="H709" s="4" t="str">
        <f t="shared" si="133"/>
        <v>31%</v>
      </c>
      <c r="I709" t="s">
        <v>1220</v>
      </c>
      <c r="J709" s="2" t="str">
        <f t="shared" si="134"/>
        <v xml:space="preserve">22,701 </v>
      </c>
      <c r="K709" s="2" t="str">
        <f t="shared" si="135"/>
        <v xml:space="preserve"> 2,747 </v>
      </c>
      <c r="L709" s="2" t="str">
        <f t="shared" si="136"/>
        <v xml:space="preserve">8 GB </v>
      </c>
      <c r="M709" s="2" t="str">
        <f t="shared" si="137"/>
        <v xml:space="preserve">128 GB </v>
      </c>
      <c r="N709" s="2" t="str">
        <f t="shared" si="138"/>
        <v xml:space="preserve">6.67 </v>
      </c>
      <c r="O709" s="2" t="str">
        <f t="shared" si="139"/>
        <v>108</v>
      </c>
      <c r="P709" s="2" t="e">
        <f t="shared" si="140"/>
        <v>#VALUE!</v>
      </c>
      <c r="Q709" s="2" t="str">
        <f t="shared" si="141"/>
        <v xml:space="preserve"> | 16MP Front Camera5160 </v>
      </c>
      <c r="R709" s="2" t="str">
        <f t="shared" si="142"/>
        <v xml:space="preserve">Mediatek Dimensity 920 </v>
      </c>
      <c r="T709" t="s">
        <v>1221</v>
      </c>
    </row>
    <row r="710" spans="1:20" x14ac:dyDescent="0.4">
      <c r="A710" t="s">
        <v>1222</v>
      </c>
      <c r="B710" t="str">
        <f t="shared" si="131"/>
        <v xml:space="preserve">vivo V29e 5G </v>
      </c>
      <c r="C710" s="5" t="str">
        <f>MID(A710,FIND("(",A710)+1,FIND(",",A710)-FIND("(",A710)-1)</f>
        <v>Artistic Blue</v>
      </c>
      <c r="D710" t="s">
        <v>327</v>
      </c>
      <c r="E710" s="3" t="str">
        <f t="shared" si="132"/>
        <v>25,999</v>
      </c>
      <c r="F710">
        <v>4.4000000000000004</v>
      </c>
      <c r="G710" t="s">
        <v>192</v>
      </c>
      <c r="H710" s="4" t="str">
        <f t="shared" si="133"/>
        <v>18%</v>
      </c>
      <c r="I710" t="s">
        <v>1223</v>
      </c>
      <c r="J710" s="2" t="str">
        <f t="shared" si="134"/>
        <v xml:space="preserve">19,583 </v>
      </c>
      <c r="K710" s="2" t="str">
        <f t="shared" si="135"/>
        <v xml:space="preserve"> 1,728 </v>
      </c>
      <c r="L710" s="2" t="str">
        <f t="shared" si="136"/>
        <v xml:space="preserve">8 GB </v>
      </c>
      <c r="M710" s="2" t="str">
        <f t="shared" si="137"/>
        <v xml:space="preserve">128 GB </v>
      </c>
      <c r="N710" s="2" t="str">
        <f t="shared" si="138"/>
        <v xml:space="preserve">6.78 </v>
      </c>
      <c r="O710" s="2" t="str">
        <f t="shared" si="139"/>
        <v>64</v>
      </c>
      <c r="P710" s="2" t="str">
        <f t="shared" si="140"/>
        <v>8MP</v>
      </c>
      <c r="Q710" s="2" t="str">
        <f t="shared" si="141"/>
        <v xml:space="preserve">5000 </v>
      </c>
      <c r="R710" s="2" t="str">
        <f t="shared" si="142"/>
        <v xml:space="preserve">Snapdragon 695 </v>
      </c>
      <c r="T710" t="s">
        <v>1224</v>
      </c>
    </row>
    <row r="711" spans="1:20" x14ac:dyDescent="0.4">
      <c r="A711" t="s">
        <v>1225</v>
      </c>
      <c r="B711" t="str">
        <f t="shared" si="131"/>
        <v xml:space="preserve">SAMSUNG Galaxy F55 5G </v>
      </c>
      <c r="C711" s="5" t="str">
        <f>MID(A711,FIND("(",A711)+1,FIND(",",A711)-FIND("(",A711)-1)</f>
        <v>Apricot Crush</v>
      </c>
      <c r="D711" t="s">
        <v>11</v>
      </c>
      <c r="E711" s="3" t="str">
        <f t="shared" si="132"/>
        <v>30,999</v>
      </c>
      <c r="F711">
        <v>3.9</v>
      </c>
      <c r="G711" t="s">
        <v>17</v>
      </c>
      <c r="H711" s="4" t="str">
        <f t="shared" si="133"/>
        <v>11%</v>
      </c>
      <c r="I711" t="s">
        <v>1226</v>
      </c>
      <c r="J711" s="2" t="str">
        <f t="shared" si="134"/>
        <v xml:space="preserve">146 </v>
      </c>
      <c r="K711" s="2" t="str">
        <f t="shared" si="135"/>
        <v xml:space="preserve"> 14 </v>
      </c>
      <c r="L711" s="2" t="str">
        <f t="shared" si="136"/>
        <v xml:space="preserve">12 GB </v>
      </c>
      <c r="M711" s="2" t="str">
        <f t="shared" si="137"/>
        <v xml:space="preserve">256 GB </v>
      </c>
      <c r="N711" s="2" t="str">
        <f t="shared" si="138"/>
        <v xml:space="preserve">6.7 </v>
      </c>
      <c r="O711" s="2" t="str">
        <f t="shared" si="139"/>
        <v>50</v>
      </c>
      <c r="P711" s="2" t="str">
        <f t="shared" si="140"/>
        <v>8MP + 2MP</v>
      </c>
      <c r="Q711" s="2" t="str">
        <f t="shared" si="141"/>
        <v xml:space="preserve">5000 </v>
      </c>
      <c r="R711" s="2" t="str">
        <f t="shared" si="142"/>
        <v xml:space="preserve">7 Gen 1 </v>
      </c>
      <c r="T711" t="s">
        <v>1227</v>
      </c>
    </row>
    <row r="712" spans="1:20" x14ac:dyDescent="0.4">
      <c r="A712" t="s">
        <v>43</v>
      </c>
      <c r="B712" t="str">
        <f t="shared" si="131"/>
        <v xml:space="preserve">REDMI Note 13 Pro 5G </v>
      </c>
      <c r="C712" s="5" t="str">
        <f>MID(A712,FIND("(",A712)+1,FIND(",",A712)-FIND("(",A712)-1)</f>
        <v>Coral Purple</v>
      </c>
      <c r="D712" t="s">
        <v>6</v>
      </c>
      <c r="E712" s="3" t="str">
        <f t="shared" si="132"/>
        <v>24,999</v>
      </c>
      <c r="F712">
        <v>4.3</v>
      </c>
      <c r="G712" t="s">
        <v>7</v>
      </c>
      <c r="H712" s="4" t="str">
        <f t="shared" si="133"/>
        <v>13%</v>
      </c>
      <c r="I712" t="s">
        <v>8</v>
      </c>
      <c r="J712" s="2" t="str">
        <f t="shared" si="134"/>
        <v xml:space="preserve">16,522 </v>
      </c>
      <c r="K712" s="2" t="str">
        <f t="shared" si="135"/>
        <v xml:space="preserve"> 1,485 </v>
      </c>
      <c r="L712" s="2" t="str">
        <f t="shared" si="136"/>
        <v xml:space="preserve">8 GB </v>
      </c>
      <c r="M712" s="2" t="str">
        <f t="shared" si="137"/>
        <v xml:space="preserve">128 GB </v>
      </c>
      <c r="N712" s="2" t="str">
        <f t="shared" si="138"/>
        <v xml:space="preserve">6.67 </v>
      </c>
      <c r="O712" s="2" t="str">
        <f t="shared" si="139"/>
        <v>200</v>
      </c>
      <c r="P712" s="2" t="str">
        <f t="shared" si="140"/>
        <v>8MP + 2MP</v>
      </c>
      <c r="Q712" s="2" t="str">
        <f t="shared" si="141"/>
        <v xml:space="preserve">5100 </v>
      </c>
      <c r="R712" s="2" t="str">
        <f t="shared" si="142"/>
        <v xml:space="preserve">7s Gen 2 Mobile Platform 5G </v>
      </c>
      <c r="T712" t="s">
        <v>9</v>
      </c>
    </row>
    <row r="713" spans="1:20" x14ac:dyDescent="0.4">
      <c r="A713" t="s">
        <v>44</v>
      </c>
      <c r="B713" t="str">
        <f t="shared" si="131"/>
        <v xml:space="preserve">REDMI Note 13 Pro+ 5G </v>
      </c>
      <c r="C713" s="5" t="str">
        <f>MID(A713,FIND("(",A713)+1,FIND(",",A713)-FIND("(",A713)-1)</f>
        <v>Fusion Purple</v>
      </c>
      <c r="D713" t="s">
        <v>11</v>
      </c>
      <c r="E713" s="3" t="str">
        <f t="shared" si="132"/>
        <v>30,999</v>
      </c>
      <c r="F713">
        <v>4.2</v>
      </c>
      <c r="G713" t="s">
        <v>12</v>
      </c>
      <c r="H713" s="4" t="str">
        <f t="shared" si="133"/>
        <v>8%</v>
      </c>
      <c r="I713" t="s">
        <v>13</v>
      </c>
      <c r="J713" s="2" t="str">
        <f t="shared" si="134"/>
        <v xml:space="preserve">7,304 </v>
      </c>
      <c r="K713" s="2" t="str">
        <f t="shared" si="135"/>
        <v xml:space="preserve"> 825 </v>
      </c>
      <c r="L713" s="2" t="str">
        <f t="shared" si="136"/>
        <v xml:space="preserve">8 GB </v>
      </c>
      <c r="M713" s="2" t="str">
        <f t="shared" si="137"/>
        <v xml:space="preserve">256 GB </v>
      </c>
      <c r="N713" s="2" t="str">
        <f t="shared" si="138"/>
        <v xml:space="preserve">6.67 </v>
      </c>
      <c r="O713" s="2" t="str">
        <f t="shared" si="139"/>
        <v>200</v>
      </c>
      <c r="P713" s="2" t="str">
        <f t="shared" si="140"/>
        <v>8MP + 2MP</v>
      </c>
      <c r="Q713" s="2" t="str">
        <f t="shared" si="141"/>
        <v xml:space="preserve">5000 </v>
      </c>
      <c r="R713" s="2" t="str">
        <f t="shared" si="142"/>
        <v xml:space="preserve">Dimensity 7200 Ultra 5G </v>
      </c>
      <c r="T713" t="s">
        <v>14</v>
      </c>
    </row>
    <row r="714" spans="1:20" x14ac:dyDescent="0.4">
      <c r="A714" t="s">
        <v>1228</v>
      </c>
      <c r="B714" t="str">
        <f t="shared" si="131"/>
        <v xml:space="preserve">Tecno Spark 20 Pro 5G </v>
      </c>
      <c r="C714" s="5" t="str">
        <f>MID(A714,FIND("(",A714)+1,FIND(",",A714)-FIND("(",A714)-1)</f>
        <v>Startrail Black</v>
      </c>
      <c r="D714" t="s">
        <v>99</v>
      </c>
      <c r="E714" s="3" t="str">
        <f t="shared" si="132"/>
        <v>15,999</v>
      </c>
      <c r="F714">
        <v>3.8</v>
      </c>
      <c r="G714" t="s">
        <v>22</v>
      </c>
      <c r="H714" s="4" t="str">
        <f t="shared" si="133"/>
        <v>20%</v>
      </c>
      <c r="I714" t="s">
        <v>1206</v>
      </c>
      <c r="J714" s="2" t="str">
        <f t="shared" si="134"/>
        <v xml:space="preserve">9 </v>
      </c>
      <c r="K714" s="2" t="str">
        <f t="shared" si="135"/>
        <v xml:space="preserve"> 0 </v>
      </c>
      <c r="L714" s="2" t="str">
        <f t="shared" si="136"/>
        <v xml:space="preserve">8 GB </v>
      </c>
      <c r="M714" s="2" t="str">
        <f t="shared" si="137"/>
        <v xml:space="preserve">128 GB </v>
      </c>
      <c r="N714" s="2" t="str">
        <f t="shared" si="138"/>
        <v xml:space="preserve">6.78 </v>
      </c>
      <c r="O714" s="2" t="str">
        <f t="shared" si="139"/>
        <v>108</v>
      </c>
      <c r="P714" s="2" t="e">
        <f t="shared" si="140"/>
        <v>#VALUE!</v>
      </c>
      <c r="Q714" s="2" t="str">
        <f t="shared" si="141"/>
        <v xml:space="preserve">5000 </v>
      </c>
      <c r="R714" s="2" t="str">
        <f t="shared" si="142"/>
        <v xml:space="preserve">D6080 5G </v>
      </c>
      <c r="T714" t="s">
        <v>1229</v>
      </c>
    </row>
    <row r="715" spans="1:20" x14ac:dyDescent="0.4">
      <c r="A715" t="s">
        <v>1230</v>
      </c>
      <c r="B715" t="str">
        <f t="shared" si="131"/>
        <v xml:space="preserve">LAVA Blaze Pro </v>
      </c>
      <c r="C715" s="5" t="str">
        <f>MID(A715,FIND("(",A715)+1,FIND(",",A715)-FIND("(",A715)-1)</f>
        <v>Glass Green</v>
      </c>
      <c r="D715" t="s">
        <v>169</v>
      </c>
      <c r="E715" s="3" t="str">
        <f t="shared" si="132"/>
        <v>10,499</v>
      </c>
      <c r="F715">
        <v>4.0999999999999996</v>
      </c>
      <c r="G715" t="s">
        <v>56</v>
      </c>
      <c r="H715" s="4" t="str">
        <f t="shared" si="133"/>
        <v>19%</v>
      </c>
      <c r="I715" t="s">
        <v>1231</v>
      </c>
      <c r="J715" s="2" t="str">
        <f t="shared" si="134"/>
        <v xml:space="preserve">511 </v>
      </c>
      <c r="K715" s="2" t="str">
        <f t="shared" si="135"/>
        <v xml:space="preserve"> 80 </v>
      </c>
      <c r="L715" s="2" t="str">
        <f t="shared" si="136"/>
        <v xml:space="preserve">4 GB </v>
      </c>
      <c r="M715" s="2" t="str">
        <f t="shared" si="137"/>
        <v xml:space="preserve">64 GB </v>
      </c>
      <c r="N715" s="2" t="str">
        <f t="shared" si="138"/>
        <v xml:space="preserve">6.5 </v>
      </c>
      <c r="O715" s="2" t="str">
        <f t="shared" si="139"/>
        <v>50</v>
      </c>
      <c r="P715" s="2" t="e">
        <f t="shared" si="140"/>
        <v>#VALUE!</v>
      </c>
      <c r="Q715" s="2" t="str">
        <f t="shared" si="141"/>
        <v xml:space="preserve"> | 8MP Front Camera5000 </v>
      </c>
      <c r="R715" s="2" t="str">
        <f t="shared" si="142"/>
        <v xml:space="preserve">Mediatek G37 Octa Core </v>
      </c>
      <c r="T715" t="s">
        <v>1232</v>
      </c>
    </row>
    <row r="716" spans="1:20" x14ac:dyDescent="0.4">
      <c r="A716" t="s">
        <v>1233</v>
      </c>
      <c r="B716" t="str">
        <f t="shared" si="131"/>
        <v xml:space="preserve">OPPO A78 5G </v>
      </c>
      <c r="C716" s="5" t="str">
        <f>MID(A716,FIND("(",A716)+1,FIND(",",A716)-FIND("(",A716)-1)</f>
        <v>Glowing Black</v>
      </c>
      <c r="D716" t="s">
        <v>138</v>
      </c>
      <c r="E716" s="3" t="str">
        <f t="shared" si="132"/>
        <v>17,999</v>
      </c>
      <c r="F716">
        <v>4.3</v>
      </c>
      <c r="G716" t="s">
        <v>192</v>
      </c>
      <c r="H716" s="4" t="str">
        <f t="shared" si="133"/>
        <v>18%</v>
      </c>
      <c r="I716" t="s">
        <v>1234</v>
      </c>
      <c r="J716" s="2" t="str">
        <f t="shared" si="134"/>
        <v xml:space="preserve">7,422 </v>
      </c>
      <c r="K716" s="2" t="str">
        <f t="shared" si="135"/>
        <v xml:space="preserve"> 472 </v>
      </c>
      <c r="L716" s="2" t="str">
        <f t="shared" si="136"/>
        <v xml:space="preserve">8 GB </v>
      </c>
      <c r="M716" s="2" t="str">
        <f t="shared" si="137"/>
        <v xml:space="preserve">128 GB </v>
      </c>
      <c r="N716" s="2" t="str">
        <f t="shared" si="138"/>
        <v xml:space="preserve">6.56 </v>
      </c>
      <c r="O716" s="2" t="str">
        <f t="shared" si="139"/>
        <v>50</v>
      </c>
      <c r="P716" s="2" t="str">
        <f t="shared" si="140"/>
        <v>2MP</v>
      </c>
      <c r="Q716" s="2" t="str">
        <f t="shared" si="141"/>
        <v xml:space="preserve">5000 </v>
      </c>
      <c r="R716" s="2" t="str">
        <f t="shared" si="142"/>
        <v xml:space="preserve">6833 </v>
      </c>
      <c r="T716" t="s">
        <v>1235</v>
      </c>
    </row>
    <row r="717" spans="1:20" x14ac:dyDescent="0.4">
      <c r="A717" t="s">
        <v>1236</v>
      </c>
      <c r="B717" t="str">
        <f t="shared" si="131"/>
        <v xml:space="preserve">Nokia C32 </v>
      </c>
      <c r="C717" s="5" t="str">
        <f>MID(A717,FIND("(",A717)+1,FIND(",",A717)-FIND("(",A717)-1)</f>
        <v>Charcoal</v>
      </c>
      <c r="D717" t="s">
        <v>1237</v>
      </c>
      <c r="E717" s="3" t="str">
        <f t="shared" si="132"/>
        <v>7,979</v>
      </c>
      <c r="F717">
        <v>3.8</v>
      </c>
      <c r="G717" t="s">
        <v>366</v>
      </c>
      <c r="H717" s="4" t="str">
        <f t="shared" si="133"/>
        <v>24%</v>
      </c>
      <c r="I717" t="s">
        <v>1183</v>
      </c>
      <c r="J717" s="2" t="str">
        <f t="shared" si="134"/>
        <v xml:space="preserve">1,310 </v>
      </c>
      <c r="K717" s="2" t="str">
        <f t="shared" si="135"/>
        <v xml:space="preserve"> 110 </v>
      </c>
      <c r="L717" s="2" t="str">
        <f t="shared" si="136"/>
        <v xml:space="preserve">4 GB </v>
      </c>
      <c r="M717" s="2" t="str">
        <f t="shared" si="137"/>
        <v xml:space="preserve">64 GB </v>
      </c>
      <c r="N717" s="2" t="str">
        <f t="shared" si="138"/>
        <v xml:space="preserve">6.517 </v>
      </c>
      <c r="O717" s="2" t="str">
        <f t="shared" si="139"/>
        <v>50</v>
      </c>
      <c r="P717" s="2" t="e">
        <f t="shared" si="140"/>
        <v>#VALUE!</v>
      </c>
      <c r="Q717" s="2" t="str">
        <f t="shared" si="141"/>
        <v xml:space="preserve"> | 8MP Front Camera5000 </v>
      </c>
      <c r="R717" s="2" t="str">
        <f t="shared" si="142"/>
        <v xml:space="preserve">SC9863A1 </v>
      </c>
      <c r="T717" t="s">
        <v>1238</v>
      </c>
    </row>
    <row r="718" spans="1:20" x14ac:dyDescent="0.4">
      <c r="A718" t="s">
        <v>1239</v>
      </c>
      <c r="B718" t="str">
        <f t="shared" si="131"/>
        <v xml:space="preserve">OPPO Reno 12 5G </v>
      </c>
      <c r="C718" s="5" t="str">
        <f>MID(A718,FIND("(",A718)+1,FIND(",",A718)-FIND("(",A718)-1)</f>
        <v>Sunset Peach</v>
      </c>
      <c r="D718" t="s">
        <v>688</v>
      </c>
      <c r="E718" s="3" t="str">
        <f t="shared" si="132"/>
        <v>32,999</v>
      </c>
      <c r="G718" t="s">
        <v>170</v>
      </c>
      <c r="H718" s="4" t="str">
        <f t="shared" si="133"/>
        <v>25%</v>
      </c>
      <c r="J718" s="2" t="e">
        <f t="shared" si="134"/>
        <v>#VALUE!</v>
      </c>
      <c r="K718" s="2" t="e">
        <f t="shared" si="135"/>
        <v>#VALUE!</v>
      </c>
      <c r="L718" s="2" t="str">
        <f t="shared" si="136"/>
        <v xml:space="preserve">8 GB </v>
      </c>
      <c r="M718" s="2" t="str">
        <f t="shared" si="137"/>
        <v xml:space="preserve">256 GB </v>
      </c>
      <c r="N718" s="2" t="str">
        <f t="shared" si="138"/>
        <v xml:space="preserve">6.7 </v>
      </c>
      <c r="O718" s="2" t="str">
        <f t="shared" si="139"/>
        <v>50</v>
      </c>
      <c r="P718" s="2" t="str">
        <f t="shared" si="140"/>
        <v>8MP + 2MP</v>
      </c>
      <c r="Q718" s="2" t="str">
        <f t="shared" si="141"/>
        <v xml:space="preserve">5000 </v>
      </c>
      <c r="R718" s="2" t="str">
        <f t="shared" si="142"/>
        <v xml:space="preserve">Dimensity 7300 Energy </v>
      </c>
      <c r="T718" t="s">
        <v>1240</v>
      </c>
    </row>
    <row r="719" spans="1:20" x14ac:dyDescent="0.4">
      <c r="A719" t="s">
        <v>1241</v>
      </c>
      <c r="B719" t="str">
        <f t="shared" si="131"/>
        <v xml:space="preserve">OPPO Reno 12 5G </v>
      </c>
      <c r="C719" s="5" t="str">
        <f>MID(A719,FIND("(",A719)+1,FIND(",",A719)-FIND("(",A719)-1)</f>
        <v>Matte Brown</v>
      </c>
      <c r="D719" t="s">
        <v>688</v>
      </c>
      <c r="E719" s="3" t="str">
        <f t="shared" si="132"/>
        <v>32,999</v>
      </c>
      <c r="G719" t="s">
        <v>170</v>
      </c>
      <c r="H719" s="4" t="str">
        <f t="shared" si="133"/>
        <v>25%</v>
      </c>
      <c r="J719" s="2" t="e">
        <f t="shared" si="134"/>
        <v>#VALUE!</v>
      </c>
      <c r="K719" s="2" t="e">
        <f t="shared" si="135"/>
        <v>#VALUE!</v>
      </c>
      <c r="L719" s="2" t="str">
        <f t="shared" si="136"/>
        <v xml:space="preserve">8 GB </v>
      </c>
      <c r="M719" s="2" t="str">
        <f t="shared" si="137"/>
        <v xml:space="preserve">256 GB </v>
      </c>
      <c r="N719" s="2" t="str">
        <f t="shared" si="138"/>
        <v xml:space="preserve">6.7 </v>
      </c>
      <c r="O719" s="2" t="str">
        <f t="shared" si="139"/>
        <v>50</v>
      </c>
      <c r="P719" s="2" t="str">
        <f t="shared" si="140"/>
        <v>8MP + 2MP</v>
      </c>
      <c r="Q719" s="2" t="str">
        <f t="shared" si="141"/>
        <v xml:space="preserve">5000 </v>
      </c>
      <c r="R719" s="2" t="str">
        <f t="shared" si="142"/>
        <v xml:space="preserve">Dimensity 7300 Energy </v>
      </c>
      <c r="T719" t="s">
        <v>1240</v>
      </c>
    </row>
    <row r="720" spans="1:20" x14ac:dyDescent="0.4">
      <c r="A720" t="s">
        <v>1242</v>
      </c>
      <c r="B720" t="str">
        <f t="shared" si="131"/>
        <v xml:space="preserve">OPPO Reno 12 5G </v>
      </c>
      <c r="C720" s="5" t="str">
        <f>MID(A720,FIND("(",A720)+1,FIND(",",A720)-FIND("(",A720)-1)</f>
        <v>Astro Silver</v>
      </c>
      <c r="D720" t="s">
        <v>688</v>
      </c>
      <c r="E720" s="3" t="str">
        <f t="shared" si="132"/>
        <v>32,999</v>
      </c>
      <c r="G720" t="s">
        <v>170</v>
      </c>
      <c r="H720" s="4" t="str">
        <f t="shared" si="133"/>
        <v>25%</v>
      </c>
      <c r="J720" s="2" t="e">
        <f t="shared" si="134"/>
        <v>#VALUE!</v>
      </c>
      <c r="K720" s="2" t="e">
        <f t="shared" si="135"/>
        <v>#VALUE!</v>
      </c>
      <c r="L720" s="2" t="str">
        <f t="shared" si="136"/>
        <v xml:space="preserve">8 GB </v>
      </c>
      <c r="M720" s="2" t="str">
        <f t="shared" si="137"/>
        <v xml:space="preserve">256 GB </v>
      </c>
      <c r="N720" s="2" t="str">
        <f t="shared" si="138"/>
        <v xml:space="preserve">6.7 </v>
      </c>
      <c r="O720" s="2" t="str">
        <f t="shared" si="139"/>
        <v>50</v>
      </c>
      <c r="P720" s="2" t="str">
        <f t="shared" si="140"/>
        <v>8MP + 2MP</v>
      </c>
      <c r="Q720" s="2" t="str">
        <f t="shared" si="141"/>
        <v xml:space="preserve">5000 </v>
      </c>
      <c r="R720" s="2" t="str">
        <f t="shared" si="142"/>
        <v xml:space="preserve">Dimensity 7300 Energy </v>
      </c>
      <c r="T720" t="s">
        <v>1240</v>
      </c>
    </row>
    <row r="721" spans="1:20" x14ac:dyDescent="0.4">
      <c r="A721" t="s">
        <v>1243</v>
      </c>
      <c r="B721" t="str">
        <f t="shared" si="131"/>
        <v xml:space="preserve">REDMI Note 10 Pro </v>
      </c>
      <c r="C721" s="5" t="str">
        <f>MID(A721,FIND("(",A721)+1,FIND(",",A721)-FIND("(",A721)-1)</f>
        <v>Dark Night</v>
      </c>
      <c r="D721" t="s">
        <v>207</v>
      </c>
      <c r="E721" s="3" t="str">
        <f t="shared" si="132"/>
        <v>19,999</v>
      </c>
      <c r="F721">
        <v>4.3</v>
      </c>
      <c r="H721" s="4" t="e">
        <f t="shared" si="133"/>
        <v>#VALUE!</v>
      </c>
      <c r="I721" t="s">
        <v>1244</v>
      </c>
      <c r="J721" s="2" t="str">
        <f t="shared" si="134"/>
        <v xml:space="preserve">44,234 </v>
      </c>
      <c r="K721" s="2" t="str">
        <f t="shared" si="135"/>
        <v xml:space="preserve"> 4,023 </v>
      </c>
      <c r="L721" s="2" t="str">
        <f t="shared" si="136"/>
        <v xml:space="preserve">6 GB </v>
      </c>
      <c r="M721" s="2" t="str">
        <f t="shared" si="137"/>
        <v xml:space="preserve">128 GB </v>
      </c>
      <c r="N721" s="2" t="str">
        <f t="shared" si="138"/>
        <v xml:space="preserve">6.67 </v>
      </c>
      <c r="O721" s="2" t="str">
        <f t="shared" si="139"/>
        <v>64</v>
      </c>
      <c r="P721" s="2" t="str">
        <f t="shared" si="140"/>
        <v>8MP + 5MP + 2MP</v>
      </c>
      <c r="Q721" s="2" t="str">
        <f t="shared" si="141"/>
        <v xml:space="preserve">5020 </v>
      </c>
      <c r="R721" s="2" t="str">
        <f t="shared" si="142"/>
        <v xml:space="preserve">Qualcomm Snapdragon 732G </v>
      </c>
      <c r="T721" t="s">
        <v>1245</v>
      </c>
    </row>
    <row r="722" spans="1:20" x14ac:dyDescent="0.4">
      <c r="A722" t="s">
        <v>5</v>
      </c>
      <c r="B722" t="str">
        <f t="shared" si="131"/>
        <v xml:space="preserve">REDMI Note 13 Pro 5G </v>
      </c>
      <c r="C722" s="5" t="str">
        <f>MID(A722,FIND("(",A722)+1,FIND(",",A722)-FIND("(",A722)-1)</f>
        <v>Midnight Black</v>
      </c>
      <c r="D722" t="s">
        <v>6</v>
      </c>
      <c r="E722" s="3" t="str">
        <f t="shared" si="132"/>
        <v>24,999</v>
      </c>
      <c r="F722">
        <v>4.3</v>
      </c>
      <c r="G722" t="s">
        <v>7</v>
      </c>
      <c r="H722" s="4" t="str">
        <f t="shared" si="133"/>
        <v>13%</v>
      </c>
      <c r="I722" t="s">
        <v>8</v>
      </c>
      <c r="J722" s="2" t="str">
        <f t="shared" si="134"/>
        <v xml:space="preserve">16,522 </v>
      </c>
      <c r="K722" s="2" t="str">
        <f t="shared" si="135"/>
        <v xml:space="preserve"> 1,485 </v>
      </c>
      <c r="L722" s="2" t="str">
        <f t="shared" si="136"/>
        <v xml:space="preserve">8 GB </v>
      </c>
      <c r="M722" s="2" t="str">
        <f t="shared" si="137"/>
        <v xml:space="preserve">128 GB </v>
      </c>
      <c r="N722" s="2" t="str">
        <f t="shared" si="138"/>
        <v xml:space="preserve">6.67 </v>
      </c>
      <c r="O722" s="2" t="str">
        <f t="shared" si="139"/>
        <v>200</v>
      </c>
      <c r="P722" s="2" t="str">
        <f t="shared" si="140"/>
        <v>8MP + 2MP</v>
      </c>
      <c r="Q722" s="2" t="str">
        <f t="shared" si="141"/>
        <v xml:space="preserve">5100 </v>
      </c>
      <c r="R722" s="2" t="str">
        <f t="shared" si="142"/>
        <v xml:space="preserve">7s Gen 2 Mobile Platform 5G </v>
      </c>
      <c r="T722" t="s">
        <v>9</v>
      </c>
    </row>
    <row r="723" spans="1:20" x14ac:dyDescent="0.4">
      <c r="A723" t="s">
        <v>10</v>
      </c>
      <c r="B723" t="str">
        <f t="shared" si="131"/>
        <v xml:space="preserve">REDMI Note 13 Pro+ 5G </v>
      </c>
      <c r="C723" s="5" t="str">
        <f>MID(A723,FIND("(",A723)+1,FIND(",",A723)-FIND("(",A723)-1)</f>
        <v>Fusion White</v>
      </c>
      <c r="D723" t="s">
        <v>11</v>
      </c>
      <c r="E723" s="3" t="str">
        <f t="shared" si="132"/>
        <v>30,999</v>
      </c>
      <c r="F723">
        <v>4.2</v>
      </c>
      <c r="G723" t="s">
        <v>12</v>
      </c>
      <c r="H723" s="4" t="str">
        <f t="shared" si="133"/>
        <v>8%</v>
      </c>
      <c r="I723" t="s">
        <v>13</v>
      </c>
      <c r="J723" s="2" t="str">
        <f t="shared" si="134"/>
        <v xml:space="preserve">7,304 </v>
      </c>
      <c r="K723" s="2" t="str">
        <f t="shared" si="135"/>
        <v xml:space="preserve"> 825 </v>
      </c>
      <c r="L723" s="2" t="str">
        <f t="shared" si="136"/>
        <v xml:space="preserve">8 GB </v>
      </c>
      <c r="M723" s="2" t="str">
        <f t="shared" si="137"/>
        <v xml:space="preserve">256 GB </v>
      </c>
      <c r="N723" s="2" t="str">
        <f t="shared" si="138"/>
        <v xml:space="preserve">6.67 </v>
      </c>
      <c r="O723" s="2" t="str">
        <f t="shared" si="139"/>
        <v>200</v>
      </c>
      <c r="P723" s="2" t="str">
        <f t="shared" si="140"/>
        <v>8MP + 2MP</v>
      </c>
      <c r="Q723" s="2" t="str">
        <f t="shared" si="141"/>
        <v xml:space="preserve">5000 </v>
      </c>
      <c r="R723" s="2" t="str">
        <f t="shared" si="142"/>
        <v xml:space="preserve">Dimensity 7200 Ultra 5G </v>
      </c>
      <c r="T723" t="s">
        <v>14</v>
      </c>
    </row>
    <row r="724" spans="1:20" x14ac:dyDescent="0.4">
      <c r="A724" t="s">
        <v>1246</v>
      </c>
      <c r="B724" t="str">
        <f t="shared" si="131"/>
        <v xml:space="preserve">Apple iPhone 15 </v>
      </c>
      <c r="C724" s="5" t="str">
        <f>MID(A724,FIND("(",A724)+1,FIND(",",A724)-FIND("(",A724)-1)</f>
        <v>Black</v>
      </c>
      <c r="D724" t="s">
        <v>1247</v>
      </c>
      <c r="E724" s="3" t="str">
        <f t="shared" si="132"/>
        <v>1,01,999</v>
      </c>
      <c r="F724">
        <v>4.5999999999999996</v>
      </c>
      <c r="G724" t="s">
        <v>344</v>
      </c>
      <c r="H724" s="4" t="str">
        <f t="shared" si="133"/>
        <v>7%</v>
      </c>
      <c r="I724" t="s">
        <v>40</v>
      </c>
      <c r="J724" s="2" t="str">
        <f t="shared" si="134"/>
        <v xml:space="preserve">43,008 </v>
      </c>
      <c r="K724" s="2" t="str">
        <f t="shared" si="135"/>
        <v xml:space="preserve"> 2,320 </v>
      </c>
      <c r="L724" s="2" t="str">
        <f t="shared" si="136"/>
        <v>Not Mentioned</v>
      </c>
      <c r="M724" s="2" t="e">
        <f t="shared" si="137"/>
        <v>#VALUE!</v>
      </c>
      <c r="N724" s="2" t="str">
        <f t="shared" si="138"/>
        <v xml:space="preserve">6.1 </v>
      </c>
      <c r="O724" s="2" t="str">
        <f t="shared" si="139"/>
        <v>48</v>
      </c>
      <c r="P724" s="2" t="str">
        <f t="shared" si="140"/>
        <v>12MP</v>
      </c>
      <c r="Q724" s="2" t="e">
        <f t="shared" si="141"/>
        <v>#VALUE!</v>
      </c>
      <c r="R724" s="2" t="e">
        <f t="shared" si="142"/>
        <v>#VALUE!</v>
      </c>
      <c r="T724" t="s">
        <v>1248</v>
      </c>
    </row>
    <row r="725" spans="1:20" x14ac:dyDescent="0.4">
      <c r="A725" t="s">
        <v>1083</v>
      </c>
      <c r="B725" t="str">
        <f t="shared" si="131"/>
        <v xml:space="preserve">Motorola G60 </v>
      </c>
      <c r="C725" s="5" t="str">
        <f>MID(A725,FIND("(",A725)+1,FIND(",",A725)-FIND("(",A725)-1)</f>
        <v>Frosted Champagne</v>
      </c>
      <c r="D725" t="s">
        <v>26</v>
      </c>
      <c r="E725" s="3" t="str">
        <f t="shared" si="132"/>
        <v>14,999</v>
      </c>
      <c r="F725">
        <v>4.0999999999999996</v>
      </c>
      <c r="G725" t="s">
        <v>131</v>
      </c>
      <c r="H725" s="4" t="str">
        <f t="shared" si="133"/>
        <v>31%</v>
      </c>
      <c r="I725" t="s">
        <v>1084</v>
      </c>
      <c r="J725" s="2" t="str">
        <f t="shared" si="134"/>
        <v xml:space="preserve">78,475 </v>
      </c>
      <c r="K725" s="2" t="str">
        <f t="shared" si="135"/>
        <v xml:space="preserve"> 7,703 </v>
      </c>
      <c r="L725" s="2" t="str">
        <f t="shared" si="136"/>
        <v xml:space="preserve">6 GB </v>
      </c>
      <c r="M725" s="2" t="str">
        <f t="shared" si="137"/>
        <v xml:space="preserve">128 GB </v>
      </c>
      <c r="N725" s="2" t="str">
        <f t="shared" si="138"/>
        <v xml:space="preserve">6.78 </v>
      </c>
      <c r="O725" s="2" t="str">
        <f t="shared" si="139"/>
        <v>108</v>
      </c>
      <c r="P725" s="2" t="str">
        <f t="shared" si="140"/>
        <v>8MP + 2MP</v>
      </c>
      <c r="Q725" s="2" t="str">
        <f t="shared" si="141"/>
        <v xml:space="preserve">6000 </v>
      </c>
      <c r="R725" s="2" t="str">
        <f t="shared" si="142"/>
        <v xml:space="preserve">Qualcomm Snapdragon 732G </v>
      </c>
      <c r="T725" t="s">
        <v>1085</v>
      </c>
    </row>
    <row r="726" spans="1:20" x14ac:dyDescent="0.4">
      <c r="A726" t="s">
        <v>1249</v>
      </c>
      <c r="B726" t="str">
        <f t="shared" si="131"/>
        <v xml:space="preserve">SAMSUNG Galaxy A04s </v>
      </c>
      <c r="C726" s="5" t="str">
        <f>MID(A726,FIND("(",A726)+1,FIND(",",A726)-FIND("(",A726)-1)</f>
        <v>Copper</v>
      </c>
      <c r="D726" t="s">
        <v>720</v>
      </c>
      <c r="E726" s="3" t="str">
        <f t="shared" si="132"/>
        <v>11,990</v>
      </c>
      <c r="F726">
        <v>4.0999999999999996</v>
      </c>
      <c r="G726" t="s">
        <v>170</v>
      </c>
      <c r="H726" s="4" t="str">
        <f t="shared" si="133"/>
        <v>25%</v>
      </c>
      <c r="I726" t="s">
        <v>1250</v>
      </c>
      <c r="J726" s="2" t="str">
        <f t="shared" si="134"/>
        <v xml:space="preserve">167 </v>
      </c>
      <c r="K726" s="2" t="str">
        <f t="shared" si="135"/>
        <v xml:space="preserve"> 13 </v>
      </c>
      <c r="L726" s="2" t="str">
        <f t="shared" si="136"/>
        <v xml:space="preserve">4 GB </v>
      </c>
      <c r="M726" s="2" t="str">
        <f t="shared" si="137"/>
        <v xml:space="preserve">64 GB </v>
      </c>
      <c r="N726" s="2" t="str">
        <f t="shared" si="138"/>
        <v xml:space="preserve">6.5 </v>
      </c>
      <c r="O726" s="2" t="str">
        <f t="shared" si="139"/>
        <v>50</v>
      </c>
      <c r="P726" s="2" t="str">
        <f t="shared" si="140"/>
        <v>50MP + 2MP + 2MP</v>
      </c>
      <c r="Q726" s="2" t="str">
        <f t="shared" si="141"/>
        <v xml:space="preserve">5000 </v>
      </c>
      <c r="R726" s="2" t="str">
        <f t="shared" si="142"/>
        <v xml:space="preserve">Exynos Octa Core </v>
      </c>
      <c r="T726" t="s">
        <v>1251</v>
      </c>
    </row>
    <row r="727" spans="1:20" x14ac:dyDescent="0.4">
      <c r="A727" t="s">
        <v>1252</v>
      </c>
      <c r="B727" t="str">
        <f t="shared" si="131"/>
        <v xml:space="preserve">Google Pixel 8 Pro </v>
      </c>
      <c r="C727" s="5" t="str">
        <f>MID(A727,FIND("(",A727)+1,FIND(",",A727)-FIND("(",A727)-1)</f>
        <v>Bay</v>
      </c>
      <c r="D727" t="s">
        <v>1253</v>
      </c>
      <c r="E727" s="3" t="str">
        <f t="shared" si="132"/>
        <v>98,999</v>
      </c>
      <c r="F727">
        <v>4.4000000000000004</v>
      </c>
      <c r="G727" t="s">
        <v>344</v>
      </c>
      <c r="H727" s="4" t="str">
        <f t="shared" si="133"/>
        <v>7%</v>
      </c>
      <c r="I727" t="s">
        <v>1254</v>
      </c>
      <c r="J727" s="2" t="str">
        <f t="shared" si="134"/>
        <v xml:space="preserve">907 </v>
      </c>
      <c r="K727" s="2" t="str">
        <f t="shared" si="135"/>
        <v xml:space="preserve"> 109 </v>
      </c>
      <c r="L727" s="2" t="str">
        <f t="shared" si="136"/>
        <v xml:space="preserve">12 GB </v>
      </c>
      <c r="M727" s="2" t="str">
        <f t="shared" si="137"/>
        <v xml:space="preserve">128 GB </v>
      </c>
      <c r="N727" s="2" t="str">
        <f t="shared" si="138"/>
        <v xml:space="preserve">6.7 </v>
      </c>
      <c r="O727" s="2" t="str">
        <f t="shared" si="139"/>
        <v>50</v>
      </c>
      <c r="P727" s="2" t="str">
        <f t="shared" si="140"/>
        <v>48MP + 48MP</v>
      </c>
      <c r="Q727" s="2" t="str">
        <f t="shared" si="141"/>
        <v xml:space="preserve">5050 </v>
      </c>
      <c r="R727" s="2" t="str">
        <f t="shared" si="142"/>
        <v xml:space="preserve">Tensor G3 </v>
      </c>
      <c r="T727" t="s">
        <v>1255</v>
      </c>
    </row>
    <row r="728" spans="1:20" x14ac:dyDescent="0.4">
      <c r="A728" t="s">
        <v>35</v>
      </c>
      <c r="B728" t="str">
        <f t="shared" si="131"/>
        <v xml:space="preserve">REDMI Note 13 Pro 5G </v>
      </c>
      <c r="C728" s="5" t="str">
        <f>MID(A728,FIND("(",A728)+1,FIND(",",A728)-FIND("(",A728)-1)</f>
        <v>Arctic White</v>
      </c>
      <c r="D728" t="s">
        <v>6</v>
      </c>
      <c r="E728" s="3" t="str">
        <f t="shared" si="132"/>
        <v>24,999</v>
      </c>
      <c r="F728">
        <v>4.3</v>
      </c>
      <c r="G728" t="s">
        <v>7</v>
      </c>
      <c r="H728" s="4" t="str">
        <f t="shared" si="133"/>
        <v>13%</v>
      </c>
      <c r="I728" t="s">
        <v>8</v>
      </c>
      <c r="J728" s="2" t="str">
        <f t="shared" si="134"/>
        <v xml:space="preserve">16,522 </v>
      </c>
      <c r="K728" s="2" t="str">
        <f t="shared" si="135"/>
        <v xml:space="preserve"> 1,485 </v>
      </c>
      <c r="L728" s="2" t="str">
        <f t="shared" si="136"/>
        <v xml:space="preserve">8 GB </v>
      </c>
      <c r="M728" s="2" t="str">
        <f t="shared" si="137"/>
        <v xml:space="preserve">128 GB </v>
      </c>
      <c r="N728" s="2" t="str">
        <f t="shared" si="138"/>
        <v xml:space="preserve">6.67 </v>
      </c>
      <c r="O728" s="2" t="str">
        <f t="shared" si="139"/>
        <v>200</v>
      </c>
      <c r="P728" s="2" t="str">
        <f t="shared" si="140"/>
        <v>8MP + 2MP</v>
      </c>
      <c r="Q728" s="2" t="str">
        <f t="shared" si="141"/>
        <v xml:space="preserve">5100 </v>
      </c>
      <c r="R728" s="2" t="str">
        <f t="shared" si="142"/>
        <v xml:space="preserve">7s Gen 2 Mobile Platform 5G </v>
      </c>
      <c r="T728" t="s">
        <v>9</v>
      </c>
    </row>
    <row r="729" spans="1:20" x14ac:dyDescent="0.4">
      <c r="A729" t="s">
        <v>36</v>
      </c>
      <c r="B729" t="str">
        <f t="shared" si="131"/>
        <v xml:space="preserve">REDMI Note 13 Pro+ 5G </v>
      </c>
      <c r="C729" s="5" t="str">
        <f>MID(A729,FIND("(",A729)+1,FIND(",",A729)-FIND("(",A729)-1)</f>
        <v>Fusion Black</v>
      </c>
      <c r="D729" t="s">
        <v>11</v>
      </c>
      <c r="E729" s="3" t="str">
        <f t="shared" si="132"/>
        <v>30,999</v>
      </c>
      <c r="F729">
        <v>4.2</v>
      </c>
      <c r="G729" t="s">
        <v>12</v>
      </c>
      <c r="H729" s="4" t="str">
        <f t="shared" si="133"/>
        <v>8%</v>
      </c>
      <c r="I729" t="s">
        <v>13</v>
      </c>
      <c r="J729" s="2" t="str">
        <f t="shared" si="134"/>
        <v xml:space="preserve">7,304 </v>
      </c>
      <c r="K729" s="2" t="str">
        <f t="shared" si="135"/>
        <v xml:space="preserve"> 825 </v>
      </c>
      <c r="L729" s="2" t="str">
        <f t="shared" si="136"/>
        <v xml:space="preserve">8 GB </v>
      </c>
      <c r="M729" s="2" t="str">
        <f t="shared" si="137"/>
        <v xml:space="preserve">256 GB </v>
      </c>
      <c r="N729" s="2" t="str">
        <f t="shared" si="138"/>
        <v xml:space="preserve">6.67 </v>
      </c>
      <c r="O729" s="2" t="str">
        <f t="shared" si="139"/>
        <v>200</v>
      </c>
      <c r="P729" s="2" t="str">
        <f t="shared" si="140"/>
        <v>8MP + 2MP</v>
      </c>
      <c r="Q729" s="2" t="str">
        <f t="shared" si="141"/>
        <v xml:space="preserve">5000 </v>
      </c>
      <c r="R729" s="2" t="str">
        <f t="shared" si="142"/>
        <v xml:space="preserve">Dimensity 7200 Ultra 5G </v>
      </c>
      <c r="T729" t="s">
        <v>14</v>
      </c>
    </row>
    <row r="730" spans="1:20" x14ac:dyDescent="0.4">
      <c r="A730" t="s">
        <v>1256</v>
      </c>
      <c r="B730" t="str">
        <f t="shared" si="131"/>
        <v xml:space="preserve">Motorola e13 </v>
      </c>
      <c r="C730" s="5" t="str">
        <f>MID(A730,FIND("(",A730)+1,FIND(",",A730)-FIND("(",A730)-1)</f>
        <v>Cosmic Black</v>
      </c>
      <c r="D730" t="s">
        <v>669</v>
      </c>
      <c r="E730" s="3" t="str">
        <f t="shared" si="132"/>
        <v>7,999</v>
      </c>
      <c r="F730">
        <v>4.0999999999999996</v>
      </c>
      <c r="G730" t="s">
        <v>156</v>
      </c>
      <c r="H730" s="4" t="str">
        <f t="shared" si="133"/>
        <v>27%</v>
      </c>
      <c r="I730" t="s">
        <v>1138</v>
      </c>
      <c r="J730" s="2" t="str">
        <f t="shared" si="134"/>
        <v xml:space="preserve">34,534 </v>
      </c>
      <c r="K730" s="2" t="str">
        <f t="shared" si="135"/>
        <v xml:space="preserve"> 2,041 </v>
      </c>
      <c r="L730" s="2" t="str">
        <f t="shared" si="136"/>
        <v xml:space="preserve">8 GB </v>
      </c>
      <c r="M730" s="2" t="str">
        <f t="shared" si="137"/>
        <v xml:space="preserve">128 GB </v>
      </c>
      <c r="N730" s="2" t="str">
        <f t="shared" si="138"/>
        <v xml:space="preserve">6.5 </v>
      </c>
      <c r="O730" s="2" t="str">
        <f t="shared" si="139"/>
        <v>13</v>
      </c>
      <c r="P730" s="2" t="e">
        <f t="shared" si="140"/>
        <v>#VALUE!</v>
      </c>
      <c r="Q730" s="2" t="str">
        <f t="shared" si="141"/>
        <v xml:space="preserve"> | 5MP Front Camera5000 </v>
      </c>
      <c r="R730" s="2" t="str">
        <f t="shared" si="142"/>
        <v xml:space="preserve">Unisoc T606 </v>
      </c>
      <c r="T730" t="s">
        <v>1139</v>
      </c>
    </row>
    <row r="731" spans="1:20" x14ac:dyDescent="0.4">
      <c r="A731" t="s">
        <v>1257</v>
      </c>
      <c r="B731" t="str">
        <f t="shared" si="131"/>
        <v xml:space="preserve">Google Pixel 8 Pro </v>
      </c>
      <c r="C731" s="5" t="str">
        <f>MID(A731,FIND("(",A731)+1,FIND(",",A731)-FIND("(",A731)-1)</f>
        <v>Obsidian</v>
      </c>
      <c r="D731" t="s">
        <v>1253</v>
      </c>
      <c r="E731" s="3" t="str">
        <f t="shared" si="132"/>
        <v>98,999</v>
      </c>
      <c r="F731">
        <v>4.4000000000000004</v>
      </c>
      <c r="G731" t="s">
        <v>344</v>
      </c>
      <c r="H731" s="4" t="str">
        <f t="shared" si="133"/>
        <v>7%</v>
      </c>
      <c r="I731" t="s">
        <v>1254</v>
      </c>
      <c r="J731" s="2" t="str">
        <f t="shared" si="134"/>
        <v xml:space="preserve">907 </v>
      </c>
      <c r="K731" s="2" t="str">
        <f t="shared" si="135"/>
        <v xml:space="preserve"> 109 </v>
      </c>
      <c r="L731" s="2" t="str">
        <f t="shared" si="136"/>
        <v xml:space="preserve">12 GB </v>
      </c>
      <c r="M731" s="2" t="str">
        <f t="shared" si="137"/>
        <v xml:space="preserve">128 GB </v>
      </c>
      <c r="N731" s="2" t="str">
        <f t="shared" si="138"/>
        <v xml:space="preserve">6.7 </v>
      </c>
      <c r="O731" s="2" t="str">
        <f t="shared" si="139"/>
        <v>50</v>
      </c>
      <c r="P731" s="2" t="str">
        <f t="shared" si="140"/>
        <v>48MP + 48MP</v>
      </c>
      <c r="Q731" s="2" t="str">
        <f t="shared" si="141"/>
        <v xml:space="preserve">5050 </v>
      </c>
      <c r="R731" s="2" t="str">
        <f t="shared" si="142"/>
        <v xml:space="preserve">Tensor G3 </v>
      </c>
      <c r="T731" t="s">
        <v>1255</v>
      </c>
    </row>
    <row r="732" spans="1:20" x14ac:dyDescent="0.4">
      <c r="A732" t="s">
        <v>43</v>
      </c>
      <c r="B732" t="str">
        <f t="shared" si="131"/>
        <v xml:space="preserve">REDMI Note 13 Pro 5G </v>
      </c>
      <c r="C732" s="5" t="str">
        <f>MID(A732,FIND("(",A732)+1,FIND(",",A732)-FIND("(",A732)-1)</f>
        <v>Coral Purple</v>
      </c>
      <c r="D732" t="s">
        <v>6</v>
      </c>
      <c r="E732" s="3" t="str">
        <f t="shared" si="132"/>
        <v>24,999</v>
      </c>
      <c r="F732">
        <v>4.3</v>
      </c>
      <c r="G732" t="s">
        <v>7</v>
      </c>
      <c r="H732" s="4" t="str">
        <f t="shared" si="133"/>
        <v>13%</v>
      </c>
      <c r="I732" t="s">
        <v>8</v>
      </c>
      <c r="J732" s="2" t="str">
        <f t="shared" si="134"/>
        <v xml:space="preserve">16,522 </v>
      </c>
      <c r="K732" s="2" t="str">
        <f t="shared" si="135"/>
        <v xml:space="preserve"> 1,485 </v>
      </c>
      <c r="L732" s="2" t="str">
        <f t="shared" si="136"/>
        <v xml:space="preserve">8 GB </v>
      </c>
      <c r="M732" s="2" t="str">
        <f t="shared" si="137"/>
        <v xml:space="preserve">128 GB </v>
      </c>
      <c r="N732" s="2" t="str">
        <f t="shared" si="138"/>
        <v xml:space="preserve">6.67 </v>
      </c>
      <c r="O732" s="2" t="str">
        <f t="shared" si="139"/>
        <v>200</v>
      </c>
      <c r="P732" s="2" t="str">
        <f t="shared" si="140"/>
        <v>8MP + 2MP</v>
      </c>
      <c r="Q732" s="2" t="str">
        <f t="shared" si="141"/>
        <v xml:space="preserve">5100 </v>
      </c>
      <c r="R732" s="2" t="str">
        <f t="shared" si="142"/>
        <v xml:space="preserve">7s Gen 2 Mobile Platform 5G </v>
      </c>
      <c r="T732" t="s">
        <v>9</v>
      </c>
    </row>
    <row r="733" spans="1:20" x14ac:dyDescent="0.4">
      <c r="A733" t="s">
        <v>44</v>
      </c>
      <c r="B733" t="str">
        <f t="shared" si="131"/>
        <v xml:space="preserve">REDMI Note 13 Pro+ 5G </v>
      </c>
      <c r="C733" s="5" t="str">
        <f>MID(A733,FIND("(",A733)+1,FIND(",",A733)-FIND("(",A733)-1)</f>
        <v>Fusion Purple</v>
      </c>
      <c r="D733" t="s">
        <v>11</v>
      </c>
      <c r="E733" s="3" t="str">
        <f t="shared" si="132"/>
        <v>30,999</v>
      </c>
      <c r="F733">
        <v>4.2</v>
      </c>
      <c r="G733" t="s">
        <v>12</v>
      </c>
      <c r="H733" s="4" t="str">
        <f t="shared" si="133"/>
        <v>8%</v>
      </c>
      <c r="I733" t="s">
        <v>13</v>
      </c>
      <c r="J733" s="2" t="str">
        <f t="shared" si="134"/>
        <v xml:space="preserve">7,304 </v>
      </c>
      <c r="K733" s="2" t="str">
        <f t="shared" si="135"/>
        <v xml:space="preserve"> 825 </v>
      </c>
      <c r="L733" s="2" t="str">
        <f t="shared" si="136"/>
        <v xml:space="preserve">8 GB </v>
      </c>
      <c r="M733" s="2" t="str">
        <f t="shared" si="137"/>
        <v xml:space="preserve">256 GB </v>
      </c>
      <c r="N733" s="2" t="str">
        <f t="shared" si="138"/>
        <v xml:space="preserve">6.67 </v>
      </c>
      <c r="O733" s="2" t="str">
        <f t="shared" si="139"/>
        <v>200</v>
      </c>
      <c r="P733" s="2" t="str">
        <f t="shared" si="140"/>
        <v>8MP + 2MP</v>
      </c>
      <c r="Q733" s="2" t="str">
        <f t="shared" si="141"/>
        <v xml:space="preserve">5000 </v>
      </c>
      <c r="R733" s="2" t="str">
        <f t="shared" si="142"/>
        <v xml:space="preserve">Dimensity 7200 Ultra 5G </v>
      </c>
      <c r="T733" t="s">
        <v>14</v>
      </c>
    </row>
    <row r="734" spans="1:20" x14ac:dyDescent="0.4">
      <c r="A734" t="s">
        <v>1143</v>
      </c>
      <c r="B734" t="str">
        <f t="shared" si="131"/>
        <v xml:space="preserve">Apple iPhone 14 </v>
      </c>
      <c r="C734" s="5" t="str">
        <f>MID(A734,FIND("(",A734)+1,FIND(",",A734)-FIND("(",A734)-1)</f>
        <v>Midnight</v>
      </c>
      <c r="D734" t="s">
        <v>1144</v>
      </c>
      <c r="E734" s="3" t="str">
        <f t="shared" si="132"/>
        <v>69,999</v>
      </c>
      <c r="F734">
        <v>4.5999999999999996</v>
      </c>
      <c r="G734" t="s">
        <v>178</v>
      </c>
      <c r="H734" s="4" t="str">
        <f t="shared" si="133"/>
        <v>12%</v>
      </c>
      <c r="I734" t="s">
        <v>1074</v>
      </c>
      <c r="J734" s="2" t="str">
        <f t="shared" si="134"/>
        <v xml:space="preserve">2,99,308 </v>
      </c>
      <c r="K734" s="2" t="str">
        <f t="shared" si="135"/>
        <v xml:space="preserve"> 11,616 </v>
      </c>
      <c r="L734" s="2" t="str">
        <f t="shared" si="136"/>
        <v>Not Mentioned</v>
      </c>
      <c r="M734" s="2" t="e">
        <f t="shared" si="137"/>
        <v>#VALUE!</v>
      </c>
      <c r="N734" s="2" t="str">
        <f t="shared" si="138"/>
        <v xml:space="preserve">6.1 </v>
      </c>
      <c r="O734" s="2" t="str">
        <f t="shared" si="139"/>
        <v>12</v>
      </c>
      <c r="P734" s="2" t="str">
        <f t="shared" si="140"/>
        <v>12MP</v>
      </c>
      <c r="Q734" s="2" t="e">
        <f t="shared" si="141"/>
        <v>#VALUE!</v>
      </c>
      <c r="R734" s="2" t="e">
        <f t="shared" si="142"/>
        <v>#VALUE!</v>
      </c>
      <c r="T734" t="s">
        <v>1145</v>
      </c>
    </row>
    <row r="735" spans="1:20" x14ac:dyDescent="0.4">
      <c r="A735" t="s">
        <v>1258</v>
      </c>
      <c r="B735" t="str">
        <f t="shared" si="131"/>
        <v xml:space="preserve">POCO F5 5G </v>
      </c>
      <c r="C735" s="5" t="str">
        <f>MID(A735,FIND("(",A735)+1,FIND(",",A735)-FIND("(",A735)-1)</f>
        <v>Electric Blue</v>
      </c>
      <c r="D735" t="s">
        <v>523</v>
      </c>
      <c r="E735" s="3" t="str">
        <f t="shared" si="132"/>
        <v>33,999</v>
      </c>
      <c r="F735">
        <v>4.3</v>
      </c>
      <c r="G735" t="s">
        <v>81</v>
      </c>
      <c r="H735" s="4" t="str">
        <f t="shared" si="133"/>
        <v>15%</v>
      </c>
      <c r="I735" t="s">
        <v>988</v>
      </c>
      <c r="J735" s="2" t="str">
        <f t="shared" si="134"/>
        <v xml:space="preserve">5,284 </v>
      </c>
      <c r="K735" s="2" t="str">
        <f t="shared" si="135"/>
        <v xml:space="preserve"> 642 </v>
      </c>
      <c r="L735" s="2" t="str">
        <f t="shared" si="136"/>
        <v xml:space="preserve">12 GB </v>
      </c>
      <c r="M735" s="2" t="str">
        <f t="shared" si="137"/>
        <v xml:space="preserve">256 GB </v>
      </c>
      <c r="N735" s="2" t="str">
        <f t="shared" si="138"/>
        <v xml:space="preserve">6.67 </v>
      </c>
      <c r="O735" s="2" t="str">
        <f t="shared" si="139"/>
        <v>64</v>
      </c>
      <c r="P735" s="2" t="str">
        <f t="shared" si="140"/>
        <v>8MP + 2MP</v>
      </c>
      <c r="Q735" s="2" t="str">
        <f t="shared" si="141"/>
        <v xml:space="preserve">5000 </v>
      </c>
      <c r="R735" s="2" t="str">
        <f t="shared" si="142"/>
        <v xml:space="preserve">Qualcomm Snapdragon 7+ Gen 2 (4nm) </v>
      </c>
      <c r="T735" t="s">
        <v>989</v>
      </c>
    </row>
    <row r="736" spans="1:20" x14ac:dyDescent="0.4">
      <c r="A736" t="s">
        <v>1259</v>
      </c>
      <c r="B736" t="str">
        <f t="shared" si="131"/>
        <v xml:space="preserve">vivo Y56 5G </v>
      </c>
      <c r="C736" s="5" t="str">
        <f>MID(A736,FIND("(",A736)+1,FIND(",",A736)-FIND("(",A736)-1)</f>
        <v>Black Engine</v>
      </c>
      <c r="D736" t="s">
        <v>138</v>
      </c>
      <c r="E736" s="3" t="str">
        <f t="shared" si="132"/>
        <v>17,999</v>
      </c>
      <c r="F736">
        <v>4.3</v>
      </c>
      <c r="G736" t="s">
        <v>358</v>
      </c>
      <c r="H736" s="4" t="str">
        <f t="shared" si="133"/>
        <v>28%</v>
      </c>
      <c r="I736" t="s">
        <v>1260</v>
      </c>
      <c r="J736" s="2" t="str">
        <f t="shared" si="134"/>
        <v xml:space="preserve">4,412 </v>
      </c>
      <c r="K736" s="2" t="str">
        <f t="shared" si="135"/>
        <v xml:space="preserve"> 284 </v>
      </c>
      <c r="L736" s="2" t="str">
        <f t="shared" si="136"/>
        <v xml:space="preserve">8 GB </v>
      </c>
      <c r="M736" s="2" t="str">
        <f t="shared" si="137"/>
        <v xml:space="preserve">128 GB </v>
      </c>
      <c r="N736" s="2" t="str">
        <f t="shared" si="138"/>
        <v xml:space="preserve">6.58 </v>
      </c>
      <c r="O736" s="2" t="str">
        <f t="shared" si="139"/>
        <v>50</v>
      </c>
      <c r="P736" s="2" t="str">
        <f t="shared" si="140"/>
        <v>2MP</v>
      </c>
      <c r="Q736" s="2" t="str">
        <f t="shared" si="141"/>
        <v xml:space="preserve">5000 </v>
      </c>
      <c r="R736" s="2" t="str">
        <f t="shared" si="142"/>
        <v xml:space="preserve">Mediatek Dimensity 700 </v>
      </c>
      <c r="T736" t="s">
        <v>1261</v>
      </c>
    </row>
    <row r="737" spans="1:20" x14ac:dyDescent="0.4">
      <c r="A737" t="s">
        <v>1262</v>
      </c>
      <c r="B737" t="str">
        <f t="shared" si="131"/>
        <v xml:space="preserve">Nokia G21 Dual Sim 50MP Camera, 8MP Front Camera </v>
      </c>
      <c r="C737" s="5" t="e">
        <f>MID(A737,FIND("(",A737)+1,FIND(",",A737)-FIND("(",A737)-1)</f>
        <v>#VALUE!</v>
      </c>
      <c r="D737" t="s">
        <v>1263</v>
      </c>
      <c r="E737" s="3" t="str">
        <f t="shared" si="132"/>
        <v>11,149</v>
      </c>
      <c r="F737">
        <v>4.0999999999999996</v>
      </c>
      <c r="G737" t="s">
        <v>170</v>
      </c>
      <c r="H737" s="4" t="str">
        <f t="shared" si="133"/>
        <v>25%</v>
      </c>
      <c r="I737" t="s">
        <v>1264</v>
      </c>
      <c r="J737" s="2" t="str">
        <f t="shared" si="134"/>
        <v xml:space="preserve">191 </v>
      </c>
      <c r="K737" s="2" t="str">
        <f t="shared" si="135"/>
        <v xml:space="preserve"> 33 </v>
      </c>
      <c r="L737" s="2" t="str">
        <f t="shared" si="136"/>
        <v xml:space="preserve">4 GB </v>
      </c>
      <c r="M737" s="2" t="str">
        <f t="shared" si="137"/>
        <v xml:space="preserve">64 GB </v>
      </c>
      <c r="N737" s="2" t="str">
        <f t="shared" si="138"/>
        <v xml:space="preserve">6.5 </v>
      </c>
      <c r="O737" s="2" t="str">
        <f t="shared" si="139"/>
        <v>50</v>
      </c>
      <c r="P737" s="2" t="str">
        <f t="shared" si="140"/>
        <v>2MP + 2MP</v>
      </c>
      <c r="Q737" s="2" t="str">
        <f t="shared" si="141"/>
        <v xml:space="preserve">5050 </v>
      </c>
      <c r="R737" s="2" t="str">
        <f t="shared" si="142"/>
        <v xml:space="preserve">Unisoc T606 </v>
      </c>
      <c r="T737" t="s">
        <v>1265</v>
      </c>
    </row>
    <row r="738" spans="1:20" x14ac:dyDescent="0.4">
      <c r="A738" t="s">
        <v>1266</v>
      </c>
      <c r="B738" t="str">
        <f t="shared" si="131"/>
        <v xml:space="preserve">OPPO A17 </v>
      </c>
      <c r="C738" s="5" t="str">
        <f>MID(A738,FIND("(",A738)+1,FIND(",",A738)-FIND("(",A738)-1)</f>
        <v>Midnight Black</v>
      </c>
      <c r="D738" t="s">
        <v>31</v>
      </c>
      <c r="E738" s="3" t="str">
        <f t="shared" si="132"/>
        <v>9,999</v>
      </c>
      <c r="F738">
        <v>4.3</v>
      </c>
      <c r="G738" t="s">
        <v>437</v>
      </c>
      <c r="H738" s="4" t="str">
        <f t="shared" si="133"/>
        <v>33%</v>
      </c>
      <c r="I738" t="s">
        <v>1267</v>
      </c>
      <c r="J738" s="2" t="str">
        <f t="shared" si="134"/>
        <v xml:space="preserve">13,839 </v>
      </c>
      <c r="K738" s="2" t="str">
        <f t="shared" si="135"/>
        <v xml:space="preserve"> 589 </v>
      </c>
      <c r="L738" s="2" t="str">
        <f t="shared" si="136"/>
        <v xml:space="preserve">4 GB </v>
      </c>
      <c r="M738" s="2" t="str">
        <f t="shared" si="137"/>
        <v xml:space="preserve">64 GB </v>
      </c>
      <c r="N738" s="2" t="str">
        <f t="shared" si="138"/>
        <v xml:space="preserve">6.56 </v>
      </c>
      <c r="O738" s="2" t="str">
        <f t="shared" si="139"/>
        <v>50</v>
      </c>
      <c r="P738" s="2" t="str">
        <f t="shared" si="140"/>
        <v>0.3MP + 0.3MP</v>
      </c>
      <c r="Q738" s="2" t="str">
        <f t="shared" si="141"/>
        <v xml:space="preserve">5000 </v>
      </c>
      <c r="R738" s="2" t="str">
        <f t="shared" si="142"/>
        <v xml:space="preserve">Mediatek Helio G35 </v>
      </c>
      <c r="T738" t="s">
        <v>1268</v>
      </c>
    </row>
    <row r="739" spans="1:20" x14ac:dyDescent="0.4">
      <c r="A739" t="s">
        <v>1269</v>
      </c>
      <c r="B739" t="str">
        <f t="shared" si="131"/>
        <v xml:space="preserve">Nokia 2.4 </v>
      </c>
      <c r="C739" s="5" t="str">
        <f>MID(A739,FIND("(",A739)+1,FIND(",",A739)-FIND("(",A739)-1)</f>
        <v>Dusk Purple</v>
      </c>
      <c r="D739" t="s">
        <v>1069</v>
      </c>
      <c r="E739" s="3" t="str">
        <f t="shared" si="132"/>
        <v>11,499</v>
      </c>
      <c r="F739">
        <v>4.0999999999999996</v>
      </c>
      <c r="H739" s="4" t="e">
        <f t="shared" si="133"/>
        <v>#VALUE!</v>
      </c>
      <c r="I739" t="s">
        <v>1270</v>
      </c>
      <c r="J739" s="2" t="str">
        <f t="shared" si="134"/>
        <v xml:space="preserve">1,234 </v>
      </c>
      <c r="K739" s="2" t="str">
        <f t="shared" si="135"/>
        <v xml:space="preserve"> 124 </v>
      </c>
      <c r="L739" s="2" t="str">
        <f t="shared" si="136"/>
        <v xml:space="preserve">3 GB </v>
      </c>
      <c r="M739" s="2" t="str">
        <f t="shared" si="137"/>
        <v xml:space="preserve">64 GB </v>
      </c>
      <c r="N739" s="2" t="str">
        <f t="shared" si="138"/>
        <v xml:space="preserve">6.5 </v>
      </c>
      <c r="O739" s="2" t="str">
        <f t="shared" si="139"/>
        <v>13</v>
      </c>
      <c r="P739" s="2" t="str">
        <f t="shared" si="140"/>
        <v>2MP</v>
      </c>
      <c r="Q739" s="2" t="str">
        <f t="shared" si="141"/>
        <v xml:space="preserve">4500 </v>
      </c>
      <c r="R739" s="2" t="str">
        <f t="shared" si="142"/>
        <v xml:space="preserve">MediaTek Helio P22 </v>
      </c>
      <c r="T739" t="s">
        <v>1271</v>
      </c>
    </row>
    <row r="740" spans="1:20" x14ac:dyDescent="0.4">
      <c r="A740" t="s">
        <v>1272</v>
      </c>
      <c r="B740" t="str">
        <f t="shared" si="131"/>
        <v xml:space="preserve">SAMSUNG Galaxy A73 5G </v>
      </c>
      <c r="C740" s="5" t="str">
        <f>MID(A740,FIND("(",A740)+1,FIND(",",A740)-FIND("(",A740)-1)</f>
        <v>Awesome Mint</v>
      </c>
      <c r="D740" t="s">
        <v>213</v>
      </c>
      <c r="E740" s="3" t="str">
        <f t="shared" si="132"/>
        <v>44,999</v>
      </c>
      <c r="F740">
        <v>4.2</v>
      </c>
      <c r="G740" t="s">
        <v>39</v>
      </c>
      <c r="H740" s="4" t="str">
        <f t="shared" si="133"/>
        <v>9%</v>
      </c>
      <c r="I740" t="s">
        <v>1273</v>
      </c>
      <c r="J740" s="2" t="str">
        <f t="shared" si="134"/>
        <v xml:space="preserve">1,859 </v>
      </c>
      <c r="K740" s="2" t="str">
        <f t="shared" si="135"/>
        <v xml:space="preserve"> 227 </v>
      </c>
      <c r="L740" s="2" t="str">
        <f t="shared" si="136"/>
        <v xml:space="preserve">8 GB </v>
      </c>
      <c r="M740" s="2" t="str">
        <f t="shared" si="137"/>
        <v xml:space="preserve">256 GB </v>
      </c>
      <c r="N740" s="2" t="str">
        <f t="shared" si="138"/>
        <v xml:space="preserve">6.7 </v>
      </c>
      <c r="O740" s="2" t="str">
        <f t="shared" si="139"/>
        <v>108</v>
      </c>
      <c r="P740" s="2" t="str">
        <f t="shared" si="140"/>
        <v>12MP + 5MP + 5MP</v>
      </c>
      <c r="Q740" s="2" t="str">
        <f t="shared" si="141"/>
        <v xml:space="preserve">5000 </v>
      </c>
      <c r="R740" s="2" t="str">
        <f t="shared" si="142"/>
        <v xml:space="preserve">Qualcomm Snapdragon 778G </v>
      </c>
      <c r="T740" t="s">
        <v>1274</v>
      </c>
    </row>
    <row r="741" spans="1:20" x14ac:dyDescent="0.4">
      <c r="A741" t="s">
        <v>1275</v>
      </c>
      <c r="B741" t="str">
        <f t="shared" si="131"/>
        <v xml:space="preserve">Nokia C22 Dual Sim with Jelly Case | 6.51 inch Display | 5000 mAh Battery </v>
      </c>
      <c r="C741" s="5" t="str">
        <f>MID(A741,FIND("(",A741)+1,FIND(",",A741)-FIND("(",A741)-1)</f>
        <v>Sand</v>
      </c>
      <c r="D741" t="s">
        <v>669</v>
      </c>
      <c r="E741" s="3" t="str">
        <f t="shared" si="132"/>
        <v>7,999</v>
      </c>
      <c r="F741">
        <v>3.5</v>
      </c>
      <c r="G741" t="s">
        <v>17</v>
      </c>
      <c r="H741" s="4" t="str">
        <f t="shared" si="133"/>
        <v>11%</v>
      </c>
      <c r="I741" t="s">
        <v>1276</v>
      </c>
      <c r="J741" s="2" t="str">
        <f t="shared" si="134"/>
        <v xml:space="preserve">124 </v>
      </c>
      <c r="K741" s="2" t="str">
        <f t="shared" si="135"/>
        <v xml:space="preserve"> 14 </v>
      </c>
      <c r="L741" s="2" t="str">
        <f t="shared" si="136"/>
        <v xml:space="preserve">4 GB </v>
      </c>
      <c r="M741" s="2" t="str">
        <f t="shared" si="137"/>
        <v xml:space="preserve">64 GB </v>
      </c>
      <c r="N741" s="2" t="str">
        <f t="shared" si="138"/>
        <v xml:space="preserve">6.51 </v>
      </c>
      <c r="O741" s="2" t="str">
        <f t="shared" si="139"/>
        <v>8</v>
      </c>
      <c r="P741" s="2" t="str">
        <f t="shared" si="140"/>
        <v>8MP + 2MP</v>
      </c>
      <c r="Q741" s="2" t="str">
        <f t="shared" si="141"/>
        <v xml:space="preserve">5000 </v>
      </c>
      <c r="R741" s="2" t="str">
        <f t="shared" si="142"/>
        <v xml:space="preserve">SC9863A1 </v>
      </c>
      <c r="T741" t="s">
        <v>1277</v>
      </c>
    </row>
    <row r="742" spans="1:20" x14ac:dyDescent="0.4">
      <c r="A742" t="s">
        <v>1278</v>
      </c>
      <c r="B742" t="str">
        <f t="shared" si="131"/>
        <v xml:space="preserve">REDMI 13C </v>
      </c>
      <c r="C742" s="5" t="str">
        <f>MID(A742,FIND("(",A742)+1,FIND(",",A742)-FIND("(",A742)-1)</f>
        <v>Starshine Green</v>
      </c>
      <c r="D742" t="s">
        <v>130</v>
      </c>
      <c r="E742" s="3" t="str">
        <f t="shared" si="132"/>
        <v>10,999</v>
      </c>
      <c r="F742">
        <v>4.0999999999999996</v>
      </c>
      <c r="G742" t="s">
        <v>131</v>
      </c>
      <c r="H742" s="4" t="str">
        <f t="shared" si="133"/>
        <v>31%</v>
      </c>
      <c r="I742" t="s">
        <v>1279</v>
      </c>
      <c r="J742" s="2" t="str">
        <f t="shared" si="134"/>
        <v xml:space="preserve">1,269 </v>
      </c>
      <c r="K742" s="2" t="str">
        <f t="shared" si="135"/>
        <v xml:space="preserve"> 66 </v>
      </c>
      <c r="L742" s="2" t="str">
        <f t="shared" si="136"/>
        <v xml:space="preserve">8 GB </v>
      </c>
      <c r="M742" s="2" t="str">
        <f t="shared" si="137"/>
        <v xml:space="preserve">256 GB </v>
      </c>
      <c r="N742" s="2" t="str">
        <f t="shared" si="138"/>
        <v xml:space="preserve">6.74 </v>
      </c>
      <c r="O742" s="2" t="str">
        <f t="shared" si="139"/>
        <v>50</v>
      </c>
      <c r="P742" s="2" t="e">
        <f t="shared" si="140"/>
        <v>#VALUE!</v>
      </c>
      <c r="Q742" s="2" t="str">
        <f t="shared" si="141"/>
        <v xml:space="preserve">5000 </v>
      </c>
      <c r="R742" s="2" t="e">
        <f t="shared" si="142"/>
        <v>#VALUE!</v>
      </c>
      <c r="T742" t="s">
        <v>338</v>
      </c>
    </row>
    <row r="743" spans="1:20" x14ac:dyDescent="0.4">
      <c r="A743" t="s">
        <v>438</v>
      </c>
      <c r="B743" t="str">
        <f t="shared" si="131"/>
        <v xml:space="preserve">REDMI 12 </v>
      </c>
      <c r="C743" s="5" t="str">
        <f>MID(A743,FIND("(",A743)+1,FIND(",",A743)-FIND("(",A743)-1)</f>
        <v>Moonstone Silver</v>
      </c>
      <c r="D743" t="s">
        <v>854</v>
      </c>
      <c r="E743" s="3" t="str">
        <f t="shared" si="132"/>
        <v>9,280</v>
      </c>
      <c r="F743">
        <v>4.2</v>
      </c>
      <c r="G743" t="s">
        <v>32</v>
      </c>
      <c r="H743" s="4" t="str">
        <f t="shared" si="133"/>
        <v>41%</v>
      </c>
      <c r="I743" t="s">
        <v>317</v>
      </c>
      <c r="J743" s="2" t="str">
        <f t="shared" si="134"/>
        <v xml:space="preserve">49,363 </v>
      </c>
      <c r="K743" s="2" t="str">
        <f t="shared" si="135"/>
        <v xml:space="preserve"> 3,303 </v>
      </c>
      <c r="L743" s="2" t="str">
        <f t="shared" si="136"/>
        <v xml:space="preserve">6 GB </v>
      </c>
      <c r="M743" s="2" t="str">
        <f t="shared" si="137"/>
        <v xml:space="preserve">128 GB </v>
      </c>
      <c r="N743" s="2" t="str">
        <f t="shared" si="138"/>
        <v xml:space="preserve">6.79 </v>
      </c>
      <c r="O743" s="2" t="str">
        <f t="shared" si="139"/>
        <v>50</v>
      </c>
      <c r="P743" s="2" t="str">
        <f t="shared" si="140"/>
        <v>8MP + 2MP</v>
      </c>
      <c r="Q743" s="2" t="str">
        <f t="shared" si="141"/>
        <v xml:space="preserve">5000 </v>
      </c>
      <c r="R743" s="2" t="str">
        <f t="shared" si="142"/>
        <v xml:space="preserve">Helio G88 </v>
      </c>
      <c r="T743" t="s">
        <v>318</v>
      </c>
    </row>
    <row r="744" spans="1:20" x14ac:dyDescent="0.4">
      <c r="A744" t="s">
        <v>1280</v>
      </c>
      <c r="B744" t="str">
        <f t="shared" si="131"/>
        <v xml:space="preserve">Apple iPhone 14 </v>
      </c>
      <c r="C744" s="5" t="str">
        <f>MID(A744,FIND("(",A744)+1,FIND(",",A744)-FIND("(",A744)-1)</f>
        <v>Midnight</v>
      </c>
      <c r="D744" t="s">
        <v>882</v>
      </c>
      <c r="E744" s="3" t="str">
        <f t="shared" si="132"/>
        <v>59,999</v>
      </c>
      <c r="F744">
        <v>4.5999999999999996</v>
      </c>
      <c r="G744" t="s">
        <v>139</v>
      </c>
      <c r="H744" s="4" t="str">
        <f t="shared" si="133"/>
        <v>14%</v>
      </c>
      <c r="I744" t="s">
        <v>1074</v>
      </c>
      <c r="J744" s="2" t="str">
        <f t="shared" si="134"/>
        <v xml:space="preserve">2,99,308 </v>
      </c>
      <c r="K744" s="2" t="str">
        <f t="shared" si="135"/>
        <v xml:space="preserve"> 11,616 </v>
      </c>
      <c r="L744" s="2" t="str">
        <f t="shared" si="136"/>
        <v>Not Mentioned</v>
      </c>
      <c r="M744" s="2" t="e">
        <f t="shared" si="137"/>
        <v>#VALUE!</v>
      </c>
      <c r="N744" s="2" t="str">
        <f t="shared" si="138"/>
        <v xml:space="preserve">6.1 </v>
      </c>
      <c r="O744" s="2" t="str">
        <f t="shared" si="139"/>
        <v>12</v>
      </c>
      <c r="P744" s="2" t="str">
        <f t="shared" si="140"/>
        <v>12MP</v>
      </c>
      <c r="Q744" s="2" t="e">
        <f t="shared" si="141"/>
        <v>#VALUE!</v>
      </c>
      <c r="R744" s="2" t="e">
        <f t="shared" si="142"/>
        <v>#VALUE!</v>
      </c>
      <c r="T744" t="s">
        <v>1075</v>
      </c>
    </row>
    <row r="745" spans="1:20" x14ac:dyDescent="0.4">
      <c r="A745" t="s">
        <v>668</v>
      </c>
      <c r="B745" t="str">
        <f t="shared" si="131"/>
        <v xml:space="preserve">REDMI A3 </v>
      </c>
      <c r="C745" s="5" t="str">
        <f>MID(A745,FIND("(",A745)+1,FIND(",",A745)-FIND("(",A745)-1)</f>
        <v>Midnight Black</v>
      </c>
      <c r="D745" t="s">
        <v>191</v>
      </c>
      <c r="E745" s="3" t="str">
        <f t="shared" si="132"/>
        <v>8,999</v>
      </c>
      <c r="F745">
        <v>4</v>
      </c>
      <c r="G745" t="s">
        <v>170</v>
      </c>
      <c r="H745" s="4" t="str">
        <f t="shared" si="133"/>
        <v>25%</v>
      </c>
      <c r="I745" t="s">
        <v>675</v>
      </c>
      <c r="J745" s="2" t="str">
        <f t="shared" si="134"/>
        <v xml:space="preserve">567 </v>
      </c>
      <c r="K745" s="2" t="str">
        <f t="shared" si="135"/>
        <v xml:space="preserve"> 31 </v>
      </c>
      <c r="L745" s="2" t="str">
        <f t="shared" si="136"/>
        <v xml:space="preserve">6 GB </v>
      </c>
      <c r="M745" s="2" t="str">
        <f t="shared" si="137"/>
        <v xml:space="preserve">128 GB </v>
      </c>
      <c r="N745" s="2" t="str">
        <f t="shared" si="138"/>
        <v xml:space="preserve">6.71 </v>
      </c>
      <c r="O745" s="2" t="str">
        <f t="shared" si="139"/>
        <v>8</v>
      </c>
      <c r="P745" s="2" t="e">
        <f t="shared" si="140"/>
        <v>#VALUE!</v>
      </c>
      <c r="Q745" s="2" t="str">
        <f t="shared" si="141"/>
        <v xml:space="preserve"> | 5MP Front Camera5000 </v>
      </c>
      <c r="R745" s="2" t="str">
        <f t="shared" si="142"/>
        <v xml:space="preserve">Mediatek Helio G36 </v>
      </c>
      <c r="T745" t="s">
        <v>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Subhadip Das</dc:creator>
  <cp:lastModifiedBy>Subhadip Das</cp:lastModifiedBy>
  <dcterms:created xsi:type="dcterms:W3CDTF">2015-06-05T18:17:20Z</dcterms:created>
  <dcterms:modified xsi:type="dcterms:W3CDTF">2024-07-26T13:33:08Z</dcterms:modified>
</cp:coreProperties>
</file>