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DEE78AA-7CB0-40B5-AC85-F3BF46568E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Answers" sheetId="2" r:id="rId2"/>
  </sheets>
  <definedNames>
    <definedName name="_xlnm._FilterDatabase" localSheetId="1" hidden="1">Answers!$A$4:$B$9</definedName>
    <definedName name="_xlnm._FilterDatabase" localSheetId="0" hidden="1">Sheet1!$A$1:$G$26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N11" i="1"/>
  <c r="N10" i="1"/>
  <c r="N9" i="1"/>
  <c r="N8" i="1"/>
  <c r="R3" i="1"/>
  <c r="Q3" i="1"/>
  <c r="P3" i="1"/>
  <c r="O3" i="1"/>
  <c r="N3" i="1"/>
  <c r="J2" i="1"/>
  <c r="J3" i="1"/>
  <c r="L4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A82" i="2" a="1"/>
  <c r="A82" i="2" s="1"/>
  <c r="B80" i="2"/>
  <c r="A46" i="2"/>
  <c r="A49" i="2"/>
  <c r="H12" i="1"/>
  <c r="H22" i="1"/>
  <c r="H25" i="1"/>
  <c r="H24" i="1"/>
  <c r="H23" i="1"/>
  <c r="H21" i="1"/>
  <c r="H20" i="1"/>
  <c r="H17" i="1"/>
  <c r="H18" i="1"/>
  <c r="H16" i="1"/>
  <c r="H13" i="1"/>
  <c r="H14" i="1"/>
  <c r="H10" i="1"/>
  <c r="H19" i="1"/>
  <c r="H15" i="1"/>
  <c r="H11" i="1"/>
  <c r="H9" i="1"/>
  <c r="H7" i="1"/>
  <c r="H6" i="1"/>
  <c r="H5" i="1"/>
  <c r="H8" i="1"/>
  <c r="H4" i="1"/>
  <c r="H3" i="1"/>
  <c r="H2" i="1"/>
  <c r="H26" i="1"/>
  <c r="I23" i="1" l="1"/>
  <c r="I3" i="1"/>
  <c r="I6" i="1"/>
  <c r="I13" i="1"/>
  <c r="I20" i="1"/>
  <c r="I12" i="1"/>
  <c r="I26" i="1"/>
  <c r="I8" i="1"/>
  <c r="I9" i="1"/>
  <c r="I10" i="1"/>
  <c r="I18" i="1"/>
  <c r="I15" i="1"/>
  <c r="I4" i="1"/>
  <c r="I7" i="1"/>
  <c r="I19" i="1"/>
  <c r="I16" i="1"/>
  <c r="I21" i="1"/>
  <c r="I22" i="1"/>
  <c r="I5" i="1"/>
  <c r="I14" i="1"/>
  <c r="I24" i="1"/>
  <c r="I25" i="1"/>
  <c r="I2" i="1"/>
  <c r="I11" i="1"/>
  <c r="I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<sst xmlns="http://schemas.openxmlformats.org/spreadsheetml/2006/main" count="118" uniqueCount="64">
  <si>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</si>
  <si>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</si>
  <si>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</si>
  <si>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</si>
  <si>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</si>
  <si>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</si>
  <si>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</si>
  <si>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</si>
  <si>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</si>
  <si>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</si>
  <si>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</si>
  <si>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</si>
  <si>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</si>
  <si>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</si>
  <si>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</si>
  <si>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</si>
  <si>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</si>
  <si>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</si>
  <si>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</si>
  <si>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</si>
  <si>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</si>
  <si>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</si>
  <si>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</si>
  <si>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</si>
  <si>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</si>
  <si>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</si>
  <si>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</si>
  <si>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</si>
  <si>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</si>
  <si>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</si>
  <si>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</si>
  <si>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</si>
  <si>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</si>
  <si>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</si>
  <si>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</si>
  <si>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</si>
  <si>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</si>
  <si>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1)Top 5 employees according to productivity</t>
  </si>
  <si>
    <t>2) Department-Wise Productivity Consistency</t>
  </si>
  <si>
    <t>Row Labels</t>
  </si>
  <si>
    <t>Grand Total</t>
  </si>
  <si>
    <t>StdDevp of Productivity_Score</t>
  </si>
  <si>
    <t>PEI</t>
  </si>
  <si>
    <t>PEI_Rank</t>
  </si>
  <si>
    <t>3)Top 3 according to PEI ranking</t>
  </si>
  <si>
    <t>4)Correlation Analysis</t>
  </si>
  <si>
    <t>Interpretation &gt;&gt; Since Task completed &amp; the performance rating has a higher correlation</t>
  </si>
  <si>
    <t xml:space="preserve">                          we can conclude that Task completed has stronger influence on Performance Rating</t>
  </si>
  <si>
    <t xml:space="preserve">    Correlation between Hours_Worked &amp; Performance_Rating</t>
  </si>
  <si>
    <t xml:space="preserve">    Correlation between Tasks_Completed &amp; Performance_Rating</t>
  </si>
  <si>
    <t>Question 1</t>
  </si>
  <si>
    <t>Question 2</t>
  </si>
  <si>
    <t>Work Hours and Productivity Correlation</t>
  </si>
  <si>
    <t>Interpretation &gt;&gt; Positive correlation (more hours → higher productivity)</t>
  </si>
  <si>
    <t>5)Underutilized High Performers</t>
  </si>
  <si>
    <t>Avg hours worked</t>
  </si>
  <si>
    <t>Task_Per_Hour</t>
  </si>
  <si>
    <t>6)Tasks per Hour Efficiency</t>
  </si>
  <si>
    <t>most task-efficient employee based on this metric&gt;&gt;</t>
  </si>
  <si>
    <t>Max</t>
  </si>
  <si>
    <t>using Index formula</t>
  </si>
  <si>
    <t>Using Xlookup formula</t>
  </si>
  <si>
    <t>6) Most Task effectient employee</t>
  </si>
  <si>
    <t>Answer in 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</si>
</sst>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3" fillId="2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9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6" fillId="0" borderId="0" xfId="0" applyFont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C0504D"/>
          <bgColor rgb="FFC0504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Employees according to producivity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Answers!$B$4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Answers!$A$5:$A$9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Answers!$B$5:$B$9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C-4615-823E-7DA40FC18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83442639"/>
        <c:axId val="1183441679"/>
      </c:barChart>
      <c:catAx>
        <c:axId val="1183442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441679"/>
        <c:crosses val="autoZero"/>
        <c:auto val="1"/>
        <c:lblAlgn val="ctr"/>
        <c:lblOffset val="100"/>
        <c:noMultiLvlLbl val="0"/>
      </c:catAx>
      <c:valAx>
        <c:axId val="118344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44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Hours and Productivity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Sheet1!$D$2:$D$26</c:f>
              <c:numCache>
                <c:formatCode>General</c:formatCode>
                <c:ptCount val="25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28</c:v>
                </c:pt>
                <c:pt idx="7">
                  <c:v>32</c:v>
                </c:pt>
                <c:pt idx="8">
                  <c:v>35</c:v>
                </c:pt>
                <c:pt idx="9">
                  <c:v>33</c:v>
                </c:pt>
                <c:pt idx="10">
                  <c:v>40</c:v>
                </c:pt>
                <c:pt idx="11">
                  <c:v>38</c:v>
                </c:pt>
                <c:pt idx="12">
                  <c:v>37</c:v>
                </c:pt>
                <c:pt idx="13">
                  <c:v>34</c:v>
                </c:pt>
                <c:pt idx="14">
                  <c:v>39</c:v>
                </c:pt>
                <c:pt idx="15">
                  <c:v>42</c:v>
                </c:pt>
                <c:pt idx="16">
                  <c:v>41</c:v>
                </c:pt>
                <c:pt idx="17">
                  <c:v>36</c:v>
                </c:pt>
                <c:pt idx="18">
                  <c:v>43</c:v>
                </c:pt>
                <c:pt idx="19">
                  <c:v>44</c:v>
                </c:pt>
                <c:pt idx="20">
                  <c:v>47</c:v>
                </c:pt>
                <c:pt idx="21">
                  <c:v>45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68</c:v>
                </c:pt>
                <c:pt idx="4">
                  <c:v>70</c:v>
                </c:pt>
                <c:pt idx="5">
                  <c:v>72</c:v>
                </c:pt>
                <c:pt idx="6">
                  <c:v>65</c:v>
                </c:pt>
                <c:pt idx="7">
                  <c:v>74</c:v>
                </c:pt>
                <c:pt idx="8">
                  <c:v>80</c:v>
                </c:pt>
                <c:pt idx="9">
                  <c:v>75</c:v>
                </c:pt>
                <c:pt idx="10">
                  <c:v>90</c:v>
                </c:pt>
                <c:pt idx="11">
                  <c:v>85</c:v>
                </c:pt>
                <c:pt idx="12">
                  <c:v>83</c:v>
                </c:pt>
                <c:pt idx="13">
                  <c:v>76</c:v>
                </c:pt>
                <c:pt idx="14">
                  <c:v>87</c:v>
                </c:pt>
                <c:pt idx="15">
                  <c:v>92</c:v>
                </c:pt>
                <c:pt idx="16">
                  <c:v>89</c:v>
                </c:pt>
                <c:pt idx="17">
                  <c:v>78</c:v>
                </c:pt>
                <c:pt idx="18">
                  <c:v>93</c:v>
                </c:pt>
                <c:pt idx="19">
                  <c:v>94</c:v>
                </c:pt>
                <c:pt idx="20">
                  <c:v>99</c:v>
                </c:pt>
                <c:pt idx="21">
                  <c:v>95</c:v>
                </c:pt>
                <c:pt idx="22">
                  <c:v>96</c:v>
                </c:pt>
                <c:pt idx="23">
                  <c:v>98</c:v>
                </c:pt>
                <c:pt idx="2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4-46BD-B638-1B6F1ABA0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192559"/>
        <c:axId val="571185839"/>
      </c:scatterChart>
      <c:valAx>
        <c:axId val="57119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85839"/>
        <c:crosses val="autoZero"/>
        <c:crossBetween val="midCat"/>
      </c:valAx>
      <c:valAx>
        <c:axId val="571185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9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11430</xdr:rowOff>
    </xdr:from>
    <xdr:to>
      <xdr:col>7</xdr:col>
      <xdr:colOff>114300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0E32B8-2D71-1627-198B-4637995F0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56</xdr:row>
      <xdr:rowOff>53340</xdr:rowOff>
    </xdr:from>
    <xdr:to>
      <xdr:col>4</xdr:col>
      <xdr:colOff>571500</xdr:colOff>
      <xdr:row>72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FB2B2-ABFB-4BD1-910B-F27771DF50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dsouza" refreshedDate="45759.524681828705" createdVersion="8" refreshedVersion="8" minRefreshableVersion="3" recordCount="25" xr:uid="{F79AE01E-5AB6-4CCA-8687-4BE3571D180C}">
  <cacheSource type="worksheet">
    <worksheetSource ref="A1:G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7"/>
    <s v="Rahul"/>
    <x v="0"/>
    <n v="50"/>
    <n v="80"/>
    <n v="100"/>
    <n v="5"/>
  </r>
  <r>
    <n v="125"/>
    <s v="Tanya"/>
    <x v="0"/>
    <n v="47"/>
    <n v="79"/>
    <n v="99"/>
    <n v="5"/>
  </r>
  <r>
    <n v="115"/>
    <s v="Rakesh"/>
    <x v="0"/>
    <n v="48"/>
    <n v="78"/>
    <n v="98"/>
    <n v="5"/>
  </r>
  <r>
    <n v="123"/>
    <s v="Neeraj"/>
    <x v="1"/>
    <n v="46"/>
    <n v="77"/>
    <n v="96"/>
    <n v="5"/>
  </r>
  <r>
    <n v="104"/>
    <s v="Riya"/>
    <x v="0"/>
    <n v="45"/>
    <n v="75"/>
    <n v="95"/>
    <n v="5"/>
  </r>
  <r>
    <n v="112"/>
    <s v="Pooja"/>
    <x v="1"/>
    <n v="44"/>
    <n v="73"/>
    <n v="94"/>
    <n v="5"/>
  </r>
  <r>
    <n v="118"/>
    <s v="Arjun"/>
    <x v="1"/>
    <n v="43"/>
    <n v="75"/>
    <n v="93"/>
    <n v="5"/>
  </r>
  <r>
    <n v="109"/>
    <s v="Kunal"/>
    <x v="1"/>
    <n v="42"/>
    <n v="70"/>
    <n v="92"/>
    <n v="5"/>
  </r>
  <r>
    <n v="102"/>
    <s v="Meera"/>
    <x v="1"/>
    <n v="40"/>
    <n v="65"/>
    <n v="90"/>
    <n v="5"/>
  </r>
  <r>
    <n v="114"/>
    <s v="Deepak"/>
    <x v="2"/>
    <n v="41"/>
    <n v="66"/>
    <n v="89"/>
    <n v="4"/>
  </r>
  <r>
    <n v="119"/>
    <s v="Anjali"/>
    <x v="0"/>
    <n v="39"/>
    <n v="60"/>
    <n v="87"/>
    <n v="4"/>
  </r>
  <r>
    <n v="106"/>
    <s v="Neha"/>
    <x v="2"/>
    <n v="38"/>
    <n v="58"/>
    <n v="85"/>
    <n v="4"/>
  </r>
  <r>
    <n v="110"/>
    <s v="Sneha"/>
    <x v="2"/>
    <n v="37"/>
    <n v="55"/>
    <n v="83"/>
    <n v="4"/>
  </r>
  <r>
    <n v="101"/>
    <s v="Aakash"/>
    <x v="2"/>
    <n v="35"/>
    <n v="50"/>
    <n v="80"/>
    <n v="4"/>
  </r>
  <r>
    <n v="120"/>
    <s v="Suman"/>
    <x v="2"/>
    <n v="36"/>
    <n v="52"/>
    <n v="78"/>
    <n v="4"/>
  </r>
  <r>
    <n v="124"/>
    <s v="Akash"/>
    <x v="2"/>
    <n v="34"/>
    <n v="48"/>
    <n v="76"/>
    <n v="3"/>
  </r>
  <r>
    <n v="113"/>
    <s v="Varun"/>
    <x v="3"/>
    <n v="33"/>
    <n v="45"/>
    <n v="75"/>
    <n v="3"/>
  </r>
  <r>
    <n v="122"/>
    <s v="Jyoti"/>
    <x v="3"/>
    <n v="32"/>
    <n v="44"/>
    <n v="74"/>
    <n v="3"/>
  </r>
  <r>
    <n v="117"/>
    <s v="Sanjay"/>
    <x v="3"/>
    <n v="31"/>
    <n v="42"/>
    <n v="72"/>
    <n v="3"/>
  </r>
  <r>
    <n v="103"/>
    <s v="Suresh"/>
    <x v="3"/>
    <n v="30"/>
    <n v="40"/>
    <n v="70"/>
    <n v="3"/>
  </r>
  <r>
    <n v="111"/>
    <s v="Amit"/>
    <x v="4"/>
    <n v="29"/>
    <n v="38"/>
    <n v="68"/>
    <n v="3"/>
  </r>
  <r>
    <n v="108"/>
    <s v="Priya"/>
    <x v="3"/>
    <n v="28"/>
    <n v="35"/>
    <n v="65"/>
    <n v="3"/>
  </r>
  <r>
    <n v="121"/>
    <s v="Mohan"/>
    <x v="4"/>
    <n v="27"/>
    <n v="34"/>
    <n v="64"/>
    <n v="2"/>
  </r>
  <r>
    <n v="116"/>
    <s v="Kavita"/>
    <x v="4"/>
    <n v="26"/>
    <n v="32"/>
    <n v="62"/>
    <n v="2"/>
  </r>
  <r>
    <n v="105"/>
    <s v="Prakash"/>
    <x v="4"/>
    <n v="25"/>
    <n v="30"/>
    <n v="6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1E7AA6-FDA4-4506-B76D-539A7A546BE0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4:B30" firstHeaderRow="1" firstDataRow="1" firstDataCol="1"/>
  <pivotFields count="7"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788EF-3591-414A-8D73-505F2AB6B8E1}" name="Table2" displayName="Table2" ref="A1:J26" totalsRowShown="0" headerRowDxfId="11" dataDxfId="10" tableBorderDxfId="9">
  <autoFilter ref="A1:J26" xr:uid="{116788EF-3591-414A-8D73-505F2AB6B8E1}"/>
  <sortState xmlns:xlrd2="http://schemas.microsoft.com/office/spreadsheetml/2017/richdata2" ref="A2:I26">
    <sortCondition ref="I1:I26"/>
  </sortState>
  <tableColumns count="10">
    <tableColumn id="1" xr3:uid="{9F66D219-73B2-433C-BEB6-4A3BD566C36D}" name="Employee_ID" dataDxfId="8"/>
    <tableColumn id="2" xr3:uid="{ECFA3CA2-2F20-4383-9887-06A21EFE71F0}" name="Name" dataDxfId="7"/>
    <tableColumn id="3" xr3:uid="{1F9E50ED-E8ED-473D-B086-BAD9993D6B65}" name="Department" dataDxfId="6"/>
    <tableColumn id="4" xr3:uid="{235E20FE-FC67-4B0E-9EB1-78A82DEDBC33}" name="Hours_Worked" dataDxfId="5"/>
    <tableColumn id="5" xr3:uid="{28C8A975-0100-4DC1-82BA-F430EAD645C6}" name="Tasks_Completed" dataDxfId="4"/>
    <tableColumn id="6" xr3:uid="{5DE82F3C-D6F3-4D4A-983B-F1B705CFA134}" name="Productivity_Score" dataDxfId="3"/>
    <tableColumn id="7" xr3:uid="{8CC3023F-F7D4-40E0-8973-A38BC0CAB0EA}" name="Performance_Rating" dataDxfId="2"/>
    <tableColumn id="8" xr3:uid="{6FA25E71-0D00-45AA-ABF1-B11CADB7563E}" name="PEI">
      <calculatedColumnFormula>ROUND(IF(D2=0, 0, F2/D2),2)</calculatedColumnFormula>
    </tableColumn>
    <tableColumn id="9" xr3:uid="{62025676-2D27-4B9C-BD07-3EB11134F4A9}" name="PEI_Rank">
      <calculatedColumnFormula>RANK(H2, H$2:H$26, 0)</calculatedColumnFormula>
    </tableColumn>
    <tableColumn id="10" xr3:uid="{E12D9B19-AD0E-4EF5-ADB2-9461B34CC6C8}" name="Task_Per_Hour" dataDxfId="1">
      <calculatedColumnFormula>IF(D2=0, 0, E2/D2)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R26"/>
  <sheetViews>
    <sheetView tabSelected="1" topLeftCell="E1" zoomScale="85" zoomScaleNormal="85" workbookViewId="0">
      <selection activeCell="E1" sqref="E1"/>
    </sheetView>
  </sheetViews>
  <sheetFormatPr defaultColWidth="12.7109375" defaultRowHeight="15.75" customHeight="1" x14ac:dyDescent="0.2"/>
  <cols>
    <col min="1" max="1" width="16.5703125" bestFit="1" customWidth="1"/>
    <col min="2" max="2" width="10.42578125" bestFit="1" customWidth="1"/>
    <col min="3" max="3" width="15.5703125" bestFit="1" customWidth="1"/>
    <col min="4" max="4" width="18.140625" bestFit="1" customWidth="1"/>
    <col min="5" max="5" width="20.28515625" bestFit="1" customWidth="1"/>
    <col min="6" max="6" width="21.42578125" bestFit="1" customWidth="1"/>
    <col min="7" max="7" width="22.85546875" bestFit="1" customWidth="1"/>
    <col min="9" max="9" width="13.28515625" bestFit="1" customWidth="1"/>
    <col min="10" max="10" width="18.28515625" bestFit="1" customWidth="1"/>
  </cols>
  <sheetData>
    <row r="1" spans="1:18" ht="15.7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42</v>
      </c>
      <c r="I1" s="8" t="s">
        <v>43</v>
      </c>
      <c r="J1" s="22" t="s">
        <v>56</v>
      </c>
      <c r="L1" t="s">
        <v>62</v>
      </c>
    </row>
    <row r="2" spans="1:18" ht="15.75" customHeight="1" x14ac:dyDescent="0.25">
      <c r="A2" s="10">
        <v>105</v>
      </c>
      <c r="B2" s="2" t="s">
        <v>15</v>
      </c>
      <c r="C2" s="2" t="s">
        <v>16</v>
      </c>
      <c r="D2" s="2">
        <v>25</v>
      </c>
      <c r="E2" s="2">
        <v>30</v>
      </c>
      <c r="F2" s="2">
        <v>60</v>
      </c>
      <c r="G2" s="2">
        <v>2</v>
      </c>
      <c r="H2">
        <f t="shared" ref="H2:H26" si="0">ROUND(IF(D2=0, 0, F2/D2),2)</f>
        <v>2.4</v>
      </c>
      <c r="I2">
        <f t="shared" ref="I2:I26" si="1">RANK(H2, H$2:H$26, 0)</f>
        <v>1</v>
      </c>
      <c r="J2" s="20">
        <f t="shared" ref="J2:J26" si="2">IF(D2=0, 0, E2/D2)</f>
        <v>1.2</v>
      </c>
      <c r="L2" s="23"/>
      <c r="M2" s="23"/>
      <c r="N2" s="29" t="s">
        <v>60</v>
      </c>
      <c r="O2" s="30"/>
      <c r="P2" s="31"/>
      <c r="Q2" s="23"/>
      <c r="R2" s="23"/>
    </row>
    <row r="3" spans="1:18" ht="15.75" customHeight="1" x14ac:dyDescent="0.25">
      <c r="A3" s="11">
        <v>116</v>
      </c>
      <c r="B3" s="3" t="s">
        <v>27</v>
      </c>
      <c r="C3" s="3" t="s">
        <v>16</v>
      </c>
      <c r="D3" s="3">
        <v>26</v>
      </c>
      <c r="E3" s="3">
        <v>32</v>
      </c>
      <c r="F3" s="3">
        <v>62</v>
      </c>
      <c r="G3" s="3">
        <v>2</v>
      </c>
      <c r="H3">
        <f t="shared" si="0"/>
        <v>2.38</v>
      </c>
      <c r="I3">
        <f t="shared" si="1"/>
        <v>2</v>
      </c>
      <c r="J3" s="2">
        <f t="shared" si="2"/>
        <v>1.2307692307692308</v>
      </c>
      <c r="L3" s="23" t="s">
        <v>59</v>
      </c>
      <c r="M3" s="23"/>
      <c r="N3" s="23" t="str">
        <f>INDEX(B2:B26, MATCH(L4, J2:J26, 0))</f>
        <v>Arjun</v>
      </c>
      <c r="O3" s="23" t="str">
        <f>INDEX(C2:C26, MATCH(L4, J2:J26, 0))</f>
        <v>Marketing</v>
      </c>
      <c r="P3" s="23">
        <f>INDEX(F2:F26, MATCH(L4, J2:J26, 0))</f>
        <v>93</v>
      </c>
      <c r="Q3" s="23">
        <f>INDEX(G2:G26, MATCH(L4, J2:J26, 0))</f>
        <v>5</v>
      </c>
      <c r="R3" s="23">
        <f>INDEX(H2:H26, MATCH(L4, J2:J26, 0))</f>
        <v>2.16</v>
      </c>
    </row>
    <row r="4" spans="1:18" ht="15.75" customHeight="1" x14ac:dyDescent="0.25">
      <c r="A4" s="10">
        <v>121</v>
      </c>
      <c r="B4" s="2" t="s">
        <v>32</v>
      </c>
      <c r="C4" s="2" t="s">
        <v>16</v>
      </c>
      <c r="D4" s="2">
        <v>27</v>
      </c>
      <c r="E4" s="2">
        <v>34</v>
      </c>
      <c r="F4" s="2">
        <v>64</v>
      </c>
      <c r="G4" s="2">
        <v>2</v>
      </c>
      <c r="H4">
        <f t="shared" si="0"/>
        <v>2.37</v>
      </c>
      <c r="I4">
        <f t="shared" si="1"/>
        <v>3</v>
      </c>
      <c r="J4" s="2">
        <f t="shared" si="2"/>
        <v>1.2592592592592593</v>
      </c>
      <c r="L4" s="23">
        <f>MAX(J2:J26)</f>
        <v>1.7441860465116279</v>
      </c>
      <c r="M4" s="23"/>
      <c r="N4" s="23"/>
      <c r="O4" s="23"/>
      <c r="P4" s="23"/>
      <c r="Q4" s="23"/>
      <c r="R4" s="23"/>
    </row>
    <row r="5" spans="1:18" ht="15.75" customHeight="1" x14ac:dyDescent="0.25">
      <c r="A5" s="10">
        <v>111</v>
      </c>
      <c r="B5" s="2" t="s">
        <v>22</v>
      </c>
      <c r="C5" s="2" t="s">
        <v>16</v>
      </c>
      <c r="D5" s="2">
        <v>29</v>
      </c>
      <c r="E5" s="2">
        <v>38</v>
      </c>
      <c r="F5" s="2">
        <v>68</v>
      </c>
      <c r="G5" s="2">
        <v>3</v>
      </c>
      <c r="H5">
        <f t="shared" si="0"/>
        <v>2.34</v>
      </c>
      <c r="I5">
        <f t="shared" si="1"/>
        <v>4</v>
      </c>
      <c r="J5" s="2">
        <f t="shared" si="2"/>
        <v>1.3103448275862069</v>
      </c>
      <c r="L5" s="23"/>
      <c r="M5" s="23"/>
      <c r="N5" s="23"/>
      <c r="O5" s="23"/>
      <c r="P5" s="23"/>
      <c r="Q5" s="23"/>
      <c r="R5" s="23"/>
    </row>
    <row r="6" spans="1:18" ht="15.75" customHeight="1" x14ac:dyDescent="0.25">
      <c r="A6" s="10">
        <v>103</v>
      </c>
      <c r="B6" s="2" t="s">
        <v>11</v>
      </c>
      <c r="C6" s="2" t="s">
        <v>12</v>
      </c>
      <c r="D6" s="2">
        <v>30</v>
      </c>
      <c r="E6" s="2">
        <v>40</v>
      </c>
      <c r="F6" s="2">
        <v>70</v>
      </c>
      <c r="G6" s="2">
        <v>3</v>
      </c>
      <c r="H6">
        <f t="shared" si="0"/>
        <v>2.33</v>
      </c>
      <c r="I6">
        <f t="shared" si="1"/>
        <v>5</v>
      </c>
      <c r="J6" s="2">
        <f t="shared" si="2"/>
        <v>1.3333333333333333</v>
      </c>
    </row>
    <row r="7" spans="1:18" ht="15.75" customHeight="1" x14ac:dyDescent="0.25">
      <c r="A7" s="10">
        <v>117</v>
      </c>
      <c r="B7" s="2" t="s">
        <v>28</v>
      </c>
      <c r="C7" s="2" t="s">
        <v>12</v>
      </c>
      <c r="D7" s="2">
        <v>31</v>
      </c>
      <c r="E7" s="2">
        <v>42</v>
      </c>
      <c r="F7" s="2">
        <v>72</v>
      </c>
      <c r="G7" s="2">
        <v>3</v>
      </c>
      <c r="H7">
        <f t="shared" si="0"/>
        <v>2.3199999999999998</v>
      </c>
      <c r="I7">
        <f t="shared" si="1"/>
        <v>6</v>
      </c>
      <c r="J7" s="2">
        <f t="shared" si="2"/>
        <v>1.3548387096774193</v>
      </c>
      <c r="N7" s="32" t="s">
        <v>61</v>
      </c>
      <c r="O7" s="33"/>
    </row>
    <row r="8" spans="1:18" ht="15.75" customHeight="1" x14ac:dyDescent="0.25">
      <c r="A8" s="11">
        <v>108</v>
      </c>
      <c r="B8" s="3" t="s">
        <v>19</v>
      </c>
      <c r="C8" s="3" t="s">
        <v>12</v>
      </c>
      <c r="D8" s="3">
        <v>28</v>
      </c>
      <c r="E8" s="3">
        <v>35</v>
      </c>
      <c r="F8" s="3">
        <v>65</v>
      </c>
      <c r="G8" s="3">
        <v>3</v>
      </c>
      <c r="H8">
        <f t="shared" si="0"/>
        <v>2.3199999999999998</v>
      </c>
      <c r="I8">
        <f t="shared" si="1"/>
        <v>6</v>
      </c>
      <c r="J8" s="2">
        <f t="shared" si="2"/>
        <v>1.25</v>
      </c>
      <c r="N8" s="24" t="str">
        <f>_xlfn.XLOOKUP(L4, J2:J26, B2:B26)</f>
        <v>Arjun</v>
      </c>
      <c r="O8" s="25"/>
    </row>
    <row r="9" spans="1:18" ht="15.75" customHeight="1" x14ac:dyDescent="0.25">
      <c r="A9" s="11">
        <v>122</v>
      </c>
      <c r="B9" s="3" t="s">
        <v>33</v>
      </c>
      <c r="C9" s="3" t="s">
        <v>12</v>
      </c>
      <c r="D9" s="3">
        <v>32</v>
      </c>
      <c r="E9" s="3">
        <v>44</v>
      </c>
      <c r="F9" s="3">
        <v>74</v>
      </c>
      <c r="G9" s="3">
        <v>3</v>
      </c>
      <c r="H9">
        <f t="shared" si="0"/>
        <v>2.31</v>
      </c>
      <c r="I9">
        <f t="shared" si="1"/>
        <v>8</v>
      </c>
      <c r="J9" s="2">
        <f t="shared" si="2"/>
        <v>1.375</v>
      </c>
      <c r="N9" s="24" t="str">
        <f>_xlfn.XLOOKUP(L4, J2:J26, C2:C26)</f>
        <v>Marketing</v>
      </c>
      <c r="O9" s="25"/>
    </row>
    <row r="10" spans="1:18" ht="15.75" customHeight="1" x14ac:dyDescent="0.25">
      <c r="A10" s="10">
        <v>101</v>
      </c>
      <c r="B10" s="2" t="s">
        <v>7</v>
      </c>
      <c r="C10" s="2" t="s">
        <v>8</v>
      </c>
      <c r="D10" s="2">
        <v>35</v>
      </c>
      <c r="E10" s="2">
        <v>50</v>
      </c>
      <c r="F10" s="2">
        <v>80</v>
      </c>
      <c r="G10" s="2">
        <v>4</v>
      </c>
      <c r="H10">
        <f t="shared" si="0"/>
        <v>2.29</v>
      </c>
      <c r="I10">
        <f t="shared" si="1"/>
        <v>9</v>
      </c>
      <c r="J10" s="2">
        <f t="shared" si="2"/>
        <v>1.4285714285714286</v>
      </c>
      <c r="N10" s="24">
        <f>_xlfn.XLOOKUP(L4, J2:J26, F2:F26)</f>
        <v>93</v>
      </c>
      <c r="O10" s="25"/>
    </row>
    <row r="11" spans="1:18" ht="15.75" customHeight="1" x14ac:dyDescent="0.25">
      <c r="A11" s="10">
        <v>113</v>
      </c>
      <c r="B11" s="2" t="s">
        <v>24</v>
      </c>
      <c r="C11" s="2" t="s">
        <v>12</v>
      </c>
      <c r="D11" s="2">
        <v>33</v>
      </c>
      <c r="E11" s="2">
        <v>45</v>
      </c>
      <c r="F11" s="2">
        <v>75</v>
      </c>
      <c r="G11" s="2">
        <v>3</v>
      </c>
      <c r="H11">
        <f t="shared" si="0"/>
        <v>2.27</v>
      </c>
      <c r="I11">
        <f t="shared" si="1"/>
        <v>10</v>
      </c>
      <c r="J11" s="2">
        <f t="shared" si="2"/>
        <v>1.3636363636363635</v>
      </c>
      <c r="N11" s="24">
        <f>_xlfn.XLOOKUP(L4, J2:J26, G2:G26)</f>
        <v>5</v>
      </c>
      <c r="O11" s="25"/>
    </row>
    <row r="12" spans="1:18" ht="15.75" customHeight="1" x14ac:dyDescent="0.25">
      <c r="A12" s="11">
        <v>102</v>
      </c>
      <c r="B12" s="3" t="s">
        <v>9</v>
      </c>
      <c r="C12" s="3" t="s">
        <v>10</v>
      </c>
      <c r="D12" s="3">
        <v>40</v>
      </c>
      <c r="E12" s="3">
        <v>65</v>
      </c>
      <c r="F12" s="3">
        <v>90</v>
      </c>
      <c r="G12" s="3">
        <v>5</v>
      </c>
      <c r="H12">
        <f t="shared" si="0"/>
        <v>2.25</v>
      </c>
      <c r="I12">
        <f t="shared" si="1"/>
        <v>11</v>
      </c>
      <c r="J12" s="2">
        <f t="shared" si="2"/>
        <v>1.625</v>
      </c>
      <c r="N12" s="26">
        <f>_xlfn.XLOOKUP(L4,Table2[Task_Per_Hour],Table2[PEI],,0)</f>
        <v>2.16</v>
      </c>
      <c r="O12" s="27"/>
    </row>
    <row r="13" spans="1:18" ht="15.75" customHeight="1" x14ac:dyDescent="0.25">
      <c r="A13" s="11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  <c r="H13">
        <f t="shared" si="0"/>
        <v>2.2400000000000002</v>
      </c>
      <c r="I13">
        <f t="shared" si="1"/>
        <v>12</v>
      </c>
      <c r="J13" s="2">
        <f t="shared" si="2"/>
        <v>1.5263157894736843</v>
      </c>
    </row>
    <row r="14" spans="1:18" ht="15.75" customHeight="1" x14ac:dyDescent="0.25">
      <c r="A14" s="11">
        <v>110</v>
      </c>
      <c r="B14" s="3" t="s">
        <v>21</v>
      </c>
      <c r="C14" s="3" t="s">
        <v>8</v>
      </c>
      <c r="D14" s="3">
        <v>37</v>
      </c>
      <c r="E14" s="3">
        <v>55</v>
      </c>
      <c r="F14" s="3">
        <v>83</v>
      </c>
      <c r="G14" s="3">
        <v>4</v>
      </c>
      <c r="H14">
        <f t="shared" si="0"/>
        <v>2.2400000000000002</v>
      </c>
      <c r="I14">
        <f t="shared" si="1"/>
        <v>12</v>
      </c>
      <c r="J14" s="2">
        <f t="shared" si="2"/>
        <v>1.4864864864864864</v>
      </c>
    </row>
    <row r="15" spans="1:18" ht="15.75" customHeight="1" x14ac:dyDescent="0.25">
      <c r="A15" s="11">
        <v>124</v>
      </c>
      <c r="B15" s="3" t="s">
        <v>35</v>
      </c>
      <c r="C15" s="3" t="s">
        <v>8</v>
      </c>
      <c r="D15" s="3">
        <v>34</v>
      </c>
      <c r="E15" s="3">
        <v>48</v>
      </c>
      <c r="F15" s="3">
        <v>76</v>
      </c>
      <c r="G15" s="3">
        <v>3</v>
      </c>
      <c r="H15">
        <f t="shared" si="0"/>
        <v>2.2400000000000002</v>
      </c>
      <c r="I15">
        <f t="shared" si="1"/>
        <v>12</v>
      </c>
      <c r="J15" s="2">
        <f t="shared" si="2"/>
        <v>1.411764705882353</v>
      </c>
    </row>
    <row r="16" spans="1:18" ht="15.75" customHeight="1" x14ac:dyDescent="0.25">
      <c r="A16" s="10">
        <v>119</v>
      </c>
      <c r="B16" s="2" t="s">
        <v>30</v>
      </c>
      <c r="C16" s="2" t="s">
        <v>14</v>
      </c>
      <c r="D16" s="2">
        <v>39</v>
      </c>
      <c r="E16" s="2">
        <v>60</v>
      </c>
      <c r="F16" s="2">
        <v>87</v>
      </c>
      <c r="G16" s="2">
        <v>4</v>
      </c>
      <c r="H16">
        <f t="shared" si="0"/>
        <v>2.23</v>
      </c>
      <c r="I16">
        <f t="shared" si="1"/>
        <v>15</v>
      </c>
      <c r="J16" s="2">
        <f t="shared" si="2"/>
        <v>1.5384615384615385</v>
      </c>
    </row>
    <row r="17" spans="1:10" ht="15.75" customHeight="1" x14ac:dyDescent="0.25">
      <c r="A17" s="10">
        <v>109</v>
      </c>
      <c r="B17" s="2" t="s">
        <v>20</v>
      </c>
      <c r="C17" s="2" t="s">
        <v>10</v>
      </c>
      <c r="D17" s="2">
        <v>42</v>
      </c>
      <c r="E17" s="2">
        <v>70</v>
      </c>
      <c r="F17" s="2">
        <v>92</v>
      </c>
      <c r="G17" s="2">
        <v>5</v>
      </c>
      <c r="H17">
        <f t="shared" si="0"/>
        <v>2.19</v>
      </c>
      <c r="I17">
        <f t="shared" si="1"/>
        <v>16</v>
      </c>
      <c r="J17" s="2">
        <f t="shared" si="2"/>
        <v>1.6666666666666667</v>
      </c>
    </row>
    <row r="18" spans="1:10" ht="15.75" customHeight="1" x14ac:dyDescent="0.25">
      <c r="A18" s="11">
        <v>114</v>
      </c>
      <c r="B18" s="3" t="s">
        <v>25</v>
      </c>
      <c r="C18" s="3" t="s">
        <v>8</v>
      </c>
      <c r="D18" s="3">
        <v>41</v>
      </c>
      <c r="E18" s="3">
        <v>66</v>
      </c>
      <c r="F18" s="3">
        <v>89</v>
      </c>
      <c r="G18" s="3">
        <v>4</v>
      </c>
      <c r="H18">
        <f t="shared" si="0"/>
        <v>2.17</v>
      </c>
      <c r="I18">
        <f t="shared" si="1"/>
        <v>17</v>
      </c>
      <c r="J18" s="2">
        <f t="shared" si="2"/>
        <v>1.6097560975609757</v>
      </c>
    </row>
    <row r="19" spans="1:10" ht="15.75" customHeight="1" x14ac:dyDescent="0.25">
      <c r="A19" s="11">
        <v>120</v>
      </c>
      <c r="B19" s="3" t="s">
        <v>31</v>
      </c>
      <c r="C19" s="3" t="s">
        <v>8</v>
      </c>
      <c r="D19" s="3">
        <v>36</v>
      </c>
      <c r="E19" s="3">
        <v>52</v>
      </c>
      <c r="F19" s="3">
        <v>78</v>
      </c>
      <c r="G19" s="3">
        <v>4</v>
      </c>
      <c r="H19">
        <f t="shared" si="0"/>
        <v>2.17</v>
      </c>
      <c r="I19">
        <f t="shared" si="1"/>
        <v>17</v>
      </c>
      <c r="J19" s="2">
        <f t="shared" si="2"/>
        <v>1.4444444444444444</v>
      </c>
    </row>
    <row r="20" spans="1:10" ht="15.75" customHeight="1" x14ac:dyDescent="0.25">
      <c r="A20" s="11">
        <v>118</v>
      </c>
      <c r="B20" s="3" t="s">
        <v>29</v>
      </c>
      <c r="C20" s="3" t="s">
        <v>10</v>
      </c>
      <c r="D20" s="3">
        <v>43</v>
      </c>
      <c r="E20" s="3">
        <v>75</v>
      </c>
      <c r="F20" s="3">
        <v>93</v>
      </c>
      <c r="G20" s="3">
        <v>5</v>
      </c>
      <c r="H20">
        <f t="shared" si="0"/>
        <v>2.16</v>
      </c>
      <c r="I20">
        <f t="shared" si="1"/>
        <v>19</v>
      </c>
      <c r="J20" s="2">
        <f t="shared" si="2"/>
        <v>1.7441860465116279</v>
      </c>
    </row>
    <row r="21" spans="1:10" ht="15.75" customHeight="1" x14ac:dyDescent="0.25">
      <c r="A21" s="11">
        <v>112</v>
      </c>
      <c r="B21" s="3" t="s">
        <v>23</v>
      </c>
      <c r="C21" s="3" t="s">
        <v>10</v>
      </c>
      <c r="D21" s="3">
        <v>44</v>
      </c>
      <c r="E21" s="3">
        <v>73</v>
      </c>
      <c r="F21" s="3">
        <v>94</v>
      </c>
      <c r="G21" s="3">
        <v>5</v>
      </c>
      <c r="H21">
        <f t="shared" si="0"/>
        <v>2.14</v>
      </c>
      <c r="I21">
        <f t="shared" si="1"/>
        <v>20</v>
      </c>
      <c r="J21" s="2">
        <f t="shared" si="2"/>
        <v>1.6590909090909092</v>
      </c>
    </row>
    <row r="22" spans="1:10" ht="15.75" customHeight="1" x14ac:dyDescent="0.25">
      <c r="A22" s="10">
        <v>125</v>
      </c>
      <c r="B22" s="2" t="s">
        <v>36</v>
      </c>
      <c r="C22" s="2" t="s">
        <v>14</v>
      </c>
      <c r="D22" s="2">
        <v>47</v>
      </c>
      <c r="E22" s="2">
        <v>79</v>
      </c>
      <c r="F22" s="2">
        <v>99</v>
      </c>
      <c r="G22" s="2">
        <v>5</v>
      </c>
      <c r="H22">
        <f t="shared" si="0"/>
        <v>2.11</v>
      </c>
      <c r="I22">
        <f t="shared" si="1"/>
        <v>21</v>
      </c>
      <c r="J22" s="2">
        <f t="shared" si="2"/>
        <v>1.6808510638297873</v>
      </c>
    </row>
    <row r="23" spans="1:10" ht="15.75" customHeight="1" x14ac:dyDescent="0.25">
      <c r="A23" s="11">
        <v>104</v>
      </c>
      <c r="B23" s="3" t="s">
        <v>13</v>
      </c>
      <c r="C23" s="3" t="s">
        <v>14</v>
      </c>
      <c r="D23" s="3">
        <v>45</v>
      </c>
      <c r="E23" s="3">
        <v>75</v>
      </c>
      <c r="F23" s="3">
        <v>95</v>
      </c>
      <c r="G23" s="3">
        <v>5</v>
      </c>
      <c r="H23">
        <f t="shared" si="0"/>
        <v>2.11</v>
      </c>
      <c r="I23">
        <f t="shared" si="1"/>
        <v>21</v>
      </c>
      <c r="J23" s="2">
        <f t="shared" si="2"/>
        <v>1.6666666666666667</v>
      </c>
    </row>
    <row r="24" spans="1:10" ht="15.75" customHeight="1" x14ac:dyDescent="0.25">
      <c r="A24" s="10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>
        <f t="shared" si="0"/>
        <v>2.09</v>
      </c>
      <c r="I24">
        <f t="shared" si="1"/>
        <v>23</v>
      </c>
      <c r="J24" s="2">
        <f t="shared" si="2"/>
        <v>1.673913043478261</v>
      </c>
    </row>
    <row r="25" spans="1:10" ht="15.75" customHeight="1" x14ac:dyDescent="0.25">
      <c r="A25" s="10">
        <v>115</v>
      </c>
      <c r="B25" s="2" t="s">
        <v>26</v>
      </c>
      <c r="C25" s="2" t="s">
        <v>14</v>
      </c>
      <c r="D25" s="2">
        <v>48</v>
      </c>
      <c r="E25" s="2">
        <v>78</v>
      </c>
      <c r="F25" s="2">
        <v>98</v>
      </c>
      <c r="G25" s="2">
        <v>5</v>
      </c>
      <c r="H25">
        <f t="shared" si="0"/>
        <v>2.04</v>
      </c>
      <c r="I25">
        <f t="shared" si="1"/>
        <v>24</v>
      </c>
      <c r="J25" s="2">
        <f t="shared" si="2"/>
        <v>1.625</v>
      </c>
    </row>
    <row r="26" spans="1:10" ht="15.75" customHeight="1" x14ac:dyDescent="0.25">
      <c r="A26" s="10">
        <v>107</v>
      </c>
      <c r="B26" s="2" t="s">
        <v>18</v>
      </c>
      <c r="C26" s="2" t="s">
        <v>14</v>
      </c>
      <c r="D26" s="2">
        <v>50</v>
      </c>
      <c r="E26" s="2">
        <v>80</v>
      </c>
      <c r="F26" s="2">
        <v>100</v>
      </c>
      <c r="G26" s="2">
        <v>5</v>
      </c>
      <c r="H26">
        <f t="shared" si="0"/>
        <v>2</v>
      </c>
      <c r="I26">
        <f t="shared" si="1"/>
        <v>25</v>
      </c>
      <c r="J26" s="21">
        <f t="shared" si="2"/>
        <v>1.6</v>
      </c>
    </row>
  </sheetData>
  <sortState xmlns:xlrd2="http://schemas.microsoft.com/office/spreadsheetml/2017/richdata2" ref="A2:G26">
    <sortCondition descending="1" ref="F2:F26"/>
  </sortState>
  <mergeCells count="2">
    <mergeCell ref="N2:P2"/>
    <mergeCell ref="N7:O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5D77-1DCE-419F-B3AB-B203AD96D2CE}">
  <sheetPr codeName="Sheet2"/>
  <dimension ref="A2:I90"/>
  <sheetViews>
    <sheetView zoomScaleNormal="100" workbookViewId="0">
      <selection activeCell="H99" sqref="H99"/>
    </sheetView>
  </sheetViews>
  <sheetFormatPr defaultRowHeight="12.75" x14ac:dyDescent="0.2"/>
  <cols>
    <col min="1" max="1" width="13.28515625" bestFit="1" customWidth="1"/>
    <col min="2" max="2" width="28.28515625" bestFit="1" customWidth="1"/>
  </cols>
  <sheetData>
    <row r="2" spans="1:2" x14ac:dyDescent="0.2">
      <c r="A2" t="s">
        <v>37</v>
      </c>
    </row>
    <row r="4" spans="1:2" ht="15" x14ac:dyDescent="0.25">
      <c r="A4" s="1" t="s">
        <v>1</v>
      </c>
      <c r="B4" s="1" t="s">
        <v>5</v>
      </c>
    </row>
    <row r="5" spans="1:2" ht="15" x14ac:dyDescent="0.25">
      <c r="A5" s="2" t="s">
        <v>18</v>
      </c>
      <c r="B5" s="2">
        <v>100</v>
      </c>
    </row>
    <row r="6" spans="1:2" ht="15" x14ac:dyDescent="0.25">
      <c r="A6" s="2" t="s">
        <v>36</v>
      </c>
      <c r="B6" s="2">
        <v>99</v>
      </c>
    </row>
    <row r="7" spans="1:2" ht="15" x14ac:dyDescent="0.25">
      <c r="A7" s="2" t="s">
        <v>26</v>
      </c>
      <c r="B7" s="2">
        <v>98</v>
      </c>
    </row>
    <row r="8" spans="1:2" ht="15" x14ac:dyDescent="0.25">
      <c r="A8" s="2" t="s">
        <v>34</v>
      </c>
      <c r="B8" s="2">
        <v>96</v>
      </c>
    </row>
    <row r="9" spans="1:2" ht="15" x14ac:dyDescent="0.25">
      <c r="A9" s="3" t="s">
        <v>13</v>
      </c>
      <c r="B9" s="3">
        <v>95</v>
      </c>
    </row>
    <row r="22" spans="1:3" x14ac:dyDescent="0.2">
      <c r="A22" s="34" t="s">
        <v>38</v>
      </c>
      <c r="B22" s="34"/>
      <c r="C22" s="34"/>
    </row>
    <row r="24" spans="1:3" x14ac:dyDescent="0.2">
      <c r="A24" s="5" t="s">
        <v>39</v>
      </c>
      <c r="B24" t="s">
        <v>41</v>
      </c>
    </row>
    <row r="25" spans="1:3" x14ac:dyDescent="0.2">
      <c r="A25" s="6" t="s">
        <v>16</v>
      </c>
      <c r="B25" s="7">
        <v>2.9580398915498081</v>
      </c>
    </row>
    <row r="26" spans="1:3" x14ac:dyDescent="0.2">
      <c r="A26" s="6" t="s">
        <v>12</v>
      </c>
      <c r="B26" s="7">
        <v>3.54400902933387</v>
      </c>
    </row>
    <row r="27" spans="1:3" x14ac:dyDescent="0.2">
      <c r="A27" s="6" t="s">
        <v>14</v>
      </c>
      <c r="B27" s="7">
        <v>4.7074409183759283</v>
      </c>
    </row>
    <row r="28" spans="1:3" x14ac:dyDescent="0.2">
      <c r="A28" s="6" t="s">
        <v>10</v>
      </c>
      <c r="B28" s="7">
        <v>2</v>
      </c>
    </row>
    <row r="29" spans="1:3" x14ac:dyDescent="0.2">
      <c r="A29" s="6" t="s">
        <v>8</v>
      </c>
      <c r="B29" s="7">
        <v>4.3748015828022293</v>
      </c>
    </row>
    <row r="30" spans="1:3" x14ac:dyDescent="0.2">
      <c r="A30" s="6" t="s">
        <v>40</v>
      </c>
      <c r="B30" s="7">
        <v>12.412896519346321</v>
      </c>
    </row>
    <row r="34" spans="1:9" x14ac:dyDescent="0.2">
      <c r="A34" s="34" t="s">
        <v>44</v>
      </c>
      <c r="B34" s="34"/>
    </row>
    <row r="36" spans="1:9" ht="15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6" t="s">
        <v>42</v>
      </c>
      <c r="I36" s="16" t="s">
        <v>43</v>
      </c>
    </row>
    <row r="37" spans="1:9" ht="15" x14ac:dyDescent="0.25">
      <c r="A37" s="17">
        <v>105</v>
      </c>
      <c r="B37" s="17" t="s">
        <v>15</v>
      </c>
      <c r="C37" s="17" t="s">
        <v>16</v>
      </c>
      <c r="D37" s="17">
        <v>25</v>
      </c>
      <c r="E37" s="17">
        <v>30</v>
      </c>
      <c r="F37" s="17">
        <v>60</v>
      </c>
      <c r="G37" s="17">
        <v>2</v>
      </c>
      <c r="H37" s="12">
        <v>2.4</v>
      </c>
      <c r="I37" s="13">
        <v>1</v>
      </c>
    </row>
    <row r="38" spans="1:9" ht="15" x14ac:dyDescent="0.25">
      <c r="A38" s="18">
        <v>116</v>
      </c>
      <c r="B38" s="18" t="s">
        <v>27</v>
      </c>
      <c r="C38" s="18" t="s">
        <v>16</v>
      </c>
      <c r="D38" s="18">
        <v>26</v>
      </c>
      <c r="E38" s="18">
        <v>32</v>
      </c>
      <c r="F38" s="18">
        <v>62</v>
      </c>
      <c r="G38" s="18">
        <v>2</v>
      </c>
      <c r="H38" s="14">
        <v>2.38</v>
      </c>
      <c r="I38" s="15">
        <v>2</v>
      </c>
    </row>
    <row r="39" spans="1:9" ht="15" x14ac:dyDescent="0.25">
      <c r="A39" s="17">
        <v>121</v>
      </c>
      <c r="B39" s="17" t="s">
        <v>32</v>
      </c>
      <c r="C39" s="17" t="s">
        <v>16</v>
      </c>
      <c r="D39" s="17">
        <v>27</v>
      </c>
      <c r="E39" s="17">
        <v>34</v>
      </c>
      <c r="F39" s="17">
        <v>64</v>
      </c>
      <c r="G39" s="17">
        <v>2</v>
      </c>
      <c r="H39" s="12">
        <v>2.37</v>
      </c>
      <c r="I39" s="13">
        <v>3</v>
      </c>
    </row>
    <row r="43" spans="1:9" x14ac:dyDescent="0.2">
      <c r="A43" t="s">
        <v>45</v>
      </c>
    </row>
    <row r="44" spans="1:9" x14ac:dyDescent="0.2">
      <c r="A44" s="19" t="s">
        <v>50</v>
      </c>
    </row>
    <row r="45" spans="1:9" x14ac:dyDescent="0.2">
      <c r="A45" t="s">
        <v>48</v>
      </c>
    </row>
    <row r="46" spans="1:9" x14ac:dyDescent="0.2">
      <c r="A46">
        <f>CORREL(Table2[Hours_Worked],Table2[Performance_Rating])</f>
        <v>0.94623485838187715</v>
      </c>
    </row>
    <row r="48" spans="1:9" x14ac:dyDescent="0.2">
      <c r="A48" t="s">
        <v>49</v>
      </c>
    </row>
    <row r="49" spans="1:2" x14ac:dyDescent="0.2">
      <c r="A49">
        <f>CORREL(Table2[Tasks_Completed],Table2[Performance_Rating])</f>
        <v>0.95745537036476214</v>
      </c>
    </row>
    <row r="50" spans="1:2" x14ac:dyDescent="0.2">
      <c r="B50" s="19"/>
    </row>
    <row r="51" spans="1:2" x14ac:dyDescent="0.2">
      <c r="B51" t="s">
        <v>46</v>
      </c>
    </row>
    <row r="52" spans="1:2" x14ac:dyDescent="0.2">
      <c r="B52" t="s">
        <v>47</v>
      </c>
    </row>
    <row r="55" spans="1:2" x14ac:dyDescent="0.2">
      <c r="A55" t="s">
        <v>51</v>
      </c>
    </row>
    <row r="56" spans="1:2" x14ac:dyDescent="0.2">
      <c r="A56" t="s">
        <v>52</v>
      </c>
    </row>
    <row r="74" spans="1:2" x14ac:dyDescent="0.2">
      <c r="B74" t="s">
        <v>53</v>
      </c>
    </row>
    <row r="78" spans="1:2" x14ac:dyDescent="0.2">
      <c r="A78" t="s">
        <v>54</v>
      </c>
    </row>
    <row r="79" spans="1:2" x14ac:dyDescent="0.2">
      <c r="B79" s="4" t="s">
        <v>55</v>
      </c>
    </row>
    <row r="80" spans="1:2" x14ac:dyDescent="0.2">
      <c r="A80" s="4"/>
      <c r="B80" s="4">
        <f>AVERAGE(Table2[Hours_Worked])</f>
        <v>37.04</v>
      </c>
    </row>
    <row r="81" spans="1:7" ht="15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 x14ac:dyDescent="0.2">
      <c r="A82" cm="1">
        <f t="array" ref="A82:G84">_xlfn._xlws.FILTER(Sheet1!A2:G26, (Sheet1!G2:G26&gt;=4)*(Sheet1!D2:D26&lt;AVERAGE(Sheet1!D2:D26)))</f>
        <v>101</v>
      </c>
      <c r="B82" t="str">
        <v>Aakash</v>
      </c>
      <c r="C82" t="str">
        <v>Sales</v>
      </c>
      <c r="D82">
        <v>35</v>
      </c>
      <c r="E82">
        <v>50</v>
      </c>
      <c r="F82">
        <v>80</v>
      </c>
      <c r="G82">
        <v>4</v>
      </c>
    </row>
    <row r="83" spans="1:7" x14ac:dyDescent="0.2">
      <c r="A83">
        <v>110</v>
      </c>
      <c r="B83" t="str">
        <v>Sneha</v>
      </c>
      <c r="C83" t="str">
        <v>Sales</v>
      </c>
      <c r="D83">
        <v>37</v>
      </c>
      <c r="E83">
        <v>55</v>
      </c>
      <c r="F83">
        <v>83</v>
      </c>
      <c r="G83">
        <v>4</v>
      </c>
    </row>
    <row r="84" spans="1:7" x14ac:dyDescent="0.2">
      <c r="A84">
        <v>120</v>
      </c>
      <c r="B84" t="str">
        <v>Suman</v>
      </c>
      <c r="C84" t="str">
        <v>Sales</v>
      </c>
      <c r="D84">
        <v>36</v>
      </c>
      <c r="E84">
        <v>52</v>
      </c>
      <c r="F84">
        <v>78</v>
      </c>
      <c r="G84">
        <v>4</v>
      </c>
    </row>
    <row r="89" spans="1:7" x14ac:dyDescent="0.2">
      <c r="A89" t="s">
        <v>57</v>
      </c>
    </row>
    <row r="90" spans="1:7" x14ac:dyDescent="0.2">
      <c r="A90" t="s">
        <v>58</v>
      </c>
      <c r="D90" s="28" t="s">
        <v>63</v>
      </c>
    </row>
  </sheetData>
  <mergeCells count="2">
    <mergeCell ref="A22:C22"/>
    <mergeCell ref="A34:B34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2025-05-26T07:02:00Z</dcterms:created>
  <dcterms:modified xsi:type="dcterms:W3CDTF">2025-05-26T07:02:00Z</dcterms:modified>
</cp:coreProperties>
</file>