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xt" sheetId="1" r:id="rId4"/>
    <sheet state="visible" name="Assumption " sheetId="2" r:id="rId5"/>
    <sheet state="visible" name="Calcs -1" sheetId="3" r:id="rId6"/>
    <sheet state="visible" name="Sales and cost" sheetId="4" r:id="rId7"/>
    <sheet state="visible" name="Purchase" sheetId="5" r:id="rId8"/>
    <sheet state="visible" name="Cash Detail" sheetId="6" r:id="rId9"/>
    <sheet state="visible" name="Balance" sheetId="7" r:id="rId10"/>
  </sheets>
  <definedNames/>
  <calcPr/>
</workbook>
</file>

<file path=xl/comments1.xml><?xml version="1.0" encoding="utf-8"?>
<comments xmlns:r="http://schemas.openxmlformats.org/officeDocument/2006/relationships" xmlns="http://schemas.openxmlformats.org/spreadsheetml/2006/main">
  <authors>
    <author/>
  </authors>
  <commentList>
    <comment authorId="0" ref="F3">
      <text>
        <t xml:space="preserve">Cash in hand and profit amount is incorrect from M5. Kindly check your calculations.
	-Deleted user</t>
      </text>
    </comment>
  </commentList>
</comments>
</file>

<file path=xl/sharedStrings.xml><?xml version="1.0" encoding="utf-8"?>
<sst xmlns="http://schemas.openxmlformats.org/spreadsheetml/2006/main" count="205" uniqueCount="80">
  <si>
    <t>Description</t>
  </si>
  <si>
    <t>Ravi chaat corner that offers multiple varieties of chaat: tikki chaat,  samosa chaat and tikki samosa chaat. The selling price of tikki chaat is Rs. 30, samosa chaat is Rs. 40 and tikki samosa chaat is Rs. 50.</t>
  </si>
  <si>
    <t xml:space="preserve">In the first month, Ravi chaat corner estimates that it will sell 300 tikki chaat, 250 samosa chaat, and 400 tikki samosa chaat. </t>
  </si>
  <si>
    <t xml:space="preserve">It estimates that the sale of tikki chaat,  samosa chaat, and tikki samosa chaat will increase by 4%, 2%, and 1% every month respectively. </t>
  </si>
  <si>
    <t>In the 3rd month, Ravi chaat corner introduces double tikki chaat which they sell for Rs. 45. It estimates that it will sell 150 in the first month, after that the sale will grow by 3% every month.</t>
  </si>
  <si>
    <t>In the 6th month, Ravi chaat corner introduces double samosa chaat which they sell for Rs. 55. It estimates that it will sell 100 double samosa chaat in the first month, after that the sale will grow by 2% every month.</t>
  </si>
  <si>
    <t>To make one tikki chaat, it needs 1 tikki, 1 bowl chickpeas salad, one 10 gm curd packet, one 10 gm chaat papri packet and one 10 gm chutney sachet. For the samosa chaat, it needs 1 samosa, 1 bowl chickpeas salad, one 10 gm curd packet , one 10 gm chaat papri packet and one 10 gm chutney sachet.</t>
  </si>
  <si>
    <t>To make one double tikki chaat, it needs 2 tikki, 1 bowl chickpeas salad, one 10 gm curd packet, one 10 gm chaat papri packet and one 10 gm chutney sachet. For the double samosa chaat, it needs 2 samosa, 1 bowl chickpeas salad, one 10 gm curd packet, one 10 gm chaat papri packet and one 10 gm chutney sachet.</t>
  </si>
  <si>
    <t>For the tikki samosa chaat, it needs 1 samosa,1 tikki , 1 bowl chickpeas salad, one 10 gm curd packet,
one 10 gm chaat papri packet and one 10 gm chutney sachet.</t>
  </si>
  <si>
    <t>It buys these items every month. The cost price of one tikki is Rs. 8, samosa is Rs. 10, 1 bowl chickpeas salad is Rs.10, one 10 gm curd packet is Rs. 2, one 10 gm chaat papri packet is Rs. 2, and one 10 gm chutney sachet is Rs. 1.</t>
  </si>
  <si>
    <t>The other cost that Ravi chaat corner has are-</t>
  </si>
  <si>
    <t>Rent - Rs. 10000 per month</t>
  </si>
  <si>
    <t>Electricity bill - Rs. 2000 per month</t>
  </si>
  <si>
    <t>Make a model for Ravi chaat corner for 12 months. Assume all sales and purchases are in cash.</t>
  </si>
  <si>
    <t>Unit sales</t>
  </si>
  <si>
    <t>Monthly increase</t>
  </si>
  <si>
    <t>selling price</t>
  </si>
  <si>
    <t>Tikki chaat</t>
  </si>
  <si>
    <t>Samosa chaat</t>
  </si>
  <si>
    <t>Tikki samosa chaat</t>
  </si>
  <si>
    <t>Double Tikki chaat</t>
  </si>
  <si>
    <t>3rd Month</t>
  </si>
  <si>
    <t>Double Samosa chaat</t>
  </si>
  <si>
    <t>6th Month</t>
  </si>
  <si>
    <t>Tikki</t>
  </si>
  <si>
    <t>Bowl Chickpeas Salad</t>
  </si>
  <si>
    <t>Curd packet</t>
  </si>
  <si>
    <t>Chaat Papri Packet</t>
  </si>
  <si>
    <t>Chutney Sachet</t>
  </si>
  <si>
    <t>Samosa</t>
  </si>
  <si>
    <t xml:space="preserve">   </t>
  </si>
  <si>
    <t>Cost price</t>
  </si>
  <si>
    <t>Other costs</t>
  </si>
  <si>
    <t xml:space="preserve">Rent </t>
  </si>
  <si>
    <t xml:space="preserve">per month </t>
  </si>
  <si>
    <t>Electricity Bill</t>
  </si>
  <si>
    <t>M1</t>
  </si>
  <si>
    <t>M2</t>
  </si>
  <si>
    <t>M3</t>
  </si>
  <si>
    <t>M4</t>
  </si>
  <si>
    <t>M5</t>
  </si>
  <si>
    <t>M6</t>
  </si>
  <si>
    <t>M7</t>
  </si>
  <si>
    <t>M8</t>
  </si>
  <si>
    <t>M9</t>
  </si>
  <si>
    <t>M10</t>
  </si>
  <si>
    <t>M11</t>
  </si>
  <si>
    <t>M12</t>
  </si>
  <si>
    <t>Sales (qty)</t>
  </si>
  <si>
    <t>Requirements(qty)</t>
  </si>
  <si>
    <t>Total Requirement (qty)</t>
  </si>
  <si>
    <t>Sales(in Rs)</t>
  </si>
  <si>
    <t>Total Sales</t>
  </si>
  <si>
    <t>Costs of good solds(in Rs)</t>
  </si>
  <si>
    <t>Total costs of goods solds</t>
  </si>
  <si>
    <t xml:space="preserve">Other costs </t>
  </si>
  <si>
    <t>Stall Rent</t>
  </si>
  <si>
    <t>Electricity bill</t>
  </si>
  <si>
    <t>Total costs</t>
  </si>
  <si>
    <t>Profit</t>
  </si>
  <si>
    <t>Purchases(in Rs)</t>
  </si>
  <si>
    <t>Total purchases</t>
  </si>
  <si>
    <t>Cash inflow</t>
  </si>
  <si>
    <t>Cash received from sales</t>
  </si>
  <si>
    <t>Cash outflow</t>
  </si>
  <si>
    <t>Cash paid for purchases</t>
  </si>
  <si>
    <t>Cash for paid other costs</t>
  </si>
  <si>
    <t>Net cash for the month</t>
  </si>
  <si>
    <t>Cash in hand</t>
  </si>
  <si>
    <t>Opening cash</t>
  </si>
  <si>
    <t>Closing cash</t>
  </si>
  <si>
    <t>Assets</t>
  </si>
  <si>
    <t>Total assets(TA)</t>
  </si>
  <si>
    <t>Liabilities(TL)</t>
  </si>
  <si>
    <t>Total Liabilites(TL)</t>
  </si>
  <si>
    <t>Difference 1 (TA-TL)</t>
  </si>
  <si>
    <t xml:space="preserve">openning profit </t>
  </si>
  <si>
    <t>Profit for day</t>
  </si>
  <si>
    <t>Accumulated profit</t>
  </si>
  <si>
    <t>Difference 2</t>
  </si>
</sst>
</file>

<file path=xl/styles.xml><?xml version="1.0" encoding="utf-8"?>
<styleSheet xmlns="http://schemas.openxmlformats.org/spreadsheetml/2006/main" xmlns:x14ac="http://schemas.microsoft.com/office/spreadsheetml/2009/9/ac" xmlns:mc="http://schemas.openxmlformats.org/markup-compatibility/2006">
  <fonts count="9">
    <font>
      <sz val="10.0"/>
      <color rgb="FF000000"/>
      <name val="Arial"/>
      <scheme val="minor"/>
    </font>
    <font>
      <b/>
      <sz val="18.0"/>
      <color theme="1"/>
      <name val="Arial"/>
    </font>
    <font>
      <sz val="18.0"/>
      <color theme="1"/>
      <name val="Arial"/>
    </font>
    <font>
      <sz val="18.0"/>
      <color rgb="FF000000"/>
      <name val="Arial"/>
    </font>
    <font>
      <color theme="1"/>
      <name val="Arial"/>
      <scheme val="minor"/>
    </font>
    <font>
      <b/>
      <sz val="10.0"/>
      <color theme="1"/>
      <name val="Arial"/>
    </font>
    <font>
      <b/>
      <color theme="1"/>
      <name val="Arial"/>
      <scheme val="minor"/>
    </font>
    <font>
      <b/>
      <color theme="1"/>
      <name val="Arial"/>
    </font>
    <font>
      <color theme="1"/>
      <name val="Arial"/>
    </font>
  </fonts>
  <fills count="4">
    <fill>
      <patternFill patternType="none"/>
    </fill>
    <fill>
      <patternFill patternType="lightGray"/>
    </fill>
    <fill>
      <patternFill patternType="solid">
        <fgColor rgb="FFFFFFFF"/>
        <bgColor rgb="FFFFFFFF"/>
      </patternFill>
    </fill>
    <fill>
      <patternFill patternType="solid">
        <fgColor rgb="FF999999"/>
        <bgColor rgb="FF999999"/>
      </patternFill>
    </fill>
  </fills>
  <borders count="1">
    <border/>
  </borders>
  <cellStyleXfs count="1">
    <xf borderId="0" fillId="0" fontId="0" numFmtId="0" applyAlignment="1" applyFont="1"/>
  </cellStyleXfs>
  <cellXfs count="26">
    <xf borderId="0" fillId="0" fontId="0" numFmtId="0" xfId="0" applyAlignment="1" applyFont="1">
      <alignment readingOrder="0" shrinkToFit="0" vertical="bottom" wrapText="0"/>
    </xf>
    <xf borderId="0" fillId="0" fontId="1" numFmtId="0" xfId="0" applyAlignment="1" applyFont="1">
      <alignment shrinkToFit="0" vertical="bottom" wrapText="1"/>
    </xf>
    <xf borderId="0" fillId="0" fontId="2" numFmtId="0" xfId="0" applyAlignment="1" applyFont="1">
      <alignment shrinkToFit="0" vertical="bottom" wrapText="1"/>
    </xf>
    <xf borderId="0" fillId="0" fontId="2" numFmtId="0" xfId="0" applyAlignment="1" applyFont="1">
      <alignment shrinkToFit="0" vertical="bottom" wrapText="1"/>
    </xf>
    <xf borderId="0" fillId="0" fontId="2" numFmtId="0" xfId="0" applyAlignment="1" applyFont="1">
      <alignment readingOrder="0" shrinkToFit="0" vertical="bottom" wrapText="1"/>
    </xf>
    <xf borderId="0" fillId="2" fontId="2" numFmtId="0" xfId="0" applyAlignment="1" applyFill="1" applyFont="1">
      <alignment readingOrder="0" vertical="bottom"/>
    </xf>
    <xf borderId="0" fillId="0" fontId="2" numFmtId="0" xfId="0" applyAlignment="1" applyFont="1">
      <alignment vertical="bottom"/>
    </xf>
    <xf borderId="0" fillId="0" fontId="2" numFmtId="0" xfId="0" applyAlignment="1" applyFont="1">
      <alignment vertical="bottom"/>
    </xf>
    <xf borderId="0" fillId="2" fontId="3" numFmtId="0" xfId="0" applyAlignment="1" applyFont="1">
      <alignment horizontal="left" readingOrder="0"/>
    </xf>
    <xf borderId="0" fillId="0" fontId="2" numFmtId="0" xfId="0" applyAlignment="1" applyFont="1">
      <alignment readingOrder="0" vertical="bottom"/>
    </xf>
    <xf borderId="0" fillId="0" fontId="4" numFmtId="0" xfId="0" applyAlignment="1" applyFont="1">
      <alignment readingOrder="0"/>
    </xf>
    <xf borderId="0" fillId="0" fontId="5" numFmtId="0" xfId="0" applyAlignment="1" applyFont="1">
      <alignment horizontal="center" shrinkToFit="0" vertical="bottom" wrapText="1"/>
    </xf>
    <xf borderId="0" fillId="0" fontId="5" numFmtId="0" xfId="0" applyAlignment="1" applyFont="1">
      <alignment horizontal="center" vertical="bottom"/>
    </xf>
    <xf borderId="0" fillId="0" fontId="4" numFmtId="9" xfId="0" applyAlignment="1" applyFont="1" applyNumberFormat="1">
      <alignment readingOrder="0"/>
    </xf>
    <xf borderId="0" fillId="0" fontId="4" numFmtId="0" xfId="0" applyAlignment="1" applyFont="1">
      <alignment horizontal="center" readingOrder="0"/>
    </xf>
    <xf borderId="0" fillId="0" fontId="6" numFmtId="0" xfId="0" applyAlignment="1" applyFont="1">
      <alignment horizontal="center" readingOrder="0"/>
    </xf>
    <xf borderId="0" fillId="0" fontId="7" numFmtId="0" xfId="0" applyAlignment="1" applyFont="1">
      <alignment horizontal="center" vertical="bottom"/>
    </xf>
    <xf borderId="0" fillId="0" fontId="7" numFmtId="0" xfId="0" applyAlignment="1" applyFont="1">
      <alignment vertical="bottom"/>
    </xf>
    <xf borderId="0" fillId="3" fontId="8" numFmtId="0" xfId="0" applyAlignment="1" applyFill="1" applyFont="1">
      <alignment vertical="bottom"/>
    </xf>
    <xf borderId="0" fillId="0" fontId="8" numFmtId="0" xfId="0" applyAlignment="1" applyFont="1">
      <alignment vertical="bottom"/>
    </xf>
    <xf borderId="0" fillId="0" fontId="4" numFmtId="1" xfId="0" applyFont="1" applyNumberFormat="1"/>
    <xf borderId="0" fillId="0" fontId="4" numFmtId="1" xfId="0" applyAlignment="1" applyFont="1" applyNumberFormat="1">
      <alignment readingOrder="0"/>
    </xf>
    <xf borderId="0" fillId="0" fontId="7" numFmtId="0" xfId="0" applyAlignment="1" applyFont="1">
      <alignment horizontal="center" readingOrder="0" vertical="bottom"/>
    </xf>
    <xf borderId="0" fillId="0" fontId="7" numFmtId="0" xfId="0" applyAlignment="1" applyFont="1">
      <alignment horizontal="center" shrinkToFit="0" vertical="bottom" wrapText="1"/>
    </xf>
    <xf borderId="0" fillId="0" fontId="4" numFmtId="0" xfId="0" applyFont="1"/>
    <xf borderId="0" fillId="0" fontId="8" numFmtId="0" xfId="0" applyAlignment="1" applyFont="1">
      <alignment readingOrder="0"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7.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2.88"/>
    <col customWidth="1" min="2" max="26" width="122.38"/>
  </cols>
  <sheetData>
    <row r="1">
      <c r="A1" s="1" t="s">
        <v>0</v>
      </c>
    </row>
    <row r="2">
      <c r="A2" s="2" t="s">
        <v>1</v>
      </c>
    </row>
    <row r="3">
      <c r="A3" s="3" t="s">
        <v>2</v>
      </c>
    </row>
    <row r="4" ht="51.75" customHeight="1">
      <c r="A4" s="2" t="s">
        <v>3</v>
      </c>
    </row>
    <row r="5">
      <c r="A5" s="3" t="s">
        <v>4</v>
      </c>
    </row>
    <row r="6">
      <c r="A6" s="2" t="s">
        <v>5</v>
      </c>
    </row>
    <row r="7" ht="72.75" customHeight="1">
      <c r="A7" s="4" t="s">
        <v>6</v>
      </c>
    </row>
    <row r="8" ht="75.0" customHeight="1">
      <c r="A8" s="4" t="s">
        <v>7</v>
      </c>
    </row>
    <row r="9">
      <c r="A9" s="5" t="s">
        <v>8</v>
      </c>
    </row>
    <row r="10">
      <c r="A10" s="4" t="s">
        <v>9</v>
      </c>
    </row>
    <row r="11">
      <c r="A11" s="6" t="s">
        <v>10</v>
      </c>
    </row>
    <row r="12">
      <c r="A12" s="7" t="s">
        <v>11</v>
      </c>
    </row>
    <row r="13">
      <c r="A13" s="6" t="s">
        <v>12</v>
      </c>
    </row>
    <row r="14">
      <c r="A14" s="2" t="s">
        <v>13</v>
      </c>
    </row>
    <row r="15">
      <c r="A15" s="8"/>
    </row>
    <row r="18">
      <c r="A18" s="4"/>
    </row>
    <row r="20">
      <c r="A20" s="9"/>
    </row>
    <row r="21">
      <c r="A21" s="9"/>
    </row>
    <row r="22">
      <c r="A22" s="6"/>
    </row>
    <row r="23">
      <c r="A23" s="4"/>
    </row>
    <row r="31">
      <c r="A31" s="10">
        <v>10.0</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5"/>
    <col customWidth="1" min="3" max="3" width="15.88"/>
    <col customWidth="1" min="4" max="4" width="17.13"/>
    <col customWidth="1" min="5" max="5" width="16.25"/>
    <col customWidth="1" min="6" max="6" width="19.75"/>
  </cols>
  <sheetData>
    <row r="2">
      <c r="B2" s="11" t="s">
        <v>14</v>
      </c>
      <c r="C2" s="11" t="s">
        <v>15</v>
      </c>
      <c r="D2" s="12" t="s">
        <v>16</v>
      </c>
    </row>
    <row r="3">
      <c r="A3" s="10" t="s">
        <v>17</v>
      </c>
      <c r="B3" s="10">
        <v>300.0</v>
      </c>
      <c r="C3" s="13">
        <v>0.04</v>
      </c>
      <c r="D3" s="10">
        <v>30.0</v>
      </c>
    </row>
    <row r="4">
      <c r="A4" s="10" t="s">
        <v>18</v>
      </c>
      <c r="B4" s="10">
        <v>250.0</v>
      </c>
      <c r="C4" s="13">
        <v>0.02</v>
      </c>
      <c r="D4" s="10">
        <v>40.0</v>
      </c>
    </row>
    <row r="5">
      <c r="A5" s="10" t="s">
        <v>19</v>
      </c>
      <c r="B5" s="10">
        <v>400.0</v>
      </c>
      <c r="C5" s="13">
        <v>0.01</v>
      </c>
      <c r="D5" s="10">
        <v>50.0</v>
      </c>
    </row>
    <row r="6">
      <c r="A6" s="10" t="s">
        <v>20</v>
      </c>
      <c r="B6" s="10">
        <v>150.0</v>
      </c>
      <c r="C6" s="13">
        <v>0.03</v>
      </c>
      <c r="D6" s="10">
        <v>45.0</v>
      </c>
      <c r="E6" s="14" t="s">
        <v>21</v>
      </c>
    </row>
    <row r="7">
      <c r="A7" s="10" t="s">
        <v>22</v>
      </c>
      <c r="B7" s="10">
        <v>100.0</v>
      </c>
      <c r="C7" s="13">
        <v>0.02</v>
      </c>
      <c r="D7" s="10">
        <v>55.0</v>
      </c>
      <c r="E7" s="14" t="s">
        <v>23</v>
      </c>
    </row>
    <row r="9">
      <c r="B9" s="15" t="s">
        <v>17</v>
      </c>
      <c r="C9" s="15" t="s">
        <v>18</v>
      </c>
      <c r="D9" s="15" t="s">
        <v>19</v>
      </c>
      <c r="E9" s="15" t="s">
        <v>20</v>
      </c>
      <c r="F9" s="15" t="s">
        <v>22</v>
      </c>
    </row>
    <row r="10">
      <c r="A10" s="10" t="s">
        <v>24</v>
      </c>
      <c r="B10" s="10">
        <v>1.0</v>
      </c>
      <c r="C10" s="10">
        <v>0.0</v>
      </c>
      <c r="D10" s="10">
        <v>1.0</v>
      </c>
      <c r="E10" s="10">
        <v>2.0</v>
      </c>
      <c r="F10" s="10">
        <v>0.0</v>
      </c>
    </row>
    <row r="11">
      <c r="A11" s="10" t="s">
        <v>25</v>
      </c>
      <c r="B11" s="10">
        <v>1.0</v>
      </c>
      <c r="C11" s="10">
        <v>1.0</v>
      </c>
      <c r="D11" s="10">
        <v>1.0</v>
      </c>
      <c r="E11" s="10">
        <v>1.0</v>
      </c>
      <c r="F11" s="10">
        <v>1.0</v>
      </c>
    </row>
    <row r="12">
      <c r="A12" s="10" t="s">
        <v>26</v>
      </c>
      <c r="B12" s="10">
        <v>10.0</v>
      </c>
      <c r="C12" s="10">
        <v>10.0</v>
      </c>
      <c r="D12" s="10">
        <v>10.0</v>
      </c>
      <c r="E12" s="10">
        <v>10.0</v>
      </c>
      <c r="F12" s="10">
        <v>10.0</v>
      </c>
    </row>
    <row r="13">
      <c r="A13" s="10" t="s">
        <v>27</v>
      </c>
      <c r="B13" s="10">
        <v>10.0</v>
      </c>
      <c r="C13" s="10">
        <v>10.0</v>
      </c>
      <c r="D13" s="10">
        <v>10.0</v>
      </c>
      <c r="E13" s="10">
        <v>10.0</v>
      </c>
      <c r="F13" s="10">
        <v>10.0</v>
      </c>
    </row>
    <row r="14">
      <c r="A14" s="10" t="s">
        <v>28</v>
      </c>
      <c r="B14" s="10">
        <v>10.0</v>
      </c>
      <c r="C14" s="10">
        <v>10.0</v>
      </c>
      <c r="D14" s="10">
        <v>10.0</v>
      </c>
      <c r="E14" s="10">
        <v>10.0</v>
      </c>
      <c r="F14" s="10">
        <v>10.0</v>
      </c>
    </row>
    <row r="15">
      <c r="A15" s="10" t="s">
        <v>29</v>
      </c>
      <c r="B15" s="10">
        <v>0.0</v>
      </c>
      <c r="C15" s="10">
        <v>1.0</v>
      </c>
      <c r="D15" s="10">
        <v>1.0</v>
      </c>
      <c r="E15" s="10">
        <v>0.0</v>
      </c>
      <c r="F15" s="10">
        <v>2.0</v>
      </c>
    </row>
    <row r="16">
      <c r="F16" s="10" t="s">
        <v>30</v>
      </c>
    </row>
    <row r="17">
      <c r="B17" s="16" t="s">
        <v>31</v>
      </c>
    </row>
    <row r="18">
      <c r="A18" s="10" t="s">
        <v>24</v>
      </c>
      <c r="B18" s="10">
        <v>8.0</v>
      </c>
    </row>
    <row r="19">
      <c r="A19" s="10" t="s">
        <v>25</v>
      </c>
      <c r="B19" s="10">
        <v>10.0</v>
      </c>
    </row>
    <row r="20">
      <c r="A20" s="10" t="s">
        <v>26</v>
      </c>
      <c r="B20" s="10">
        <v>2.0</v>
      </c>
    </row>
    <row r="21">
      <c r="A21" s="10" t="s">
        <v>27</v>
      </c>
      <c r="B21" s="10">
        <v>2.0</v>
      </c>
    </row>
    <row r="22">
      <c r="A22" s="10" t="s">
        <v>28</v>
      </c>
      <c r="B22" s="10">
        <v>1.0</v>
      </c>
    </row>
    <row r="23">
      <c r="A23" s="10" t="s">
        <v>29</v>
      </c>
      <c r="B23" s="10">
        <v>10.0</v>
      </c>
    </row>
    <row r="25">
      <c r="A25" s="17" t="s">
        <v>32</v>
      </c>
    </row>
    <row r="26">
      <c r="A26" s="10" t="s">
        <v>33</v>
      </c>
      <c r="B26" s="10">
        <v>10000.0</v>
      </c>
      <c r="C26" s="10" t="s">
        <v>34</v>
      </c>
    </row>
    <row r="27">
      <c r="A27" s="10" t="s">
        <v>35</v>
      </c>
      <c r="B27" s="10">
        <v>2000.0</v>
      </c>
      <c r="C27" s="10" t="s">
        <v>34</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9.63"/>
    <col customWidth="1" min="2" max="13" width="9.0"/>
  </cols>
  <sheetData>
    <row r="1">
      <c r="A1" s="18"/>
      <c r="B1" s="18" t="s">
        <v>36</v>
      </c>
      <c r="C1" s="18" t="s">
        <v>37</v>
      </c>
      <c r="D1" s="18" t="s">
        <v>38</v>
      </c>
      <c r="E1" s="18" t="s">
        <v>39</v>
      </c>
      <c r="F1" s="18" t="s">
        <v>40</v>
      </c>
      <c r="G1" s="18" t="s">
        <v>41</v>
      </c>
      <c r="H1" s="18" t="s">
        <v>42</v>
      </c>
      <c r="I1" s="18" t="s">
        <v>43</v>
      </c>
      <c r="J1" s="18" t="s">
        <v>44</v>
      </c>
      <c r="K1" s="18" t="s">
        <v>45</v>
      </c>
      <c r="L1" s="18" t="s">
        <v>46</v>
      </c>
      <c r="M1" s="18" t="s">
        <v>47</v>
      </c>
      <c r="N1" s="19"/>
      <c r="O1" s="19"/>
      <c r="P1" s="19"/>
      <c r="Q1" s="19"/>
      <c r="R1" s="19"/>
      <c r="S1" s="19"/>
      <c r="T1" s="19"/>
      <c r="U1" s="19"/>
      <c r="V1" s="19"/>
      <c r="W1" s="19"/>
      <c r="X1" s="19"/>
      <c r="Y1" s="19"/>
      <c r="Z1" s="19"/>
    </row>
    <row r="2">
      <c r="A2" s="17" t="s">
        <v>48</v>
      </c>
    </row>
    <row r="3">
      <c r="A3" s="10" t="s">
        <v>17</v>
      </c>
      <c r="B3" s="20">
        <f>'Assumption '!$B3</f>
        <v>300</v>
      </c>
      <c r="C3" s="20">
        <f>B3*(1+'Assumption '!$C3)</f>
        <v>312</v>
      </c>
      <c r="D3" s="20">
        <f>C3*(1+'Assumption '!$C3)</f>
        <v>324.48</v>
      </c>
      <c r="E3" s="20">
        <f>D3*(1+'Assumption '!$C3)</f>
        <v>337.4592</v>
      </c>
      <c r="F3" s="20">
        <f>E3*(1+'Assumption '!$C3)</f>
        <v>350.957568</v>
      </c>
      <c r="G3" s="20">
        <f>F3*(1+'Assumption '!$C3)</f>
        <v>364.9958707</v>
      </c>
      <c r="H3" s="20">
        <f>G3*(1+'Assumption '!$C3)</f>
        <v>379.5957055</v>
      </c>
      <c r="I3" s="20">
        <f>H3*(1+'Assumption '!$C3)</f>
        <v>394.7795338</v>
      </c>
      <c r="J3" s="20">
        <f>I3*(1+'Assumption '!$C3)</f>
        <v>410.5707151</v>
      </c>
      <c r="K3" s="20">
        <f>J3*(1+'Assumption '!$C3)</f>
        <v>426.9935437</v>
      </c>
      <c r="L3" s="20">
        <f>K3*(1+'Assumption '!$C3)</f>
        <v>444.0732855</v>
      </c>
      <c r="M3" s="20">
        <f>L3*(1+'Assumption '!$C3)</f>
        <v>461.8362169</v>
      </c>
    </row>
    <row r="4">
      <c r="A4" s="10" t="s">
        <v>18</v>
      </c>
      <c r="B4" s="20">
        <f>'Assumption '!$B4</f>
        <v>250</v>
      </c>
      <c r="C4" s="20">
        <f>B4*(1+'Assumption '!$C4)</f>
        <v>255</v>
      </c>
      <c r="D4" s="20">
        <f>C4*(1+'Assumption '!$C4)</f>
        <v>260.1</v>
      </c>
      <c r="E4" s="20">
        <f>D4*(1+'Assumption '!$C4)</f>
        <v>265.302</v>
      </c>
      <c r="F4" s="20">
        <f>E4*(1+'Assumption '!$C4)</f>
        <v>270.60804</v>
      </c>
      <c r="G4" s="20">
        <f>F4*(1+'Assumption '!$C4)</f>
        <v>276.0202008</v>
      </c>
      <c r="H4" s="20">
        <f>G4*(1+'Assumption '!$C4)</f>
        <v>281.5406048</v>
      </c>
      <c r="I4" s="20">
        <f>H4*(1+'Assumption '!$C4)</f>
        <v>287.1714169</v>
      </c>
      <c r="J4" s="20">
        <f>I4*(1+'Assumption '!$C4)</f>
        <v>292.9148453</v>
      </c>
      <c r="K4" s="20">
        <f>J4*(1+'Assumption '!$C4)</f>
        <v>298.7731422</v>
      </c>
      <c r="L4" s="20">
        <f>K4*(1+'Assumption '!$C4)</f>
        <v>304.748605</v>
      </c>
      <c r="M4" s="20">
        <f>L4*(1+'Assumption '!$C4)</f>
        <v>310.8435771</v>
      </c>
    </row>
    <row r="5">
      <c r="A5" s="10" t="s">
        <v>19</v>
      </c>
      <c r="B5" s="20">
        <f>'Assumption '!$B5</f>
        <v>400</v>
      </c>
      <c r="C5" s="20">
        <f>B5*(1+'Assumption '!$C5)</f>
        <v>404</v>
      </c>
      <c r="D5" s="20">
        <f>C5*(1+'Assumption '!$C5)</f>
        <v>408.04</v>
      </c>
      <c r="E5" s="20">
        <f>D5*(1+'Assumption '!$C5)</f>
        <v>412.1204</v>
      </c>
      <c r="F5" s="20">
        <f>E5*(1+'Assumption '!$C5)</f>
        <v>416.241604</v>
      </c>
      <c r="G5" s="20">
        <f>F5*(1+'Assumption '!$C5)</f>
        <v>420.40402</v>
      </c>
      <c r="H5" s="20">
        <f>G5*(1+'Assumption '!$C5)</f>
        <v>424.6080602</v>
      </c>
      <c r="I5" s="20">
        <f>H5*(1+'Assumption '!$C5)</f>
        <v>428.8541408</v>
      </c>
      <c r="J5" s="20">
        <f>I5*(1+'Assumption '!$C5)</f>
        <v>433.1426823</v>
      </c>
      <c r="K5" s="20">
        <f>J5*(1+'Assumption '!$C5)</f>
        <v>437.4741091</v>
      </c>
      <c r="L5" s="20">
        <f>K5*(1+'Assumption '!$C5)</f>
        <v>441.8488502</v>
      </c>
      <c r="M5" s="20">
        <f>L5*(1+'Assumption '!$C5)</f>
        <v>446.2673387</v>
      </c>
      <c r="N5" s="20"/>
    </row>
    <row r="6">
      <c r="A6" s="10" t="s">
        <v>20</v>
      </c>
      <c r="B6" s="10">
        <v>0.0</v>
      </c>
      <c r="C6" s="21">
        <v>0.0</v>
      </c>
      <c r="D6" s="21">
        <f>'Assumption '!$B6</f>
        <v>150</v>
      </c>
      <c r="E6" s="20">
        <f>D6*(1+'Assumption '!$C6)</f>
        <v>154.5</v>
      </c>
      <c r="F6" s="20">
        <f>E6*(1+'Assumption '!$C6)</f>
        <v>159.135</v>
      </c>
      <c r="G6" s="20">
        <f>F6*(1+'Assumption '!$C6)</f>
        <v>163.90905</v>
      </c>
      <c r="H6" s="20">
        <f>G6*(1+'Assumption '!$C6)</f>
        <v>168.8263215</v>
      </c>
      <c r="I6" s="20">
        <f>H6*(1+'Assumption '!$C6)</f>
        <v>173.8911111</v>
      </c>
      <c r="J6" s="20">
        <f>I6*(1+'Assumption '!$C6)</f>
        <v>179.1078445</v>
      </c>
      <c r="K6" s="20">
        <f>J6*(1+'Assumption '!$C6)</f>
        <v>184.4810798</v>
      </c>
      <c r="L6" s="20">
        <f>K6*(1+'Assumption '!$C6)</f>
        <v>190.0155122</v>
      </c>
      <c r="M6" s="20">
        <f>L6*(1+'Assumption '!$C6)</f>
        <v>195.7159776</v>
      </c>
    </row>
    <row r="7">
      <c r="A7" s="10" t="s">
        <v>22</v>
      </c>
      <c r="B7" s="10">
        <v>0.0</v>
      </c>
      <c r="C7" s="10">
        <v>0.0</v>
      </c>
      <c r="D7" s="10">
        <v>0.0</v>
      </c>
      <c r="E7" s="10">
        <v>0.0</v>
      </c>
      <c r="F7" s="10">
        <v>0.0</v>
      </c>
      <c r="G7" s="20">
        <f>'Assumption '!$B7</f>
        <v>100</v>
      </c>
      <c r="H7" s="20">
        <f>G7*(1+'Assumption '!$C7)</f>
        <v>102</v>
      </c>
      <c r="I7" s="20">
        <f>H7*(1+'Assumption '!$C7)</f>
        <v>104.04</v>
      </c>
      <c r="J7" s="20">
        <f>I7*(1+'Assumption '!$C7)</f>
        <v>106.1208</v>
      </c>
      <c r="K7" s="20">
        <f>J7*(1+'Assumption '!$C7)</f>
        <v>108.243216</v>
      </c>
      <c r="L7" s="20">
        <f>K7*(1+'Assumption '!$C7)</f>
        <v>110.4080803</v>
      </c>
      <c r="M7" s="20">
        <f>L7*(1+'Assumption '!$C7)</f>
        <v>112.6162419</v>
      </c>
    </row>
    <row r="8">
      <c r="A8" s="17"/>
    </row>
    <row r="9">
      <c r="A9" s="17" t="s">
        <v>49</v>
      </c>
    </row>
    <row r="10">
      <c r="A10" s="15" t="s">
        <v>17</v>
      </c>
    </row>
    <row r="11">
      <c r="A11" s="10" t="s">
        <v>24</v>
      </c>
      <c r="B11" s="20">
        <f>B3*'Assumption '!$B10</f>
        <v>300</v>
      </c>
      <c r="C11" s="20">
        <f>C3*'Assumption '!$B10</f>
        <v>312</v>
      </c>
      <c r="D11" s="20">
        <f>D3*'Assumption '!$B10</f>
        <v>324.48</v>
      </c>
      <c r="E11" s="20">
        <f>E3*'Assumption '!$B10</f>
        <v>337.4592</v>
      </c>
      <c r="F11" s="20">
        <f>F3*'Assumption '!$B10</f>
        <v>350.957568</v>
      </c>
      <c r="G11" s="20">
        <f>G3*'Assumption '!$B10</f>
        <v>364.9958707</v>
      </c>
      <c r="H11" s="20">
        <f>H3*'Assumption '!$B10</f>
        <v>379.5957055</v>
      </c>
      <c r="I11" s="20">
        <f>I3*'Assumption '!$B10</f>
        <v>394.7795338</v>
      </c>
      <c r="J11" s="20">
        <f>J3*'Assumption '!$B10</f>
        <v>410.5707151</v>
      </c>
      <c r="K11" s="20">
        <f>K3*'Assumption '!$B10</f>
        <v>426.9935437</v>
      </c>
      <c r="L11" s="20">
        <f>L3*'Assumption '!$B10</f>
        <v>444.0732855</v>
      </c>
      <c r="M11" s="20">
        <f>M3*'Assumption '!$B10</f>
        <v>461.8362169</v>
      </c>
    </row>
    <row r="12">
      <c r="A12" s="10" t="s">
        <v>25</v>
      </c>
      <c r="B12" s="20">
        <f>B3*'Assumption '!$B11</f>
        <v>300</v>
      </c>
      <c r="C12" s="20">
        <f>C3*'Assumption '!$B11</f>
        <v>312</v>
      </c>
      <c r="D12" s="20">
        <f>D3*'Assumption '!$B11</f>
        <v>324.48</v>
      </c>
      <c r="E12" s="20">
        <f>E3*'Assumption '!$B11</f>
        <v>337.4592</v>
      </c>
      <c r="F12" s="20">
        <f>F3*'Assumption '!$B11</f>
        <v>350.957568</v>
      </c>
      <c r="G12" s="20">
        <f>G3*'Assumption '!$B11</f>
        <v>364.9958707</v>
      </c>
      <c r="H12" s="20">
        <f>H3*'Assumption '!$B11</f>
        <v>379.5957055</v>
      </c>
      <c r="I12" s="20">
        <f>I3*'Assumption '!$B11</f>
        <v>394.7795338</v>
      </c>
      <c r="J12" s="20">
        <f>J3*'Assumption '!$B11</f>
        <v>410.5707151</v>
      </c>
      <c r="K12" s="20">
        <f>K3*'Assumption '!$B11</f>
        <v>426.9935437</v>
      </c>
      <c r="L12" s="20">
        <f>L3*'Assumption '!$B11</f>
        <v>444.0732855</v>
      </c>
      <c r="M12" s="20">
        <f>M3*'Assumption '!$B11</f>
        <v>461.8362169</v>
      </c>
    </row>
    <row r="13">
      <c r="A13" s="10" t="s">
        <v>26</v>
      </c>
      <c r="B13" s="20">
        <f>B3*'Assumption '!$B12</f>
        <v>3000</v>
      </c>
      <c r="C13" s="20">
        <f>C3*'Assumption '!$B12</f>
        <v>3120</v>
      </c>
      <c r="D13" s="20">
        <f>D3*'Assumption '!$B12</f>
        <v>3244.8</v>
      </c>
      <c r="E13" s="20">
        <f>E3*'Assumption '!$B12</f>
        <v>3374.592</v>
      </c>
      <c r="F13" s="20">
        <f>F3*'Assumption '!$B12</f>
        <v>3509.57568</v>
      </c>
      <c r="G13" s="20">
        <f>G3*'Assumption '!$B12</f>
        <v>3649.958707</v>
      </c>
      <c r="H13" s="20">
        <f>H3*'Assumption '!$B12</f>
        <v>3795.957055</v>
      </c>
      <c r="I13" s="20">
        <f>I3*'Assumption '!$B12</f>
        <v>3947.795338</v>
      </c>
      <c r="J13" s="20">
        <f>J3*'Assumption '!$B12</f>
        <v>4105.707151</v>
      </c>
      <c r="K13" s="20">
        <f>K3*'Assumption '!$B12</f>
        <v>4269.935437</v>
      </c>
      <c r="L13" s="20">
        <f>L3*'Assumption '!$B12</f>
        <v>4440.732855</v>
      </c>
      <c r="M13" s="20">
        <f>M3*'Assumption '!$B12</f>
        <v>4618.362169</v>
      </c>
    </row>
    <row r="14">
      <c r="A14" s="10" t="s">
        <v>27</v>
      </c>
      <c r="B14" s="20">
        <f>B3*'Assumption '!$B13</f>
        <v>3000</v>
      </c>
      <c r="C14" s="20">
        <f>C3*'Assumption '!$B13</f>
        <v>3120</v>
      </c>
      <c r="D14" s="20">
        <f>D3*'Assumption '!$B13</f>
        <v>3244.8</v>
      </c>
      <c r="E14" s="20">
        <f>E3*'Assumption '!$B13</f>
        <v>3374.592</v>
      </c>
      <c r="F14" s="20">
        <f>F3*'Assumption '!$B13</f>
        <v>3509.57568</v>
      </c>
      <c r="G14" s="20">
        <f>G3*'Assumption '!$B13</f>
        <v>3649.958707</v>
      </c>
      <c r="H14" s="20">
        <f>H3*'Assumption '!$B13</f>
        <v>3795.957055</v>
      </c>
      <c r="I14" s="20">
        <f>I3*'Assumption '!$B13</f>
        <v>3947.795338</v>
      </c>
      <c r="J14" s="20">
        <f>J3*'Assumption '!$B13</f>
        <v>4105.707151</v>
      </c>
      <c r="K14" s="20">
        <f>K3*'Assumption '!$B13</f>
        <v>4269.935437</v>
      </c>
      <c r="L14" s="20">
        <f>L3*'Assumption '!$B13</f>
        <v>4440.732855</v>
      </c>
      <c r="M14" s="20">
        <f>M3*'Assumption '!$B13</f>
        <v>4618.362169</v>
      </c>
    </row>
    <row r="15">
      <c r="A15" s="10" t="s">
        <v>28</v>
      </c>
      <c r="B15" s="20">
        <f>B3*'Assumption '!$B14</f>
        <v>3000</v>
      </c>
      <c r="C15" s="20">
        <f>C3*'Assumption '!$B14</f>
        <v>3120</v>
      </c>
      <c r="D15" s="20">
        <f>D3*'Assumption '!$B14</f>
        <v>3244.8</v>
      </c>
      <c r="E15" s="20">
        <f>E3*'Assumption '!$B14</f>
        <v>3374.592</v>
      </c>
      <c r="F15" s="20">
        <f>F3*'Assumption '!$B14</f>
        <v>3509.57568</v>
      </c>
      <c r="G15" s="20">
        <f>G3*'Assumption '!$B14</f>
        <v>3649.958707</v>
      </c>
      <c r="H15" s="20">
        <f>H3*'Assumption '!$B14</f>
        <v>3795.957055</v>
      </c>
      <c r="I15" s="20">
        <f>I3*'Assumption '!$B14</f>
        <v>3947.795338</v>
      </c>
      <c r="J15" s="20">
        <f>J3*'Assumption '!$B14</f>
        <v>4105.707151</v>
      </c>
      <c r="K15" s="20">
        <f>K3*'Assumption '!$B14</f>
        <v>4269.935437</v>
      </c>
      <c r="L15" s="20">
        <f>L3*'Assumption '!$B14</f>
        <v>4440.732855</v>
      </c>
      <c r="M15" s="20">
        <f>M3*'Assumption '!$B14</f>
        <v>4618.362169</v>
      </c>
    </row>
    <row r="16">
      <c r="A16" s="10" t="s">
        <v>29</v>
      </c>
      <c r="B16" s="20">
        <f>B3*'Assumption '!$B15</f>
        <v>0</v>
      </c>
      <c r="C16" s="20">
        <f>C3*'Assumption '!$B15</f>
        <v>0</v>
      </c>
      <c r="D16" s="20">
        <f>D3*'Assumption '!$B15</f>
        <v>0</v>
      </c>
      <c r="E16" s="20">
        <f>E3*'Assumption '!$B15</f>
        <v>0</v>
      </c>
      <c r="F16" s="20">
        <f>F3*'Assumption '!$B15</f>
        <v>0</v>
      </c>
      <c r="G16" s="20">
        <f>G3*'Assumption '!$B15</f>
        <v>0</v>
      </c>
      <c r="H16" s="20">
        <f>H3*'Assumption '!$B15</f>
        <v>0</v>
      </c>
      <c r="I16" s="20">
        <f>I3*'Assumption '!$B15</f>
        <v>0</v>
      </c>
      <c r="J16" s="20">
        <f>J3*'Assumption '!$B15</f>
        <v>0</v>
      </c>
      <c r="K16" s="20">
        <f>K3*'Assumption '!$B15</f>
        <v>0</v>
      </c>
      <c r="L16" s="20">
        <f>L3*'Assumption '!$B15</f>
        <v>0</v>
      </c>
      <c r="M16" s="20">
        <f>M3*'Assumption '!$B15</f>
        <v>0</v>
      </c>
    </row>
    <row r="17">
      <c r="A17" s="15"/>
    </row>
    <row r="18">
      <c r="A18" s="15" t="s">
        <v>18</v>
      </c>
    </row>
    <row r="19">
      <c r="A19" s="10" t="s">
        <v>24</v>
      </c>
      <c r="B19" s="20">
        <f>B4*'Assumption '!$C10</f>
        <v>0</v>
      </c>
      <c r="C19" s="20">
        <f>C4*'Assumption '!$C10</f>
        <v>0</v>
      </c>
      <c r="D19" s="20">
        <f>D4*'Assumption '!$C10</f>
        <v>0</v>
      </c>
      <c r="E19" s="20">
        <f>E4*'Assumption '!$C10</f>
        <v>0</v>
      </c>
      <c r="F19" s="20">
        <f>F4*'Assumption '!$C10</f>
        <v>0</v>
      </c>
      <c r="G19" s="20">
        <f>G4*'Assumption '!$C10</f>
        <v>0</v>
      </c>
      <c r="H19" s="20">
        <f>H4*'Assumption '!$C10</f>
        <v>0</v>
      </c>
      <c r="I19" s="20">
        <f>I4*'Assumption '!$C10</f>
        <v>0</v>
      </c>
      <c r="J19" s="20">
        <f>J4*'Assumption '!$C10</f>
        <v>0</v>
      </c>
      <c r="K19" s="20">
        <f>K4*'Assumption '!$C10</f>
        <v>0</v>
      </c>
      <c r="L19" s="20">
        <f>L4*'Assumption '!$C10</f>
        <v>0</v>
      </c>
      <c r="M19" s="20">
        <f>M4*'Assumption '!$C10</f>
        <v>0</v>
      </c>
    </row>
    <row r="20">
      <c r="A20" s="10" t="s">
        <v>25</v>
      </c>
      <c r="B20" s="20">
        <f>B4*'Assumption '!$C11</f>
        <v>250</v>
      </c>
      <c r="C20" s="20">
        <f>C4*'Assumption '!$C11</f>
        <v>255</v>
      </c>
      <c r="D20" s="20">
        <f>D4*'Assumption '!$C11</f>
        <v>260.1</v>
      </c>
      <c r="E20" s="20">
        <f>E4*'Assumption '!$C11</f>
        <v>265.302</v>
      </c>
      <c r="F20" s="20">
        <f>F4*'Assumption '!$C11</f>
        <v>270.60804</v>
      </c>
      <c r="G20" s="20">
        <f>G4*'Assumption '!$C11</f>
        <v>276.0202008</v>
      </c>
      <c r="H20" s="20">
        <f>H4*'Assumption '!$C11</f>
        <v>281.5406048</v>
      </c>
      <c r="I20" s="20">
        <f>I4*'Assumption '!$C11</f>
        <v>287.1714169</v>
      </c>
      <c r="J20" s="20">
        <f>J4*'Assumption '!$C11</f>
        <v>292.9148453</v>
      </c>
      <c r="K20" s="20">
        <f>K4*'Assumption '!$C11</f>
        <v>298.7731422</v>
      </c>
      <c r="L20" s="20">
        <f>L4*'Assumption '!$C11</f>
        <v>304.748605</v>
      </c>
      <c r="M20" s="20">
        <f>M4*'Assumption '!$C11</f>
        <v>310.8435771</v>
      </c>
    </row>
    <row r="21">
      <c r="A21" s="10" t="s">
        <v>26</v>
      </c>
      <c r="B21" s="20">
        <f>B4*'Assumption '!$C12</f>
        <v>2500</v>
      </c>
      <c r="C21" s="20">
        <f>C4*'Assumption '!$C12</f>
        <v>2550</v>
      </c>
      <c r="D21" s="20">
        <f>D4*'Assumption '!$C12</f>
        <v>2601</v>
      </c>
      <c r="E21" s="20">
        <f>E4*'Assumption '!$C12</f>
        <v>2653.02</v>
      </c>
      <c r="F21" s="20">
        <f>F4*'Assumption '!$C12</f>
        <v>2706.0804</v>
      </c>
      <c r="G21" s="20">
        <f>G4*'Assumption '!$C12</f>
        <v>2760.202008</v>
      </c>
      <c r="H21" s="20">
        <f>H4*'Assumption '!$C12</f>
        <v>2815.406048</v>
      </c>
      <c r="I21" s="20">
        <f>I4*'Assumption '!$C12</f>
        <v>2871.714169</v>
      </c>
      <c r="J21" s="20">
        <f>J4*'Assumption '!$C12</f>
        <v>2929.148453</v>
      </c>
      <c r="K21" s="20">
        <f>K4*'Assumption '!$C12</f>
        <v>2987.731422</v>
      </c>
      <c r="L21" s="20">
        <f>L4*'Assumption '!$C12</f>
        <v>3047.48605</v>
      </c>
      <c r="M21" s="20">
        <f>M4*'Assumption '!$C12</f>
        <v>3108.435771</v>
      </c>
    </row>
    <row r="22">
      <c r="A22" s="10" t="s">
        <v>27</v>
      </c>
      <c r="B22" s="20">
        <f>B4*'Assumption '!$C13</f>
        <v>2500</v>
      </c>
      <c r="C22" s="20">
        <f>C4*'Assumption '!$C13</f>
        <v>2550</v>
      </c>
      <c r="D22" s="20">
        <f>D4*'Assumption '!$C13</f>
        <v>2601</v>
      </c>
      <c r="E22" s="20">
        <f>E4*'Assumption '!$C13</f>
        <v>2653.02</v>
      </c>
      <c r="F22" s="20">
        <f>F4*'Assumption '!$C13</f>
        <v>2706.0804</v>
      </c>
      <c r="G22" s="20">
        <f>G4*'Assumption '!$C13</f>
        <v>2760.202008</v>
      </c>
      <c r="H22" s="20">
        <f>H4*'Assumption '!$C13</f>
        <v>2815.406048</v>
      </c>
      <c r="I22" s="20">
        <f>I4*'Assumption '!$C13</f>
        <v>2871.714169</v>
      </c>
      <c r="J22" s="20">
        <f>J4*'Assumption '!$C13</f>
        <v>2929.148453</v>
      </c>
      <c r="K22" s="20">
        <f>K4*'Assumption '!$C13</f>
        <v>2987.731422</v>
      </c>
      <c r="L22" s="20">
        <f>L4*'Assumption '!$C13</f>
        <v>3047.48605</v>
      </c>
      <c r="M22" s="20">
        <f>M4*'Assumption '!$C13</f>
        <v>3108.435771</v>
      </c>
    </row>
    <row r="23">
      <c r="A23" s="10" t="s">
        <v>28</v>
      </c>
      <c r="B23" s="20">
        <f>B4*'Assumption '!$C14</f>
        <v>2500</v>
      </c>
      <c r="C23" s="20">
        <f>C4*'Assumption '!$C14</f>
        <v>2550</v>
      </c>
      <c r="D23" s="20">
        <f>D4*'Assumption '!$C14</f>
        <v>2601</v>
      </c>
      <c r="E23" s="20">
        <f>E4*'Assumption '!$C14</f>
        <v>2653.02</v>
      </c>
      <c r="F23" s="20">
        <f>F4*'Assumption '!$C14</f>
        <v>2706.0804</v>
      </c>
      <c r="G23" s="20">
        <f>G4*'Assumption '!$C14</f>
        <v>2760.202008</v>
      </c>
      <c r="H23" s="20">
        <f>H4*'Assumption '!$C14</f>
        <v>2815.406048</v>
      </c>
      <c r="I23" s="20">
        <f>I4*'Assumption '!$C14</f>
        <v>2871.714169</v>
      </c>
      <c r="J23" s="20">
        <f>J4*'Assumption '!$C14</f>
        <v>2929.148453</v>
      </c>
      <c r="K23" s="20">
        <f>K4*'Assumption '!$C14</f>
        <v>2987.731422</v>
      </c>
      <c r="L23" s="20">
        <f>L4*'Assumption '!$C14</f>
        <v>3047.48605</v>
      </c>
      <c r="M23" s="20">
        <f>M4*'Assumption '!$C14</f>
        <v>3108.435771</v>
      </c>
    </row>
    <row r="24">
      <c r="A24" s="10" t="s">
        <v>29</v>
      </c>
      <c r="B24" s="20">
        <f>B4*'Assumption '!$C15</f>
        <v>250</v>
      </c>
      <c r="C24" s="20">
        <f>C4*'Assumption '!$C15</f>
        <v>255</v>
      </c>
      <c r="D24" s="20">
        <f>D4*'Assumption '!$C15</f>
        <v>260.1</v>
      </c>
      <c r="E24" s="20">
        <f>E4*'Assumption '!$C15</f>
        <v>265.302</v>
      </c>
      <c r="F24" s="20">
        <f>F4*'Assumption '!$C15</f>
        <v>270.60804</v>
      </c>
      <c r="G24" s="20">
        <f>G4*'Assumption '!$C15</f>
        <v>276.0202008</v>
      </c>
      <c r="H24" s="20">
        <f>H4*'Assumption '!$C15</f>
        <v>281.5406048</v>
      </c>
      <c r="I24" s="20">
        <f>I4*'Assumption '!$C15</f>
        <v>287.1714169</v>
      </c>
      <c r="J24" s="20">
        <f>J4*'Assumption '!$C15</f>
        <v>292.9148453</v>
      </c>
      <c r="K24" s="20">
        <f>K4*'Assumption '!$C15</f>
        <v>298.7731422</v>
      </c>
      <c r="L24" s="20">
        <f>L4*'Assumption '!$C15</f>
        <v>304.748605</v>
      </c>
      <c r="M24" s="20">
        <f>M4*'Assumption '!$C15</f>
        <v>310.8435771</v>
      </c>
    </row>
    <row r="25">
      <c r="A25" s="15"/>
    </row>
    <row r="26">
      <c r="A26" s="15" t="s">
        <v>19</v>
      </c>
    </row>
    <row r="27">
      <c r="A27" s="10" t="s">
        <v>24</v>
      </c>
      <c r="B27" s="20">
        <f>B5*'Assumption '!$D10</f>
        <v>400</v>
      </c>
      <c r="C27" s="20">
        <f>C5*'Assumption '!$D10</f>
        <v>404</v>
      </c>
      <c r="D27" s="20">
        <f>D5*'Assumption '!$D10</f>
        <v>408.04</v>
      </c>
      <c r="E27" s="20">
        <f>E5*'Assumption '!$D10</f>
        <v>412.1204</v>
      </c>
      <c r="F27" s="20">
        <f>F5*'Assumption '!$D10</f>
        <v>416.241604</v>
      </c>
      <c r="G27" s="20">
        <f>G5*'Assumption '!$D10</f>
        <v>420.40402</v>
      </c>
      <c r="H27" s="20">
        <f>H5*'Assumption '!$D10</f>
        <v>424.6080602</v>
      </c>
      <c r="I27" s="20">
        <f>I5*'Assumption '!$D10</f>
        <v>428.8541408</v>
      </c>
      <c r="J27" s="20">
        <f>J5*'Assumption '!$D10</f>
        <v>433.1426823</v>
      </c>
      <c r="K27" s="20">
        <f>K5*'Assumption '!$D10</f>
        <v>437.4741091</v>
      </c>
      <c r="L27" s="20">
        <f>L5*'Assumption '!$D10</f>
        <v>441.8488502</v>
      </c>
      <c r="M27" s="20">
        <f>M5*'Assumption '!$D10</f>
        <v>446.2673387</v>
      </c>
    </row>
    <row r="28">
      <c r="A28" s="10" t="s">
        <v>25</v>
      </c>
      <c r="B28" s="20">
        <f>B5*'Assumption '!$E11</f>
        <v>400</v>
      </c>
      <c r="C28" s="20">
        <f>C5*'Assumption '!$E11</f>
        <v>404</v>
      </c>
      <c r="D28" s="20">
        <f>D5*'Assumption '!$E11</f>
        <v>408.04</v>
      </c>
      <c r="E28" s="20">
        <f>E5*'Assumption '!$E11</f>
        <v>412.1204</v>
      </c>
      <c r="F28" s="20">
        <f>F5*'Assumption '!$E11</f>
        <v>416.241604</v>
      </c>
      <c r="G28" s="20">
        <f>G5*'Assumption '!$E11</f>
        <v>420.40402</v>
      </c>
      <c r="H28" s="20">
        <f>H5*'Assumption '!$E11</f>
        <v>424.6080602</v>
      </c>
      <c r="I28" s="20">
        <f>I5*'Assumption '!$E11</f>
        <v>428.8541408</v>
      </c>
      <c r="J28" s="20">
        <f>J5*'Assumption '!$E11</f>
        <v>433.1426823</v>
      </c>
      <c r="K28" s="20">
        <f>K5*'Assumption '!$E11</f>
        <v>437.4741091</v>
      </c>
      <c r="L28" s="20">
        <f>L5*'Assumption '!$E11</f>
        <v>441.8488502</v>
      </c>
      <c r="M28" s="20">
        <f>M5*'Assumption '!$E11</f>
        <v>446.2673387</v>
      </c>
    </row>
    <row r="29">
      <c r="A29" s="10" t="s">
        <v>26</v>
      </c>
      <c r="B29" s="20">
        <f>B5*'Assumption '!$D12</f>
        <v>4000</v>
      </c>
      <c r="C29" s="20">
        <f>C5*'Assumption '!$D12</f>
        <v>4040</v>
      </c>
      <c r="D29" s="20">
        <f>D5*'Assumption '!$D12</f>
        <v>4080.4</v>
      </c>
      <c r="E29" s="20">
        <f>E5*'Assumption '!$D12</f>
        <v>4121.204</v>
      </c>
      <c r="F29" s="20">
        <f>F5*'Assumption '!$D12</f>
        <v>4162.41604</v>
      </c>
      <c r="G29" s="20">
        <f>G5*'Assumption '!$D12</f>
        <v>4204.0402</v>
      </c>
      <c r="H29" s="20">
        <f>H5*'Assumption '!$D12</f>
        <v>4246.080602</v>
      </c>
      <c r="I29" s="20">
        <f>I5*'Assumption '!$D12</f>
        <v>4288.541408</v>
      </c>
      <c r="J29" s="20">
        <f>J5*'Assumption '!$D12</f>
        <v>4331.426823</v>
      </c>
      <c r="K29" s="20">
        <f>K5*'Assumption '!$D12</f>
        <v>4374.741091</v>
      </c>
      <c r="L29" s="20">
        <f>L5*'Assumption '!$D12</f>
        <v>4418.488502</v>
      </c>
      <c r="M29" s="20">
        <f>M5*'Assumption '!$D12</f>
        <v>4462.673387</v>
      </c>
    </row>
    <row r="30">
      <c r="A30" s="10" t="s">
        <v>27</v>
      </c>
      <c r="B30" s="20">
        <f>B5*'Assumption '!$D13</f>
        <v>4000</v>
      </c>
      <c r="C30" s="20">
        <f>C5*'Assumption '!$D13</f>
        <v>4040</v>
      </c>
      <c r="D30" s="20">
        <f>D5*'Assumption '!$D13</f>
        <v>4080.4</v>
      </c>
      <c r="E30" s="20">
        <f>E5*'Assumption '!$D13</f>
        <v>4121.204</v>
      </c>
      <c r="F30" s="20">
        <f>F5*'Assumption '!$D13</f>
        <v>4162.41604</v>
      </c>
      <c r="G30" s="20">
        <f>G5*'Assumption '!$D13</f>
        <v>4204.0402</v>
      </c>
      <c r="H30" s="20">
        <f>H5*'Assumption '!$D13</f>
        <v>4246.080602</v>
      </c>
      <c r="I30" s="20">
        <f>I5*'Assumption '!$D13</f>
        <v>4288.541408</v>
      </c>
      <c r="J30" s="20">
        <f>J5*'Assumption '!$D13</f>
        <v>4331.426823</v>
      </c>
      <c r="K30" s="20">
        <f>K5*'Assumption '!$D13</f>
        <v>4374.741091</v>
      </c>
      <c r="L30" s="20">
        <f>L5*'Assumption '!$D13</f>
        <v>4418.488502</v>
      </c>
      <c r="M30" s="20">
        <f>M5*'Assumption '!$D13</f>
        <v>4462.673387</v>
      </c>
    </row>
    <row r="31">
      <c r="A31" s="10" t="s">
        <v>28</v>
      </c>
      <c r="B31" s="20">
        <f>B5*'Assumption '!$D14</f>
        <v>4000</v>
      </c>
      <c r="C31" s="20">
        <f>C5*'Assumption '!$D14</f>
        <v>4040</v>
      </c>
      <c r="D31" s="20">
        <f>D5*'Assumption '!$D14</f>
        <v>4080.4</v>
      </c>
      <c r="E31" s="20">
        <f>E5*'Assumption '!$D14</f>
        <v>4121.204</v>
      </c>
      <c r="F31" s="20">
        <f>F5*'Assumption '!$D14</f>
        <v>4162.41604</v>
      </c>
      <c r="G31" s="20">
        <f>G5*'Assumption '!$D14</f>
        <v>4204.0402</v>
      </c>
      <c r="H31" s="20">
        <f>H5*'Assumption '!$D14</f>
        <v>4246.080602</v>
      </c>
      <c r="I31" s="20">
        <f>I5*'Assumption '!$D14</f>
        <v>4288.541408</v>
      </c>
      <c r="J31" s="20">
        <f>J5*'Assumption '!$D14</f>
        <v>4331.426823</v>
      </c>
      <c r="K31" s="20">
        <f>K5*'Assumption '!$D14</f>
        <v>4374.741091</v>
      </c>
      <c r="L31" s="20">
        <f>L5*'Assumption '!$D14</f>
        <v>4418.488502</v>
      </c>
      <c r="M31" s="20">
        <f>M5*'Assumption '!$D14</f>
        <v>4462.673387</v>
      </c>
    </row>
    <row r="32">
      <c r="A32" s="10" t="s">
        <v>29</v>
      </c>
      <c r="B32" s="20">
        <f>B5*'Assumption '!$D15</f>
        <v>400</v>
      </c>
      <c r="C32" s="20">
        <f>C5*'Assumption '!$D15</f>
        <v>404</v>
      </c>
      <c r="D32" s="20">
        <f>D5*'Assumption '!$D15</f>
        <v>408.04</v>
      </c>
      <c r="E32" s="20">
        <f>E5*'Assumption '!$D15</f>
        <v>412.1204</v>
      </c>
      <c r="F32" s="20">
        <f>F5*'Assumption '!$D15</f>
        <v>416.241604</v>
      </c>
      <c r="G32" s="20">
        <f>G5*'Assumption '!$D15</f>
        <v>420.40402</v>
      </c>
      <c r="H32" s="20">
        <f>H5*'Assumption '!$D15</f>
        <v>424.6080602</v>
      </c>
      <c r="I32" s="20">
        <f>I5*'Assumption '!$D15</f>
        <v>428.8541408</v>
      </c>
      <c r="J32" s="20">
        <f>J5*'Assumption '!$D15</f>
        <v>433.1426823</v>
      </c>
      <c r="K32" s="20">
        <f>K5*'Assumption '!$D15</f>
        <v>437.4741091</v>
      </c>
      <c r="L32" s="20">
        <f>L5*'Assumption '!$D15</f>
        <v>441.8488502</v>
      </c>
      <c r="M32" s="20">
        <f>M5*'Assumption '!$D15</f>
        <v>446.2673387</v>
      </c>
    </row>
    <row r="33">
      <c r="A33" s="17"/>
    </row>
    <row r="34">
      <c r="A34" s="15" t="s">
        <v>20</v>
      </c>
    </row>
    <row r="35">
      <c r="A35" s="10" t="s">
        <v>24</v>
      </c>
      <c r="B35" s="20">
        <f>B6*'Assumption '!$E10</f>
        <v>0</v>
      </c>
      <c r="C35" s="20">
        <f>C6*'Assumption '!$E10</f>
        <v>0</v>
      </c>
      <c r="D35" s="20">
        <f>D6*'Assumption '!$E10</f>
        <v>300</v>
      </c>
      <c r="E35" s="20">
        <f>E6*'Assumption '!$E10</f>
        <v>309</v>
      </c>
      <c r="F35" s="20">
        <f>F6*'Assumption '!$E10</f>
        <v>318.27</v>
      </c>
      <c r="G35" s="20">
        <f>G6*'Assumption '!$E10</f>
        <v>327.8181</v>
      </c>
      <c r="H35" s="20">
        <f>H6*'Assumption '!$E10</f>
        <v>337.652643</v>
      </c>
      <c r="I35" s="20">
        <f>I6*'Assumption '!$E10</f>
        <v>347.7822223</v>
      </c>
      <c r="J35" s="20">
        <f>J6*'Assumption '!$E10</f>
        <v>358.215689</v>
      </c>
      <c r="K35" s="20">
        <f>K6*'Assumption '!$E10</f>
        <v>368.9621596</v>
      </c>
      <c r="L35" s="20">
        <f>L6*'Assumption '!$E10</f>
        <v>380.0310244</v>
      </c>
      <c r="M35" s="20">
        <f>M6*'Assumption '!$E10</f>
        <v>391.4319551</v>
      </c>
    </row>
    <row r="36">
      <c r="A36" s="10" t="s">
        <v>25</v>
      </c>
      <c r="B36" s="20">
        <f>B6*'Assumption '!$E11</f>
        <v>0</v>
      </c>
      <c r="C36" s="20">
        <f>C6*'Assumption '!$E11</f>
        <v>0</v>
      </c>
      <c r="D36" s="20">
        <f>D6*'Assumption '!$E11</f>
        <v>150</v>
      </c>
      <c r="E36" s="20">
        <f>E6*'Assumption '!$E11</f>
        <v>154.5</v>
      </c>
      <c r="F36" s="20">
        <f>F6*'Assumption '!$E11</f>
        <v>159.135</v>
      </c>
      <c r="G36" s="20">
        <f>G6*'Assumption '!$E11</f>
        <v>163.90905</v>
      </c>
      <c r="H36" s="20">
        <f>H6*'Assumption '!$E11</f>
        <v>168.8263215</v>
      </c>
      <c r="I36" s="20">
        <f>I6*'Assumption '!$E11</f>
        <v>173.8911111</v>
      </c>
      <c r="J36" s="20">
        <f>J6*'Assumption '!$E11</f>
        <v>179.1078445</v>
      </c>
      <c r="K36" s="20">
        <f>K6*'Assumption '!$E11</f>
        <v>184.4810798</v>
      </c>
      <c r="L36" s="20">
        <f>L6*'Assumption '!$E11</f>
        <v>190.0155122</v>
      </c>
      <c r="M36" s="20">
        <f>M6*'Assumption '!$E11</f>
        <v>195.7159776</v>
      </c>
    </row>
    <row r="37">
      <c r="A37" s="10" t="s">
        <v>26</v>
      </c>
      <c r="B37" s="20">
        <f>B6*'Assumption '!$E12</f>
        <v>0</v>
      </c>
      <c r="C37" s="20">
        <f>C6*'Assumption '!$E12</f>
        <v>0</v>
      </c>
      <c r="D37" s="20">
        <f>D6*'Assumption '!$E12</f>
        <v>1500</v>
      </c>
      <c r="E37" s="20">
        <f>E6*'Assumption '!$E12</f>
        <v>1545</v>
      </c>
      <c r="F37" s="20">
        <f>F6*'Assumption '!$E12</f>
        <v>1591.35</v>
      </c>
      <c r="G37" s="20">
        <f>G6*'Assumption '!$E12</f>
        <v>1639.0905</v>
      </c>
      <c r="H37" s="20">
        <f>H6*'Assumption '!$E12</f>
        <v>1688.263215</v>
      </c>
      <c r="I37" s="20">
        <f>I6*'Assumption '!$E12</f>
        <v>1738.911111</v>
      </c>
      <c r="J37" s="20">
        <f>J6*'Assumption '!$E12</f>
        <v>1791.078445</v>
      </c>
      <c r="K37" s="20">
        <f>K6*'Assumption '!$E12</f>
        <v>1844.810798</v>
      </c>
      <c r="L37" s="20">
        <f>L6*'Assumption '!$E12</f>
        <v>1900.155122</v>
      </c>
      <c r="M37" s="20">
        <f>M6*'Assumption '!$E12</f>
        <v>1957.159776</v>
      </c>
    </row>
    <row r="38">
      <c r="A38" s="10" t="s">
        <v>27</v>
      </c>
      <c r="B38" s="20">
        <f>B6*'Assumption '!$E13</f>
        <v>0</v>
      </c>
      <c r="C38" s="20">
        <f>C6*'Assumption '!$E13</f>
        <v>0</v>
      </c>
      <c r="D38" s="20">
        <f>D6*'Assumption '!$E13</f>
        <v>1500</v>
      </c>
      <c r="E38" s="20">
        <f>E6*'Assumption '!$E13</f>
        <v>1545</v>
      </c>
      <c r="F38" s="20">
        <f>F6*'Assumption '!$E13</f>
        <v>1591.35</v>
      </c>
      <c r="G38" s="20">
        <f>G6*'Assumption '!$E13</f>
        <v>1639.0905</v>
      </c>
      <c r="H38" s="20">
        <f>H6*'Assumption '!$E13</f>
        <v>1688.263215</v>
      </c>
      <c r="I38" s="20">
        <f>I6*'Assumption '!$E13</f>
        <v>1738.911111</v>
      </c>
      <c r="J38" s="20">
        <f>J6*'Assumption '!$E13</f>
        <v>1791.078445</v>
      </c>
      <c r="K38" s="20">
        <f>K6*'Assumption '!$E13</f>
        <v>1844.810798</v>
      </c>
      <c r="L38" s="20">
        <f>L6*'Assumption '!$E13</f>
        <v>1900.155122</v>
      </c>
      <c r="M38" s="20">
        <f>M6*'Assumption '!$E13</f>
        <v>1957.159776</v>
      </c>
    </row>
    <row r="39">
      <c r="A39" s="10" t="s">
        <v>28</v>
      </c>
      <c r="B39" s="20">
        <f>B6*'Assumption '!$E14</f>
        <v>0</v>
      </c>
      <c r="C39" s="20">
        <f>C6*'Assumption '!$E14</f>
        <v>0</v>
      </c>
      <c r="D39" s="20">
        <f>D6*'Assumption '!$E14</f>
        <v>1500</v>
      </c>
      <c r="E39" s="20">
        <f>E6*'Assumption '!$E14</f>
        <v>1545</v>
      </c>
      <c r="F39" s="20">
        <f>F6*'Assumption '!$E14</f>
        <v>1591.35</v>
      </c>
      <c r="G39" s="20">
        <f>G6*'Assumption '!$E14</f>
        <v>1639.0905</v>
      </c>
      <c r="H39" s="20">
        <f>H6*'Assumption '!$E14</f>
        <v>1688.263215</v>
      </c>
      <c r="I39" s="20">
        <f>I6*'Assumption '!$E14</f>
        <v>1738.911111</v>
      </c>
      <c r="J39" s="20">
        <f>J6*'Assumption '!$E14</f>
        <v>1791.078445</v>
      </c>
      <c r="K39" s="20">
        <f>K6*'Assumption '!$E14</f>
        <v>1844.810798</v>
      </c>
      <c r="L39" s="20">
        <f>L6*'Assumption '!$E14</f>
        <v>1900.155122</v>
      </c>
      <c r="M39" s="20">
        <f>M6*'Assumption '!$E14</f>
        <v>1957.159776</v>
      </c>
    </row>
    <row r="40">
      <c r="A40" s="10" t="s">
        <v>29</v>
      </c>
      <c r="B40" s="20">
        <f>B6*'Assumption '!$E15</f>
        <v>0</v>
      </c>
      <c r="C40" s="20">
        <f>C6*'Assumption '!$E15</f>
        <v>0</v>
      </c>
      <c r="D40" s="20">
        <f>D6*'Assumption '!$E15</f>
        <v>0</v>
      </c>
      <c r="E40" s="20">
        <f>E6*'Assumption '!$E15</f>
        <v>0</v>
      </c>
      <c r="F40" s="20">
        <f>F6*'Assumption '!$E15</f>
        <v>0</v>
      </c>
      <c r="G40" s="20">
        <f>G6*'Assumption '!$E15</f>
        <v>0</v>
      </c>
      <c r="H40" s="20">
        <f>H6*'Assumption '!$E15</f>
        <v>0</v>
      </c>
      <c r="I40" s="20">
        <f>I6*'Assumption '!$E15</f>
        <v>0</v>
      </c>
      <c r="J40" s="20">
        <f>J6*'Assumption '!$E15</f>
        <v>0</v>
      </c>
      <c r="K40" s="20">
        <f>K6*'Assumption '!$E15</f>
        <v>0</v>
      </c>
      <c r="L40" s="20">
        <f>L6*'Assumption '!$E15</f>
        <v>0</v>
      </c>
      <c r="M40" s="20">
        <f>M6*'Assumption '!$E15</f>
        <v>0</v>
      </c>
    </row>
    <row r="41">
      <c r="A41" s="17"/>
    </row>
    <row r="42">
      <c r="A42" s="15" t="s">
        <v>22</v>
      </c>
    </row>
    <row r="43">
      <c r="A43" s="10" t="s">
        <v>24</v>
      </c>
      <c r="B43" s="20">
        <f>B7*'Assumption '!$F10</f>
        <v>0</v>
      </c>
      <c r="C43" s="20">
        <f>C7*'Assumption '!$F10</f>
        <v>0</v>
      </c>
      <c r="D43" s="20">
        <f>D7*'Assumption '!$F10</f>
        <v>0</v>
      </c>
      <c r="E43" s="20">
        <f>E7*'Assumption '!$F10</f>
        <v>0</v>
      </c>
      <c r="F43" s="20">
        <f>F7*'Assumption '!$F10</f>
        <v>0</v>
      </c>
      <c r="G43" s="20">
        <f>G7*'Assumption '!$F10</f>
        <v>0</v>
      </c>
      <c r="H43" s="20">
        <f>H7*'Assumption '!$F10</f>
        <v>0</v>
      </c>
      <c r="I43" s="20">
        <f>I7*'Assumption '!$F10</f>
        <v>0</v>
      </c>
      <c r="J43" s="20">
        <f>J7*'Assumption '!$F10</f>
        <v>0</v>
      </c>
      <c r="K43" s="20">
        <f>K7*'Assumption '!$F10</f>
        <v>0</v>
      </c>
      <c r="L43" s="20">
        <f>L7*'Assumption '!$F10</f>
        <v>0</v>
      </c>
      <c r="M43" s="20">
        <f>M7*'Assumption '!$F10</f>
        <v>0</v>
      </c>
    </row>
    <row r="44">
      <c r="A44" s="10" t="s">
        <v>25</v>
      </c>
      <c r="B44" s="20">
        <f>B7*'Assumption '!$F11</f>
        <v>0</v>
      </c>
      <c r="C44" s="20">
        <f>C7*'Assumption '!$F11</f>
        <v>0</v>
      </c>
      <c r="D44" s="20">
        <f>D7*'Assumption '!$F11</f>
        <v>0</v>
      </c>
      <c r="E44" s="20">
        <f>E7*'Assumption '!$F11</f>
        <v>0</v>
      </c>
      <c r="F44" s="20">
        <f>F7*'Assumption '!$F11</f>
        <v>0</v>
      </c>
      <c r="G44" s="20">
        <f>G7*'Assumption '!$F11</f>
        <v>100</v>
      </c>
      <c r="H44" s="20">
        <f>H7*'Assumption '!$F11</f>
        <v>102</v>
      </c>
      <c r="I44" s="20">
        <f>I7*'Assumption '!$F11</f>
        <v>104.04</v>
      </c>
      <c r="J44" s="20">
        <f>J7*'Assumption '!$F11</f>
        <v>106.1208</v>
      </c>
      <c r="K44" s="20">
        <f>K7*'Assumption '!$F11</f>
        <v>108.243216</v>
      </c>
      <c r="L44" s="20">
        <f>L7*'Assumption '!$F11</f>
        <v>110.4080803</v>
      </c>
      <c r="M44" s="20">
        <f>M7*'Assumption '!$F11</f>
        <v>112.6162419</v>
      </c>
    </row>
    <row r="45">
      <c r="A45" s="10" t="s">
        <v>26</v>
      </c>
      <c r="B45" s="20">
        <f>B7*'Assumption '!$F12</f>
        <v>0</v>
      </c>
      <c r="C45" s="20">
        <f>C7*'Assumption '!$F12</f>
        <v>0</v>
      </c>
      <c r="D45" s="20">
        <f>D7*'Assumption '!$F12</f>
        <v>0</v>
      </c>
      <c r="E45" s="20">
        <f>E7*'Assumption '!$F12</f>
        <v>0</v>
      </c>
      <c r="F45" s="20">
        <f>F7*'Assumption '!$F12</f>
        <v>0</v>
      </c>
      <c r="G45" s="20">
        <f>G7*'Assumption '!$F12</f>
        <v>1000</v>
      </c>
      <c r="H45" s="20">
        <f>H7*'Assumption '!$F12</f>
        <v>1020</v>
      </c>
      <c r="I45" s="20">
        <f>I7*'Assumption '!$F12</f>
        <v>1040.4</v>
      </c>
      <c r="J45" s="20">
        <f>J7*'Assumption '!$F12</f>
        <v>1061.208</v>
      </c>
      <c r="K45" s="20">
        <f>K7*'Assumption '!$F12</f>
        <v>1082.43216</v>
      </c>
      <c r="L45" s="20">
        <f>L7*'Assumption '!$F12</f>
        <v>1104.080803</v>
      </c>
      <c r="M45" s="20">
        <f>M7*'Assumption '!$F12</f>
        <v>1126.162419</v>
      </c>
    </row>
    <row r="46">
      <c r="A46" s="10" t="s">
        <v>27</v>
      </c>
      <c r="B46" s="20">
        <f>B7*'Assumption '!$F13</f>
        <v>0</v>
      </c>
      <c r="C46" s="20">
        <f>C7*'Assumption '!$F13</f>
        <v>0</v>
      </c>
      <c r="D46" s="20">
        <f>D7*'Assumption '!$F13</f>
        <v>0</v>
      </c>
      <c r="E46" s="20">
        <f>E7*'Assumption '!$F13</f>
        <v>0</v>
      </c>
      <c r="F46" s="20">
        <f>F7*'Assumption '!$F13</f>
        <v>0</v>
      </c>
      <c r="G46" s="20">
        <f>G7*'Assumption '!$F13</f>
        <v>1000</v>
      </c>
      <c r="H46" s="20">
        <f>H7*'Assumption '!$F13</f>
        <v>1020</v>
      </c>
      <c r="I46" s="20">
        <f>I7*'Assumption '!$F13</f>
        <v>1040.4</v>
      </c>
      <c r="J46" s="20">
        <f>J7*'Assumption '!$F13</f>
        <v>1061.208</v>
      </c>
      <c r="K46" s="20">
        <f>K7*'Assumption '!$F13</f>
        <v>1082.43216</v>
      </c>
      <c r="L46" s="20">
        <f>L7*'Assumption '!$F13</f>
        <v>1104.080803</v>
      </c>
      <c r="M46" s="20">
        <f>M7*'Assumption '!$F13</f>
        <v>1126.162419</v>
      </c>
    </row>
    <row r="47">
      <c r="A47" s="10" t="s">
        <v>28</v>
      </c>
      <c r="B47" s="20">
        <f>B7*'Assumption '!$F14</f>
        <v>0</v>
      </c>
      <c r="C47" s="20">
        <f>C7*'Assumption '!$F14</f>
        <v>0</v>
      </c>
      <c r="D47" s="20">
        <f>D7*'Assumption '!$F14</f>
        <v>0</v>
      </c>
      <c r="E47" s="20">
        <f>E7*'Assumption '!$F14</f>
        <v>0</v>
      </c>
      <c r="F47" s="20">
        <f>F7*'Assumption '!$F14</f>
        <v>0</v>
      </c>
      <c r="G47" s="20">
        <f>G7*'Assumption '!$F14</f>
        <v>1000</v>
      </c>
      <c r="H47" s="20">
        <f>H7*'Assumption '!$F14</f>
        <v>1020</v>
      </c>
      <c r="I47" s="20">
        <f>I7*'Assumption '!$F14</f>
        <v>1040.4</v>
      </c>
      <c r="J47" s="20">
        <f>J7*'Assumption '!$F14</f>
        <v>1061.208</v>
      </c>
      <c r="K47" s="20">
        <f>K7*'Assumption '!$F14</f>
        <v>1082.43216</v>
      </c>
      <c r="L47" s="20">
        <f>L7*'Assumption '!$F14</f>
        <v>1104.080803</v>
      </c>
      <c r="M47" s="20">
        <f>M7*'Assumption '!$F14</f>
        <v>1126.162419</v>
      </c>
    </row>
    <row r="48">
      <c r="A48" s="10" t="s">
        <v>29</v>
      </c>
      <c r="B48" s="20">
        <f>B7*'Assumption '!$F15</f>
        <v>0</v>
      </c>
      <c r="C48" s="20">
        <f>C7*'Assumption '!$F15</f>
        <v>0</v>
      </c>
      <c r="D48" s="20">
        <f>D7*'Assumption '!$F15</f>
        <v>0</v>
      </c>
      <c r="E48" s="20">
        <f>E7*'Assumption '!$F15</f>
        <v>0</v>
      </c>
      <c r="F48" s="20">
        <f>F7*'Assumption '!$F15</f>
        <v>0</v>
      </c>
      <c r="G48" s="20">
        <f>G7*'Assumption '!$F15</f>
        <v>200</v>
      </c>
      <c r="H48" s="20">
        <f>H7*'Assumption '!$F15</f>
        <v>204</v>
      </c>
      <c r="I48" s="20">
        <f>I7*'Assumption '!$F15</f>
        <v>208.08</v>
      </c>
      <c r="J48" s="20">
        <f>J7*'Assumption '!$F15</f>
        <v>212.2416</v>
      </c>
      <c r="K48" s="20">
        <f>K7*'Assumption '!$F15</f>
        <v>216.486432</v>
      </c>
      <c r="L48" s="20">
        <f>L7*'Assumption '!$F15</f>
        <v>220.8161606</v>
      </c>
      <c r="M48" s="20">
        <f>M7*'Assumption '!$F15</f>
        <v>225.2324839</v>
      </c>
    </row>
    <row r="49">
      <c r="A49" s="17"/>
    </row>
    <row r="50">
      <c r="A50" s="22" t="s">
        <v>50</v>
      </c>
    </row>
    <row r="51">
      <c r="A51" s="10" t="s">
        <v>24</v>
      </c>
      <c r="B51" s="20">
        <f t="shared" ref="B51:M51" si="1">B11+B19+B27+B35+B43</f>
        <v>700</v>
      </c>
      <c r="C51" s="20">
        <f t="shared" si="1"/>
        <v>716</v>
      </c>
      <c r="D51" s="20">
        <f t="shared" si="1"/>
        <v>1032.52</v>
      </c>
      <c r="E51" s="20">
        <f t="shared" si="1"/>
        <v>1058.5796</v>
      </c>
      <c r="F51" s="20">
        <f t="shared" si="1"/>
        <v>1085.469172</v>
      </c>
      <c r="G51" s="20">
        <f t="shared" si="1"/>
        <v>1113.217991</v>
      </c>
      <c r="H51" s="20">
        <f t="shared" si="1"/>
        <v>1141.856409</v>
      </c>
      <c r="I51" s="20">
        <f t="shared" si="1"/>
        <v>1171.415897</v>
      </c>
      <c r="J51" s="20">
        <f t="shared" si="1"/>
        <v>1201.929086</v>
      </c>
      <c r="K51" s="20">
        <f t="shared" si="1"/>
        <v>1233.429812</v>
      </c>
      <c r="L51" s="20">
        <f t="shared" si="1"/>
        <v>1265.95316</v>
      </c>
      <c r="M51" s="20">
        <f t="shared" si="1"/>
        <v>1299.535511</v>
      </c>
    </row>
    <row r="52">
      <c r="A52" s="10" t="s">
        <v>25</v>
      </c>
      <c r="B52" s="20">
        <f t="shared" ref="B52:M52" si="2">B12+B20+B28+B36+B44</f>
        <v>950</v>
      </c>
      <c r="C52" s="20">
        <f t="shared" si="2"/>
        <v>971</v>
      </c>
      <c r="D52" s="20">
        <f t="shared" si="2"/>
        <v>1142.62</v>
      </c>
      <c r="E52" s="20">
        <f t="shared" si="2"/>
        <v>1169.3816</v>
      </c>
      <c r="F52" s="20">
        <f t="shared" si="2"/>
        <v>1196.942212</v>
      </c>
      <c r="G52" s="20">
        <f t="shared" si="2"/>
        <v>1325.329142</v>
      </c>
      <c r="H52" s="20">
        <f t="shared" si="2"/>
        <v>1356.570692</v>
      </c>
      <c r="I52" s="20">
        <f t="shared" si="2"/>
        <v>1388.736203</v>
      </c>
      <c r="J52" s="20">
        <f t="shared" si="2"/>
        <v>1421.856887</v>
      </c>
      <c r="K52" s="20">
        <f t="shared" si="2"/>
        <v>1455.965091</v>
      </c>
      <c r="L52" s="20">
        <f t="shared" si="2"/>
        <v>1491.094333</v>
      </c>
      <c r="M52" s="20">
        <f t="shared" si="2"/>
        <v>1527.279352</v>
      </c>
    </row>
    <row r="53">
      <c r="A53" s="10" t="s">
        <v>26</v>
      </c>
      <c r="B53" s="20">
        <f t="shared" ref="B53:M53" si="3">B13+B21+B29+B37+B45</f>
        <v>9500</v>
      </c>
      <c r="C53" s="20">
        <f t="shared" si="3"/>
        <v>9710</v>
      </c>
      <c r="D53" s="20">
        <f t="shared" si="3"/>
        <v>11426.2</v>
      </c>
      <c r="E53" s="20">
        <f t="shared" si="3"/>
        <v>11693.816</v>
      </c>
      <c r="F53" s="20">
        <f t="shared" si="3"/>
        <v>11969.42212</v>
      </c>
      <c r="G53" s="20">
        <f t="shared" si="3"/>
        <v>13253.29142</v>
      </c>
      <c r="H53" s="20">
        <f t="shared" si="3"/>
        <v>13565.70692</v>
      </c>
      <c r="I53" s="20">
        <f t="shared" si="3"/>
        <v>13887.36203</v>
      </c>
      <c r="J53" s="20">
        <f t="shared" si="3"/>
        <v>14218.56887</v>
      </c>
      <c r="K53" s="20">
        <f t="shared" si="3"/>
        <v>14559.65091</v>
      </c>
      <c r="L53" s="20">
        <f t="shared" si="3"/>
        <v>14910.94333</v>
      </c>
      <c r="M53" s="20">
        <f t="shared" si="3"/>
        <v>15272.79352</v>
      </c>
    </row>
    <row r="54">
      <c r="A54" s="10" t="s">
        <v>27</v>
      </c>
      <c r="B54" s="20">
        <f t="shared" ref="B54:M54" si="4">B14+B22+B30+B38+B46</f>
        <v>9500</v>
      </c>
      <c r="C54" s="20">
        <f t="shared" si="4"/>
        <v>9710</v>
      </c>
      <c r="D54" s="20">
        <f t="shared" si="4"/>
        <v>11426.2</v>
      </c>
      <c r="E54" s="20">
        <f t="shared" si="4"/>
        <v>11693.816</v>
      </c>
      <c r="F54" s="20">
        <f t="shared" si="4"/>
        <v>11969.42212</v>
      </c>
      <c r="G54" s="20">
        <f t="shared" si="4"/>
        <v>13253.29142</v>
      </c>
      <c r="H54" s="20">
        <f t="shared" si="4"/>
        <v>13565.70692</v>
      </c>
      <c r="I54" s="20">
        <f t="shared" si="4"/>
        <v>13887.36203</v>
      </c>
      <c r="J54" s="20">
        <f t="shared" si="4"/>
        <v>14218.56887</v>
      </c>
      <c r="K54" s="20">
        <f t="shared" si="4"/>
        <v>14559.65091</v>
      </c>
      <c r="L54" s="20">
        <f t="shared" si="4"/>
        <v>14910.94333</v>
      </c>
      <c r="M54" s="20">
        <f t="shared" si="4"/>
        <v>15272.79352</v>
      </c>
    </row>
    <row r="55">
      <c r="A55" s="10" t="s">
        <v>28</v>
      </c>
      <c r="B55" s="20">
        <f t="shared" ref="B55:M55" si="5">B15+B23+B31+B39+B47</f>
        <v>9500</v>
      </c>
      <c r="C55" s="20">
        <f t="shared" si="5"/>
        <v>9710</v>
      </c>
      <c r="D55" s="20">
        <f t="shared" si="5"/>
        <v>11426.2</v>
      </c>
      <c r="E55" s="20">
        <f t="shared" si="5"/>
        <v>11693.816</v>
      </c>
      <c r="F55" s="20">
        <f t="shared" si="5"/>
        <v>11969.42212</v>
      </c>
      <c r="G55" s="20">
        <f t="shared" si="5"/>
        <v>13253.29142</v>
      </c>
      <c r="H55" s="20">
        <f t="shared" si="5"/>
        <v>13565.70692</v>
      </c>
      <c r="I55" s="20">
        <f t="shared" si="5"/>
        <v>13887.36203</v>
      </c>
      <c r="J55" s="20">
        <f t="shared" si="5"/>
        <v>14218.56887</v>
      </c>
      <c r="K55" s="20">
        <f t="shared" si="5"/>
        <v>14559.65091</v>
      </c>
      <c r="L55" s="20">
        <f t="shared" si="5"/>
        <v>14910.94333</v>
      </c>
      <c r="M55" s="20">
        <f t="shared" si="5"/>
        <v>15272.79352</v>
      </c>
    </row>
    <row r="56">
      <c r="A56" s="10" t="s">
        <v>29</v>
      </c>
      <c r="B56" s="20">
        <f t="shared" ref="B56:M56" si="6">B16+B24+B32+B40+B48</f>
        <v>650</v>
      </c>
      <c r="C56" s="20">
        <f t="shared" si="6"/>
        <v>659</v>
      </c>
      <c r="D56" s="20">
        <f t="shared" si="6"/>
        <v>668.14</v>
      </c>
      <c r="E56" s="20">
        <f t="shared" si="6"/>
        <v>677.4224</v>
      </c>
      <c r="F56" s="20">
        <f t="shared" si="6"/>
        <v>686.849644</v>
      </c>
      <c r="G56" s="20">
        <f t="shared" si="6"/>
        <v>896.4242208</v>
      </c>
      <c r="H56" s="20">
        <f t="shared" si="6"/>
        <v>910.1486651</v>
      </c>
      <c r="I56" s="20">
        <f t="shared" si="6"/>
        <v>924.1055578</v>
      </c>
      <c r="J56" s="20">
        <f t="shared" si="6"/>
        <v>938.2991275</v>
      </c>
      <c r="K56" s="20">
        <f t="shared" si="6"/>
        <v>952.7336832</v>
      </c>
      <c r="L56" s="20">
        <f t="shared" si="6"/>
        <v>967.4136158</v>
      </c>
      <c r="M56" s="20">
        <f t="shared" si="6"/>
        <v>982.3433996</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2.75"/>
    <col customWidth="1" min="2" max="2" width="6.25"/>
    <col customWidth="1" min="3" max="6" width="5.63"/>
    <col customWidth="1" min="7" max="7" width="6.5"/>
    <col customWidth="1" min="8" max="8" width="6.38"/>
    <col customWidth="1" min="9" max="13" width="6.5"/>
  </cols>
  <sheetData>
    <row r="1">
      <c r="A1" s="18"/>
      <c r="B1" s="18" t="s">
        <v>36</v>
      </c>
      <c r="C1" s="18" t="s">
        <v>37</v>
      </c>
      <c r="D1" s="18" t="s">
        <v>38</v>
      </c>
      <c r="E1" s="18" t="s">
        <v>39</v>
      </c>
      <c r="F1" s="18" t="s">
        <v>40</v>
      </c>
      <c r="G1" s="18" t="s">
        <v>41</v>
      </c>
      <c r="H1" s="18" t="s">
        <v>42</v>
      </c>
      <c r="I1" s="18" t="s">
        <v>43</v>
      </c>
      <c r="J1" s="18" t="s">
        <v>44</v>
      </c>
      <c r="K1" s="18" t="s">
        <v>45</v>
      </c>
      <c r="L1" s="18" t="s">
        <v>46</v>
      </c>
      <c r="M1" s="18" t="s">
        <v>47</v>
      </c>
      <c r="N1" s="19"/>
      <c r="O1" s="19"/>
      <c r="P1" s="19"/>
      <c r="Q1" s="19"/>
      <c r="R1" s="19"/>
      <c r="S1" s="19"/>
      <c r="T1" s="19"/>
      <c r="U1" s="19"/>
      <c r="V1" s="19"/>
      <c r="W1" s="19"/>
      <c r="X1" s="19"/>
      <c r="Y1" s="19"/>
      <c r="Z1" s="19"/>
    </row>
    <row r="2">
      <c r="A2" s="17" t="s">
        <v>51</v>
      </c>
      <c r="B2" s="23"/>
      <c r="C2" s="23"/>
      <c r="D2" s="16"/>
    </row>
    <row r="3">
      <c r="A3" s="10" t="s">
        <v>17</v>
      </c>
      <c r="B3" s="20">
        <f>'Calcs -1'!B3*'Assumption '!$D3</f>
        <v>9000</v>
      </c>
      <c r="C3" s="20">
        <f>'Calcs -1'!C3*'Assumption '!$D3</f>
        <v>9360</v>
      </c>
      <c r="D3" s="20">
        <f>'Calcs -1'!D3*'Assumption '!$D3</f>
        <v>9734.4</v>
      </c>
      <c r="E3" s="20">
        <f>'Calcs -1'!E3*'Assumption '!$D3</f>
        <v>10123.776</v>
      </c>
      <c r="F3" s="20">
        <f>'Calcs -1'!F3*'Assumption '!$D3</f>
        <v>10528.72704</v>
      </c>
      <c r="G3" s="20">
        <f>'Calcs -1'!G3*'Assumption '!$D3</f>
        <v>10949.87612</v>
      </c>
      <c r="H3" s="20">
        <f>'Calcs -1'!H3*'Assumption '!$D3</f>
        <v>11387.87117</v>
      </c>
      <c r="I3" s="20">
        <f>'Calcs -1'!I3*'Assumption '!$D3</f>
        <v>11843.38601</v>
      </c>
      <c r="J3" s="20">
        <f>'Calcs -1'!J3*'Assumption '!$D3</f>
        <v>12317.12145</v>
      </c>
      <c r="K3" s="20">
        <f>'Calcs -1'!K3*'Assumption '!$D3</f>
        <v>12809.80631</v>
      </c>
      <c r="L3" s="20">
        <f>'Calcs -1'!L3*'Assumption '!$D3</f>
        <v>13322.19856</v>
      </c>
      <c r="M3" s="20">
        <f>'Calcs -1'!M3*'Assumption '!$D3</f>
        <v>13855.08651</v>
      </c>
    </row>
    <row r="4">
      <c r="A4" s="10" t="s">
        <v>18</v>
      </c>
      <c r="B4" s="20">
        <f>'Calcs -1'!B4*'Assumption '!$D4</f>
        <v>10000</v>
      </c>
      <c r="C4" s="20">
        <f>'Calcs -1'!C4*'Assumption '!$D4</f>
        <v>10200</v>
      </c>
      <c r="D4" s="20">
        <f>'Calcs -1'!D4*'Assumption '!$D4</f>
        <v>10404</v>
      </c>
      <c r="E4" s="20">
        <f>'Calcs -1'!E4*'Assumption '!$D4</f>
        <v>10612.08</v>
      </c>
      <c r="F4" s="20">
        <f>'Calcs -1'!F4*'Assumption '!$D4</f>
        <v>10824.3216</v>
      </c>
      <c r="G4" s="20">
        <f>'Calcs -1'!G4*'Assumption '!$D4</f>
        <v>11040.80803</v>
      </c>
      <c r="H4" s="20">
        <f>'Calcs -1'!H4*'Assumption '!$D4</f>
        <v>11261.62419</v>
      </c>
      <c r="I4" s="20">
        <f>'Calcs -1'!I4*'Assumption '!$D4</f>
        <v>11486.85668</v>
      </c>
      <c r="J4" s="20">
        <f>'Calcs -1'!J4*'Assumption '!$D4</f>
        <v>11716.59381</v>
      </c>
      <c r="K4" s="20">
        <f>'Calcs -1'!K4*'Assumption '!$D4</f>
        <v>11950.92569</v>
      </c>
      <c r="L4" s="20">
        <f>'Calcs -1'!L4*'Assumption '!$D4</f>
        <v>12189.9442</v>
      </c>
      <c r="M4" s="20">
        <f>'Calcs -1'!M4*'Assumption '!$D4</f>
        <v>12433.74308</v>
      </c>
    </row>
    <row r="5">
      <c r="A5" s="10" t="s">
        <v>19</v>
      </c>
      <c r="B5" s="20">
        <f>'Calcs -1'!B5*'Assumption '!$D5</f>
        <v>20000</v>
      </c>
      <c r="C5" s="20">
        <f>'Calcs -1'!C5*'Assumption '!$D5</f>
        <v>20200</v>
      </c>
      <c r="D5" s="20">
        <f>'Calcs -1'!D5*'Assumption '!$D5</f>
        <v>20402</v>
      </c>
      <c r="E5" s="20">
        <f>'Calcs -1'!E5*'Assumption '!$D5</f>
        <v>20606.02</v>
      </c>
      <c r="F5" s="20">
        <f>'Calcs -1'!F5*'Assumption '!$D5</f>
        <v>20812.0802</v>
      </c>
      <c r="G5" s="20">
        <f>'Calcs -1'!G5*'Assumption '!$D5</f>
        <v>21020.201</v>
      </c>
      <c r="H5" s="20">
        <f>'Calcs -1'!H5*'Assumption '!$D5</f>
        <v>21230.40301</v>
      </c>
      <c r="I5" s="20">
        <f>'Calcs -1'!I5*'Assumption '!$D5</f>
        <v>21442.70704</v>
      </c>
      <c r="J5" s="20">
        <f>'Calcs -1'!J5*'Assumption '!$D5</f>
        <v>21657.13411</v>
      </c>
      <c r="K5" s="20">
        <f>'Calcs -1'!K5*'Assumption '!$D5</f>
        <v>21873.70545</v>
      </c>
      <c r="L5" s="20">
        <f>'Calcs -1'!L5*'Assumption '!$D5</f>
        <v>22092.44251</v>
      </c>
      <c r="M5" s="20">
        <f>'Calcs -1'!M5*'Assumption '!$D5</f>
        <v>22313.36693</v>
      </c>
    </row>
    <row r="6">
      <c r="A6" s="10" t="s">
        <v>20</v>
      </c>
      <c r="B6" s="20">
        <f>'Calcs -1'!B6*'Assumption '!$D6</f>
        <v>0</v>
      </c>
      <c r="C6" s="20">
        <f>'Calcs -1'!C6*'Assumption '!$D6</f>
        <v>0</v>
      </c>
      <c r="D6" s="20">
        <f>'Calcs -1'!D6*'Assumption '!$D6</f>
        <v>6750</v>
      </c>
      <c r="E6" s="20">
        <f>'Calcs -1'!E6*'Assumption '!$D6</f>
        <v>6952.5</v>
      </c>
      <c r="F6" s="20">
        <f>'Calcs -1'!F6*'Assumption '!$D6</f>
        <v>7161.075</v>
      </c>
      <c r="G6" s="20">
        <f>'Calcs -1'!G6*'Assumption '!$D6</f>
        <v>7375.90725</v>
      </c>
      <c r="H6" s="20">
        <f>'Calcs -1'!H6*'Assumption '!$D6</f>
        <v>7597.184468</v>
      </c>
      <c r="I6" s="20">
        <f>'Calcs -1'!I6*'Assumption '!$D6</f>
        <v>7825.100002</v>
      </c>
      <c r="J6" s="20">
        <f>'Calcs -1'!J6*'Assumption '!$D6</f>
        <v>8059.853002</v>
      </c>
      <c r="K6" s="20">
        <f>'Calcs -1'!K6*'Assumption '!$D6</f>
        <v>8301.648592</v>
      </c>
      <c r="L6" s="20">
        <f>'Calcs -1'!L6*'Assumption '!$D6</f>
        <v>8550.698049</v>
      </c>
      <c r="M6" s="20">
        <f>'Calcs -1'!M6*'Assumption '!$D6</f>
        <v>8807.218991</v>
      </c>
    </row>
    <row r="7">
      <c r="A7" s="10" t="s">
        <v>22</v>
      </c>
      <c r="B7" s="20">
        <f>'Calcs -1'!B7*'Assumption '!$D7</f>
        <v>0</v>
      </c>
      <c r="C7" s="20">
        <f>'Calcs -1'!C7*'Assumption '!$D7</f>
        <v>0</v>
      </c>
      <c r="D7" s="20">
        <f>'Calcs -1'!D7*'Assumption '!$D7</f>
        <v>0</v>
      </c>
      <c r="E7" s="20">
        <f>'Calcs -1'!E7*'Assumption '!$D7</f>
        <v>0</v>
      </c>
      <c r="F7" s="20">
        <f>'Calcs -1'!F7*'Assumption '!$D7</f>
        <v>0</v>
      </c>
      <c r="G7" s="20">
        <f>'Calcs -1'!G7*'Assumption '!$D7</f>
        <v>5500</v>
      </c>
      <c r="H7" s="20">
        <f>'Calcs -1'!H7*'Assumption '!$D7</f>
        <v>5610</v>
      </c>
      <c r="I7" s="20">
        <f>'Calcs -1'!I7*'Assumption '!$D7</f>
        <v>5722.2</v>
      </c>
      <c r="J7" s="20">
        <f>'Calcs -1'!J7*'Assumption '!$D7</f>
        <v>5836.644</v>
      </c>
      <c r="K7" s="20">
        <f>'Calcs -1'!K7*'Assumption '!$D7</f>
        <v>5953.37688</v>
      </c>
      <c r="L7" s="20">
        <f>'Calcs -1'!L7*'Assumption '!$D7</f>
        <v>6072.444418</v>
      </c>
      <c r="M7" s="20">
        <f>'Calcs -1'!M7*'Assumption '!$D7</f>
        <v>6193.893306</v>
      </c>
    </row>
    <row r="8">
      <c r="A8" s="17" t="s">
        <v>52</v>
      </c>
      <c r="B8" s="20">
        <f t="shared" ref="B8:M8" si="1">SUM(B3:B7)</f>
        <v>39000</v>
      </c>
      <c r="C8" s="20">
        <f t="shared" si="1"/>
        <v>39760</v>
      </c>
      <c r="D8" s="20">
        <f t="shared" si="1"/>
        <v>47290.4</v>
      </c>
      <c r="E8" s="20">
        <f t="shared" si="1"/>
        <v>48294.376</v>
      </c>
      <c r="F8" s="20">
        <f t="shared" si="1"/>
        <v>49326.20384</v>
      </c>
      <c r="G8" s="20">
        <f t="shared" si="1"/>
        <v>55886.79241</v>
      </c>
      <c r="H8" s="20">
        <f t="shared" si="1"/>
        <v>57087.08284</v>
      </c>
      <c r="I8" s="20">
        <f t="shared" si="1"/>
        <v>58320.24973</v>
      </c>
      <c r="J8" s="20">
        <f t="shared" si="1"/>
        <v>59587.34638</v>
      </c>
      <c r="K8" s="20">
        <f t="shared" si="1"/>
        <v>60889.46292</v>
      </c>
      <c r="L8" s="20">
        <f t="shared" si="1"/>
        <v>62227.72774</v>
      </c>
      <c r="M8" s="20">
        <f t="shared" si="1"/>
        <v>63603.30882</v>
      </c>
    </row>
    <row r="9">
      <c r="A9" s="19"/>
    </row>
    <row r="10">
      <c r="A10" s="17" t="s">
        <v>53</v>
      </c>
    </row>
    <row r="11">
      <c r="A11" s="10" t="s">
        <v>24</v>
      </c>
      <c r="B11" s="20">
        <f>'Calcs -1'!B51*'Assumption '!$B18</f>
        <v>5600</v>
      </c>
      <c r="C11" s="20">
        <f>'Calcs -1'!C51*'Assumption '!$B18</f>
        <v>5728</v>
      </c>
      <c r="D11" s="20">
        <f>'Calcs -1'!D51*'Assumption '!$B18</f>
        <v>8260.16</v>
      </c>
      <c r="E11" s="20">
        <f>'Calcs -1'!E51*'Assumption '!$B18</f>
        <v>8468.6368</v>
      </c>
      <c r="F11" s="20">
        <f>'Calcs -1'!F51*'Assumption '!$B18</f>
        <v>8683.753376</v>
      </c>
      <c r="G11" s="20">
        <f>'Calcs -1'!G51*'Assumption '!$B18</f>
        <v>8905.743926</v>
      </c>
      <c r="H11" s="20">
        <f>'Calcs -1'!H51*'Assumption '!$B18</f>
        <v>9134.85127</v>
      </c>
      <c r="I11" s="20">
        <f>'Calcs -1'!I51*'Assumption '!$B18</f>
        <v>9371.327175</v>
      </c>
      <c r="J11" s="20">
        <f>'Calcs -1'!J51*'Assumption '!$B18</f>
        <v>9615.432691</v>
      </c>
      <c r="K11" s="20">
        <f>'Calcs -1'!K51*'Assumption '!$B18</f>
        <v>9867.438499</v>
      </c>
      <c r="L11" s="20">
        <f>'Calcs -1'!L51*'Assumption '!$B18</f>
        <v>10127.62528</v>
      </c>
      <c r="M11" s="20">
        <f>'Calcs -1'!M51*'Assumption '!$B18</f>
        <v>10396.28409</v>
      </c>
    </row>
    <row r="12">
      <c r="A12" s="10" t="s">
        <v>25</v>
      </c>
      <c r="B12" s="20">
        <f>'Calcs -1'!B52*'Assumption '!$B19</f>
        <v>9500</v>
      </c>
      <c r="C12" s="20">
        <f>'Calcs -1'!C52*'Assumption '!$B19</f>
        <v>9710</v>
      </c>
      <c r="D12" s="20">
        <f>'Calcs -1'!D52*'Assumption '!$B19</f>
        <v>11426.2</v>
      </c>
      <c r="E12" s="20">
        <f>'Calcs -1'!E52*'Assumption '!$B19</f>
        <v>11693.816</v>
      </c>
      <c r="F12" s="20">
        <f>'Calcs -1'!F52*'Assumption '!$B19</f>
        <v>11969.42212</v>
      </c>
      <c r="G12" s="20">
        <f>'Calcs -1'!G52*'Assumption '!$B19</f>
        <v>13253.29142</v>
      </c>
      <c r="H12" s="20">
        <f>'Calcs -1'!H52*'Assumption '!$B19</f>
        <v>13565.70692</v>
      </c>
      <c r="I12" s="20">
        <f>'Calcs -1'!I52*'Assumption '!$B19</f>
        <v>13887.36203</v>
      </c>
      <c r="J12" s="20">
        <f>'Calcs -1'!J52*'Assumption '!$B19</f>
        <v>14218.56887</v>
      </c>
      <c r="K12" s="20">
        <f>'Calcs -1'!K52*'Assumption '!$B19</f>
        <v>14559.65091</v>
      </c>
      <c r="L12" s="20">
        <f>'Calcs -1'!L52*'Assumption '!$B19</f>
        <v>14910.94333</v>
      </c>
      <c r="M12" s="20">
        <f>'Calcs -1'!M52*'Assumption '!$B19</f>
        <v>15272.79352</v>
      </c>
    </row>
    <row r="13">
      <c r="A13" s="10" t="s">
        <v>26</v>
      </c>
      <c r="B13" s="20">
        <f>'Calcs -1'!B53*'Assumption '!$B20</f>
        <v>19000</v>
      </c>
      <c r="C13" s="20">
        <f>'Calcs -1'!C53*'Assumption '!$B20</f>
        <v>19420</v>
      </c>
      <c r="D13" s="20">
        <f>'Calcs -1'!D53*'Assumption '!$B20</f>
        <v>22852.4</v>
      </c>
      <c r="E13" s="20">
        <f>'Calcs -1'!E53*'Assumption '!$B20</f>
        <v>23387.632</v>
      </c>
      <c r="F13" s="20">
        <f>'Calcs -1'!F53*'Assumption '!$B20</f>
        <v>23938.84424</v>
      </c>
      <c r="G13" s="20">
        <f>'Calcs -1'!G53*'Assumption '!$B20</f>
        <v>26506.58283</v>
      </c>
      <c r="H13" s="20">
        <f>'Calcs -1'!H53*'Assumption '!$B20</f>
        <v>27131.41384</v>
      </c>
      <c r="I13" s="20">
        <f>'Calcs -1'!I53*'Assumption '!$B20</f>
        <v>27774.72405</v>
      </c>
      <c r="J13" s="20">
        <f>'Calcs -1'!J53*'Assumption '!$B20</f>
        <v>28437.13774</v>
      </c>
      <c r="K13" s="20">
        <f>'Calcs -1'!K53*'Assumption '!$B20</f>
        <v>29119.30182</v>
      </c>
      <c r="L13" s="20">
        <f>'Calcs -1'!L53*'Assumption '!$B20</f>
        <v>29821.88666</v>
      </c>
      <c r="M13" s="20">
        <f>'Calcs -1'!M53*'Assumption '!$B20</f>
        <v>30545.58704</v>
      </c>
    </row>
    <row r="14">
      <c r="A14" s="10" t="s">
        <v>27</v>
      </c>
      <c r="B14" s="20">
        <f>'Calcs -1'!B54*'Assumption '!$B21</f>
        <v>19000</v>
      </c>
      <c r="C14" s="20">
        <f>'Calcs -1'!C54*'Assumption '!$B21</f>
        <v>19420</v>
      </c>
      <c r="D14" s="20">
        <f>'Calcs -1'!D54*'Assumption '!$B21</f>
        <v>22852.4</v>
      </c>
      <c r="E14" s="20">
        <f>'Calcs -1'!E54*'Assumption '!$B21</f>
        <v>23387.632</v>
      </c>
      <c r="F14" s="20">
        <f>'Calcs -1'!F54*'Assumption '!$B21</f>
        <v>23938.84424</v>
      </c>
      <c r="G14" s="20">
        <f>'Calcs -1'!G54*'Assumption '!$B21</f>
        <v>26506.58283</v>
      </c>
      <c r="H14" s="20">
        <f>'Calcs -1'!H54*'Assumption '!$B21</f>
        <v>27131.41384</v>
      </c>
      <c r="I14" s="20">
        <f>'Calcs -1'!I54*'Assumption '!$B21</f>
        <v>27774.72405</v>
      </c>
      <c r="J14" s="20">
        <f>'Calcs -1'!J54*'Assumption '!$B21</f>
        <v>28437.13774</v>
      </c>
      <c r="K14" s="20">
        <f>'Calcs -1'!K54*'Assumption '!$B21</f>
        <v>29119.30182</v>
      </c>
      <c r="L14" s="20">
        <f>'Calcs -1'!L54*'Assumption '!$B21</f>
        <v>29821.88666</v>
      </c>
      <c r="M14" s="20">
        <f>'Calcs -1'!M54*'Assumption '!$B21</f>
        <v>30545.58704</v>
      </c>
    </row>
    <row r="15">
      <c r="A15" s="10" t="s">
        <v>28</v>
      </c>
      <c r="B15" s="20">
        <f>'Calcs -1'!B55*'Assumption '!$B22</f>
        <v>9500</v>
      </c>
      <c r="C15" s="20">
        <f>'Calcs -1'!C55*'Assumption '!$B22</f>
        <v>9710</v>
      </c>
      <c r="D15" s="20">
        <f>'Calcs -1'!D55*'Assumption '!$B22</f>
        <v>11426.2</v>
      </c>
      <c r="E15" s="20">
        <f>'Calcs -1'!E55*'Assumption '!$B22</f>
        <v>11693.816</v>
      </c>
      <c r="F15" s="20">
        <f>'Calcs -1'!F55*'Assumption '!$B22</f>
        <v>11969.42212</v>
      </c>
      <c r="G15" s="20">
        <f>'Calcs -1'!G55*'Assumption '!$B22</f>
        <v>13253.29142</v>
      </c>
      <c r="H15" s="20">
        <f>'Calcs -1'!H55*'Assumption '!$B22</f>
        <v>13565.70692</v>
      </c>
      <c r="I15" s="20">
        <f>'Calcs -1'!I55*'Assumption '!$B22</f>
        <v>13887.36203</v>
      </c>
      <c r="J15" s="20">
        <f>'Calcs -1'!J55*'Assumption '!$B22</f>
        <v>14218.56887</v>
      </c>
      <c r="K15" s="20">
        <f>'Calcs -1'!K55*'Assumption '!$B22</f>
        <v>14559.65091</v>
      </c>
      <c r="L15" s="20">
        <f>'Calcs -1'!L55*'Assumption '!$B22</f>
        <v>14910.94333</v>
      </c>
      <c r="M15" s="20">
        <f>'Calcs -1'!M55*'Assumption '!$B22</f>
        <v>15272.79352</v>
      </c>
    </row>
    <row r="16">
      <c r="A16" s="10" t="s">
        <v>29</v>
      </c>
      <c r="B16" s="20">
        <f>'Calcs -1'!B56*'Assumption '!$B23</f>
        <v>6500</v>
      </c>
      <c r="C16" s="20">
        <f>'Calcs -1'!C56*'Assumption '!$B23</f>
        <v>6590</v>
      </c>
      <c r="D16" s="20">
        <f>'Calcs -1'!D56*'Assumption '!$B23</f>
        <v>6681.4</v>
      </c>
      <c r="E16" s="20">
        <f>'Calcs -1'!E56*'Assumption '!$B23</f>
        <v>6774.224</v>
      </c>
      <c r="F16" s="20">
        <f>'Calcs -1'!F56*'Assumption '!$B23</f>
        <v>6868.49644</v>
      </c>
      <c r="G16" s="20">
        <f>'Calcs -1'!G56*'Assumption '!$B23</f>
        <v>8964.242208</v>
      </c>
      <c r="H16" s="20">
        <f>'Calcs -1'!H56*'Assumption '!$B23</f>
        <v>9101.486651</v>
      </c>
      <c r="I16" s="20">
        <f>'Calcs -1'!I56*'Assumption '!$B23</f>
        <v>9241.055578</v>
      </c>
      <c r="J16" s="20">
        <f>'Calcs -1'!J56*'Assumption '!$B23</f>
        <v>9382.991275</v>
      </c>
      <c r="K16" s="20">
        <f>'Calcs -1'!K56*'Assumption '!$B23</f>
        <v>9527.336832</v>
      </c>
      <c r="L16" s="20">
        <f>'Calcs -1'!L56*'Assumption '!$B23</f>
        <v>9674.136158</v>
      </c>
      <c r="M16" s="20">
        <f>'Calcs -1'!M56*'Assumption '!$B23</f>
        <v>9823.433996</v>
      </c>
    </row>
    <row r="17">
      <c r="A17" s="17"/>
    </row>
    <row r="18">
      <c r="A18" s="17" t="s">
        <v>54</v>
      </c>
      <c r="B18" s="20">
        <f t="shared" ref="B18:M18" si="2">SUM(B11:B16)</f>
        <v>69100</v>
      </c>
      <c r="C18" s="20">
        <f t="shared" si="2"/>
        <v>70578</v>
      </c>
      <c r="D18" s="20">
        <f t="shared" si="2"/>
        <v>83498.76</v>
      </c>
      <c r="E18" s="20">
        <f t="shared" si="2"/>
        <v>85405.7568</v>
      </c>
      <c r="F18" s="20">
        <f t="shared" si="2"/>
        <v>87368.78254</v>
      </c>
      <c r="G18" s="20">
        <f t="shared" si="2"/>
        <v>97389.73463</v>
      </c>
      <c r="H18" s="20">
        <f t="shared" si="2"/>
        <v>99630.57945</v>
      </c>
      <c r="I18" s="20">
        <f t="shared" si="2"/>
        <v>101936.5549</v>
      </c>
      <c r="J18" s="20">
        <f t="shared" si="2"/>
        <v>104309.8372</v>
      </c>
      <c r="K18" s="20">
        <f t="shared" si="2"/>
        <v>106752.6808</v>
      </c>
      <c r="L18" s="20">
        <f t="shared" si="2"/>
        <v>109267.4214</v>
      </c>
      <c r="M18" s="20">
        <f t="shared" si="2"/>
        <v>111856.4792</v>
      </c>
    </row>
    <row r="19">
      <c r="A19" s="19"/>
    </row>
    <row r="20">
      <c r="A20" s="17" t="s">
        <v>55</v>
      </c>
    </row>
    <row r="21">
      <c r="A21" s="19" t="s">
        <v>56</v>
      </c>
      <c r="B21" s="24">
        <f>'Assumption '!$B26</f>
        <v>10000</v>
      </c>
      <c r="C21" s="24">
        <f>'Assumption '!$B26</f>
        <v>10000</v>
      </c>
      <c r="D21" s="24">
        <f>'Assumption '!$B26</f>
        <v>10000</v>
      </c>
      <c r="E21" s="24">
        <f>'Assumption '!$B26</f>
        <v>10000</v>
      </c>
      <c r="F21" s="24">
        <f>'Assumption '!$B26</f>
        <v>10000</v>
      </c>
      <c r="G21" s="24">
        <f>'Assumption '!$B26</f>
        <v>10000</v>
      </c>
      <c r="H21" s="24">
        <f>'Assumption '!$B26</f>
        <v>10000</v>
      </c>
      <c r="I21" s="24">
        <f>'Assumption '!$B26</f>
        <v>10000</v>
      </c>
      <c r="J21" s="24">
        <f>'Assumption '!$B26</f>
        <v>10000</v>
      </c>
      <c r="K21" s="24">
        <f>'Assumption '!$B26</f>
        <v>10000</v>
      </c>
      <c r="L21" s="24">
        <f>'Assumption '!$B26</f>
        <v>10000</v>
      </c>
      <c r="M21" s="24">
        <f>'Assumption '!$B26</f>
        <v>10000</v>
      </c>
    </row>
    <row r="22">
      <c r="A22" s="19" t="s">
        <v>57</v>
      </c>
      <c r="B22" s="24">
        <f>'Assumption '!$B27</f>
        <v>2000</v>
      </c>
      <c r="C22" s="24">
        <f>'Assumption '!$B27</f>
        <v>2000</v>
      </c>
      <c r="D22" s="24">
        <f>'Assumption '!$B27</f>
        <v>2000</v>
      </c>
      <c r="E22" s="24">
        <f>'Assumption '!$B27</f>
        <v>2000</v>
      </c>
      <c r="F22" s="24">
        <f>'Assumption '!$B27</f>
        <v>2000</v>
      </c>
      <c r="G22" s="24">
        <f>'Assumption '!$B27</f>
        <v>2000</v>
      </c>
      <c r="H22" s="24">
        <f>'Assumption '!$B27</f>
        <v>2000</v>
      </c>
      <c r="I22" s="24">
        <f>'Assumption '!$B27</f>
        <v>2000</v>
      </c>
      <c r="J22" s="24">
        <f>'Assumption '!$B27</f>
        <v>2000</v>
      </c>
      <c r="K22" s="24">
        <f>'Assumption '!$B27</f>
        <v>2000</v>
      </c>
      <c r="L22" s="24">
        <f>'Assumption '!$B27</f>
        <v>2000</v>
      </c>
      <c r="M22" s="24">
        <f>'Assumption '!$B27</f>
        <v>2000</v>
      </c>
    </row>
    <row r="23">
      <c r="A23" s="19"/>
    </row>
    <row r="24">
      <c r="A24" s="17" t="s">
        <v>58</v>
      </c>
      <c r="B24" s="20">
        <f t="shared" ref="B24:M24" si="3">B18+B21+B22</f>
        <v>81100</v>
      </c>
      <c r="C24" s="20">
        <f t="shared" si="3"/>
        <v>82578</v>
      </c>
      <c r="D24" s="20">
        <f t="shared" si="3"/>
        <v>95498.76</v>
      </c>
      <c r="E24" s="20">
        <f t="shared" si="3"/>
        <v>97405.7568</v>
      </c>
      <c r="F24" s="20">
        <f t="shared" si="3"/>
        <v>99368.78254</v>
      </c>
      <c r="G24" s="20">
        <f t="shared" si="3"/>
        <v>109389.7346</v>
      </c>
      <c r="H24" s="20">
        <f t="shared" si="3"/>
        <v>111630.5794</v>
      </c>
      <c r="I24" s="20">
        <f t="shared" si="3"/>
        <v>113936.5549</v>
      </c>
      <c r="J24" s="20">
        <f t="shared" si="3"/>
        <v>116309.8372</v>
      </c>
      <c r="K24" s="20">
        <f t="shared" si="3"/>
        <v>118752.6808</v>
      </c>
      <c r="L24" s="20">
        <f t="shared" si="3"/>
        <v>121267.4214</v>
      </c>
      <c r="M24" s="20">
        <f t="shared" si="3"/>
        <v>123856.4792</v>
      </c>
    </row>
    <row r="25">
      <c r="A25" s="19"/>
    </row>
    <row r="26">
      <c r="A26" s="17" t="s">
        <v>59</v>
      </c>
      <c r="B26" s="10">
        <v>650.0</v>
      </c>
      <c r="C26" s="10">
        <v>877.0</v>
      </c>
      <c r="D26" s="10">
        <v>3210.0</v>
      </c>
      <c r="E26" s="10">
        <v>3511.0</v>
      </c>
      <c r="F26" s="10">
        <v>3820.0</v>
      </c>
      <c r="G26" s="10">
        <v>6137.0</v>
      </c>
      <c r="H26" s="10">
        <v>6502.0</v>
      </c>
      <c r="I26" s="10">
        <v>6877.0</v>
      </c>
      <c r="J26" s="10">
        <v>7261.0</v>
      </c>
      <c r="K26" s="10">
        <v>7655.0</v>
      </c>
      <c r="L26" s="10">
        <v>8060.0</v>
      </c>
      <c r="M26" s="10">
        <v>8474.0</v>
      </c>
    </row>
    <row r="27">
      <c r="A27" s="19"/>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63"/>
  </cols>
  <sheetData>
    <row r="1">
      <c r="A1" s="18"/>
      <c r="B1" s="18" t="s">
        <v>36</v>
      </c>
      <c r="C1" s="18" t="s">
        <v>37</v>
      </c>
      <c r="D1" s="18" t="s">
        <v>38</v>
      </c>
      <c r="E1" s="18" t="s">
        <v>39</v>
      </c>
      <c r="F1" s="18" t="s">
        <v>40</v>
      </c>
      <c r="G1" s="18" t="s">
        <v>41</v>
      </c>
      <c r="H1" s="18" t="s">
        <v>42</v>
      </c>
      <c r="I1" s="18" t="s">
        <v>43</v>
      </c>
      <c r="J1" s="18" t="s">
        <v>44</v>
      </c>
      <c r="K1" s="18" t="s">
        <v>45</v>
      </c>
      <c r="L1" s="18" t="s">
        <v>46</v>
      </c>
      <c r="M1" s="18" t="s">
        <v>47</v>
      </c>
      <c r="N1" s="19"/>
      <c r="O1" s="19"/>
      <c r="P1" s="19"/>
      <c r="Q1" s="19"/>
      <c r="R1" s="19"/>
      <c r="S1" s="19"/>
      <c r="T1" s="19"/>
      <c r="U1" s="19"/>
      <c r="V1" s="19"/>
      <c r="W1" s="19"/>
      <c r="X1" s="19"/>
      <c r="Y1" s="19"/>
      <c r="Z1" s="19"/>
    </row>
    <row r="2">
      <c r="A2" s="17" t="s">
        <v>60</v>
      </c>
    </row>
    <row r="3">
      <c r="A3" s="10" t="s">
        <v>24</v>
      </c>
      <c r="B3" s="20">
        <f>'Calcs -1'!B51*'Assumption '!$B18</f>
        <v>5600</v>
      </c>
      <c r="C3" s="20">
        <f>'Calcs -1'!C51*'Assumption '!$B18</f>
        <v>5728</v>
      </c>
      <c r="D3" s="20">
        <f>'Calcs -1'!D51*'Assumption '!$B18</f>
        <v>8260.16</v>
      </c>
      <c r="E3" s="20">
        <f>'Calcs -1'!E51*'Assumption '!$B18</f>
        <v>8468.6368</v>
      </c>
      <c r="F3" s="20">
        <f>'Calcs -1'!F51*'Assumption '!$B18</f>
        <v>8683.753376</v>
      </c>
      <c r="G3" s="20">
        <f>'Calcs -1'!G51*'Assumption '!$B18</f>
        <v>8905.743926</v>
      </c>
      <c r="H3" s="20">
        <f>'Calcs -1'!H51*'Assumption '!$B18</f>
        <v>9134.85127</v>
      </c>
      <c r="I3" s="20">
        <f>'Calcs -1'!I51*'Assumption '!$B18</f>
        <v>9371.327175</v>
      </c>
      <c r="J3" s="20">
        <f>'Calcs -1'!J51*'Assumption '!$B18</f>
        <v>9615.432691</v>
      </c>
      <c r="K3" s="20">
        <f>'Calcs -1'!K51*'Assumption '!$B18</f>
        <v>9867.438499</v>
      </c>
      <c r="L3" s="20">
        <f>'Calcs -1'!L51*'Assumption '!$B18</f>
        <v>10127.62528</v>
      </c>
      <c r="M3" s="20">
        <f>'Calcs -1'!M51*'Assumption '!$B18</f>
        <v>10396.28409</v>
      </c>
    </row>
    <row r="4">
      <c r="A4" s="10" t="s">
        <v>25</v>
      </c>
      <c r="B4" s="20">
        <f>'Calcs -1'!B52*'Assumption '!$B19</f>
        <v>9500</v>
      </c>
      <c r="C4" s="20">
        <f>'Calcs -1'!C52*'Assumption '!$B19</f>
        <v>9710</v>
      </c>
      <c r="D4" s="20">
        <f>'Calcs -1'!D52*'Assumption '!$B19</f>
        <v>11426.2</v>
      </c>
      <c r="E4" s="20">
        <f>'Calcs -1'!E52*'Assumption '!$B19</f>
        <v>11693.816</v>
      </c>
      <c r="F4" s="20">
        <f>'Calcs -1'!F52*'Assumption '!$B19</f>
        <v>11969.42212</v>
      </c>
      <c r="G4" s="20">
        <f>'Calcs -1'!G52*'Assumption '!$B19</f>
        <v>13253.29142</v>
      </c>
      <c r="H4" s="20">
        <f>'Calcs -1'!H52*'Assumption '!$B19</f>
        <v>13565.70692</v>
      </c>
      <c r="I4" s="20">
        <f>'Calcs -1'!I52*'Assumption '!$B19</f>
        <v>13887.36203</v>
      </c>
      <c r="J4" s="20">
        <f>'Calcs -1'!J52*'Assumption '!$B19</f>
        <v>14218.56887</v>
      </c>
      <c r="K4" s="20">
        <f>'Calcs -1'!K52*'Assumption '!$B19</f>
        <v>14559.65091</v>
      </c>
      <c r="L4" s="20">
        <f>'Calcs -1'!L52*'Assumption '!$B19</f>
        <v>14910.94333</v>
      </c>
      <c r="M4" s="20">
        <f>'Calcs -1'!M52*'Assumption '!$B19</f>
        <v>15272.79352</v>
      </c>
    </row>
    <row r="5">
      <c r="A5" s="10" t="s">
        <v>26</v>
      </c>
      <c r="B5" s="20">
        <f>'Calcs -1'!B53*'Assumption '!$B20</f>
        <v>19000</v>
      </c>
      <c r="C5" s="20">
        <f>'Calcs -1'!C53*'Assumption '!$B20</f>
        <v>19420</v>
      </c>
      <c r="D5" s="20">
        <f>'Calcs -1'!D53*'Assumption '!$B20</f>
        <v>22852.4</v>
      </c>
      <c r="E5" s="20">
        <f>'Calcs -1'!E53*'Assumption '!$B20</f>
        <v>23387.632</v>
      </c>
      <c r="F5" s="20">
        <f>'Calcs -1'!F53*'Assumption '!$B20</f>
        <v>23938.84424</v>
      </c>
      <c r="G5" s="20">
        <f>'Calcs -1'!G53*'Assumption '!$B20</f>
        <v>26506.58283</v>
      </c>
      <c r="H5" s="20">
        <f>'Calcs -1'!H53*'Assumption '!$B20</f>
        <v>27131.41384</v>
      </c>
      <c r="I5" s="20">
        <f>'Calcs -1'!I53*'Assumption '!$B20</f>
        <v>27774.72405</v>
      </c>
      <c r="J5" s="20">
        <f>'Calcs -1'!J53*'Assumption '!$B20</f>
        <v>28437.13774</v>
      </c>
      <c r="K5" s="20">
        <f>'Calcs -1'!K53*'Assumption '!$B20</f>
        <v>29119.30182</v>
      </c>
      <c r="L5" s="20">
        <f>'Calcs -1'!L53*'Assumption '!$B20</f>
        <v>29821.88666</v>
      </c>
      <c r="M5" s="20">
        <f>'Calcs -1'!M53*'Assumption '!$B20</f>
        <v>30545.58704</v>
      </c>
    </row>
    <row r="6">
      <c r="A6" s="10" t="s">
        <v>27</v>
      </c>
      <c r="B6" s="20">
        <f>'Calcs -1'!B54*'Assumption '!$B21</f>
        <v>19000</v>
      </c>
      <c r="C6" s="20">
        <f>'Calcs -1'!C54*'Assumption '!$B21</f>
        <v>19420</v>
      </c>
      <c r="D6" s="20">
        <f>'Calcs -1'!D54*'Assumption '!$B21</f>
        <v>22852.4</v>
      </c>
      <c r="E6" s="20">
        <f>'Calcs -1'!E54*'Assumption '!$B21</f>
        <v>23387.632</v>
      </c>
      <c r="F6" s="20">
        <f>'Calcs -1'!F54*'Assumption '!$B21</f>
        <v>23938.84424</v>
      </c>
      <c r="G6" s="20">
        <f>'Calcs -1'!G54*'Assumption '!$B21</f>
        <v>26506.58283</v>
      </c>
      <c r="H6" s="20">
        <f>'Calcs -1'!H54*'Assumption '!$B21</f>
        <v>27131.41384</v>
      </c>
      <c r="I6" s="20">
        <f>'Calcs -1'!I54*'Assumption '!$B21</f>
        <v>27774.72405</v>
      </c>
      <c r="J6" s="20">
        <f>'Calcs -1'!J54*'Assumption '!$B21</f>
        <v>28437.13774</v>
      </c>
      <c r="K6" s="20">
        <f>'Calcs -1'!K54*'Assumption '!$B21</f>
        <v>29119.30182</v>
      </c>
      <c r="L6" s="20">
        <f>'Calcs -1'!L54*'Assumption '!$B21</f>
        <v>29821.88666</v>
      </c>
      <c r="M6" s="20">
        <f>'Calcs -1'!M54*'Assumption '!$B21</f>
        <v>30545.58704</v>
      </c>
    </row>
    <row r="7">
      <c r="A7" s="10" t="s">
        <v>28</v>
      </c>
      <c r="B7" s="20">
        <f>'Calcs -1'!B55*'Assumption '!$B22</f>
        <v>9500</v>
      </c>
      <c r="C7" s="20">
        <f>'Calcs -1'!C55*'Assumption '!$B22</f>
        <v>9710</v>
      </c>
      <c r="D7" s="20">
        <f>'Calcs -1'!D55*'Assumption '!$B22</f>
        <v>11426.2</v>
      </c>
      <c r="E7" s="20">
        <f>'Calcs -1'!E55*'Assumption '!$B22</f>
        <v>11693.816</v>
      </c>
      <c r="F7" s="20">
        <f>'Calcs -1'!F55*'Assumption '!$B22</f>
        <v>11969.42212</v>
      </c>
      <c r="G7" s="20">
        <f>'Calcs -1'!G55*'Assumption '!$B22</f>
        <v>13253.29142</v>
      </c>
      <c r="H7" s="20">
        <f>'Calcs -1'!H55*'Assumption '!$B22</f>
        <v>13565.70692</v>
      </c>
      <c r="I7" s="20">
        <f>'Calcs -1'!I55*'Assumption '!$B22</f>
        <v>13887.36203</v>
      </c>
      <c r="J7" s="20">
        <f>'Calcs -1'!J55*'Assumption '!$B22</f>
        <v>14218.56887</v>
      </c>
      <c r="K7" s="20">
        <f>'Calcs -1'!K55*'Assumption '!$B22</f>
        <v>14559.65091</v>
      </c>
      <c r="L7" s="20">
        <f>'Calcs -1'!L55*'Assumption '!$B22</f>
        <v>14910.94333</v>
      </c>
      <c r="M7" s="20">
        <f>'Calcs -1'!M55*'Assumption '!$B22</f>
        <v>15272.79352</v>
      </c>
    </row>
    <row r="8">
      <c r="A8" s="10" t="s">
        <v>29</v>
      </c>
      <c r="B8" s="20">
        <f>'Calcs -1'!B56*'Assumption '!$B23</f>
        <v>6500</v>
      </c>
      <c r="C8" s="20">
        <f>'Calcs -1'!C56*'Assumption '!$B23</f>
        <v>6590</v>
      </c>
      <c r="D8" s="20">
        <f>'Calcs -1'!D56*'Assumption '!$B23</f>
        <v>6681.4</v>
      </c>
      <c r="E8" s="20">
        <f>'Calcs -1'!E56*'Assumption '!$B23</f>
        <v>6774.224</v>
      </c>
      <c r="F8" s="20">
        <f>'Calcs -1'!F56*'Assumption '!$B23</f>
        <v>6868.49644</v>
      </c>
      <c r="G8" s="20">
        <f>'Calcs -1'!G56*'Assumption '!$B23</f>
        <v>8964.242208</v>
      </c>
      <c r="H8" s="20">
        <f>'Calcs -1'!H56*'Assumption '!$B23</f>
        <v>9101.486651</v>
      </c>
      <c r="I8" s="20">
        <f>'Calcs -1'!I56*'Assumption '!$B23</f>
        <v>9241.055578</v>
      </c>
      <c r="J8" s="20">
        <f>'Calcs -1'!J56*'Assumption '!$B23</f>
        <v>9382.991275</v>
      </c>
      <c r="K8" s="20">
        <f>'Calcs -1'!K56*'Assumption '!$B23</f>
        <v>9527.336832</v>
      </c>
      <c r="L8" s="20">
        <f>'Calcs -1'!L56*'Assumption '!$B23</f>
        <v>9674.136158</v>
      </c>
      <c r="M8" s="20">
        <f>'Calcs -1'!M56*'Assumption '!$B23</f>
        <v>9823.433996</v>
      </c>
    </row>
    <row r="9">
      <c r="A9" s="17" t="s">
        <v>61</v>
      </c>
      <c r="B9" s="20">
        <f t="shared" ref="B9:M9" si="1">SUM(B2:B8)</f>
        <v>69100</v>
      </c>
      <c r="C9" s="20">
        <f t="shared" si="1"/>
        <v>70578</v>
      </c>
      <c r="D9" s="20">
        <f t="shared" si="1"/>
        <v>83498.76</v>
      </c>
      <c r="E9" s="20">
        <f t="shared" si="1"/>
        <v>85405.7568</v>
      </c>
      <c r="F9" s="20">
        <f t="shared" si="1"/>
        <v>87368.78254</v>
      </c>
      <c r="G9" s="20">
        <f t="shared" si="1"/>
        <v>97389.73463</v>
      </c>
      <c r="H9" s="20">
        <f t="shared" si="1"/>
        <v>99630.57945</v>
      </c>
      <c r="I9" s="20">
        <f t="shared" si="1"/>
        <v>101936.5549</v>
      </c>
      <c r="J9" s="20">
        <f t="shared" si="1"/>
        <v>104309.8372</v>
      </c>
      <c r="K9" s="20">
        <f t="shared" si="1"/>
        <v>106752.6808</v>
      </c>
      <c r="L9" s="20">
        <f t="shared" si="1"/>
        <v>109267.4214</v>
      </c>
      <c r="M9" s="20">
        <f t="shared" si="1"/>
        <v>111856.4792</v>
      </c>
    </row>
    <row r="10">
      <c r="A10" s="19"/>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2.38"/>
  </cols>
  <sheetData>
    <row r="1">
      <c r="A1" s="18"/>
      <c r="B1" s="18" t="s">
        <v>36</v>
      </c>
      <c r="C1" s="18" t="s">
        <v>37</v>
      </c>
      <c r="D1" s="18" t="s">
        <v>38</v>
      </c>
      <c r="E1" s="18" t="s">
        <v>39</v>
      </c>
      <c r="F1" s="18" t="s">
        <v>40</v>
      </c>
      <c r="G1" s="18" t="s">
        <v>41</v>
      </c>
      <c r="H1" s="18" t="s">
        <v>42</v>
      </c>
      <c r="I1" s="18" t="s">
        <v>43</v>
      </c>
      <c r="J1" s="18" t="s">
        <v>44</v>
      </c>
      <c r="K1" s="18" t="s">
        <v>45</v>
      </c>
      <c r="L1" s="18" t="s">
        <v>46</v>
      </c>
      <c r="M1" s="18" t="s">
        <v>47</v>
      </c>
      <c r="N1" s="19"/>
      <c r="O1" s="19"/>
      <c r="P1" s="19"/>
      <c r="Q1" s="19"/>
      <c r="R1" s="19"/>
      <c r="S1" s="19"/>
      <c r="T1" s="19"/>
      <c r="U1" s="19"/>
      <c r="V1" s="19"/>
      <c r="W1" s="19"/>
      <c r="X1" s="19"/>
      <c r="Y1" s="19"/>
      <c r="Z1" s="19"/>
    </row>
    <row r="2">
      <c r="A2" s="17" t="s">
        <v>62</v>
      </c>
    </row>
    <row r="3">
      <c r="A3" s="19" t="s">
        <v>63</v>
      </c>
      <c r="B3" s="20">
        <f>'Sales and cost'!B8</f>
        <v>39000</v>
      </c>
      <c r="C3" s="20">
        <f>'Sales and cost'!C8</f>
        <v>39760</v>
      </c>
      <c r="D3" s="20">
        <f>'Sales and cost'!D8</f>
        <v>47290.4</v>
      </c>
      <c r="E3" s="20">
        <f>'Sales and cost'!E8</f>
        <v>48294.376</v>
      </c>
      <c r="F3" s="20">
        <f>'Sales and cost'!F8</f>
        <v>49326.20384</v>
      </c>
      <c r="G3" s="20">
        <f>'Sales and cost'!G8</f>
        <v>55886.79241</v>
      </c>
      <c r="H3" s="20">
        <f>'Sales and cost'!H8</f>
        <v>57087.08284</v>
      </c>
      <c r="I3" s="20">
        <f>'Sales and cost'!I8</f>
        <v>58320.24973</v>
      </c>
      <c r="J3" s="20">
        <f>'Sales and cost'!J8</f>
        <v>59587.34638</v>
      </c>
      <c r="K3" s="20">
        <f>'Sales and cost'!K8</f>
        <v>60889.46292</v>
      </c>
      <c r="L3" s="20">
        <f>'Sales and cost'!L8</f>
        <v>62227.72774</v>
      </c>
      <c r="M3" s="20">
        <f>'Sales and cost'!M8</f>
        <v>63603.30882</v>
      </c>
    </row>
    <row r="4">
      <c r="A4" s="19"/>
    </row>
    <row r="5">
      <c r="A5" s="17" t="s">
        <v>64</v>
      </c>
    </row>
    <row r="6">
      <c r="A6" s="19" t="s">
        <v>65</v>
      </c>
      <c r="B6" s="20">
        <f>Purchase!B9</f>
        <v>69100</v>
      </c>
      <c r="C6" s="20">
        <f>Purchase!C9</f>
        <v>70578</v>
      </c>
      <c r="D6" s="20">
        <f>Purchase!D9</f>
        <v>83498.76</v>
      </c>
      <c r="E6" s="20">
        <f>Purchase!E9</f>
        <v>85405.7568</v>
      </c>
      <c r="F6" s="20">
        <f>Purchase!F9</f>
        <v>87368.78254</v>
      </c>
      <c r="G6" s="20">
        <f>Purchase!G9</f>
        <v>97389.73463</v>
      </c>
      <c r="H6" s="20">
        <f>Purchase!H9</f>
        <v>99630.57945</v>
      </c>
      <c r="I6" s="20">
        <f>Purchase!I9</f>
        <v>101936.5549</v>
      </c>
      <c r="J6" s="20">
        <f>Purchase!J9</f>
        <v>104309.8372</v>
      </c>
      <c r="K6" s="20">
        <f>Purchase!K9</f>
        <v>106752.6808</v>
      </c>
      <c r="L6" s="20">
        <f>Purchase!L9</f>
        <v>109267.4214</v>
      </c>
      <c r="M6" s="20">
        <f>Purchase!M9</f>
        <v>111856.4792</v>
      </c>
    </row>
    <row r="7">
      <c r="A7" s="19" t="s">
        <v>66</v>
      </c>
      <c r="B7" s="24">
        <f>'Sales and cost'!B21+'Sales and cost'!B22</f>
        <v>12000</v>
      </c>
      <c r="C7" s="24">
        <f>'Sales and cost'!C21+'Sales and cost'!C22</f>
        <v>12000</v>
      </c>
      <c r="D7" s="24">
        <f>'Sales and cost'!D21+'Sales and cost'!D22</f>
        <v>12000</v>
      </c>
      <c r="E7" s="24">
        <f>'Sales and cost'!E21+'Sales and cost'!E22</f>
        <v>12000</v>
      </c>
      <c r="F7" s="24">
        <f>'Sales and cost'!F21+'Sales and cost'!F22</f>
        <v>12000</v>
      </c>
      <c r="G7" s="24">
        <f>'Sales and cost'!G21+'Sales and cost'!G22</f>
        <v>12000</v>
      </c>
      <c r="H7" s="24">
        <f>'Sales and cost'!H21+'Sales and cost'!H22</f>
        <v>12000</v>
      </c>
      <c r="I7" s="24">
        <f>'Sales and cost'!I21+'Sales and cost'!I22</f>
        <v>12000</v>
      </c>
      <c r="J7" s="24">
        <f>'Sales and cost'!J21+'Sales and cost'!J22</f>
        <v>12000</v>
      </c>
      <c r="K7" s="24">
        <f>'Sales and cost'!K21+'Sales and cost'!K22</f>
        <v>12000</v>
      </c>
      <c r="L7" s="24">
        <f>'Sales and cost'!L21+'Sales and cost'!L22</f>
        <v>12000</v>
      </c>
      <c r="M7" s="24">
        <f>'Sales and cost'!M21+'Sales and cost'!M22</f>
        <v>12000</v>
      </c>
    </row>
    <row r="8">
      <c r="A8" s="19"/>
    </row>
    <row r="9">
      <c r="A9" s="19" t="s">
        <v>67</v>
      </c>
      <c r="B9" s="10">
        <v>650.0</v>
      </c>
      <c r="C9" s="10">
        <v>877.0</v>
      </c>
      <c r="D9" s="10">
        <v>3210.0</v>
      </c>
      <c r="E9" s="10">
        <v>3511.0</v>
      </c>
      <c r="F9" s="10">
        <v>3819.0</v>
      </c>
      <c r="G9" s="10">
        <v>6137.0</v>
      </c>
      <c r="H9" s="10">
        <v>6502.0</v>
      </c>
      <c r="I9" s="10">
        <v>6877.0</v>
      </c>
      <c r="J9" s="10">
        <v>7261.0</v>
      </c>
      <c r="K9" s="10">
        <v>7655.0</v>
      </c>
      <c r="L9" s="10">
        <v>8060.0</v>
      </c>
      <c r="M9" s="10">
        <v>8474.0</v>
      </c>
    </row>
    <row r="10">
      <c r="A10" s="19"/>
    </row>
    <row r="11">
      <c r="A11" s="17" t="s">
        <v>68</v>
      </c>
    </row>
    <row r="12">
      <c r="A12" s="19" t="s">
        <v>69</v>
      </c>
      <c r="B12" s="10">
        <v>0.0</v>
      </c>
      <c r="C12" s="24">
        <f t="shared" ref="C12:M12" si="1">B14</f>
        <v>650</v>
      </c>
      <c r="D12" s="24">
        <f t="shared" si="1"/>
        <v>1527</v>
      </c>
      <c r="E12" s="24">
        <f t="shared" si="1"/>
        <v>4737</v>
      </c>
      <c r="F12" s="24">
        <f t="shared" si="1"/>
        <v>8247</v>
      </c>
      <c r="G12" s="24">
        <f t="shared" si="1"/>
        <v>12067</v>
      </c>
      <c r="H12" s="24">
        <f t="shared" si="1"/>
        <v>18204</v>
      </c>
      <c r="I12" s="24">
        <f t="shared" si="1"/>
        <v>24706</v>
      </c>
      <c r="J12" s="24">
        <f t="shared" si="1"/>
        <v>31583</v>
      </c>
      <c r="K12" s="24">
        <f t="shared" si="1"/>
        <v>38844</v>
      </c>
      <c r="L12" s="24">
        <f t="shared" si="1"/>
        <v>46499</v>
      </c>
      <c r="M12" s="24">
        <f t="shared" si="1"/>
        <v>54559</v>
      </c>
    </row>
    <row r="13">
      <c r="A13" s="25" t="s">
        <v>67</v>
      </c>
      <c r="B13" s="24">
        <f t="shared" ref="B13:M13" si="2">B9</f>
        <v>650</v>
      </c>
      <c r="C13" s="24">
        <f t="shared" si="2"/>
        <v>877</v>
      </c>
      <c r="D13" s="24">
        <f t="shared" si="2"/>
        <v>3210</v>
      </c>
      <c r="E13" s="24">
        <f t="shared" si="2"/>
        <v>3511</v>
      </c>
      <c r="F13" s="24">
        <f t="shared" si="2"/>
        <v>3819</v>
      </c>
      <c r="G13" s="24">
        <f t="shared" si="2"/>
        <v>6137</v>
      </c>
      <c r="H13" s="24">
        <f t="shared" si="2"/>
        <v>6502</v>
      </c>
      <c r="I13" s="24">
        <f t="shared" si="2"/>
        <v>6877</v>
      </c>
      <c r="J13" s="24">
        <f t="shared" si="2"/>
        <v>7261</v>
      </c>
      <c r="K13" s="24">
        <f t="shared" si="2"/>
        <v>7655</v>
      </c>
      <c r="L13" s="24">
        <f t="shared" si="2"/>
        <v>8060</v>
      </c>
      <c r="M13" s="24">
        <f t="shared" si="2"/>
        <v>8474</v>
      </c>
    </row>
    <row r="14">
      <c r="A14" s="19" t="s">
        <v>70</v>
      </c>
      <c r="B14" s="24">
        <f t="shared" ref="B14:D14" si="3">B12+B13</f>
        <v>650</v>
      </c>
      <c r="C14" s="24">
        <f t="shared" si="3"/>
        <v>1527</v>
      </c>
      <c r="D14" s="24">
        <f t="shared" si="3"/>
        <v>4737</v>
      </c>
      <c r="E14" s="10">
        <v>8247.0</v>
      </c>
      <c r="F14" s="10">
        <v>12067.0</v>
      </c>
      <c r="G14" s="24">
        <f t="shared" ref="G14:L14" si="4">G12+G13</f>
        <v>18204</v>
      </c>
      <c r="H14" s="24">
        <f t="shared" si="4"/>
        <v>24706</v>
      </c>
      <c r="I14" s="24">
        <f t="shared" si="4"/>
        <v>31583</v>
      </c>
      <c r="J14" s="24">
        <f t="shared" si="4"/>
        <v>38844</v>
      </c>
      <c r="K14" s="24">
        <f t="shared" si="4"/>
        <v>46499</v>
      </c>
      <c r="L14" s="24">
        <f t="shared" si="4"/>
        <v>54559</v>
      </c>
      <c r="M14" s="10">
        <v>63033.0</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s>
  <sheetData>
    <row r="1">
      <c r="A1" s="18"/>
      <c r="B1" s="18" t="s">
        <v>36</v>
      </c>
      <c r="C1" s="18" t="s">
        <v>37</v>
      </c>
      <c r="D1" s="18" t="s">
        <v>38</v>
      </c>
      <c r="E1" s="18" t="s">
        <v>39</v>
      </c>
      <c r="F1" s="18" t="s">
        <v>40</v>
      </c>
      <c r="G1" s="18" t="s">
        <v>41</v>
      </c>
      <c r="H1" s="18" t="s">
        <v>42</v>
      </c>
      <c r="I1" s="18" t="s">
        <v>43</v>
      </c>
      <c r="J1" s="18" t="s">
        <v>44</v>
      </c>
      <c r="K1" s="18" t="s">
        <v>45</v>
      </c>
      <c r="L1" s="18" t="s">
        <v>46</v>
      </c>
      <c r="M1" s="18" t="s">
        <v>47</v>
      </c>
      <c r="N1" s="19"/>
      <c r="O1" s="19"/>
      <c r="P1" s="19"/>
      <c r="Q1" s="19"/>
      <c r="R1" s="19"/>
      <c r="S1" s="19"/>
      <c r="T1" s="19"/>
      <c r="U1" s="19"/>
      <c r="V1" s="19"/>
      <c r="W1" s="19"/>
      <c r="X1" s="19"/>
      <c r="Y1" s="19"/>
      <c r="Z1" s="19"/>
    </row>
    <row r="2">
      <c r="A2" s="17" t="s">
        <v>71</v>
      </c>
    </row>
    <row r="3">
      <c r="A3" s="19" t="s">
        <v>68</v>
      </c>
      <c r="B3" s="24">
        <f>'Cash Detail'!B14</f>
        <v>650</v>
      </c>
      <c r="C3" s="24">
        <f>'Cash Detail'!C14</f>
        <v>1527</v>
      </c>
      <c r="D3" s="24">
        <f>'Cash Detail'!D14</f>
        <v>4737</v>
      </c>
      <c r="E3" s="24">
        <f>'Cash Detail'!E14</f>
        <v>8247</v>
      </c>
      <c r="F3" s="24">
        <f>'Cash Detail'!F14</f>
        <v>12067</v>
      </c>
      <c r="G3" s="24">
        <f>'Cash Detail'!G14</f>
        <v>18204</v>
      </c>
      <c r="H3" s="24">
        <f>'Cash Detail'!H14</f>
        <v>24706</v>
      </c>
      <c r="I3" s="24">
        <f>'Cash Detail'!I14</f>
        <v>31583</v>
      </c>
      <c r="J3" s="24">
        <f>'Cash Detail'!J14</f>
        <v>38844</v>
      </c>
      <c r="K3" s="24">
        <f>'Cash Detail'!K14</f>
        <v>46499</v>
      </c>
      <c r="L3" s="24">
        <f>'Cash Detail'!L14</f>
        <v>54559</v>
      </c>
      <c r="M3" s="24">
        <f>'Cash Detail'!M14</f>
        <v>63033</v>
      </c>
    </row>
    <row r="4">
      <c r="A4" s="17"/>
    </row>
    <row r="5">
      <c r="A5" s="17" t="s">
        <v>72</v>
      </c>
      <c r="B5" s="24">
        <f t="shared" ref="B5:M5" si="1">B3</f>
        <v>650</v>
      </c>
      <c r="C5" s="24">
        <f t="shared" si="1"/>
        <v>1527</v>
      </c>
      <c r="D5" s="24">
        <f t="shared" si="1"/>
        <v>4737</v>
      </c>
      <c r="E5" s="24">
        <f t="shared" si="1"/>
        <v>8247</v>
      </c>
      <c r="F5" s="24">
        <f t="shared" si="1"/>
        <v>12067</v>
      </c>
      <c r="G5" s="24">
        <f t="shared" si="1"/>
        <v>18204</v>
      </c>
      <c r="H5" s="24">
        <f t="shared" si="1"/>
        <v>24706</v>
      </c>
      <c r="I5" s="24">
        <f t="shared" si="1"/>
        <v>31583</v>
      </c>
      <c r="J5" s="24">
        <f t="shared" si="1"/>
        <v>38844</v>
      </c>
      <c r="K5" s="24">
        <f t="shared" si="1"/>
        <v>46499</v>
      </c>
      <c r="L5" s="24">
        <f t="shared" si="1"/>
        <v>54559</v>
      </c>
      <c r="M5" s="24">
        <f t="shared" si="1"/>
        <v>63033</v>
      </c>
    </row>
    <row r="6">
      <c r="A6" s="19"/>
    </row>
    <row r="7">
      <c r="A7" s="17" t="s">
        <v>73</v>
      </c>
    </row>
    <row r="8">
      <c r="A8" s="17"/>
    </row>
    <row r="9">
      <c r="A9" s="17" t="s">
        <v>74</v>
      </c>
      <c r="B9" s="10">
        <v>0.0</v>
      </c>
      <c r="C9" s="10">
        <v>0.0</v>
      </c>
      <c r="D9" s="10">
        <v>0.0</v>
      </c>
      <c r="E9" s="10">
        <v>0.0</v>
      </c>
      <c r="F9" s="10">
        <v>0.0</v>
      </c>
      <c r="G9" s="10">
        <v>0.0</v>
      </c>
      <c r="H9" s="10">
        <v>0.0</v>
      </c>
      <c r="I9" s="10">
        <v>0.0</v>
      </c>
      <c r="J9" s="10">
        <v>0.0</v>
      </c>
      <c r="K9" s="10">
        <v>0.0</v>
      </c>
      <c r="L9" s="10">
        <v>0.0</v>
      </c>
      <c r="M9" s="10">
        <v>0.0</v>
      </c>
    </row>
    <row r="10">
      <c r="A10" s="19"/>
    </row>
    <row r="11">
      <c r="A11" s="17" t="s">
        <v>75</v>
      </c>
      <c r="B11" s="24">
        <f t="shared" ref="B11:M11" si="2">B5-B9</f>
        <v>650</v>
      </c>
      <c r="C11" s="24">
        <f t="shared" si="2"/>
        <v>1527</v>
      </c>
      <c r="D11" s="24">
        <f t="shared" si="2"/>
        <v>4737</v>
      </c>
      <c r="E11" s="24">
        <f t="shared" si="2"/>
        <v>8247</v>
      </c>
      <c r="F11" s="24">
        <f t="shared" si="2"/>
        <v>12067</v>
      </c>
      <c r="G11" s="24">
        <f t="shared" si="2"/>
        <v>18204</v>
      </c>
      <c r="H11" s="24">
        <f t="shared" si="2"/>
        <v>24706</v>
      </c>
      <c r="I11" s="24">
        <f t="shared" si="2"/>
        <v>31583</v>
      </c>
      <c r="J11" s="24">
        <f t="shared" si="2"/>
        <v>38844</v>
      </c>
      <c r="K11" s="24">
        <f t="shared" si="2"/>
        <v>46499</v>
      </c>
      <c r="L11" s="24">
        <f t="shared" si="2"/>
        <v>54559</v>
      </c>
      <c r="M11" s="24">
        <f t="shared" si="2"/>
        <v>63033</v>
      </c>
    </row>
    <row r="12">
      <c r="A12" s="19"/>
    </row>
    <row r="13">
      <c r="A13" s="19" t="s">
        <v>76</v>
      </c>
      <c r="B13" s="10">
        <v>0.0</v>
      </c>
      <c r="C13" s="24">
        <f t="shared" ref="C13:M13" si="3">B15</f>
        <v>650</v>
      </c>
      <c r="D13" s="24">
        <f t="shared" si="3"/>
        <v>1527</v>
      </c>
      <c r="E13" s="24">
        <f t="shared" si="3"/>
        <v>4737</v>
      </c>
      <c r="F13" s="24">
        <f t="shared" si="3"/>
        <v>8247</v>
      </c>
      <c r="G13" s="24">
        <f t="shared" si="3"/>
        <v>12067</v>
      </c>
      <c r="H13" s="24">
        <f t="shared" si="3"/>
        <v>18204</v>
      </c>
      <c r="I13" s="24">
        <f t="shared" si="3"/>
        <v>24706</v>
      </c>
      <c r="J13" s="24">
        <f t="shared" si="3"/>
        <v>31583</v>
      </c>
      <c r="K13" s="24">
        <f t="shared" si="3"/>
        <v>38844</v>
      </c>
      <c r="L13" s="24">
        <f t="shared" si="3"/>
        <v>46499</v>
      </c>
      <c r="M13" s="24">
        <f t="shared" si="3"/>
        <v>54559</v>
      </c>
    </row>
    <row r="14">
      <c r="A14" s="19" t="s">
        <v>77</v>
      </c>
      <c r="B14" s="24">
        <f>'Sales and cost'!B26</f>
        <v>650</v>
      </c>
      <c r="C14" s="24">
        <f>'Sales and cost'!C26</f>
        <v>877</v>
      </c>
      <c r="D14" s="24">
        <f>'Sales and cost'!D26</f>
        <v>3210</v>
      </c>
      <c r="E14" s="24">
        <f>'Sales and cost'!E26</f>
        <v>3511</v>
      </c>
      <c r="F14" s="24">
        <f>'Sales and cost'!F26</f>
        <v>3820</v>
      </c>
      <c r="G14" s="24">
        <f>'Sales and cost'!G26</f>
        <v>6137</v>
      </c>
      <c r="H14" s="24">
        <f>'Sales and cost'!H26</f>
        <v>6502</v>
      </c>
      <c r="I14" s="24">
        <f>'Sales and cost'!I26</f>
        <v>6877</v>
      </c>
      <c r="J14" s="24">
        <f>'Sales and cost'!J26</f>
        <v>7261</v>
      </c>
      <c r="K14" s="24">
        <f>'Sales and cost'!K26</f>
        <v>7655</v>
      </c>
      <c r="L14" s="24">
        <f>'Sales and cost'!L26</f>
        <v>8060</v>
      </c>
      <c r="M14" s="24">
        <f>'Sales and cost'!M26</f>
        <v>8474</v>
      </c>
    </row>
    <row r="15">
      <c r="A15" s="19" t="s">
        <v>78</v>
      </c>
      <c r="B15" s="24">
        <f t="shared" ref="B15:D15" si="4">B13+B14</f>
        <v>650</v>
      </c>
      <c r="C15" s="24">
        <f t="shared" si="4"/>
        <v>1527</v>
      </c>
      <c r="D15" s="24">
        <f t="shared" si="4"/>
        <v>4737</v>
      </c>
      <c r="E15" s="10">
        <v>8247.0</v>
      </c>
      <c r="F15" s="24">
        <f t="shared" ref="F15:L15" si="5">F13+F14</f>
        <v>12067</v>
      </c>
      <c r="G15" s="24">
        <f t="shared" si="5"/>
        <v>18204</v>
      </c>
      <c r="H15" s="24">
        <f t="shared" si="5"/>
        <v>24706</v>
      </c>
      <c r="I15" s="24">
        <f t="shared" si="5"/>
        <v>31583</v>
      </c>
      <c r="J15" s="24">
        <f t="shared" si="5"/>
        <v>38844</v>
      </c>
      <c r="K15" s="24">
        <f t="shared" si="5"/>
        <v>46499</v>
      </c>
      <c r="L15" s="24">
        <f t="shared" si="5"/>
        <v>54559</v>
      </c>
      <c r="M15" s="10">
        <v>63033.0</v>
      </c>
    </row>
    <row r="16">
      <c r="A16" s="19"/>
    </row>
    <row r="17">
      <c r="A17" s="17" t="s">
        <v>79</v>
      </c>
      <c r="B17" s="24">
        <f t="shared" ref="B17:M17" si="6">B15-B11</f>
        <v>0</v>
      </c>
      <c r="C17" s="24">
        <f t="shared" si="6"/>
        <v>0</v>
      </c>
      <c r="D17" s="24">
        <f t="shared" si="6"/>
        <v>0</v>
      </c>
      <c r="E17" s="24">
        <f t="shared" si="6"/>
        <v>0</v>
      </c>
      <c r="F17" s="24">
        <f t="shared" si="6"/>
        <v>0</v>
      </c>
      <c r="G17" s="24">
        <f t="shared" si="6"/>
        <v>0</v>
      </c>
      <c r="H17" s="24">
        <f t="shared" si="6"/>
        <v>0</v>
      </c>
      <c r="I17" s="24">
        <f t="shared" si="6"/>
        <v>0</v>
      </c>
      <c r="J17" s="24">
        <f t="shared" si="6"/>
        <v>0</v>
      </c>
      <c r="K17" s="24">
        <f t="shared" si="6"/>
        <v>0</v>
      </c>
      <c r="L17" s="24">
        <f t="shared" si="6"/>
        <v>0</v>
      </c>
      <c r="M17" s="24">
        <f t="shared" si="6"/>
        <v>0</v>
      </c>
    </row>
  </sheetData>
  <drawing r:id="rId2"/>
  <legacyDrawing r:id="rId3"/>
</worksheet>
</file>