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Budget vs Actual" sheetId="2" r:id="rId5"/>
    <sheet state="visible" name="Quaterly Variance analysis" sheetId="3" r:id="rId6"/>
    <sheet state="visible" name="Performance variance analysis" sheetId="4" r:id="rId7"/>
    <sheet state="visible" name="Branch performance analysis" sheetId="5" r:id="rId8"/>
    <sheet state="visible" name="Monthly performance analysis" sheetId="6" r:id="rId9"/>
    <sheet state="visible" name="Monthly Transaction Count" sheetId="7" r:id="rId10"/>
    <sheet state="visible" name="City Head_Details" sheetId="8" r:id="rId11"/>
    <sheet state="visible" name="Transaction data" sheetId="9" r:id="rId12"/>
  </sheets>
  <definedNames/>
  <calcPr/>
</workbook>
</file>

<file path=xl/sharedStrings.xml><?xml version="1.0" encoding="utf-8"?>
<sst xmlns="http://schemas.openxmlformats.org/spreadsheetml/2006/main" count="13514" uniqueCount="3585">
  <si>
    <t>Month</t>
  </si>
  <si>
    <t>City</t>
  </si>
  <si>
    <t>Factory</t>
  </si>
  <si>
    <t>Department</t>
  </si>
  <si>
    <t>Expenses</t>
  </si>
  <si>
    <t>Budgeted Amount</t>
  </si>
  <si>
    <t>Actual amount</t>
  </si>
  <si>
    <t>January</t>
  </si>
  <si>
    <t>Bangalore</t>
  </si>
  <si>
    <t>North</t>
  </si>
  <si>
    <t>Production</t>
  </si>
  <si>
    <t>Material Cost</t>
  </si>
  <si>
    <t>Labour Cost</t>
  </si>
  <si>
    <t>Rent</t>
  </si>
  <si>
    <t>Overhead costs</t>
  </si>
  <si>
    <t>Insurance</t>
  </si>
  <si>
    <t>Materials</t>
  </si>
  <si>
    <t>Maitenance</t>
  </si>
  <si>
    <t>Assembly</t>
  </si>
  <si>
    <t>South</t>
  </si>
  <si>
    <t>East</t>
  </si>
  <si>
    <t>West</t>
  </si>
  <si>
    <t>Ahmedabad</t>
  </si>
  <si>
    <t>Gurgaon</t>
  </si>
  <si>
    <t>Bhubaneswar</t>
  </si>
  <si>
    <t>February</t>
  </si>
  <si>
    <t>March</t>
  </si>
  <si>
    <t>Variance</t>
  </si>
  <si>
    <t>Quaterly variance analysis</t>
  </si>
  <si>
    <t>Performance variance analysis</t>
  </si>
  <si>
    <t>Branch Performance analysis</t>
  </si>
  <si>
    <t>Branch Head</t>
  </si>
  <si>
    <t>Beyond Budget Performance Count</t>
  </si>
  <si>
    <t>Monthly variance analysis Report</t>
  </si>
  <si>
    <t>Monthly performance variance analysis</t>
  </si>
  <si>
    <t>Monthly Transaction Count</t>
  </si>
  <si>
    <t>Department/Factory</t>
  </si>
  <si>
    <t>City Head</t>
  </si>
  <si>
    <t>Arun</t>
  </si>
  <si>
    <t>Varun</t>
  </si>
  <si>
    <t>Tarun</t>
  </si>
  <si>
    <t>Karuna</t>
  </si>
  <si>
    <t>Transaction ID</t>
  </si>
  <si>
    <t>Transaction Comment</t>
  </si>
  <si>
    <t>Transaction Amount</t>
  </si>
  <si>
    <t>Month(final)</t>
  </si>
  <si>
    <t>City(Proper)</t>
  </si>
  <si>
    <t>City(substitute)</t>
  </si>
  <si>
    <t>City(Substitute)</t>
  </si>
  <si>
    <t>City(Final)</t>
  </si>
  <si>
    <t>Factory(proper)</t>
  </si>
  <si>
    <t>Factory(Substitute)</t>
  </si>
  <si>
    <t>Factory(final)</t>
  </si>
  <si>
    <t>City head</t>
  </si>
  <si>
    <t>Department(final)</t>
  </si>
  <si>
    <t>Expense(final)</t>
  </si>
  <si>
    <t>#01</t>
  </si>
  <si>
    <t xml:space="preserve"> february/Ahmedabad-/West&amp;/Production/Overhead costs</t>
  </si>
  <si>
    <t>#02</t>
  </si>
  <si>
    <t>March/gurgaon&amp;/North-/    production/Insurance</t>
  </si>
  <si>
    <t>#03</t>
  </si>
  <si>
    <t>January/Bangalore&amp;/East-/Materials/ rent</t>
  </si>
  <si>
    <t>#04</t>
  </si>
  <si>
    <t>January/Bangalore/North/Materials/Insurance</t>
  </si>
  <si>
    <t>#05</t>
  </si>
  <si>
    <t>February/Ahmedabad/    North/Maitenance/Labour Cost</t>
  </si>
  <si>
    <t>#06</t>
  </si>
  <si>
    <t>March/Bangalore/West/Maitenance/Overhead costs</t>
  </si>
  <si>
    <t>#07</t>
  </si>
  <si>
    <t>January/Bangalore/North^/ Materials/Labour Cost</t>
  </si>
  <si>
    <t>#08</t>
  </si>
  <si>
    <t>January/Bangalore/north^/Materials/Rent</t>
  </si>
  <si>
    <t>#09</t>
  </si>
  <si>
    <t>January/Bangalore/North^/Materials/Overhead costs</t>
  </si>
  <si>
    <t>#10</t>
  </si>
  <si>
    <t>January/Bangalore/North^/    Materials/Insurance</t>
  </si>
  <si>
    <t>#11</t>
  </si>
  <si>
    <t>January/Bangalore/North/Maitenance/Material Cost</t>
  </si>
  <si>
    <t>#12</t>
  </si>
  <si>
    <t>January/Bangalore/North/Maitenance/Labour Cost</t>
  </si>
  <si>
    <t>#13</t>
  </si>
  <si>
    <t>February/Ahmedabad/East-/Production/Rent</t>
  </si>
  <si>
    <t>#14</t>
  </si>
  <si>
    <t>February/Bhubaneswar-/East/Production/Overhead costs</t>
  </si>
  <si>
    <t>#16</t>
  </si>
  <si>
    <t>March/bangalore-/West/assembly/Insurance</t>
  </si>
  <si>
    <t>#17</t>
  </si>
  <si>
    <t>January/Bhubaneswar/South/Production/Insurance</t>
  </si>
  <si>
    <t>#18</t>
  </si>
  <si>
    <t>March/Bhubaneswar/west/Maitenance/Insurance</t>
  </si>
  <si>
    <t>#19</t>
  </si>
  <si>
    <t>March/  gurgaon/South/Maitenance/Rent</t>
  </si>
  <si>
    <t>#20</t>
  </si>
  <si>
    <t>February/Bhubaneswar/North/Maitenance/Labour Cost</t>
  </si>
  <si>
    <t>#21</t>
  </si>
  <si>
    <t>January/Bangalore/North/Assembly/Insurance</t>
  </si>
  <si>
    <t>#22</t>
  </si>
  <si>
    <t>January/Bangalore&amp;/South/Production/Material Cost</t>
  </si>
  <si>
    <t>#23</t>
  </si>
  <si>
    <t>January/Bangalore&amp;/South/Production/Labour Cost</t>
  </si>
  <si>
    <t>#24</t>
  </si>
  <si>
    <t>January/Bangalore/South/Production/Rent</t>
  </si>
  <si>
    <t>#25</t>
  </si>
  <si>
    <t>January/Bangalore/South/Production/Overhead costs</t>
  </si>
  <si>
    <t>#26</t>
  </si>
  <si>
    <t>January/Bangalore/South/Production/Insurance</t>
  </si>
  <si>
    <t>#27</t>
  </si>
  <si>
    <t>January/Ahmedabad/East/Materials/Insurance</t>
  </si>
  <si>
    <t>#28</t>
  </si>
  <si>
    <t>February/Bhubaneswar/West/Production/Material Cost</t>
  </si>
  <si>
    <t>#29</t>
  </si>
  <si>
    <t>January/Ahmedabad/East/Assembly/Insurance</t>
  </si>
  <si>
    <t>#30</t>
  </si>
  <si>
    <t>March/Bangalore-/North/Assembly/Material Cost</t>
  </si>
  <si>
    <t>#31</t>
  </si>
  <si>
    <t>February/Gurgaon-/South/Assembly/Overhead costs</t>
  </si>
  <si>
    <t>#32</t>
  </si>
  <si>
    <t>March/Bhubaneswar-/East/Assembly/Labour Cost</t>
  </si>
  <si>
    <t>#33</t>
  </si>
  <si>
    <t>February/Bhubaneswar/East/Maitenance/Labour Cost</t>
  </si>
  <si>
    <t>#34</t>
  </si>
  <si>
    <t>January/Bangalore/South&amp;/Maitenance/Rent</t>
  </si>
  <si>
    <t>#35</t>
  </si>
  <si>
    <t>January/Bangalore/South&amp;/Maitenance/Overhead costs</t>
  </si>
  <si>
    <t>#36</t>
  </si>
  <si>
    <t>January/Bangalore/South/Maitenance/Insurance</t>
  </si>
  <si>
    <t>#37</t>
  </si>
  <si>
    <t>January/Bangalore/South/Assembly/Material Cost</t>
  </si>
  <si>
    <t>#38</t>
  </si>
  <si>
    <t>January/Bangalore/South/Assembly/Labour Cost</t>
  </si>
  <si>
    <t>#39</t>
  </si>
  <si>
    <t>January/Bangalore-/South/Assembly/Rent</t>
  </si>
  <si>
    <t>#40</t>
  </si>
  <si>
    <t>January/Bangalore-/South/Assembly/Overhead costs</t>
  </si>
  <si>
    <t>#41</t>
  </si>
  <si>
    <t>February/Gurgaon-/East/Materials/Labour Cost</t>
  </si>
  <si>
    <t>#42</t>
  </si>
  <si>
    <t>February/Ahmedabad/North/Production/Rent</t>
  </si>
  <si>
    <t>#43</t>
  </si>
  <si>
    <t>February/Bangalore/East/Production/Rent</t>
  </si>
  <si>
    <t>#44</t>
  </si>
  <si>
    <t>January/Bangalore/West/Assembly/Rent</t>
  </si>
  <si>
    <t>#45</t>
  </si>
  <si>
    <t>March/Bhubaneswar/East/Production/Labour Cost</t>
  </si>
  <si>
    <t>#46</t>
  </si>
  <si>
    <t>March/   Ahmedabad/North/Materials/Rent</t>
  </si>
  <si>
    <t>#47</t>
  </si>
  <si>
    <t>January/Gurgaon/North/Materials/Insurance</t>
  </si>
  <si>
    <t>#48</t>
  </si>
  <si>
    <t>March/Ahmedabad/South/Materials/Overhead costs</t>
  </si>
  <si>
    <t>#49</t>
  </si>
  <si>
    <t>February/Bangalore/West/Assembly/Material Cost</t>
  </si>
  <si>
    <t>#50</t>
  </si>
  <si>
    <t>January/Bangalore/North&amp;/Maitenance/Labour Cost</t>
  </si>
  <si>
    <t>#51</t>
  </si>
  <si>
    <t>February/Bhubaneswar/North&amp;/Production/Overhead costs</t>
  </si>
  <si>
    <t>#52</t>
  </si>
  <si>
    <t>March/Bangalore/West/Materials/Labour Cost</t>
  </si>
  <si>
    <t>#53</t>
  </si>
  <si>
    <t>January/Gurgaon/East/Maitenance/Material Cost</t>
  </si>
  <si>
    <t>#54</t>
  </si>
  <si>
    <t>March/Gurgaon-/East/Assembly/Overhead costs</t>
  </si>
  <si>
    <t>#55</t>
  </si>
  <si>
    <t>February/bangalore-/East/   Maitenance/Labour Cost</t>
  </si>
  <si>
    <t>#56</t>
  </si>
  <si>
    <t>January/Bangalore-/North/Assembly/Material Cost</t>
  </si>
  <si>
    <t>#57</t>
  </si>
  <si>
    <t>March/Bhubaneswar-/West/Materials/Insurance</t>
  </si>
  <si>
    <t>#58</t>
  </si>
  <si>
    <t>January/      Gurgaon-/West/Production/Material Cost</t>
  </si>
  <si>
    <t>#59</t>
  </si>
  <si>
    <t>January/Ahmedabad-/West/Production/Overhead costs</t>
  </si>
  <si>
    <t>#60</t>
  </si>
  <si>
    <t>February/Ahmedabad-/West/Assembly/Labour Cost</t>
  </si>
  <si>
    <t>#61</t>
  </si>
  <si>
    <t>February/Ahmedabad-/East/Assembly/Rent</t>
  </si>
  <si>
    <t>#62</t>
  </si>
  <si>
    <t>January/Bangalore-/West/Production/Material Cost</t>
  </si>
  <si>
    <t>#63</t>
  </si>
  <si>
    <t>January/Bangalore-/West/Production/Labour Cost</t>
  </si>
  <si>
    <t>#64</t>
  </si>
  <si>
    <t>January/Bangalore-/West/Production/Rent</t>
  </si>
  <si>
    <t>#65</t>
  </si>
  <si>
    <t>January/Bangalore-/West/Production/Overhead costs</t>
  </si>
  <si>
    <t>#66</t>
  </si>
  <si>
    <t>January/Bangalore/West/Production/Insurance</t>
  </si>
  <si>
    <t>#67</t>
  </si>
  <si>
    <t>January/Bangalore/West/Materials/Material Cost</t>
  </si>
  <si>
    <t>#68</t>
  </si>
  <si>
    <t>January/Bangalore/West/Materials/Labour Cost</t>
  </si>
  <si>
    <t>#69</t>
  </si>
  <si>
    <t>January/Bangalore/West/Materials/Rent</t>
  </si>
  <si>
    <t>#70</t>
  </si>
  <si>
    <t>January/Bangalore/West/Materials/Overhead costs</t>
  </si>
  <si>
    <t>#71</t>
  </si>
  <si>
    <t>January/Bangalore/West/Materials/Insurance</t>
  </si>
  <si>
    <t>#72</t>
  </si>
  <si>
    <t>January/Bangalore/West/Maitenance/Material Cost</t>
  </si>
  <si>
    <t>#73</t>
  </si>
  <si>
    <t>January/Bangalore/West/Maitenance/Labour Cost</t>
  </si>
  <si>
    <t>#74</t>
  </si>
  <si>
    <t>January/Bangalore/West/Maitenance/Rent</t>
  </si>
  <si>
    <t>#75</t>
  </si>
  <si>
    <t>January/Bangalore/West/Maitenance/Overhead costs</t>
  </si>
  <si>
    <t>#76</t>
  </si>
  <si>
    <t>January/Bangalore/West/Maitenance/Insurance</t>
  </si>
  <si>
    <t>#77</t>
  </si>
  <si>
    <t>January/Bangalore/West/Assembly/Material Cost</t>
  </si>
  <si>
    <t>#78</t>
  </si>
  <si>
    <t>January/Bangalore/West&amp;/Assembly/Labour Cost</t>
  </si>
  <si>
    <t>#79</t>
  </si>
  <si>
    <t>January/Bangalore/West&amp;/Assembly/Rent</t>
  </si>
  <si>
    <t>#80</t>
  </si>
  <si>
    <t>January/Bangalore/West/Assembly/Overhead costs</t>
  </si>
  <si>
    <t>#81</t>
  </si>
  <si>
    <t>January/Bangalore/West/Assembly/Insurance</t>
  </si>
  <si>
    <t>#82</t>
  </si>
  <si>
    <t>January/Ahmedabad/North/Production/Material Cost</t>
  </si>
  <si>
    <t>#83</t>
  </si>
  <si>
    <t>January/Ahmedabad/North/Production/Labour Cost</t>
  </si>
  <si>
    <t>#84</t>
  </si>
  <si>
    <t>March/Ahmedabad/East/Materials/Overhead costs</t>
  </si>
  <si>
    <t>#85</t>
  </si>
  <si>
    <t>January/Bhubaneswar/North/Assembly/Rent</t>
  </si>
  <si>
    <t>#86</t>
  </si>
  <si>
    <t>January/Ahmedabad/South/Production/Material Cost</t>
  </si>
  <si>
    <t>#87</t>
  </si>
  <si>
    <t>March/Gurgaon/North/Assembly/Insurance</t>
  </si>
  <si>
    <t>#88</t>
  </si>
  <si>
    <t>February/Ahmedabad/West/Materials/Labour Cost</t>
  </si>
  <si>
    <t>#89</t>
  </si>
  <si>
    <t>January/Gurgaon/North/Maitenance/Labour Cost</t>
  </si>
  <si>
    <t>#90</t>
  </si>
  <si>
    <t>March/Gurgaon-/North/Materials/Labour Cost</t>
  </si>
  <si>
    <t>#91</t>
  </si>
  <si>
    <t>March/Ahmedabad-/West/Maitenance/Insurance</t>
  </si>
  <si>
    <t>#92</t>
  </si>
  <si>
    <t>January/Ahmedabad-/East/Production/Overhead costs</t>
  </si>
  <si>
    <t>#93</t>
  </si>
  <si>
    <t>#94</t>
  </si>
  <si>
    <t>January/Bangalore/South/Production/insurance</t>
  </si>
  <si>
    <t>#95</t>
  </si>
  <si>
    <t>#96</t>
  </si>
  <si>
    <t>January/Bangalore/West/   Maitenance/Material Cost</t>
  </si>
  <si>
    <t>#97</t>
  </si>
  <si>
    <t>February/Gurgaon/South/Assembly/Labour Cost</t>
  </si>
  <si>
    <t>#98</t>
  </si>
  <si>
    <t>January/Ahmedabad^/North/Assembly/Labour Cost</t>
  </si>
  <si>
    <t>#99</t>
  </si>
  <si>
    <t>January/Ahmedabad^/North/Assembly/Rent</t>
  </si>
  <si>
    <t>#100</t>
  </si>
  <si>
    <t>January/Ahmedabad^/North/Assembly/Overhead costs</t>
  </si>
  <si>
    <t>#101</t>
  </si>
  <si>
    <t>January/Ahmedabad/North/Assembly/Insurance</t>
  </si>
  <si>
    <t>#102</t>
  </si>
  <si>
    <t>#103</t>
  </si>
  <si>
    <t>January/Ahmedabad/South/Production/Labour Cost</t>
  </si>
  <si>
    <t>#104</t>
  </si>
  <si>
    <t>January/Ahmedabad/South/Production/    Rent</t>
  </si>
  <si>
    <t>#105</t>
  </si>
  <si>
    <t>January/Ahmedabad/South/Production/Overhead costs</t>
  </si>
  <si>
    <t>#106</t>
  </si>
  <si>
    <t>January/Ahmedabad/South/Production/Insurance</t>
  </si>
  <si>
    <t>#107</t>
  </si>
  <si>
    <t>January/Ahmedabad/South/Materials/Material Cost</t>
  </si>
  <si>
    <t>#108</t>
  </si>
  <si>
    <t>January/Ahmedabad/South/Materials/Labour Cost</t>
  </si>
  <si>
    <t>#109</t>
  </si>
  <si>
    <t>January/Ahmedabad/South/Materials/Rent</t>
  </si>
  <si>
    <t>#110</t>
  </si>
  <si>
    <t>January/Ahmedabad/South/Materials/Overhead costs</t>
  </si>
  <si>
    <t>#111</t>
  </si>
  <si>
    <t>January/Ahmedabad/South^/Materials/Insurance</t>
  </si>
  <si>
    <t>#112</t>
  </si>
  <si>
    <t>January/Ahmedabad/South/Maitenance/Material Cost</t>
  </si>
  <si>
    <t>#113</t>
  </si>
  <si>
    <t>January/Ahmedabad/South^/Maitenance/Labour Cost</t>
  </si>
  <si>
    <t>#114</t>
  </si>
  <si>
    <t>January/Ahmedabad/South/Maitenance/Rent</t>
  </si>
  <si>
    <t>#115</t>
  </si>
  <si>
    <t>January/Ahmedabad/South/Maitenance/Overhead costs</t>
  </si>
  <si>
    <t>#116</t>
  </si>
  <si>
    <t>January/Ahmedabad/South/Maitenance/Insurance</t>
  </si>
  <si>
    <t>#117</t>
  </si>
  <si>
    <t>January/Ahmedabad/South/Assembly/Material Cost</t>
  </si>
  <si>
    <t>#118</t>
  </si>
  <si>
    <t>January/Ahmedabad/South/Assembly/Labour Cost</t>
  </si>
  <si>
    <t>#119</t>
  </si>
  <si>
    <t>January/Ahmedabad/South/Assembly/Rent</t>
  </si>
  <si>
    <t>#120</t>
  </si>
  <si>
    <t>March/Gurgaon/west/Maitenance/Rent</t>
  </si>
  <si>
    <t>#121</t>
  </si>
  <si>
    <t>January/Gurgaon/East/Production/Overhead costs</t>
  </si>
  <si>
    <t>#122</t>
  </si>
  <si>
    <t>February/Gurgaon/North/Maitenance/Material Cost</t>
  </si>
  <si>
    <t>#123</t>
  </si>
  <si>
    <t>February/Bhubaneswar/North/Materials/Insurance</t>
  </si>
  <si>
    <t>#124</t>
  </si>
  <si>
    <t>January/     gurgaon/South/Production/Material Cost</t>
  </si>
  <si>
    <t>#125</t>
  </si>
  <si>
    <t>February/Bhubaneswar/East/Materials/Rent</t>
  </si>
  <si>
    <t>#126</t>
  </si>
  <si>
    <t>March/Bangalore/North/Assembly/Insurance</t>
  </si>
  <si>
    <t>#127</t>
  </si>
  <si>
    <t>March/Ahmedabad&amp;/South/Materials/Labour Cost</t>
  </si>
  <si>
    <t>#128</t>
  </si>
  <si>
    <t>January/Ahmedabad&amp;/South/Production/    Rent</t>
  </si>
  <si>
    <t>#129</t>
  </si>
  <si>
    <t>February/Ahmedabad/West/Materials/Rent</t>
  </si>
  <si>
    <t>#130</t>
  </si>
  <si>
    <t>January/Bhubaneswar/East/Maitenance/Rent</t>
  </si>
  <si>
    <t>#131</t>
  </si>
  <si>
    <t>March/Bhubaneswar-/South/Maitenance/Rent</t>
  </si>
  <si>
    <t>#132</t>
  </si>
  <si>
    <t>March/Bangalore-/East/Materials/Material Cost</t>
  </si>
  <si>
    <t>#133</t>
  </si>
  <si>
    <t>January/Gurgaon-/East/Production/Labour Cost</t>
  </si>
  <si>
    <t>#134</t>
  </si>
  <si>
    <t>February/Bangalore-/West/Assembly/Insurance</t>
  </si>
  <si>
    <t>#135</t>
  </si>
  <si>
    <t>January/Bhubaneswar-/West/Maitenance/Insurance</t>
  </si>
  <si>
    <t>#136</t>
  </si>
  <si>
    <t>January/Bangalore-/West/Maitenance/Insurance</t>
  </si>
  <si>
    <t>#137</t>
  </si>
  <si>
    <t>January/Bangalore-/South/Production/Labour Cost</t>
  </si>
  <si>
    <t>#138</t>
  </si>
  <si>
    <t>February/Gurgaon-/East/Production/Rent</t>
  </si>
  <si>
    <t>#139</t>
  </si>
  <si>
    <t>January/Bhubaneswar-/North/Maitenance/Rent</t>
  </si>
  <si>
    <t>#140</t>
  </si>
  <si>
    <t>March/Gurgaon-/South/Materials/Material Cost</t>
  </si>
  <si>
    <t>#141</t>
  </si>
  <si>
    <t>February/Bangalore-/North/Assembly/Rent</t>
  </si>
  <si>
    <t>#142</t>
  </si>
  <si>
    <t>March/Bhubaneswar-/South/Production/Rent</t>
  </si>
  <si>
    <t>#143</t>
  </si>
  <si>
    <t>#144</t>
  </si>
  <si>
    <t>February/Gurgaon-/South/Maitenance/Material Cost</t>
  </si>
  <si>
    <t>#145</t>
  </si>
  <si>
    <t>January/Gurgaon-/South/Production/Labour Cost</t>
  </si>
  <si>
    <t>#146</t>
  </si>
  <si>
    <t>February/Bangalore-/West/Production/Labour Cost</t>
  </si>
  <si>
    <t>#147</t>
  </si>
  <si>
    <t>January/Gurgaon-/West&amp;/Assembly/Material Cost</t>
  </si>
  <si>
    <t>#148</t>
  </si>
  <si>
    <t>February/Bhubaneswar-/West&amp;/Assembly/Labour Cost</t>
  </si>
  <si>
    <t>#149</t>
  </si>
  <si>
    <t>January/Bhubaneswar-/West/Assembly/Material Cost</t>
  </si>
  <si>
    <t>#150</t>
  </si>
  <si>
    <t>March/Bangalore-/East/Assembly/Rent</t>
  </si>
  <si>
    <t>#151</t>
  </si>
  <si>
    <t>February/Ahmedabad-/South/Maitenance/Insurance</t>
  </si>
  <si>
    <t>#152</t>
  </si>
  <si>
    <t>January/Bangalore-/West/Materials/Rent</t>
  </si>
  <si>
    <t>#153</t>
  </si>
  <si>
    <t>February/Gurgaon-/North/Materials/Insurance</t>
  </si>
  <si>
    <t>#154</t>
  </si>
  <si>
    <t>March/Bangalore-/South/Production/Insurance</t>
  </si>
  <si>
    <t>#155</t>
  </si>
  <si>
    <t>February/Ahmedabad-/East^/Maitenance/Rent</t>
  </si>
  <si>
    <t>#156</t>
  </si>
  <si>
    <t>January/Ahmedabad-/North^/Production/Insurance</t>
  </si>
  <si>
    <t>#157</t>
  </si>
  <si>
    <t>February/Bhubaneswar-/East/Maitenance/Material Cost</t>
  </si>
  <si>
    <t>#158</t>
  </si>
  <si>
    <t>March/Bangalore-/West/Maitenance/Labour Cost</t>
  </si>
  <si>
    <t>#159</t>
  </si>
  <si>
    <t>March/Bhubaneswar-/West/Materials/Labour Cost</t>
  </si>
  <si>
    <t>#160</t>
  </si>
  <si>
    <t>January/Ahmedabad-/West/Assembly/Overhead costs</t>
  </si>
  <si>
    <t>#161</t>
  </si>
  <si>
    <t>January/Ahmedabad-/West/Assembly/Insurance</t>
  </si>
  <si>
    <t>#162</t>
  </si>
  <si>
    <t>January/Gurgaon-/North/Production/Material Cost</t>
  </si>
  <si>
    <t>#163</t>
  </si>
  <si>
    <t>January/Gurgaon-/North/Production/Labour Cost</t>
  </si>
  <si>
    <t>#164</t>
  </si>
  <si>
    <t>January/Gurgaon-/North/Production/Rent</t>
  </si>
  <si>
    <t>#165</t>
  </si>
  <si>
    <t>January/Gurgaon-/North/Production/Overhead costs</t>
  </si>
  <si>
    <t>#166</t>
  </si>
  <si>
    <t>January/Gurgaon-/North/Production/Insurance</t>
  </si>
  <si>
    <t>#167</t>
  </si>
  <si>
    <t>January/Gurgaon-/North/Materials/Material Cost</t>
  </si>
  <si>
    <t>#168</t>
  </si>
  <si>
    <t>January/Gurgaon-/North/Materials/Labour Cost</t>
  </si>
  <si>
    <t>#169</t>
  </si>
  <si>
    <t>January/Gurgaon-/North/Materials/Rent</t>
  </si>
  <si>
    <t>#170</t>
  </si>
  <si>
    <t>January/Gurgaon-/North/Materials/Overhead costs</t>
  </si>
  <si>
    <t>#171</t>
  </si>
  <si>
    <t>January/Gurgaon-/North/Materials/Insurance</t>
  </si>
  <si>
    <t>#172</t>
  </si>
  <si>
    <t>January/Gurgaon-/North&amp;/Maitenance/Material Cost</t>
  </si>
  <si>
    <t>#173</t>
  </si>
  <si>
    <t>January/Gurgaon/North&amp;/Maitenance/Labour Cost</t>
  </si>
  <si>
    <t>#174</t>
  </si>
  <si>
    <t>January/Gurgaon/North&amp;/Maitenance/Rent</t>
  </si>
  <si>
    <t>#175</t>
  </si>
  <si>
    <t>January/Gurgaon/North&amp;/Maitenance/Overhead costs</t>
  </si>
  <si>
    <t>#176</t>
  </si>
  <si>
    <t>January/Gurgaon/North&amp;/Maitenance/Insurance</t>
  </si>
  <si>
    <t>#177</t>
  </si>
  <si>
    <t>January/Gurgaon/North&amp;/Assembly/Material Cost</t>
  </si>
  <si>
    <t>#178</t>
  </si>
  <si>
    <t>January/Gurgaon/North&amp;/Assembly/Labour Cost</t>
  </si>
  <si>
    <t>#179</t>
  </si>
  <si>
    <t>January/Bhubaneswar/West&amp;/Production/Rent</t>
  </si>
  <si>
    <t>#180</t>
  </si>
  <si>
    <t>February/Bhubaneswar/West&amp;/Maitenance/Rent</t>
  </si>
  <si>
    <t>#181</t>
  </si>
  <si>
    <t>February/Gurgaon/South&amp;/Production/Labour Cost</t>
  </si>
  <si>
    <t>#182</t>
  </si>
  <si>
    <t>January/Gurgaon/East&amp;/Production/Material Cost</t>
  </si>
  <si>
    <t>#183</t>
  </si>
  <si>
    <t>March/Ahmedabad/West&amp;/Maitenance/Insurance</t>
  </si>
  <si>
    <t>#184</t>
  </si>
  <si>
    <t>February/Ahmedabad/South&amp;/Materials/Overhead costs</t>
  </si>
  <si>
    <t>#185</t>
  </si>
  <si>
    <t>February/Bangalore/East&amp;/Production/Labour Cost</t>
  </si>
  <si>
    <t>#186</t>
  </si>
  <si>
    <t>March/Bhubaneswar/South&amp;/Assembly/Insurance</t>
  </si>
  <si>
    <t>#187</t>
  </si>
  <si>
    <t>February/Ahmedabad/North&amp;/Production/Labour Cost</t>
  </si>
  <si>
    <t>#188</t>
  </si>
  <si>
    <t>March/Gurgaon/North&amp;/Maitenance/Overhead costs</t>
  </si>
  <si>
    <t>#189</t>
  </si>
  <si>
    <t>March/Bhubaneswar/North&amp;/Assembly/Labour Cost</t>
  </si>
  <si>
    <t>#190</t>
  </si>
  <si>
    <t>March/Bhubaneswar/South&amp;/Maitenance/Overhead costs</t>
  </si>
  <si>
    <t>#191</t>
  </si>
  <si>
    <t>February/Bhubaneswar-/East&amp;/Maitenance/Material Cost</t>
  </si>
  <si>
    <t>#192</t>
  </si>
  <si>
    <t>February/Ahmedabad-/North&amp;/Maitenance/Rent</t>
  </si>
  <si>
    <t>#193</t>
  </si>
  <si>
    <t>February/Bhubaneswar-/East&amp;/Maitenance/Rent</t>
  </si>
  <si>
    <t>#194</t>
  </si>
  <si>
    <t>February/Ahmedabad-/South&amp;/Maitenance/Overhead costs</t>
  </si>
  <si>
    <t>#195</t>
  </si>
  <si>
    <t>January/Bhubaneswar-/South&amp;/Production/Insurance</t>
  </si>
  <si>
    <t>#196</t>
  </si>
  <si>
    <t>March/Bangalore-/North&amp;/Materials/Material Cost</t>
  </si>
  <si>
    <t>#197</t>
  </si>
  <si>
    <t>March/Ahmedabad-/East&amp;/Production/Rent</t>
  </si>
  <si>
    <t>#198</t>
  </si>
  <si>
    <t>January/Ahmedabad-/East&amp;/Assembly/Rent</t>
  </si>
  <si>
    <t>#199</t>
  </si>
  <si>
    <t>January/Gurgaon-/West&amp;/Maitenance/Overhead costs</t>
  </si>
  <si>
    <t>#200</t>
  </si>
  <si>
    <t>January/Gurgaon-/West&amp;/Materials/Overhead costs</t>
  </si>
  <si>
    <t>#201</t>
  </si>
  <si>
    <t>February/Gurgaon-/South&amp;/Production/Labour Cost</t>
  </si>
  <si>
    <t>#202</t>
  </si>
  <si>
    <t>January/Bhubaneswar-/South&amp;/Assembly/Labour Cost</t>
  </si>
  <si>
    <t>#203</t>
  </si>
  <si>
    <t>#204</t>
  </si>
  <si>
    <t>February/Bhubaneswar/North/Production/Labour Cost</t>
  </si>
  <si>
    <t>#205</t>
  </si>
  <si>
    <t>March/Bangalore/South/Production/Labour Cost</t>
  </si>
  <si>
    <t>#206</t>
  </si>
  <si>
    <t>January/Bhubaneswar/West/Maitenance/Material Cost</t>
  </si>
  <si>
    <t>#207</t>
  </si>
  <si>
    <t>March/Bangalore/South/Materials/Overhead costs</t>
  </si>
  <si>
    <t>#208</t>
  </si>
  <si>
    <t>February/Bangalore/East/Maitenance/Overhead costs</t>
  </si>
  <si>
    <t>#209</t>
  </si>
  <si>
    <t>March/Ahmedabad/South/Assembly/Overhead costs</t>
  </si>
  <si>
    <t>#210</t>
  </si>
  <si>
    <t>January/Bangalore&amp;/South/Production/Insurance</t>
  </si>
  <si>
    <t>#211</t>
  </si>
  <si>
    <t>February/Bhubaneswar&amp;/East/Production/Insurance</t>
  </si>
  <si>
    <t>#212</t>
  </si>
  <si>
    <t>February/Bangalore/East/Assembly/Insurance</t>
  </si>
  <si>
    <t>#213</t>
  </si>
  <si>
    <t>February/Bhubaneswar/East/Maitenance/Material Cost</t>
  </si>
  <si>
    <t>#214</t>
  </si>
  <si>
    <t>March/Bangalore/East/Materials/Material Cost</t>
  </si>
  <si>
    <t>#215</t>
  </si>
  <si>
    <t>February/Ahmedabad/East/Materials/Labour Cost</t>
  </si>
  <si>
    <t>#216</t>
  </si>
  <si>
    <t>March/Bangalore/West/Maitenance/Material Cost</t>
  </si>
  <si>
    <t>#217</t>
  </si>
  <si>
    <t>March/Ahmedabad/West/Production/Insurance</t>
  </si>
  <si>
    <t>#218</t>
  </si>
  <si>
    <t>February/Ahmedabad/North/Maitenance/Material Cost</t>
  </si>
  <si>
    <t>#219</t>
  </si>
  <si>
    <t>January/Ahmedabad/South/Maitenance/Labour Cost</t>
  </si>
  <si>
    <t>#220</t>
  </si>
  <si>
    <t>January/Gurgaon-/West/Maitenance/Labour Cost</t>
  </si>
  <si>
    <t>#221</t>
  </si>
  <si>
    <t>February/Gurgaon-/South/Materials/Material Cost</t>
  </si>
  <si>
    <t>#222</t>
  </si>
  <si>
    <t>February/Bangalore-/West/Materials/Insurance</t>
  </si>
  <si>
    <t>#223</t>
  </si>
  <si>
    <t>March/Ahmedabad/East/Materials/Insurance</t>
  </si>
  <si>
    <t>#224</t>
  </si>
  <si>
    <t>January/Ahmedabad/East/Maitenance/Material Cost</t>
  </si>
  <si>
    <t>#225</t>
  </si>
  <si>
    <t>February/Bhubaneswar/West/Materials/Labour Cost</t>
  </si>
  <si>
    <t>#226</t>
  </si>
  <si>
    <t>February/Gurgaon-/North/Assembly/Labour Cost</t>
  </si>
  <si>
    <t>#227</t>
  </si>
  <si>
    <t>January/Bangalore-/East/Production/Insurance</t>
  </si>
  <si>
    <t>#228</t>
  </si>
  <si>
    <t>March/Bangalore-/West/Assembly/Material Cost</t>
  </si>
  <si>
    <t>#229</t>
  </si>
  <si>
    <t>March/Bhubaneswar/North/Assembly/Insurance</t>
  </si>
  <si>
    <t>#230</t>
  </si>
  <si>
    <t>#231</t>
  </si>
  <si>
    <t>March/Ahmedabad/South/Assembly/Material Cost</t>
  </si>
  <si>
    <t>#232</t>
  </si>
  <si>
    <t>February/Bangalore/North/Assembly/Labour Cost</t>
  </si>
  <si>
    <t>#233</t>
  </si>
  <si>
    <t>March/Bangalore/West/Maitenance/Insurance</t>
  </si>
  <si>
    <t>#234</t>
  </si>
  <si>
    <t>#235</t>
  </si>
  <si>
    <t>February/Ahmedabad/West/Assembly/Insurance</t>
  </si>
  <si>
    <t>#236</t>
  </si>
  <si>
    <t>March/Bangalore/North/Materials/Material Cost</t>
  </si>
  <si>
    <t>#237</t>
  </si>
  <si>
    <t>March/Bangalore/North/Assembly/Overhead costs</t>
  </si>
  <si>
    <t>#238</t>
  </si>
  <si>
    <t>February/Bhubaneswar/South/Materials/Rent</t>
  </si>
  <si>
    <t>#239</t>
  </si>
  <si>
    <t>January/Bhubaneswar/South/Production/Labour Cost</t>
  </si>
  <si>
    <t>#240</t>
  </si>
  <si>
    <t>January/Gurgaon/North/Production/Rent</t>
  </si>
  <si>
    <t>#241</t>
  </si>
  <si>
    <t>January/Ahmedabad/East/Maitenance/Labour Cost</t>
  </si>
  <si>
    <t>#242</t>
  </si>
  <si>
    <t>January/Bangalore/East/Assembly/Insurance</t>
  </si>
  <si>
    <t>#243</t>
  </si>
  <si>
    <t>February/Bangalore/West/Materials/Insurance</t>
  </si>
  <si>
    <t>#244</t>
  </si>
  <si>
    <t>March/Ahmedabad/North/Assembly/Rent</t>
  </si>
  <si>
    <t>#245</t>
  </si>
  <si>
    <t>March/Ahmedabad/North/Maitenance/Rent</t>
  </si>
  <si>
    <t>#246</t>
  </si>
  <si>
    <t>February/Ahmedabad&amp;/East/Production/Labour Cost</t>
  </si>
  <si>
    <t>#247</t>
  </si>
  <si>
    <t>January/Bangalore&amp;/East/Production/Insurance</t>
  </si>
  <si>
    <t>#248</t>
  </si>
  <si>
    <t>February/Bhubaneswar/North/Assembly/Rent</t>
  </si>
  <si>
    <t>#249</t>
  </si>
  <si>
    <t>February/Bhubaneswar/East/Assembly/Rent</t>
  </si>
  <si>
    <t>#250</t>
  </si>
  <si>
    <t>February/Bhubaneswar/South/Materials/Overhead costs</t>
  </si>
  <si>
    <t>#251</t>
  </si>
  <si>
    <t>March/Gurgaon/East/Assembly/Material Cost</t>
  </si>
  <si>
    <t>#252</t>
  </si>
  <si>
    <t>March/Gurgaon/West/Assembly/Rent</t>
  </si>
  <si>
    <t>#253</t>
  </si>
  <si>
    <t>February/Ahmedabad/East/Assembly/Material Cost</t>
  </si>
  <si>
    <t>#254</t>
  </si>
  <si>
    <t>January/Ahmedabad/North/Maitenance/Insurance</t>
  </si>
  <si>
    <t>#255</t>
  </si>
  <si>
    <t>March/Ahmedabad/South/Production/Rent</t>
  </si>
  <si>
    <t>#256</t>
  </si>
  <si>
    <t>March/Bangalore-/East/Production/Material Cost</t>
  </si>
  <si>
    <t>#257</t>
  </si>
  <si>
    <t>February/Bhubaneswar-/North&amp;/Maitenance/Rent</t>
  </si>
  <si>
    <t>#258</t>
  </si>
  <si>
    <t>February/Ahmedabad-/East&amp;/Assembly/Overhead costs</t>
  </si>
  <si>
    <t>#259</t>
  </si>
  <si>
    <t>March/Bangalore/South/Assembly/Overhead costs</t>
  </si>
  <si>
    <t>#260</t>
  </si>
  <si>
    <t>February/Gurgaon/East/Materials/Material Cost</t>
  </si>
  <si>
    <t>#261</t>
  </si>
  <si>
    <t>March/Bangalore/South/Materials/Labour Cost</t>
  </si>
  <si>
    <t>#262</t>
  </si>
  <si>
    <t>#263</t>
  </si>
  <si>
    <t>February/Ahmedabad/North/Materials/Material Cost</t>
  </si>
  <si>
    <t>#264</t>
  </si>
  <si>
    <t>February/Bangalore/South/Maitenance/Labour Cost</t>
  </si>
  <si>
    <t>#265</t>
  </si>
  <si>
    <t>January/Bhubaneswar/South/Production/Overhead costs</t>
  </si>
  <si>
    <t>#266</t>
  </si>
  <si>
    <t>#267</t>
  </si>
  <si>
    <t>January/Bhubaneswar/South/Materials/Material Cost</t>
  </si>
  <si>
    <t>#268</t>
  </si>
  <si>
    <t>January/Bhubaneswar/South/Materials/Labour Cost</t>
  </si>
  <si>
    <t>#269</t>
  </si>
  <si>
    <t>January/Bhubaneswar/South/Materials/Rent</t>
  </si>
  <si>
    <t>#270</t>
  </si>
  <si>
    <t>January/Bhubaneswar/South/Materials/Overhead costs</t>
  </si>
  <si>
    <t>#271</t>
  </si>
  <si>
    <t>January/Bhubaneswar/South/Materials/Insurance</t>
  </si>
  <si>
    <t>#272</t>
  </si>
  <si>
    <t>January/Bhubaneswar/South/Maitenance/Material Cost</t>
  </si>
  <si>
    <t>#273</t>
  </si>
  <si>
    <t>January/Bhubaneswar/South/Maitenance/Labour Cost</t>
  </si>
  <si>
    <t>#274</t>
  </si>
  <si>
    <t>January/Bhubaneswar/South/Maitenance/Rent</t>
  </si>
  <si>
    <t>#275</t>
  </si>
  <si>
    <t>January/Bhubaneswar/South/Maitenance/Overhead costs</t>
  </si>
  <si>
    <t>#276</t>
  </si>
  <si>
    <t>January/Bhubaneswar/South/Maitenance/Insurance</t>
  </si>
  <si>
    <t>#277</t>
  </si>
  <si>
    <t>January/Bhubaneswar/South/Assembly/Material Cost</t>
  </si>
  <si>
    <t>#278</t>
  </si>
  <si>
    <t>January/Bhubaneswar/South/Assembly/Labour Cost</t>
  </si>
  <si>
    <t>#279</t>
  </si>
  <si>
    <t>January/Bhubaneswar/South/Assembly/Rent</t>
  </si>
  <si>
    <t>#280</t>
  </si>
  <si>
    <t>January/Bhubaneswar/South/Assembly/Overhead costs</t>
  </si>
  <si>
    <t>#281</t>
  </si>
  <si>
    <t>January/Bhubaneswar/South/Assembly/Insurance</t>
  </si>
  <si>
    <t>#282</t>
  </si>
  <si>
    <t>January/Bhubaneswar/East/Production/Material Cost</t>
  </si>
  <si>
    <t>#283</t>
  </si>
  <si>
    <t>January/Bhubaneswar/East/Production/Labour Cost</t>
  </si>
  <si>
    <t>#284</t>
  </si>
  <si>
    <t>January/Bhubaneswar/East/Production/Rent</t>
  </si>
  <si>
    <t>#285</t>
  </si>
  <si>
    <t>January/Bhubaneswar/East/Production/Overhead costs</t>
  </si>
  <si>
    <t>#286</t>
  </si>
  <si>
    <t>January/Bhubaneswar/East/Production/Insurance</t>
  </si>
  <si>
    <t>#287</t>
  </si>
  <si>
    <t>January/Bhubaneswar/East/Materials/Material Cost</t>
  </si>
  <si>
    <t>#288</t>
  </si>
  <si>
    <t>January/Bhubaneswar/East/Materials/Labour Cost</t>
  </si>
  <si>
    <t>#289</t>
  </si>
  <si>
    <t>January/Bhubaneswar/East/Materials/Rent</t>
  </si>
  <si>
    <t>#290</t>
  </si>
  <si>
    <t>January/Bhubaneswar&amp;/East/Materials/Overhead costs</t>
  </si>
  <si>
    <t>#291</t>
  </si>
  <si>
    <t>January/Bhubaneswar&amp;/East/Materials/Insurance</t>
  </si>
  <si>
    <t>#292</t>
  </si>
  <si>
    <t>January/Bhubaneswar/East/Maitenance/Material Cost</t>
  </si>
  <si>
    <t>#293</t>
  </si>
  <si>
    <t>January/Bhubaneswar/East/Maitenance/Labour Cost</t>
  </si>
  <si>
    <t>#294</t>
  </si>
  <si>
    <t>#295</t>
  </si>
  <si>
    <t>January/Bhubaneswar/East/Maitenance/Overhead costs</t>
  </si>
  <si>
    <t>#296</t>
  </si>
  <si>
    <t>January/Bhubaneswar-/East/Maitenance/Insurance</t>
  </si>
  <si>
    <t>#297</t>
  </si>
  <si>
    <t>January/Bhubaneswar-/East/Assembly/Material Cost</t>
  </si>
  <si>
    <t>#298</t>
  </si>
  <si>
    <t>January/Bhubaneswar-/East/Assembly/Labour Cost</t>
  </si>
  <si>
    <t>#299</t>
  </si>
  <si>
    <t>January/Bhubaneswar-/East/Assembly/Rent</t>
  </si>
  <si>
    <t>#300</t>
  </si>
  <si>
    <t>January/Bhubaneswar-/East/Assembly/Overhead costs</t>
  </si>
  <si>
    <t>#301</t>
  </si>
  <si>
    <t>February/Ahmedabad-/East/Materials/Labour Cost</t>
  </si>
  <si>
    <t>#302</t>
  </si>
  <si>
    <t>February/Ahmedabad-/East/Maitenance/Labour Cost</t>
  </si>
  <si>
    <t>#303</t>
  </si>
  <si>
    <t>February/    Ahmedabad-/East/Production/Labour Cost</t>
  </si>
  <si>
    <t>#304</t>
  </si>
  <si>
    <t>February/Bangalore-/North/Maitenance/Insurance</t>
  </si>
  <si>
    <t>#305</t>
  </si>
  <si>
    <t>January/Bhubaneswar-/South/Maitenance/Material Cost</t>
  </si>
  <si>
    <t>#306</t>
  </si>
  <si>
    <t>January/Gurgaon-/West/Maitenance/Material Cost</t>
  </si>
  <si>
    <t>#307</t>
  </si>
  <si>
    <t>#308</t>
  </si>
  <si>
    <t>March/Gurgaon-/West/Production/Material Cost</t>
  </si>
  <si>
    <t>#309</t>
  </si>
  <si>
    <t>January/Bhubaneswar-/EAST/Assembly/Labour Cost</t>
  </si>
  <si>
    <t>#310</t>
  </si>
  <si>
    <t>January/Bhubaneswar-/East/Maitenance/Material Cost</t>
  </si>
  <si>
    <t>#311</t>
  </si>
  <si>
    <t>March/Bhubaneswar-/West/Materials/Material Cost</t>
  </si>
  <si>
    <t>#312</t>
  </si>
  <si>
    <t>March/Bhubaneswar-/East/Assembly/Insurance</t>
  </si>
  <si>
    <t>#313</t>
  </si>
  <si>
    <t>March/Bhubaneswar-/West/Maitenance/Material Cost</t>
  </si>
  <si>
    <t>#314</t>
  </si>
  <si>
    <t>March/Ahmedabad-/South/Assembly/Overhead costs</t>
  </si>
  <si>
    <t>#315</t>
  </si>
  <si>
    <t>February/Ahmedabad-/West/Materials/Overhead costs</t>
  </si>
  <si>
    <t>#316</t>
  </si>
  <si>
    <t>March/Bangalore-/East/Assembly/Labour Cost</t>
  </si>
  <si>
    <t>#317</t>
  </si>
  <si>
    <t>#318</t>
  </si>
  <si>
    <t>March/Ahmedabad-/South/Materials/Material Cost</t>
  </si>
  <si>
    <t>#319</t>
  </si>
  <si>
    <t>January/Bangalore-/North/Materials/Overhead costs</t>
  </si>
  <si>
    <t>#320</t>
  </si>
  <si>
    <t>January/Gurgaon-/East/Maitenance/Overhead costs</t>
  </si>
  <si>
    <t>#321</t>
  </si>
  <si>
    <t>March/Gurgaon-/North/Production/Labour Cost</t>
  </si>
  <si>
    <t>#322</t>
  </si>
  <si>
    <t>February/Bangalore-/South/Maitenance/Overhead costs</t>
  </si>
  <si>
    <t>#323</t>
  </si>
  <si>
    <t>#324</t>
  </si>
  <si>
    <t>February/Bangalore-/East/Production/Material Cost</t>
  </si>
  <si>
    <t>#325</t>
  </si>
  <si>
    <t>January/Gurgaon-/North/Assembly/Overhead costs</t>
  </si>
  <si>
    <t>#326</t>
  </si>
  <si>
    <t>March/Ahmedabad-/South/Production/Material Cost</t>
  </si>
  <si>
    <t>#327</t>
  </si>
  <si>
    <t>February/Bhubaneswar-/East/Production/Insurance</t>
  </si>
  <si>
    <t>#328</t>
  </si>
  <si>
    <t>January/Bangalore-/West/Assembly/Insurance</t>
  </si>
  <si>
    <t>#329</t>
  </si>
  <si>
    <t>March/Bhubaneswar-/East&amp;/Materials/Insurance</t>
  </si>
  <si>
    <t>#330</t>
  </si>
  <si>
    <t>January/Ahmedabad-/East&amp;/Materials/Material Cost</t>
  </si>
  <si>
    <t>#331</t>
  </si>
  <si>
    <t>January/Ahmedabad-/East/Materials/Rent</t>
  </si>
  <si>
    <t>#332</t>
  </si>
  <si>
    <t>March/Ahmedabad/North/Maitenance/Overhead costs</t>
  </si>
  <si>
    <t>#333</t>
  </si>
  <si>
    <t>January/Bangalore/West/Production/Labour Cost</t>
  </si>
  <si>
    <t>#334</t>
  </si>
  <si>
    <t>February/Bangalore/North/Assembly/Insurance</t>
  </si>
  <si>
    <t>#335</t>
  </si>
  <si>
    <t>February/Bhubaneswar/North/Maitenance/Overhead costs</t>
  </si>
  <si>
    <t>#336</t>
  </si>
  <si>
    <t>March/Bangalore/North/Production/Labour Cost</t>
  </si>
  <si>
    <t>#337</t>
  </si>
  <si>
    <t>March/Bhubaneswar/North/Production/Insurance</t>
  </si>
  <si>
    <t>#338</t>
  </si>
  <si>
    <t>February/Ahmedabad/North/Assembly/Insurance</t>
  </si>
  <si>
    <t>#339</t>
  </si>
  <si>
    <t>March/Bangalore/South/Production/Overhead costs</t>
  </si>
  <si>
    <t>#340</t>
  </si>
  <si>
    <t>February/Ahmedabad/North/Maitenance/Labour Cost</t>
  </si>
  <si>
    <t>#341</t>
  </si>
  <si>
    <t>March/Bangalore/South/Assembly/Labour Cost</t>
  </si>
  <si>
    <t>#342</t>
  </si>
  <si>
    <t>February/Bhubaneswar/West/Production/Insurance</t>
  </si>
  <si>
    <t>#343</t>
  </si>
  <si>
    <t>#344</t>
  </si>
  <si>
    <t>#345</t>
  </si>
  <si>
    <t>February/Ahmedabad/North/Assembly/Overhead costs</t>
  </si>
  <si>
    <t>#346</t>
  </si>
  <si>
    <t>January/Gurgaon/North/Materials/Rent</t>
  </si>
  <si>
    <t>#347</t>
  </si>
  <si>
    <t>March/Gurgaon/North/Materials/Insurance</t>
  </si>
  <si>
    <t>#348</t>
  </si>
  <si>
    <t>January/Gurgaon/South/Assembly/Rent</t>
  </si>
  <si>
    <t>#349</t>
  </si>
  <si>
    <t>March/Bhubaneswar/East/Materials/Material Cost</t>
  </si>
  <si>
    <t>#350</t>
  </si>
  <si>
    <t>February/Ahmedabad/South/Maitenance/Rent</t>
  </si>
  <si>
    <t>#351</t>
  </si>
  <si>
    <t>March/Bhubaneswar/South/Assembly/Material Cost</t>
  </si>
  <si>
    <t>#352</t>
  </si>
  <si>
    <t>February/Bhubaneswar/North/Assembly/Insurance</t>
  </si>
  <si>
    <t>#353</t>
  </si>
  <si>
    <t>January/Ahmedabad/North/Materials/Material Cost</t>
  </si>
  <si>
    <t>#354</t>
  </si>
  <si>
    <t>February/Gurgaon/South/Maitenance/Rent</t>
  </si>
  <si>
    <t>#355</t>
  </si>
  <si>
    <t>February/Gurgaon/North/Assembly/Rent</t>
  </si>
  <si>
    <t>#356</t>
  </si>
  <si>
    <t>January/Ahmedabad/West/Maitenance/Overhead costs</t>
  </si>
  <si>
    <t>#357</t>
  </si>
  <si>
    <t>January/Ahmedabad-/North/Maitenance/Labour Cost</t>
  </si>
  <si>
    <t>#358</t>
  </si>
  <si>
    <t>January/Bangalore-/North/Materials/Labour Cost</t>
  </si>
  <si>
    <t>#359</t>
  </si>
  <si>
    <t>March/Bhubaneswar-/North/Maitenance/Insurance</t>
  </si>
  <si>
    <t>#360</t>
  </si>
  <si>
    <t>March/Ahmedabad/East/Materials/Labour Cost</t>
  </si>
  <si>
    <t>#361</t>
  </si>
  <si>
    <t>January/Ahmedabad/North/Maitenance/Overhead costs</t>
  </si>
  <si>
    <t>#362</t>
  </si>
  <si>
    <t>#363</t>
  </si>
  <si>
    <t>February/Bhubaneswar/East/Production/Insurance</t>
  </si>
  <si>
    <t>#364</t>
  </si>
  <si>
    <t>March/Gurgaon/North/Production/Labour Cost</t>
  </si>
  <si>
    <t>#365</t>
  </si>
  <si>
    <t>January/Bangalore/North/Maitenance/Insurance</t>
  </si>
  <si>
    <t>#366</t>
  </si>
  <si>
    <t>March/Bangalore/West/Materials/Rent</t>
  </si>
  <si>
    <t>#367</t>
  </si>
  <si>
    <t>February/Ahmedabad/East/Materials/Rent</t>
  </si>
  <si>
    <t>#368</t>
  </si>
  <si>
    <t>March/Ahmedabad/North/Materials/Insurance</t>
  </si>
  <si>
    <t>#369</t>
  </si>
  <si>
    <t>#370</t>
  </si>
  <si>
    <t>March/Bhubaneswar/East/Maitenance/Overhead costs</t>
  </si>
  <si>
    <t>#371</t>
  </si>
  <si>
    <t>March/Gurgaon&amp;/South/Assembly/Labour Cost</t>
  </si>
  <si>
    <t>#372</t>
  </si>
  <si>
    <t>January/Gurgaon&amp;/North/Assembly/Material Cost</t>
  </si>
  <si>
    <t>#373</t>
  </si>
  <si>
    <t>February/Bhubaneswar/West/Maitenance/Material Cost</t>
  </si>
  <si>
    <t>#374</t>
  </si>
  <si>
    <t>#375</t>
  </si>
  <si>
    <t>January/Ahmedabad/West/Assembly/Overhead costs</t>
  </si>
  <si>
    <t>#376</t>
  </si>
  <si>
    <t>#377</t>
  </si>
  <si>
    <t>January/Bangalore/East/Maitenance/Rent</t>
  </si>
  <si>
    <t>#378</t>
  </si>
  <si>
    <t>#379</t>
  </si>
  <si>
    <t>March/Bangalore/South/Materials/Insurance</t>
  </si>
  <si>
    <t>#380</t>
  </si>
  <si>
    <t>February/Bhubaneswar-/South/Assembly/Material Cost</t>
  </si>
  <si>
    <t>#381</t>
  </si>
  <si>
    <t>February/Bangalore-/East/Assembly/Insurance</t>
  </si>
  <si>
    <t>#382</t>
  </si>
  <si>
    <t>February/Bangalore-/West/Production/Material Cost</t>
  </si>
  <si>
    <t>#383</t>
  </si>
  <si>
    <t>February/Bangalore/West&amp;/Production/Labour Cost</t>
  </si>
  <si>
    <t>#384</t>
  </si>
  <si>
    <t>February/Bangalore/West&amp;/Production/Rent</t>
  </si>
  <si>
    <t>#385</t>
  </si>
  <si>
    <t>February/Bangalore/West&amp;/Production/Overhead costs</t>
  </si>
  <si>
    <t>#386</t>
  </si>
  <si>
    <t>February/Bangalore/West&amp;/Production/Insurance</t>
  </si>
  <si>
    <t>#387</t>
  </si>
  <si>
    <t>February/Bangalore/West&amp;/Materials/Material Cost</t>
  </si>
  <si>
    <t>#388</t>
  </si>
  <si>
    <t>February/Bangalore/West&amp;/Materials/Labour Cost</t>
  </si>
  <si>
    <t>#389</t>
  </si>
  <si>
    <t>February/Bangalore/West&amp;/Materials/Rent</t>
  </si>
  <si>
    <t>#390</t>
  </si>
  <si>
    <t>February/Bangalore/West&amp;/Materials/Overhead costs</t>
  </si>
  <si>
    <t>#391</t>
  </si>
  <si>
    <t>February/Bangalore/West&amp;/Materials/Insurance</t>
  </si>
  <si>
    <t>#392</t>
  </si>
  <si>
    <t>February/Bangalore/West&amp;/Maitenance/Material Cost</t>
  </si>
  <si>
    <t>#393</t>
  </si>
  <si>
    <t>February/Bangalore/West&amp;/Maitenance/Labour Cost</t>
  </si>
  <si>
    <t>#394</t>
  </si>
  <si>
    <t>February/Bangalore/West&amp;/Maitenance/Rent</t>
  </si>
  <si>
    <t>#395</t>
  </si>
  <si>
    <t>February/Bangalore/West/Maitenance/Overhead costs</t>
  </si>
  <si>
    <t>#396</t>
  </si>
  <si>
    <t>February/Bangalore&amp;/West/Maitenance/Insurance</t>
  </si>
  <si>
    <t>#397</t>
  </si>
  <si>
    <t>February/Bangalore&amp;/West/Assembly/Material Cost</t>
  </si>
  <si>
    <t>#398</t>
  </si>
  <si>
    <t>February/Bangalore&amp;/West/Assembly/Labour Cost</t>
  </si>
  <si>
    <t>#399</t>
  </si>
  <si>
    <t>February/Bangalore&amp;/West/Assembly/Rent</t>
  </si>
  <si>
    <t>#400</t>
  </si>
  <si>
    <t>February/Bangalore&amp;/West/Assembly/Overhead costs</t>
  </si>
  <si>
    <t>#401</t>
  </si>
  <si>
    <t>February/Bangalore&amp;/West/Assembly/Insurance</t>
  </si>
  <si>
    <t>#402</t>
  </si>
  <si>
    <t>February/Ahmedabad&amp;/North/Production/Material Cost</t>
  </si>
  <si>
    <t>#403</t>
  </si>
  <si>
    <t>February/Ahmedabad&amp;/North/Production/Labour Cost</t>
  </si>
  <si>
    <t>#404</t>
  </si>
  <si>
    <t>January/Bhubaneswar&amp;/West/Maitenance/Material Cost</t>
  </si>
  <si>
    <t>#405</t>
  </si>
  <si>
    <t>February/Ahmedabad&amp;/West/Assembly/Material Cost</t>
  </si>
  <si>
    <t>#406</t>
  </si>
  <si>
    <t>February/Ahmedabad&amp;/North/Maitenance/Material Cost</t>
  </si>
  <si>
    <t>#407</t>
  </si>
  <si>
    <t>February/Ahmedabad&amp;/North/Maitenance/Rent</t>
  </si>
  <si>
    <t>#408</t>
  </si>
  <si>
    <t>March/BangaloRE&amp;/East/Assembly/Overhead costs</t>
  </si>
  <si>
    <t>#409</t>
  </si>
  <si>
    <t>February/Ahmedabad&amp;/East/Materials/Material Cost</t>
  </si>
  <si>
    <t>#410</t>
  </si>
  <si>
    <t>March/Bhubaneswar&amp;/South/Materials/Material Cost</t>
  </si>
  <si>
    <t>#411</t>
  </si>
  <si>
    <t>March/Bangalore&amp;/EaST/Production/Insurance</t>
  </si>
  <si>
    <t>#412</t>
  </si>
  <si>
    <t>January/Bhubaneswar&amp;/East/Production/Material Cost</t>
  </si>
  <si>
    <t>#413</t>
  </si>
  <si>
    <t>January/Bangalore&amp;/South/Materials/Material Cost</t>
  </si>
  <si>
    <t>#414</t>
  </si>
  <si>
    <t>March/Ahmedabad&amp;/East/Assembly/Overhead costs</t>
  </si>
  <si>
    <t>#415</t>
  </si>
  <si>
    <t>March/Ahmedabad&amp;/East/Maitenance/Insurance</t>
  </si>
  <si>
    <t>#416</t>
  </si>
  <si>
    <t>January/Ahmedabad&amp;/East/Maitenance/Material Cost</t>
  </si>
  <si>
    <t>#417</t>
  </si>
  <si>
    <t>February/Bhubaneswar/North/Assembly/Overhead costs</t>
  </si>
  <si>
    <t>#418</t>
  </si>
  <si>
    <t>February/Bangalore/North/Production/Insurance</t>
  </si>
  <si>
    <t>#419</t>
  </si>
  <si>
    <t>March/Bangalore/West/Materials/Overhead costs</t>
  </si>
  <si>
    <t>#420</t>
  </si>
  <si>
    <t>#421</t>
  </si>
  <si>
    <t>January/Ahmedabad/West&amp;/Production/Labour Cost</t>
  </si>
  <si>
    <t>#422</t>
  </si>
  <si>
    <t>January/Bhubaneswar/North&amp;/Materials/Rent</t>
  </si>
  <si>
    <t>#423</t>
  </si>
  <si>
    <t>January/Bhubaneswar/East/Assembly/Material Cost</t>
  </si>
  <si>
    <t>#424</t>
  </si>
  <si>
    <t>February/Bangalore/East/Production/Insurance</t>
  </si>
  <si>
    <t>#425</t>
  </si>
  <si>
    <t>#426</t>
  </si>
  <si>
    <t>#427</t>
  </si>
  <si>
    <t>#428</t>
  </si>
  <si>
    <t>January/Bhubaneswar/East/Assembly/Overhead costs</t>
  </si>
  <si>
    <t>#429</t>
  </si>
  <si>
    <t>#430</t>
  </si>
  <si>
    <t>#431</t>
  </si>
  <si>
    <t>March/Bangalore/South/Maitenance/Insurance</t>
  </si>
  <si>
    <t>#432</t>
  </si>
  <si>
    <t>March/Ahmedabad/North/Maitenance/Insurance</t>
  </si>
  <si>
    <t>#433</t>
  </si>
  <si>
    <t>March/Bangalore/North/Production/Material Cost</t>
  </si>
  <si>
    <t>#434</t>
  </si>
  <si>
    <t>February/Ahmedabad/North/Maitenance/Overhead costs</t>
  </si>
  <si>
    <t>#435</t>
  </si>
  <si>
    <t>March/Ahmedabad-/West&amp;/Materials/Insurance</t>
  </si>
  <si>
    <t>#436</t>
  </si>
  <si>
    <t>February/Ahmedabad-/West&amp;/Assembly/Material Cost</t>
  </si>
  <si>
    <t>#437</t>
  </si>
  <si>
    <t>#438</t>
  </si>
  <si>
    <t>March/Ahmedabad-/West/Production/Rent</t>
  </si>
  <si>
    <t>#439</t>
  </si>
  <si>
    <t>March/Bhubaneswar-/West/Assembly/Rent</t>
  </si>
  <si>
    <t>#440</t>
  </si>
  <si>
    <t>March/Bangalore-/North/Production/Insurance</t>
  </si>
  <si>
    <t>#441</t>
  </si>
  <si>
    <t>March/Ahmedabad-/West/Materials/Overhead costs</t>
  </si>
  <si>
    <t>#442</t>
  </si>
  <si>
    <t>January/Bhubaneswar-/West/Materials/Labour Cost</t>
  </si>
  <si>
    <t>#443</t>
  </si>
  <si>
    <t>January/Bhubaneswar-/West/Maitenance/Material Cost</t>
  </si>
  <si>
    <t>#444</t>
  </si>
  <si>
    <t>#445</t>
  </si>
  <si>
    <t>January/Bangalore/North/Maitenance/Overhead costs</t>
  </si>
  <si>
    <t>#446</t>
  </si>
  <si>
    <t>#447</t>
  </si>
  <si>
    <t>January/Ahmedabad/North/Assembly/Labour Cost</t>
  </si>
  <si>
    <t>#448</t>
  </si>
  <si>
    <t>February/Bhubaneswar/West/Assembly/Material Cost</t>
  </si>
  <si>
    <t>#449</t>
  </si>
  <si>
    <t>March/Bangalore/South/Production/Material Cost</t>
  </si>
  <si>
    <t>#450</t>
  </si>
  <si>
    <t>February/Ahmedabad/North/Materials/Insurance</t>
  </si>
  <si>
    <t>#451</t>
  </si>
  <si>
    <t>February/Ahmedabad/East/Maitenance/Material Cost</t>
  </si>
  <si>
    <t>#452</t>
  </si>
  <si>
    <t>March/Ahmedabad/North/Materials/Material Cost</t>
  </si>
  <si>
    <t>#453</t>
  </si>
  <si>
    <t>January/Bhubaneswar/North/Assembly/Material Cost</t>
  </si>
  <si>
    <t>#454</t>
  </si>
  <si>
    <t>February/Ahmedabad/North/Production/Material Cost</t>
  </si>
  <si>
    <t>#455</t>
  </si>
  <si>
    <t>#456</t>
  </si>
  <si>
    <t>January/Bangalore/South/Maitenance/Rent</t>
  </si>
  <si>
    <t>#457</t>
  </si>
  <si>
    <t>February/Ahmedabad/South/Materials/Insurance</t>
  </si>
  <si>
    <t>#458</t>
  </si>
  <si>
    <t>January/Bhubaneswar/North/Maitenance/Insurance</t>
  </si>
  <si>
    <t>#459</t>
  </si>
  <si>
    <t>March/Bhubaneswar/South/Materials/Insurance</t>
  </si>
  <si>
    <t>#460</t>
  </si>
  <si>
    <t>March/Bangalore/East/Production/Overhead costs</t>
  </si>
  <si>
    <t>#461</t>
  </si>
  <si>
    <t>February/Bhubaneswar/South/Assembly/Insurance</t>
  </si>
  <si>
    <t>#462</t>
  </si>
  <si>
    <t>March/Ahmedabad/North/Maitenance/Labour Cost</t>
  </si>
  <si>
    <t>#463</t>
  </si>
  <si>
    <t>January/Bangalore/North/Materials/Labour Cost</t>
  </si>
  <si>
    <t>#464</t>
  </si>
  <si>
    <t>February/Bhubaneswar/North/Materials/Rent</t>
  </si>
  <si>
    <t>#465</t>
  </si>
  <si>
    <t>February/Bangalore/East/Materials/Material Cost</t>
  </si>
  <si>
    <t>#466</t>
  </si>
  <si>
    <t>March/Bangalore/South/Production/Insurance</t>
  </si>
  <si>
    <t>#467</t>
  </si>
  <si>
    <t>February/Ahmedabad/North/Production/Insurance</t>
  </si>
  <si>
    <t>#468</t>
  </si>
  <si>
    <t>March/Ahmedabad/South/Maitenance/Labour Cost</t>
  </si>
  <si>
    <t>#469</t>
  </si>
  <si>
    <t>March/Ahmedabad/South/Assembly/Labour Cost</t>
  </si>
  <si>
    <t>#470</t>
  </si>
  <si>
    <t>February/Bhubaneswar/West&amp;/Production/Insurance</t>
  </si>
  <si>
    <t>#471</t>
  </si>
  <si>
    <t>January/Ahmedabad/North&amp;/Assembly/Rent</t>
  </si>
  <si>
    <t>#472</t>
  </si>
  <si>
    <t>#473</t>
  </si>
  <si>
    <t>February/Bangalore/South/Materials/Rent</t>
  </si>
  <si>
    <t>#474</t>
  </si>
  <si>
    <t>#475</t>
  </si>
  <si>
    <t>January/Bangalore-/North/Assembly/Overhead costs</t>
  </si>
  <si>
    <t>#476</t>
  </si>
  <si>
    <t>February/Ahmedabad-/West/Maitenance/Insurance</t>
  </si>
  <si>
    <t>#477</t>
  </si>
  <si>
    <t>February/Ahmedabad-/West/Assembly/Material Cost</t>
  </si>
  <si>
    <t>#478</t>
  </si>
  <si>
    <t>#479</t>
  </si>
  <si>
    <t>February/Ahmedabad-/West/Assembly/Rent</t>
  </si>
  <si>
    <t>#480</t>
  </si>
  <si>
    <t>February/Ahmedabad-/West/Assembly/Overhead costs</t>
  </si>
  <si>
    <t>#481</t>
  </si>
  <si>
    <t>February/Ahmedabad-/West/Assembly/Insurance</t>
  </si>
  <si>
    <t>#482</t>
  </si>
  <si>
    <t>February/Gurgaon-/North/Production/Material Cost</t>
  </si>
  <si>
    <t>#483</t>
  </si>
  <si>
    <t>February/Gurgaon/North/Production/Labour Cost</t>
  </si>
  <si>
    <t>#484</t>
  </si>
  <si>
    <t>February/Gurgaon/North/Production/Rent</t>
  </si>
  <si>
    <t>#485</t>
  </si>
  <si>
    <t>February/Gurgaon/North/Production/Overhead costs</t>
  </si>
  <si>
    <t>#486</t>
  </si>
  <si>
    <t>February/Gurgaon/North/Production/Insurance</t>
  </si>
  <si>
    <t>#487</t>
  </si>
  <si>
    <t>February/Gurgaon/North/Materials/Material Cost</t>
  </si>
  <si>
    <t>#488</t>
  </si>
  <si>
    <t>February/Gurgaon/North/Materials/Labour Cost</t>
  </si>
  <si>
    <t>#489</t>
  </si>
  <si>
    <t>February/Gurgaon/North/Materials/Rent</t>
  </si>
  <si>
    <t>#490</t>
  </si>
  <si>
    <t>February/Gurgaon/North/Materials/Overhead costs</t>
  </si>
  <si>
    <t>#491</t>
  </si>
  <si>
    <t>February/Gurgaon/North/Materials/Insurance</t>
  </si>
  <si>
    <t>#492</t>
  </si>
  <si>
    <t>#493</t>
  </si>
  <si>
    <t>February/Gurgaon/North/Maitenance/Labour Cost</t>
  </si>
  <si>
    <t>#494</t>
  </si>
  <si>
    <t>February/Gurgaon/North/Maitenance/Rent</t>
  </si>
  <si>
    <t>#495</t>
  </si>
  <si>
    <t>February/Gurgaon/North/Maitenance/Overhead costs</t>
  </si>
  <si>
    <t>#496</t>
  </si>
  <si>
    <t>February/Gurgaon/North/Maitenance/Insurance</t>
  </si>
  <si>
    <t>#497</t>
  </si>
  <si>
    <t>February/Gurgaon/North/Assembly/Material Cost</t>
  </si>
  <si>
    <t>#498</t>
  </si>
  <si>
    <t>February/Gurgaon/North/Assembly/Labour Cost</t>
  </si>
  <si>
    <t>#499</t>
  </si>
  <si>
    <t>#500</t>
  </si>
  <si>
    <t>February/Gurgaon/North/Assembly/Overhead costs</t>
  </si>
  <si>
    <t>#501</t>
  </si>
  <si>
    <t>February/Gurgaon-/North/Assembly/Insurance</t>
  </si>
  <si>
    <t>#502</t>
  </si>
  <si>
    <t>February/Gurgaon-/South/Production/Material Cost</t>
  </si>
  <si>
    <t>#503</t>
  </si>
  <si>
    <t>February/Gurgaon-/South/Production/Labour Cost</t>
  </si>
  <si>
    <t>#504</t>
  </si>
  <si>
    <t>February/Gurgaon-/South/Production/Rent</t>
  </si>
  <si>
    <t>#505</t>
  </si>
  <si>
    <t>February/Gurgaon-/South/Production/Overhead costs</t>
  </si>
  <si>
    <t>#506</t>
  </si>
  <si>
    <t>February/Gurgaon-/South/Production/Insurance</t>
  </si>
  <si>
    <t>#507</t>
  </si>
  <si>
    <t>#508</t>
  </si>
  <si>
    <t>March/Bhubaneswar-/South/Maitenance/Overhead costs</t>
  </si>
  <si>
    <t>#509</t>
  </si>
  <si>
    <t>March/Bangalore-/North/Assembly/Labour Cost</t>
  </si>
  <si>
    <t>#510</t>
  </si>
  <si>
    <t>March/Bangalore/North/Production/Rent</t>
  </si>
  <si>
    <t>#511</t>
  </si>
  <si>
    <t>February/Gurgaon/East/Assembly/Labour Cost</t>
  </si>
  <si>
    <t>#512</t>
  </si>
  <si>
    <t>March/Bhubaneswar/East/Production/Rent</t>
  </si>
  <si>
    <t>#513</t>
  </si>
  <si>
    <t>#514</t>
  </si>
  <si>
    <t>February/Bhubaneswar/West/Materials/Material Cost</t>
  </si>
  <si>
    <t>#515</t>
  </si>
  <si>
    <t>January/Bangalore/West&amp;/Maitenance/Insurance</t>
  </si>
  <si>
    <t>#516</t>
  </si>
  <si>
    <t>MARCH/Gurgaon/East&amp;/Maitenance/Insurance</t>
  </si>
  <si>
    <t>#517</t>
  </si>
  <si>
    <t>January/Bhubaneswar/West/Production/Material Cost</t>
  </si>
  <si>
    <t>#518</t>
  </si>
  <si>
    <t>February/Gurgaon/South/Materials/Insurance</t>
  </si>
  <si>
    <t>#519</t>
  </si>
  <si>
    <t>March/Gurgaon/North/Maitenance/Labour Cost</t>
  </si>
  <si>
    <t>#520</t>
  </si>
  <si>
    <t>February/Bhubaneswar/East/Materials/Overhead costs</t>
  </si>
  <si>
    <t>#521</t>
  </si>
  <si>
    <t>February/Gurgaon/East/Maitenance/Insurance</t>
  </si>
  <si>
    <t>#522</t>
  </si>
  <si>
    <t>March/Bhubaneswar/South/Maitenance/Rent</t>
  </si>
  <si>
    <t>#523</t>
  </si>
  <si>
    <t>February/Bangalore/West/Production/Rent</t>
  </si>
  <si>
    <t>#524</t>
  </si>
  <si>
    <t>#525</t>
  </si>
  <si>
    <t>March/Bhubaneswar/North/Production/Overhead costs</t>
  </si>
  <si>
    <t>#526</t>
  </si>
  <si>
    <t>January/Bangalore/South/Maitenance/Overhead costs</t>
  </si>
  <si>
    <t>#527</t>
  </si>
  <si>
    <t>#528</t>
  </si>
  <si>
    <t>#529</t>
  </si>
  <si>
    <t>#530</t>
  </si>
  <si>
    <t>January/Ahmedabad/North/Materials/Labour Cost</t>
  </si>
  <si>
    <t>#531</t>
  </si>
  <si>
    <t>March/Bhubaneswar/North/Assembly/Labour Cost</t>
  </si>
  <si>
    <t>#532</t>
  </si>
  <si>
    <t>March/Bhubaneswar/West/Production/Labour Cost</t>
  </si>
  <si>
    <t>#533</t>
  </si>
  <si>
    <t>February/Ahmedabad-/South/Assembly/Rent</t>
  </si>
  <si>
    <t>#534</t>
  </si>
  <si>
    <t>March/Bangalore-/West/Maitenance/Insurance</t>
  </si>
  <si>
    <t>#535</t>
  </si>
  <si>
    <t>January/Ahmedabad-/East/Materials/Material Cost</t>
  </si>
  <si>
    <t>#536</t>
  </si>
  <si>
    <t>February/Bhubaneswar-/West/Assembly/Insurance</t>
  </si>
  <si>
    <t>#537</t>
  </si>
  <si>
    <t>January/Ahmedabad-/North/Production/Material Cost</t>
  </si>
  <si>
    <t>#538</t>
  </si>
  <si>
    <t>#539</t>
  </si>
  <si>
    <t>January/Ahmedabad-/East/Production/Labour Cost</t>
  </si>
  <si>
    <t>#540</t>
  </si>
  <si>
    <t>February/Bhubaneswar-/South/Assembly/Overhead costs</t>
  </si>
  <si>
    <t>#541</t>
  </si>
  <si>
    <t>February/Ahmedabad-/East/Maitenance/Material Cost</t>
  </si>
  <si>
    <t>#542</t>
  </si>
  <si>
    <t>#543</t>
  </si>
  <si>
    <t>March/Bangalore/East/Materials/Labour Cost</t>
  </si>
  <si>
    <t>#544</t>
  </si>
  <si>
    <t>March/Bangalore/East/Production/Rent</t>
  </si>
  <si>
    <t>#545</t>
  </si>
  <si>
    <t>#546</t>
  </si>
  <si>
    <t>January/Bhubaneswar/North/Production/Insurance</t>
  </si>
  <si>
    <t>#547</t>
  </si>
  <si>
    <t>March/Gurgaon/South&amp;/Assembly/Overhead costs</t>
  </si>
  <si>
    <t>#548</t>
  </si>
  <si>
    <t>February/Bangalore/East&amp;/Production/Material Cost</t>
  </si>
  <si>
    <t>#549</t>
  </si>
  <si>
    <t>February/Ahmedabad/West/Materials/Insurance</t>
  </si>
  <si>
    <t>#550</t>
  </si>
  <si>
    <t>January/Ahmedabad/West/Production/Overhead costs</t>
  </si>
  <si>
    <t>#551</t>
  </si>
  <si>
    <t>February/Ahmedabad/East/Assembly/Overhead costs</t>
  </si>
  <si>
    <t>#552</t>
  </si>
  <si>
    <t>February/Bangalore/West/Maitenance/Rent</t>
  </si>
  <si>
    <t>#553</t>
  </si>
  <si>
    <t>March/Bangalore/North/Assembly/Rent</t>
  </si>
  <si>
    <t>#554</t>
  </si>
  <si>
    <t>March/Gurgaon/West/Assembly/Material Cost</t>
  </si>
  <si>
    <t>#555</t>
  </si>
  <si>
    <t>January/Gurgaon/South/Materials/Labour Cost</t>
  </si>
  <si>
    <t>#556</t>
  </si>
  <si>
    <t>January/Gurgaon/South/Production/Rent</t>
  </si>
  <si>
    <t>#557</t>
  </si>
  <si>
    <t>#558</t>
  </si>
  <si>
    <t>#559</t>
  </si>
  <si>
    <t>#560</t>
  </si>
  <si>
    <t>March/Ahmedabad/West/Production/Rent</t>
  </si>
  <si>
    <t>#561</t>
  </si>
  <si>
    <t>March/Ahmedabad/South/Assembly/Rent</t>
  </si>
  <si>
    <t>#562</t>
  </si>
  <si>
    <t>#563</t>
  </si>
  <si>
    <t>January/Gurgaon/East/Maitenance/Labour Cost</t>
  </si>
  <si>
    <t>#564</t>
  </si>
  <si>
    <t>#565</t>
  </si>
  <si>
    <t>March/Bangalore/East/Assembly/Overhead costs</t>
  </si>
  <si>
    <t>#566</t>
  </si>
  <si>
    <t>January/Bangalore/East/Production/Overhead costs</t>
  </si>
  <si>
    <t>#567</t>
  </si>
  <si>
    <t>March/Ahmedabad/South/Production/Material Cost</t>
  </si>
  <si>
    <t>#568</t>
  </si>
  <si>
    <t>January/Ahmedabad/West/Assembly/Rent</t>
  </si>
  <si>
    <t>#569</t>
  </si>
  <si>
    <t>#570</t>
  </si>
  <si>
    <t>March/Bhubaneswar/West/Maitenance/Labour Cost</t>
  </si>
  <si>
    <t>#571</t>
  </si>
  <si>
    <t>February/Bangalore/East/Materials/Labour Cost</t>
  </si>
  <si>
    <t>#572</t>
  </si>
  <si>
    <t>February/Bhubaneswar/North/Maitenance/Material Cost</t>
  </si>
  <si>
    <t>#573</t>
  </si>
  <si>
    <t>February/Bhubaneswar-/North/Maitenance/Labour Cost</t>
  </si>
  <si>
    <t>#574</t>
  </si>
  <si>
    <t>February/Bhubaneswar-/North/Maitenance/Rent</t>
  </si>
  <si>
    <t>#575</t>
  </si>
  <si>
    <t>February/Bhubaneswar-/North/Maitenance/Overhead costs</t>
  </si>
  <si>
    <t>#576</t>
  </si>
  <si>
    <t>February/Bhubaneswar-/North/Maitenance/Insurance</t>
  </si>
  <si>
    <t>#577</t>
  </si>
  <si>
    <t>February/Bhubaneswar-/North/Assembly/Material Cost</t>
  </si>
  <si>
    <t>#578</t>
  </si>
  <si>
    <t>February/Bhubaneswar-/North/Assembly/Labour Cost</t>
  </si>
  <si>
    <t>#579</t>
  </si>
  <si>
    <t>February/Bhubaneswar-/North/Assembly/Rent</t>
  </si>
  <si>
    <t>#580</t>
  </si>
  <si>
    <t>February/Bhubaneswar-/North/Assembly/Overhead costs</t>
  </si>
  <si>
    <t>#581</t>
  </si>
  <si>
    <t>February/Bhubaneswar-/North/Assembly/Insurance</t>
  </si>
  <si>
    <t>#582</t>
  </si>
  <si>
    <t>February/Bhubaneswar/South/Production/Material Cost</t>
  </si>
  <si>
    <t>#583</t>
  </si>
  <si>
    <t>February/Bhubaneswar/South/Production/Labour Cost</t>
  </si>
  <si>
    <t>#584</t>
  </si>
  <si>
    <t>February/Bhubaneswar/South/Production/Rent</t>
  </si>
  <si>
    <t>#585</t>
  </si>
  <si>
    <t>February/Bhubaneswar/South/Production/Overhead costs</t>
  </si>
  <si>
    <t>#586</t>
  </si>
  <si>
    <t>February/Bhubaneswar/South/Production/Insurance</t>
  </si>
  <si>
    <t>#587</t>
  </si>
  <si>
    <t>February/Bhubaneswar/South/Materials/Material Cost</t>
  </si>
  <si>
    <t>#588</t>
  </si>
  <si>
    <t>February/Bhubaneswar/South/Materials/Labour Cost</t>
  </si>
  <si>
    <t>#589</t>
  </si>
  <si>
    <t>March/Gurgaon/East/Production/Material Cost</t>
  </si>
  <si>
    <t>#590</t>
  </si>
  <si>
    <t>March/Bhubaneswar/East/Materials/Labour Cost</t>
  </si>
  <si>
    <t>#591</t>
  </si>
  <si>
    <t>January/Gurgaon/West/Assembly/Overhead costs</t>
  </si>
  <si>
    <t>#592</t>
  </si>
  <si>
    <t>#593</t>
  </si>
  <si>
    <t>March/Ahmedabad/South/Production/Overhead costs</t>
  </si>
  <si>
    <t>#594</t>
  </si>
  <si>
    <t>March/Bhubaneswar/East/Assembly/Labour Cost</t>
  </si>
  <si>
    <t>#595</t>
  </si>
  <si>
    <t>January/Bangalore/North/Production/Overhead costs</t>
  </si>
  <si>
    <t>#596</t>
  </si>
  <si>
    <t>#597</t>
  </si>
  <si>
    <t>February/Ahmedabad/North/Assembly/Labour Cost</t>
  </si>
  <si>
    <t>#598</t>
  </si>
  <si>
    <t>January/Ahmedabad/North/Maitenance/Labour Cost</t>
  </si>
  <si>
    <t>#599</t>
  </si>
  <si>
    <t>February/Bangalore/South/Production/Overhead costs</t>
  </si>
  <si>
    <t>#600</t>
  </si>
  <si>
    <t>January/Bangalore/North/Assembly/Rent</t>
  </si>
  <si>
    <t>#601</t>
  </si>
  <si>
    <t>March/Gurgaon/South/Production/Labour Cost</t>
  </si>
  <si>
    <t>#602</t>
  </si>
  <si>
    <t>#603</t>
  </si>
  <si>
    <t>March/Bangalore/South/Maitenance/Material Cost</t>
  </si>
  <si>
    <t>#604</t>
  </si>
  <si>
    <t>March/Bangalore/West/Assembly/Insurance</t>
  </si>
  <si>
    <t>#605</t>
  </si>
  <si>
    <t>February/Ahmedabad/East/Assembly/Labour Cost</t>
  </si>
  <si>
    <t>#606</t>
  </si>
  <si>
    <t>March/Bangalore-/East&amp;/Materials/Material Cost</t>
  </si>
  <si>
    <t>#607</t>
  </si>
  <si>
    <t>March/Gurgaon-/South&amp;/Materials/Labour Cost</t>
  </si>
  <si>
    <t>#608</t>
  </si>
  <si>
    <t>January/Bhubaneswar-/North/Production/Rent</t>
  </si>
  <si>
    <t>#609</t>
  </si>
  <si>
    <t>February/Bangalore-/North/Maitenance/Rent</t>
  </si>
  <si>
    <t>#610</t>
  </si>
  <si>
    <t>February/Bangalore-/North/Production/Labour Cost</t>
  </si>
  <si>
    <t>#611</t>
  </si>
  <si>
    <t>February/Bangalore-/South/Materials/Rent</t>
  </si>
  <si>
    <t>#612</t>
  </si>
  <si>
    <t>January/Ahmedabad-/West/Materials/Material Cost</t>
  </si>
  <si>
    <t>#613</t>
  </si>
  <si>
    <t>March/Ahmedabad-/East/Production/Rent</t>
  </si>
  <si>
    <t>#614</t>
  </si>
  <si>
    <t>January/Ahmedabad-/South/Production/Labour Cost</t>
  </si>
  <si>
    <t>#615</t>
  </si>
  <si>
    <t>March/Gurgaon/North/Maitenance/Overhead costs</t>
  </si>
  <si>
    <t>#616</t>
  </si>
  <si>
    <t>March/Bangalore/East/Materials/Overhead costs</t>
  </si>
  <si>
    <t>#617</t>
  </si>
  <si>
    <t>#618</t>
  </si>
  <si>
    <t>February/Ahmedabad/East/Production/Overhead costs</t>
  </si>
  <si>
    <t>#619</t>
  </si>
  <si>
    <t>March/Gurgaon/South/Maitenance/Labour Cost</t>
  </si>
  <si>
    <t>#620</t>
  </si>
  <si>
    <t>#621</t>
  </si>
  <si>
    <t>#622</t>
  </si>
  <si>
    <t>January/Bangalore/West/Assembly/Labour Cost</t>
  </si>
  <si>
    <t>#623</t>
  </si>
  <si>
    <t>January/Gurgaon/North/Assembly/Rent</t>
  </si>
  <si>
    <t>#624</t>
  </si>
  <si>
    <t>January/Bhubaneswar/North/Assembly/Insurance</t>
  </si>
  <si>
    <t>#625</t>
  </si>
  <si>
    <t>#626</t>
  </si>
  <si>
    <t>March/Bangalore/East/Production/Insurance</t>
  </si>
  <si>
    <t>#627</t>
  </si>
  <si>
    <t>#628</t>
  </si>
  <si>
    <t>January/Ahmedabad/WEST/Maitenance/Insurance</t>
  </si>
  <si>
    <t>#629</t>
  </si>
  <si>
    <t>February/Bhubaneswar/South/Assembly/Labour Cost</t>
  </si>
  <si>
    <t>#630</t>
  </si>
  <si>
    <t>March/Ahmedabad/West/Assembly/Labour Cost</t>
  </si>
  <si>
    <t>#631</t>
  </si>
  <si>
    <t>February/Gurgaon/East/Materials/Rent</t>
  </si>
  <si>
    <t>#632</t>
  </si>
  <si>
    <t>March/Bhubaneswar/North/Maitenance/Labour Cost</t>
  </si>
  <si>
    <t>#633</t>
  </si>
  <si>
    <t>#634</t>
  </si>
  <si>
    <t>March/Ahmedabad/West/Production/Material Cost</t>
  </si>
  <si>
    <t>#635</t>
  </si>
  <si>
    <t>#636</t>
  </si>
  <si>
    <t>January/Bhubaneswar-/West/Assembly/Rent</t>
  </si>
  <si>
    <t>#637</t>
  </si>
  <si>
    <t>January/Gurgaon-/East/Materials/Labour Cost</t>
  </si>
  <si>
    <t>#638</t>
  </si>
  <si>
    <t>January/Bangalore-/South/Production/Material Cost</t>
  </si>
  <si>
    <t>#639</t>
  </si>
  <si>
    <t>January/Gurgaon-/East/Maitenance/Labour Cost</t>
  </si>
  <si>
    <t>#640</t>
  </si>
  <si>
    <t>February/Bangalore-/East/Production/Labour Cost</t>
  </si>
  <si>
    <t>#641</t>
  </si>
  <si>
    <t>January/Bhubaneswar-/North/Materials/Insurance</t>
  </si>
  <si>
    <t>#642</t>
  </si>
  <si>
    <t>January/Ahmedabad-/West/Maitenance/Insurance</t>
  </si>
  <si>
    <t>#643</t>
  </si>
  <si>
    <t>January/Bhubaneswar-/South/Assembly/Overhead costs</t>
  </si>
  <si>
    <t>#644</t>
  </si>
  <si>
    <t>January/Gurgaon-/North/Maitenance/Material Cost</t>
  </si>
  <si>
    <t>#645</t>
  </si>
  <si>
    <t>March/Gurgaon/South/Assembly/Material Cost</t>
  </si>
  <si>
    <t>#646</t>
  </si>
  <si>
    <t>#647</t>
  </si>
  <si>
    <t>#648</t>
  </si>
  <si>
    <t>January/Ahmedabad/East/Assembly/Rent</t>
  </si>
  <si>
    <t>#649</t>
  </si>
  <si>
    <t>March/Bhubaneswar/North/Assembly/Material Cost</t>
  </si>
  <si>
    <t>#650</t>
  </si>
  <si>
    <t>#651</t>
  </si>
  <si>
    <t>February/Ahmedabad-/North/Production/Insurance</t>
  </si>
  <si>
    <t>#652</t>
  </si>
  <si>
    <t>January/Bangalore-/North/Production/Insurance</t>
  </si>
  <si>
    <t>#653</t>
  </si>
  <si>
    <t>March/Ahmedabad-/North/Assembly/Labour Cost</t>
  </si>
  <si>
    <t>#654</t>
  </si>
  <si>
    <t>March/Gurgaon-/East/Materials/Rent</t>
  </si>
  <si>
    <t>#655</t>
  </si>
  <si>
    <t>January/Gurgaon-/West/Assembly/Material Cost</t>
  </si>
  <si>
    <t>#656</t>
  </si>
  <si>
    <t>February/Ahmedabad-/North/Maitenance/Insurance</t>
  </si>
  <si>
    <t>#657</t>
  </si>
  <si>
    <t>January/Bhubaneswar-/West/Assembly/Insurance</t>
  </si>
  <si>
    <t>#658</t>
  </si>
  <si>
    <t>March/Gurgaon-/South/Production/Rent</t>
  </si>
  <si>
    <t>#659</t>
  </si>
  <si>
    <t>March/Gurgaon/North&amp;/Materials/Insurance</t>
  </si>
  <si>
    <t>#660</t>
  </si>
  <si>
    <t>February/Gurgaon/West&amp;/Materials/Overhead costs</t>
  </si>
  <si>
    <t>#661</t>
  </si>
  <si>
    <t>#662</t>
  </si>
  <si>
    <t>#663</t>
  </si>
  <si>
    <t>March/Bhubaneswar/South/Production/Labour Cost</t>
  </si>
  <si>
    <t>#664</t>
  </si>
  <si>
    <t>January/Bhubaneswar/West/Assembly/Overhead costs</t>
  </si>
  <si>
    <t>#665</t>
  </si>
  <si>
    <t>#666</t>
  </si>
  <si>
    <t>January/Gurgaon/South/Production/Overhead costs</t>
  </si>
  <si>
    <t>#667</t>
  </si>
  <si>
    <t>January/Gurgaon/North/Materials/Labour Cost</t>
  </si>
  <si>
    <t>#668</t>
  </si>
  <si>
    <t>January/Gurgaon/West/Production/Rent</t>
  </si>
  <si>
    <t>#669</t>
  </si>
  <si>
    <t>#670</t>
  </si>
  <si>
    <t>#671</t>
  </si>
  <si>
    <t>#672</t>
  </si>
  <si>
    <t>March/Gurgaon/East/Maitenance/Labour Cost</t>
  </si>
  <si>
    <t>#673</t>
  </si>
  <si>
    <t>March/Gurgaon/East/Maitenance/Overhead costs</t>
  </si>
  <si>
    <t>#674</t>
  </si>
  <si>
    <t>#675</t>
  </si>
  <si>
    <t>February/Ahmedabad/South/Production/Material Cost</t>
  </si>
  <si>
    <t>#676</t>
  </si>
  <si>
    <t>#677</t>
  </si>
  <si>
    <t>#678</t>
  </si>
  <si>
    <t>January/Ahmedabad/West/Maitenance/Labour Cost</t>
  </si>
  <si>
    <t>#679</t>
  </si>
  <si>
    <t>March/Ahmedabad/South/Maitenance/Material Cost</t>
  </si>
  <si>
    <t>#680</t>
  </si>
  <si>
    <t>March/Bhubaneswar/South/Materials/Rent</t>
  </si>
  <si>
    <t>#681</t>
  </si>
  <si>
    <t>#682</t>
  </si>
  <si>
    <t>#683</t>
  </si>
  <si>
    <t>#684</t>
  </si>
  <si>
    <t>February/Ahmedabad/North/Materials/Labour Cost</t>
  </si>
  <si>
    <t>#685</t>
  </si>
  <si>
    <t>February/Bhubaneswar/North/Assembly/Labour Cost</t>
  </si>
  <si>
    <t>#686</t>
  </si>
  <si>
    <t>March/Ahmedabad/West/Assembly/Insurance</t>
  </si>
  <si>
    <t>#687</t>
  </si>
  <si>
    <t>February/Bangalore/West/Maitenance/Insurance</t>
  </si>
  <si>
    <t>#688</t>
  </si>
  <si>
    <t>January/Bangalore/West/Production/Rent</t>
  </si>
  <si>
    <t>#689</t>
  </si>
  <si>
    <t>#690</t>
  </si>
  <si>
    <t>January/Ahmedabad/North/Materials/Overhead costs</t>
  </si>
  <si>
    <t>#691</t>
  </si>
  <si>
    <t>#692</t>
  </si>
  <si>
    <t>February/Gurgaon/South/Assembly/Insurance</t>
  </si>
  <si>
    <t>#693</t>
  </si>
  <si>
    <t>March/Bhubaneswar/North/Maitenance/Material Cost</t>
  </si>
  <si>
    <t>#694</t>
  </si>
  <si>
    <t>March/Bangalore/South/Materials/Material Cost</t>
  </si>
  <si>
    <t>#695</t>
  </si>
  <si>
    <t>February/Gurgaon-/East/Maitenance/Insurance</t>
  </si>
  <si>
    <t>#696</t>
  </si>
  <si>
    <t>February/Ahmedabad-/North/Assembly/Overhead costs</t>
  </si>
  <si>
    <t>#697</t>
  </si>
  <si>
    <t>#698</t>
  </si>
  <si>
    <t>March/Bangalore-/South/Production/Rent</t>
  </si>
  <si>
    <t>#699</t>
  </si>
  <si>
    <t>March/Ahmedabad-/West/Production/Insurance</t>
  </si>
  <si>
    <t>#700</t>
  </si>
  <si>
    <t>January/Ahmedabad-/West/Production/Labour Cost</t>
  </si>
  <si>
    <t>#701</t>
  </si>
  <si>
    <t>#702</t>
  </si>
  <si>
    <t>January/Gurgaon-/North/Maitenance/Rent</t>
  </si>
  <si>
    <t>#703</t>
  </si>
  <si>
    <t>January/Bangalore-/West/Materials/Labour Cost</t>
  </si>
  <si>
    <t>#704</t>
  </si>
  <si>
    <t>#705</t>
  </si>
  <si>
    <t>#706</t>
  </si>
  <si>
    <t>March/Gurgaon/North/Production/Overhead costs</t>
  </si>
  <si>
    <t>#707</t>
  </si>
  <si>
    <t>February/Bangalore/North/Materials/Insurance</t>
  </si>
  <si>
    <t>#708</t>
  </si>
  <si>
    <t>#709</t>
  </si>
  <si>
    <t>February/Ahmedabad/East/Production/Insurance</t>
  </si>
  <si>
    <t>#710</t>
  </si>
  <si>
    <t>February/Bangalore/East/Production/Overhead costs</t>
  </si>
  <si>
    <t>#711</t>
  </si>
  <si>
    <t>March/Bhubaneswar/West/Assembly/Rent</t>
  </si>
  <si>
    <t>#712</t>
  </si>
  <si>
    <t>#713</t>
  </si>
  <si>
    <t>#714</t>
  </si>
  <si>
    <t>#715</t>
  </si>
  <si>
    <t>March/Ahmedabad/South/Maitenance/Overhead costs</t>
  </si>
  <si>
    <t>#716</t>
  </si>
  <si>
    <t>March/Ahmedabad/West/Materials/Overhead costs</t>
  </si>
  <si>
    <t>#717</t>
  </si>
  <si>
    <t>February/Gurgaon/East/Production/Material Cost</t>
  </si>
  <si>
    <t>#718</t>
  </si>
  <si>
    <t>January/Gurgaon/West/Assembly/Labour Cost</t>
  </si>
  <si>
    <t>#719</t>
  </si>
  <si>
    <t>#720</t>
  </si>
  <si>
    <t>#721</t>
  </si>
  <si>
    <t>#722</t>
  </si>
  <si>
    <t>March/Bhubaneswar/South/Maitenance/Labour Cost</t>
  </si>
  <si>
    <t>#723</t>
  </si>
  <si>
    <t>#724</t>
  </si>
  <si>
    <t>January/Bangalore&amp;/North/Production/Rent</t>
  </si>
  <si>
    <t>#725</t>
  </si>
  <si>
    <t>February/Bhubaneswar&amp;/North/Maitenance/Material Cost</t>
  </si>
  <si>
    <t>#726</t>
  </si>
  <si>
    <t>#727</t>
  </si>
  <si>
    <t>February/Ahmedabad/North/Assembly/Rent</t>
  </si>
  <si>
    <t>#728</t>
  </si>
  <si>
    <t>February/Bhubaneswar/West/Production/Overhead costs</t>
  </si>
  <si>
    <t>#729</t>
  </si>
  <si>
    <t>March/Bhubaneswar-/South/Materials/Labour Cost</t>
  </si>
  <si>
    <t>#730</t>
  </si>
  <si>
    <t>January/Bangalore-/East/Materials/Rent</t>
  </si>
  <si>
    <t>#731</t>
  </si>
  <si>
    <t>January/Ahmedabad-/West/Production/Rent</t>
  </si>
  <si>
    <t>#732</t>
  </si>
  <si>
    <t>March/Bangalore-/South/Production/Labour Cost</t>
  </si>
  <si>
    <t>#733</t>
  </si>
  <si>
    <t>#734</t>
  </si>
  <si>
    <t>February/Ahmedabad-/North/Production/Rent</t>
  </si>
  <si>
    <t>#735</t>
  </si>
  <si>
    <t>January/Bangalore-/West/Assembly/Labour Cost</t>
  </si>
  <si>
    <t>#736</t>
  </si>
  <si>
    <t>January/Bangalore-/North/Maitenance/Rent</t>
  </si>
  <si>
    <t>#737</t>
  </si>
  <si>
    <t>February/Bangalore-/West/Maitenance/Insurance</t>
  </si>
  <si>
    <t>#738</t>
  </si>
  <si>
    <t>January/Bhubaneswar/East/Assembly/Labour Cost</t>
  </si>
  <si>
    <t>#739</t>
  </si>
  <si>
    <t>January/Ahmedabad/South/Assembly/Overhead costs</t>
  </si>
  <si>
    <t>#740</t>
  </si>
  <si>
    <t>January/Gurgaon/East/Materials/Material Cost</t>
  </si>
  <si>
    <t>#741</t>
  </si>
  <si>
    <t>#742</t>
  </si>
  <si>
    <t>January/Gurgaon/West/Production/Overhead costs</t>
  </si>
  <si>
    <t>#743</t>
  </si>
  <si>
    <t>March/Ahmedabad/North/Assembly/Labour Cost</t>
  </si>
  <si>
    <t>#744</t>
  </si>
  <si>
    <t>#745</t>
  </si>
  <si>
    <t>February/Bangalore/North^/Production/Insurance</t>
  </si>
  <si>
    <t>#746</t>
  </si>
  <si>
    <t>January/Bangalore/South/Materials/Labour Cost</t>
  </si>
  <si>
    <t>#747</t>
  </si>
  <si>
    <t>February/Ahmedabad/East/Production/Labour Cost</t>
  </si>
  <si>
    <t>#748</t>
  </si>
  <si>
    <t>January/Bhubaneswar/West^/Maitenance/Labour Cost</t>
  </si>
  <si>
    <t>#749</t>
  </si>
  <si>
    <t>#750</t>
  </si>
  <si>
    <t>March/BangalORE/East^/Assembly/Insurance</t>
  </si>
  <si>
    <t>#751</t>
  </si>
  <si>
    <t>March/Gurgaon/South/Assembly/Rent</t>
  </si>
  <si>
    <t>#752</t>
  </si>
  <si>
    <t>March/Gurgaon/North^/Assembly/Rent</t>
  </si>
  <si>
    <t>#753</t>
  </si>
  <si>
    <t>#754</t>
  </si>
  <si>
    <t>March/Ahmedabad/South/Maitenance/Rent</t>
  </si>
  <si>
    <t>#755</t>
  </si>
  <si>
    <t>March/Ahmedabad/South&amp;/Maitenance/Overhead costs</t>
  </si>
  <si>
    <t>#756</t>
  </si>
  <si>
    <t>March/Ahmedabad/South&amp;/Maitenance/Insurance</t>
  </si>
  <si>
    <t>#757</t>
  </si>
  <si>
    <t>#758</t>
  </si>
  <si>
    <t>March/Ahmedabad^/South/Assembly/Labour Cost</t>
  </si>
  <si>
    <t>#759</t>
  </si>
  <si>
    <t>March/Ahmedabad^/South/Assembly/Rent</t>
  </si>
  <si>
    <t>#760</t>
  </si>
  <si>
    <t>March/Ahmedabad^/South/Assembly/Overhead costs</t>
  </si>
  <si>
    <t>#761</t>
  </si>
  <si>
    <t>March/Ahmedabad^/South/Assembly/Insurance</t>
  </si>
  <si>
    <t>#762</t>
  </si>
  <si>
    <t>March/Ahmedabad^/East/Production/Material Cost</t>
  </si>
  <si>
    <t>#763</t>
  </si>
  <si>
    <t>March/Ahmedabad^/East/Production/Labour Cost</t>
  </si>
  <si>
    <t>#764</t>
  </si>
  <si>
    <t>March/Ahmedabad^/East/Production/Rent</t>
  </si>
  <si>
    <t>#765</t>
  </si>
  <si>
    <t>March/Ahmedabad/East/Production/Overhead costs</t>
  </si>
  <si>
    <t>#766</t>
  </si>
  <si>
    <t>March/Ahmedabad/East^/Production/Insurance</t>
  </si>
  <si>
    <t>#767</t>
  </si>
  <si>
    <t>March/Ahmedabad/East/Materials/Material Cost</t>
  </si>
  <si>
    <t>#768</t>
  </si>
  <si>
    <t>#769</t>
  </si>
  <si>
    <t>March/Ahmedabad/East/Materials/Rent</t>
  </si>
  <si>
    <t>#770</t>
  </si>
  <si>
    <t>March/Ahmedabad/East^/Materials/Overhead costs</t>
  </si>
  <si>
    <t>#771</t>
  </si>
  <si>
    <t>January/Bangalore/South^/Assembly/Rent</t>
  </si>
  <si>
    <t>#772</t>
  </si>
  <si>
    <t>February/Bangalore/South^/Materials/Rent</t>
  </si>
  <si>
    <t>#773</t>
  </si>
  <si>
    <t>February/Bhubaneswar/West^/Production/Labour Cost</t>
  </si>
  <si>
    <t>#774</t>
  </si>
  <si>
    <t>February/Gurgaon-/North^/Assembly/Rent</t>
  </si>
  <si>
    <t>#775</t>
  </si>
  <si>
    <t>January/Bangalore-/South^/Maitenance/Material Cost</t>
  </si>
  <si>
    <t>#776</t>
  </si>
  <si>
    <t>March/Bhubaneswar-/South^/Production/Material Cost</t>
  </si>
  <si>
    <t>#777</t>
  </si>
  <si>
    <t>March/Ahmedabad-/South^/Assembly/Overhead costs</t>
  </si>
  <si>
    <t>#778</t>
  </si>
  <si>
    <t>January/Bangalore-/South^/Assembly/Insurance</t>
  </si>
  <si>
    <t>#779</t>
  </si>
  <si>
    <t>January/Ahmedabad-/West^/Assembly/Material Cost</t>
  </si>
  <si>
    <t>#780</t>
  </si>
  <si>
    <t>February/Ahmedabad-/East^/Production/Labour Cost</t>
  </si>
  <si>
    <t>#781</t>
  </si>
  <si>
    <t>January/Bangalore-/West^/Maitenance/Overhead costs</t>
  </si>
  <si>
    <t>#782</t>
  </si>
  <si>
    <t>January/Bangalore-/West^/Materials/Rent</t>
  </si>
  <si>
    <t>#783</t>
  </si>
  <si>
    <t>February/Ahmedabad/East^/Maitenance/Rent</t>
  </si>
  <si>
    <t>#784</t>
  </si>
  <si>
    <t>January/Bangalore/West^/Assembly/Rent</t>
  </si>
  <si>
    <t>#785</t>
  </si>
  <si>
    <t>March/Gurgaon/East^/Production/Labour Cost</t>
  </si>
  <si>
    <t>#786</t>
  </si>
  <si>
    <t>February/Gurgaon/South/Production/Material Cost</t>
  </si>
  <si>
    <t>#787</t>
  </si>
  <si>
    <t>March/Bhubaneswar/North/Materials/Material Cost</t>
  </si>
  <si>
    <t>#788</t>
  </si>
  <si>
    <t>#789</t>
  </si>
  <si>
    <t>February/Bangalore&amp;/North^/Assembly/Insurance</t>
  </si>
  <si>
    <t>#790</t>
  </si>
  <si>
    <t>March/Bhubaneswar&amp;/East/Maitenance/Insurance</t>
  </si>
  <si>
    <t>#791</t>
  </si>
  <si>
    <t>#792</t>
  </si>
  <si>
    <t>January/Ahmedabad/West^/Maitenance/Rent</t>
  </si>
  <si>
    <t>#793</t>
  </si>
  <si>
    <t>February/Bhubaneswar^/North/Materials/Material Cost</t>
  </si>
  <si>
    <t>#794</t>
  </si>
  <si>
    <t>March/Ahmedabad/West/Maitenance/Overhead costs</t>
  </si>
  <si>
    <t>#795</t>
  </si>
  <si>
    <t>March/Ahmedabad/South^/Materials/Overhead costs</t>
  </si>
  <si>
    <t>#796</t>
  </si>
  <si>
    <t>January/Bangalore^/West/Maitenance/Insurance</t>
  </si>
  <si>
    <t>#797</t>
  </si>
  <si>
    <t>February/Bangalore/South/Production/Material Cost</t>
  </si>
  <si>
    <t>#798</t>
  </si>
  <si>
    <t>January/Bhubaneswar^/South/Maitenance/Rent</t>
  </si>
  <si>
    <t>#799</t>
  </si>
  <si>
    <t>March/Bhubaneswar/North/Materials/Rent</t>
  </si>
  <si>
    <t>#800</t>
  </si>
  <si>
    <t>#801</t>
  </si>
  <si>
    <t>February/Bangalore/North^/Materials/Material Cost</t>
  </si>
  <si>
    <t>#802</t>
  </si>
  <si>
    <t>March/Bhubaneswar^/South/Production/Rent</t>
  </si>
  <si>
    <t>#803</t>
  </si>
  <si>
    <t>January/Bangalore/North&amp;/Production/Insurance</t>
  </si>
  <si>
    <t>#804</t>
  </si>
  <si>
    <t>March/Ahmedabad/East&amp;/Assembly/Insurance</t>
  </si>
  <si>
    <t>#805</t>
  </si>
  <si>
    <t>February/Bangalore^/East&amp;/Production/Labour Cost</t>
  </si>
  <si>
    <t>#806</t>
  </si>
  <si>
    <t>#807</t>
  </si>
  <si>
    <t>March/Bangalore/South&amp;/Materials/Overhead costs</t>
  </si>
  <si>
    <t>#808</t>
  </si>
  <si>
    <t>January/Gurgaon/South&amp;/Maitenance/Labour Cost</t>
  </si>
  <si>
    <t>#809</t>
  </si>
  <si>
    <t>February/Ahmedabad/South&amp;/Maitenance/Rent</t>
  </si>
  <si>
    <t>#810</t>
  </si>
  <si>
    <t>#811</t>
  </si>
  <si>
    <t>February/Ahmedabad^/South&amp;/Materials/Material Cost</t>
  </si>
  <si>
    <t>#812</t>
  </si>
  <si>
    <t>February/Bangalore^/East&amp;/Assembly/Insurance</t>
  </si>
  <si>
    <t>#813</t>
  </si>
  <si>
    <t>January/Bangalore^/South&amp;/Materials/Material Cost</t>
  </si>
  <si>
    <t>#814</t>
  </si>
  <si>
    <t>March/Ahmedabad^/West&amp;/Assembly/Overhead costs</t>
  </si>
  <si>
    <t>#815</t>
  </si>
  <si>
    <t>January/Bhubaneswar^/East&amp;/Production/Insurance</t>
  </si>
  <si>
    <t>#816</t>
  </si>
  <si>
    <t>March/Bangalore/West&amp;/Production/Insurance</t>
  </si>
  <si>
    <t>#817</t>
  </si>
  <si>
    <t>January/Bangalore/North&amp;/Production/Rent</t>
  </si>
  <si>
    <t>#818</t>
  </si>
  <si>
    <t>February/Gurgaon/South&amp;/Production/Insurance</t>
  </si>
  <si>
    <t>#819</t>
  </si>
  <si>
    <t>March/Ahmedabad^/North&amp;/Assembly/Rent</t>
  </si>
  <si>
    <t>#820</t>
  </si>
  <si>
    <t>February/Bangalore/South&amp;/Production/Rent</t>
  </si>
  <si>
    <t>#821</t>
  </si>
  <si>
    <t>#822</t>
  </si>
  <si>
    <t>March/Gurgaon/North&amp;/Assembly/Labour Cost</t>
  </si>
  <si>
    <t>#823</t>
  </si>
  <si>
    <t>January/Bhubaneswar^/West&amp;/Assembly/Insurance</t>
  </si>
  <si>
    <t>#824</t>
  </si>
  <si>
    <t>March/Bhubaneswar^/West&amp;/Maitenance/Material Cost</t>
  </si>
  <si>
    <t>#825</t>
  </si>
  <si>
    <t>January/Ahmedabad/South&amp;/Production/Insurance</t>
  </si>
  <si>
    <t>#826</t>
  </si>
  <si>
    <t>January/Bangalore^/South&amp;/Assembly/Overhead costs</t>
  </si>
  <si>
    <t>#827</t>
  </si>
  <si>
    <t>February/Bhubaneswar/North&amp;/Production/Material Cost</t>
  </si>
  <si>
    <t>#828</t>
  </si>
  <si>
    <t>January/Bhubaneswar^/North&amp;/Assembly/Material Cost</t>
  </si>
  <si>
    <t>#829</t>
  </si>
  <si>
    <t>January/Bhubaneswar^/East&amp;/Materials/Labour Cost</t>
  </si>
  <si>
    <t>#830</t>
  </si>
  <si>
    <t>January/Ahmedabad/NORTH&amp;/Materials/Material Cost</t>
  </si>
  <si>
    <t>#831</t>
  </si>
  <si>
    <t>February/Bangalore^/West&amp;/Materials/Labour Cost</t>
  </si>
  <si>
    <t>#832</t>
  </si>
  <si>
    <t>January/Gurgaon/North&amp;/Production/Labour Cost</t>
  </si>
  <si>
    <t>#833</t>
  </si>
  <si>
    <t>March/Bangalore^/West&amp;/Maitenance/Rent</t>
  </si>
  <si>
    <t>#834</t>
  </si>
  <si>
    <t>January/Gurgaon/West&amp;/Maitenance/Overhead costs</t>
  </si>
  <si>
    <t>#835</t>
  </si>
  <si>
    <t>February/Gurgaon-/North&amp;/Maitenance/Material Cost</t>
  </si>
  <si>
    <t>#836</t>
  </si>
  <si>
    <t>February/Bangalore-/West&amp;/Production/Material Cost</t>
  </si>
  <si>
    <t>#837</t>
  </si>
  <si>
    <t>March/Gurgaon-/South&amp;/Assembly/Material Cost</t>
  </si>
  <si>
    <t>#838</t>
  </si>
  <si>
    <t>March/Gurgaon-/South&amp;/Assembly/Labour Cost</t>
  </si>
  <si>
    <t>#839</t>
  </si>
  <si>
    <t>March/Gurgaon-/South/Assembly/Rent</t>
  </si>
  <si>
    <t>#840</t>
  </si>
  <si>
    <t>March/Gurgaon-/South/Assembly/Overhead costs</t>
  </si>
  <si>
    <t>#841</t>
  </si>
  <si>
    <t>March/Gurgaon-/South^/Assembly/Insurance</t>
  </si>
  <si>
    <t>#842</t>
  </si>
  <si>
    <t>March/Gurgaon-/East^/Production/Material Cost</t>
  </si>
  <si>
    <t>#843</t>
  </si>
  <si>
    <t>March/Gurgaon-/East^/Production/Labour Cost</t>
  </si>
  <si>
    <t>#844</t>
  </si>
  <si>
    <t>March/Gurgaon/East^/Production/Rent</t>
  </si>
  <si>
    <t>#845</t>
  </si>
  <si>
    <t>March/Gurgaon/East^/Production/Overhead costs</t>
  </si>
  <si>
    <t>#846</t>
  </si>
  <si>
    <t>March/Gurgaon/East^/Production/Insurance</t>
  </si>
  <si>
    <t>#847</t>
  </si>
  <si>
    <t>March/Gurgaon/East^/Materials/Material Cost</t>
  </si>
  <si>
    <t>#848</t>
  </si>
  <si>
    <t>March/Gurgaon/East^/Materials/Labour Cost</t>
  </si>
  <si>
    <t>#849</t>
  </si>
  <si>
    <t>March/Gurgaon/East^/Materials/Rent</t>
  </si>
  <si>
    <t>#850</t>
  </si>
  <si>
    <t>March/Gurgaon/East^/Materials/Overhead costs</t>
  </si>
  <si>
    <t>#851</t>
  </si>
  <si>
    <t>March/Gurgaon/East^/Materials/Insurance</t>
  </si>
  <si>
    <t>#852</t>
  </si>
  <si>
    <t>March/Gurgaon/East^/Maitenance/Material Cost</t>
  </si>
  <si>
    <t>#853</t>
  </si>
  <si>
    <t>March/Gurgaon/East^/Maitenance/Labour Cost</t>
  </si>
  <si>
    <t>#854</t>
  </si>
  <si>
    <t>March/Gurgaon/East^/Maitenance/Rent</t>
  </si>
  <si>
    <t>#855</t>
  </si>
  <si>
    <t>March/Gurgaon/East^/Maitenance/Overhead costs</t>
  </si>
  <si>
    <t>#856</t>
  </si>
  <si>
    <t>March/Gurgaon/East/Maitenance/Insurance</t>
  </si>
  <si>
    <t>#857</t>
  </si>
  <si>
    <t>#858</t>
  </si>
  <si>
    <t>March/Gurgaon/East/Assembly/Labour Cost</t>
  </si>
  <si>
    <t>#859</t>
  </si>
  <si>
    <t>March/Gurgaon^/East^/Assembly/Rent</t>
  </si>
  <si>
    <t>#860</t>
  </si>
  <si>
    <t>March/Gurgaon^/East/Assembly/Overhead costs</t>
  </si>
  <si>
    <t>#861</t>
  </si>
  <si>
    <t>January/Bangalore/East/Assembly/Material Cost</t>
  </si>
  <si>
    <t>#862</t>
  </si>
  <si>
    <t>March/Gurgaon/South/Maitenance/Insurance</t>
  </si>
  <si>
    <t>#863</t>
  </si>
  <si>
    <t>March/Bangalore&amp;/West/Maitenance/Insurance</t>
  </si>
  <si>
    <t>#864</t>
  </si>
  <si>
    <t>January/Bhubaneswar&amp;/West/Maitenance/Insurance</t>
  </si>
  <si>
    <t>#865</t>
  </si>
  <si>
    <t>February/Bangalore/East/Materials/Insurance</t>
  </si>
  <si>
    <t>#866</t>
  </si>
  <si>
    <t>January/Ahmedabad/North^/Materials/Overhead costs</t>
  </si>
  <si>
    <t>#867</t>
  </si>
  <si>
    <t>#868</t>
  </si>
  <si>
    <t>February/Bangalore/West/Assembly/Overhead costs</t>
  </si>
  <si>
    <t>#869</t>
  </si>
  <si>
    <t>February/Ahmedabad&amp;/East^/Production/Material Cost</t>
  </si>
  <si>
    <t>#870</t>
  </si>
  <si>
    <t>February/Bhubaneswar&amp;/North/Assembly/Rent</t>
  </si>
  <si>
    <t>#871</t>
  </si>
  <si>
    <t>#872</t>
  </si>
  <si>
    <t>February/Bangalore/East/Assembly/Labour Cost</t>
  </si>
  <si>
    <t>#873</t>
  </si>
  <si>
    <t>March/Ahmedabad^/West^/Maitenance/Insurance</t>
  </si>
  <si>
    <t>#874</t>
  </si>
  <si>
    <t>#875</t>
  </si>
  <si>
    <t>March/Bangalore^/East&amp;/Materials/Rent</t>
  </si>
  <si>
    <t>#876</t>
  </si>
  <si>
    <t>February/Ahmedabad^/South&amp;/Materials/Overhead costs</t>
  </si>
  <si>
    <t>#877</t>
  </si>
  <si>
    <t>#878</t>
  </si>
  <si>
    <t>February/Gurgaon^/North/Materials/Insurance</t>
  </si>
  <si>
    <t>#879</t>
  </si>
  <si>
    <t>January/Bangalore/South^/Maitenance/Labour Cost</t>
  </si>
  <si>
    <t>#880</t>
  </si>
  <si>
    <t>#881</t>
  </si>
  <si>
    <t>February/Ahmedabad/West/Maitenance/Insurance</t>
  </si>
  <si>
    <t>#882</t>
  </si>
  <si>
    <t>January/Ahmedabad/North^/Assembly/Labour Cost</t>
  </si>
  <si>
    <t>#883</t>
  </si>
  <si>
    <t>#884</t>
  </si>
  <si>
    <t>January/Gurgaon-/East/Materials/Material Cost</t>
  </si>
  <si>
    <t>#885</t>
  </si>
  <si>
    <t>January/Bangalore-/East/Materials/Insurance</t>
  </si>
  <si>
    <t>#886</t>
  </si>
  <si>
    <t>January/Gurgaon-/East/Materials/Overhead costs</t>
  </si>
  <si>
    <t>#887</t>
  </si>
  <si>
    <t>January/Bhubaneswar-/South/Maitenance/Insurance</t>
  </si>
  <si>
    <t>#888</t>
  </si>
  <si>
    <t>March/Bangalore-/North^/Assembly/Material Cost</t>
  </si>
  <si>
    <t>#889</t>
  </si>
  <si>
    <t>January/Bangalore-/West^/Maitenance/Material Cost</t>
  </si>
  <si>
    <t>#890</t>
  </si>
  <si>
    <t>February/Ahmedabad-/South^/Maitenance/Labour Cost</t>
  </si>
  <si>
    <t>#891</t>
  </si>
  <si>
    <t>March/Bangalore-/South^/Assembly/Material Cost</t>
  </si>
  <si>
    <t>#892</t>
  </si>
  <si>
    <t>January/Bangalore/East^/Production/Overhead costs</t>
  </si>
  <si>
    <t>#893</t>
  </si>
  <si>
    <t>March/Ahmedabad/East^/Assembly/Insurance</t>
  </si>
  <si>
    <t>#894</t>
  </si>
  <si>
    <t>March/Bangalore/East^/Assembly/Insurance</t>
  </si>
  <si>
    <t>#895</t>
  </si>
  <si>
    <t>January/Bhubaneswar/East^/Maitenance/Overhead costs</t>
  </si>
  <si>
    <t>#896</t>
  </si>
  <si>
    <t>February/Ahmedabad/West^/Assembly/Rent</t>
  </si>
  <si>
    <t>#897</t>
  </si>
  <si>
    <t>February/Ahmedabad/East^/Maitenance/Insurance</t>
  </si>
  <si>
    <t>#898</t>
  </si>
  <si>
    <t>March/Gurgaon/West^/Maitenance/Overhead costs</t>
  </si>
  <si>
    <t>#899</t>
  </si>
  <si>
    <t>February/Ahmedabad/South^/Materials/Overhead costs</t>
  </si>
  <si>
    <t>#900</t>
  </si>
  <si>
    <t>February/Ahmedabad/East^/Maitenance/Overhead costs</t>
  </si>
  <si>
    <t>#901</t>
  </si>
  <si>
    <t>January/Gurgaon&amp;/South^/Materials/Overhead costs</t>
  </si>
  <si>
    <t>#902</t>
  </si>
  <si>
    <t>March/Gurgaon&amp;/West^/Production/Labour Cost</t>
  </si>
  <si>
    <t>#903</t>
  </si>
  <si>
    <t>February/Ahmedabad/East^/Production/Insurance</t>
  </si>
  <si>
    <t>#904</t>
  </si>
  <si>
    <t>March/Bhubaneswar^/East/Maitenance/Labour Cost</t>
  </si>
  <si>
    <t>#905</t>
  </si>
  <si>
    <t>#906</t>
  </si>
  <si>
    <t>March/Bhubaneswar^/West/Production/Rent</t>
  </si>
  <si>
    <t>#907</t>
  </si>
  <si>
    <t>#908</t>
  </si>
  <si>
    <t>March/Gurgaon/South/Production/Overhead costs</t>
  </si>
  <si>
    <t>#909</t>
  </si>
  <si>
    <t>March/Bangalore/East^/Production/Material Cost</t>
  </si>
  <si>
    <t>#910</t>
  </si>
  <si>
    <t>March/Bangalore^/West&amp;/Maitenance/Material Cost</t>
  </si>
  <si>
    <t>#911</t>
  </si>
  <si>
    <t>February/Bangalore/North&amp;/Assembly/Overhead costs</t>
  </si>
  <si>
    <t>#912</t>
  </si>
  <si>
    <t>February/Bhubaneswar/South/Maitenance/Labour Cost</t>
  </si>
  <si>
    <t>#913</t>
  </si>
  <si>
    <t>March/Bhubaneswar^/East/Maitenance/Insurance</t>
  </si>
  <si>
    <t>#914</t>
  </si>
  <si>
    <t>March/Ahmedabad/North^/Assembly/Rent</t>
  </si>
  <si>
    <t>#915</t>
  </si>
  <si>
    <t>February/Bangalore/North/Production/Rent</t>
  </si>
  <si>
    <t>#916</t>
  </si>
  <si>
    <t>March/Bangalore^/South^/Production/Insurance</t>
  </si>
  <si>
    <t>#917</t>
  </si>
  <si>
    <t>February/Bangalore/West/Materials/Material Cost</t>
  </si>
  <si>
    <t>#918</t>
  </si>
  <si>
    <t>March/Ahmedabad^/WEST/Assembly/Overhead costs</t>
  </si>
  <si>
    <t>#919</t>
  </si>
  <si>
    <t>#920</t>
  </si>
  <si>
    <t>February/Bangalore/North/Maitenance/Overhead costs</t>
  </si>
  <si>
    <t>#921</t>
  </si>
  <si>
    <t>February/Gurgaon/South^/Assembly/Insurance</t>
  </si>
  <si>
    <t>#922</t>
  </si>
  <si>
    <t>January/Bhubaneswar^/East/Assembly/Material Cost</t>
  </si>
  <si>
    <t>#923</t>
  </si>
  <si>
    <t>January/Ahmedabad/East^/Production/Labour Cost</t>
  </si>
  <si>
    <t>#924</t>
  </si>
  <si>
    <t>March/Gurgaon/North/Maitenance/Rent</t>
  </si>
  <si>
    <t>#925</t>
  </si>
  <si>
    <t>March/Bhubaneswar/East/Production/Overhead costs</t>
  </si>
  <si>
    <t>#926</t>
  </si>
  <si>
    <t>March/Bhubaneswar-/East^/Production/Insurance</t>
  </si>
  <si>
    <t>#927</t>
  </si>
  <si>
    <t>March/Bhubaneswar-/East/Materials/Material Cost</t>
  </si>
  <si>
    <t>#928</t>
  </si>
  <si>
    <t>March/Bhubaneswar-/East/Materials/Labour Cost</t>
  </si>
  <si>
    <t>#929</t>
  </si>
  <si>
    <t>March/Bhubaneswar-/East&amp;/Materials/Rent</t>
  </si>
  <si>
    <t>#930</t>
  </si>
  <si>
    <t>March/Bhubaneswar-/East&amp;/Materials/Overhead costs</t>
  </si>
  <si>
    <t>#931</t>
  </si>
  <si>
    <t>#932</t>
  </si>
  <si>
    <t>March/Bhubaneswar-/East&amp;/Maitenance/Material Cost</t>
  </si>
  <si>
    <t>#933</t>
  </si>
  <si>
    <t>March/Bhubaneswar-/East&amp;/Maitenance/Labour Cost</t>
  </si>
  <si>
    <t>#934</t>
  </si>
  <si>
    <t>March/Bhubaneswar-/East&amp;/Maitenance/Rent</t>
  </si>
  <si>
    <t>#935</t>
  </si>
  <si>
    <t>March/Bhubaneswar/East&amp;/Maitenance/Overhead costs</t>
  </si>
  <si>
    <t>#936</t>
  </si>
  <si>
    <t>March/Bhubaneswar/East&amp;/Maitenance/Insurance</t>
  </si>
  <si>
    <t>#937</t>
  </si>
  <si>
    <t>March/Bhubaneswar/East&amp;/Assembly/Material Cost</t>
  </si>
  <si>
    <t>#938</t>
  </si>
  <si>
    <t>March/Bhubaneswar^/East&amp;/Assembly/Labour Cost</t>
  </si>
  <si>
    <t>#939</t>
  </si>
  <si>
    <t>March/Bhubaneswar/East&amp;/Assembly/Rent</t>
  </si>
  <si>
    <t>#940</t>
  </si>
  <si>
    <t>March/Bhubaneswar^/East&amp;/Assembly/Overhead costs</t>
  </si>
  <si>
    <t>#941</t>
  </si>
  <si>
    <t>March/Bhubaneswar/East&amp;/Assembly/Insurance</t>
  </si>
  <si>
    <t>#942</t>
  </si>
  <si>
    <t>March/Bhubaneswar^/West&amp;/Production/Material Cost</t>
  </si>
  <si>
    <t>#943</t>
  </si>
  <si>
    <t>March/Bhubaneswar/West&amp;/Production/Labour Cost</t>
  </si>
  <si>
    <t>#944</t>
  </si>
  <si>
    <t>March/Bhubaneswar/West&amp;/Production/Rent</t>
  </si>
  <si>
    <t>#945</t>
  </si>
  <si>
    <t>January/Gurgaon/West&amp;/Materials/Insurance</t>
  </si>
  <si>
    <t>#946</t>
  </si>
  <si>
    <t>February/Ahmedabad&amp;/West&amp;/Assembly/Labour Cost</t>
  </si>
  <si>
    <t>#947</t>
  </si>
  <si>
    <t>February/Bhubaneswar&amp;/North&amp;/Maitenance/Overhead costs</t>
  </si>
  <si>
    <t>#948</t>
  </si>
  <si>
    <t>February/Gurgaon/South&amp;/Materials/Labour Cost</t>
  </si>
  <si>
    <t>#949</t>
  </si>
  <si>
    <t>March/Bhubaneswar/West&amp;/Materials/Rent</t>
  </si>
  <si>
    <t>#950</t>
  </si>
  <si>
    <t>March/Bhubaneswar^/West&amp;/Materials/Overhead costs</t>
  </si>
  <si>
    <t>#951</t>
  </si>
  <si>
    <t>March/Bhubaneswar^/West&amp;/Materials/Insurance</t>
  </si>
  <si>
    <t>#952</t>
  </si>
  <si>
    <t>March/Bhubaneswar/West&amp;/Maitenance/Material Cost</t>
  </si>
  <si>
    <t>#953</t>
  </si>
  <si>
    <t>March/Bhubaneswar/West&amp;/Maitenance/Labour Cost</t>
  </si>
  <si>
    <t>#954</t>
  </si>
  <si>
    <t>March/Bhubaneswar/West&amp;/Maitenance/Rent</t>
  </si>
  <si>
    <t>#955</t>
  </si>
  <si>
    <t>March/Bhubaneswar/West&amp;/Maitenance/Overhead costs</t>
  </si>
  <si>
    <t>#956</t>
  </si>
  <si>
    <t>March/Bhubaneswar&amp;/West/Maitenance/Insurance</t>
  </si>
  <si>
    <t>#957</t>
  </si>
  <si>
    <t>March/Bhubaneswar&amp;/West^/Assembly/Material Cost</t>
  </si>
  <si>
    <t>#958</t>
  </si>
  <si>
    <t>March/Bhubaneswar/West^/Assembly/Labour Cost</t>
  </si>
  <si>
    <t>#959</t>
  </si>
  <si>
    <t>March/Bhubaneswar/West^/Assembly/Rent</t>
  </si>
  <si>
    <t>#960</t>
  </si>
  <si>
    <t>March/Bhubaneswar/West^/Assembly/Overhead costs</t>
  </si>
  <si>
    <t>#961</t>
  </si>
  <si>
    <t>March/Bhubaneswar/West^/Assembly/Insurance</t>
  </si>
  <si>
    <t>#962</t>
  </si>
  <si>
    <t>January/Bangalore/North^/Production/Material Cost</t>
  </si>
  <si>
    <t>#963</t>
  </si>
  <si>
    <t>January/Bangalore/North/Production/Labour Cost</t>
  </si>
  <si>
    <t>#964</t>
  </si>
  <si>
    <t>January/Bangalore-/North/Production/Rent</t>
  </si>
  <si>
    <t>#965</t>
  </si>
  <si>
    <t>January/Bangalore-/North/Production/Overhead costs</t>
  </si>
  <si>
    <t>#966</t>
  </si>
  <si>
    <t>January/Bangalore-/North&amp;/Production/Insurance</t>
  </si>
  <si>
    <t>#967</t>
  </si>
  <si>
    <t>January/Bangalore-/North&amp;/Materials/Material Cost</t>
  </si>
  <si>
    <t>#968</t>
  </si>
  <si>
    <t>February/Ahmedabad-/South/Maitenance/Overhead costs</t>
  </si>
  <si>
    <t>#969</t>
  </si>
  <si>
    <t>February/Bangalore-/North^/Materials/Labour Cost</t>
  </si>
  <si>
    <t>#970</t>
  </si>
  <si>
    <t>January/Ahmedabad-/South/Assembly/Material Cost</t>
  </si>
  <si>
    <t>#971</t>
  </si>
  <si>
    <t>March/Bhubaneswar-/South^/Maitenance/Rent</t>
  </si>
  <si>
    <t>#972</t>
  </si>
  <si>
    <t>February/Bangalore-/North/Assembly/Insurance</t>
  </si>
  <si>
    <t>#973</t>
  </si>
  <si>
    <t>March/Gurgaon/North^/Materials/Material Cost</t>
  </si>
  <si>
    <t>#974</t>
  </si>
  <si>
    <t>January/Bangalore/North/Maitenance/Rent</t>
  </si>
  <si>
    <t>#975</t>
  </si>
  <si>
    <t>#976</t>
  </si>
  <si>
    <t>#977</t>
  </si>
  <si>
    <t>January/Bangalore/North^/Assembly/Material Cost</t>
  </si>
  <si>
    <t>#978</t>
  </si>
  <si>
    <t>January/Bangalore/North^/Assembly/Labour Cost</t>
  </si>
  <si>
    <t>#979</t>
  </si>
  <si>
    <t>January/Bangalore/North^/Assembly/Rent</t>
  </si>
  <si>
    <t>#980</t>
  </si>
  <si>
    <t>January/Bangalore/North^/Assembly/Overhead costs</t>
  </si>
  <si>
    <t>#981</t>
  </si>
  <si>
    <t>February/Gurgaon/South^/Production/Labour Cost</t>
  </si>
  <si>
    <t>#982</t>
  </si>
  <si>
    <t>January/Gurgaon/West^/Production/Overhead costs</t>
  </si>
  <si>
    <t>#983</t>
  </si>
  <si>
    <t>March/Ahmedabad/South^/Materials/Rent</t>
  </si>
  <si>
    <t>#984</t>
  </si>
  <si>
    <t>January/Gurgaon/West^/Assembly/Insurance</t>
  </si>
  <si>
    <t>#985</t>
  </si>
  <si>
    <t>January/Bangalore/East^/Maitenance/Overhead costs</t>
  </si>
  <si>
    <t>#986</t>
  </si>
  <si>
    <t>#987</t>
  </si>
  <si>
    <t>January/Bangalore/South/Materials/Material Cost</t>
  </si>
  <si>
    <t>#988</t>
  </si>
  <si>
    <t>January/Bangalore^/South/Materials/Labour Cost</t>
  </si>
  <si>
    <t>#989</t>
  </si>
  <si>
    <t>January/Bangalore/South/Materials/Rent</t>
  </si>
  <si>
    <t>#990</t>
  </si>
  <si>
    <t>January/Bangalore/South/Materials/Overhead costs</t>
  </si>
  <si>
    <t>#991</t>
  </si>
  <si>
    <t>January/Bangalore/South^/Materials/Insurance</t>
  </si>
  <si>
    <t>#992</t>
  </si>
  <si>
    <t>January/Bangalore&amp;/South/Maitenance/Material Cost</t>
  </si>
  <si>
    <t>#993</t>
  </si>
  <si>
    <t>January/Bangalore&amp;/South/Maitenance/Labour Cost</t>
  </si>
  <si>
    <t>#994</t>
  </si>
  <si>
    <t>January/Gurgaon^/North/Assembly/Material Cost</t>
  </si>
  <si>
    <t>#995</t>
  </si>
  <si>
    <t>January/Bhubaneswar^/West/Production/Overhead costs</t>
  </si>
  <si>
    <t>#996</t>
  </si>
  <si>
    <t>January/Gurgaon^/East/Production/Insurance</t>
  </si>
  <si>
    <t>#997</t>
  </si>
  <si>
    <t>March/Bangalore^/East/Assembly/Insurance</t>
  </si>
  <si>
    <t>#998</t>
  </si>
  <si>
    <t>February/Ahmedabad^/East/Production/Rent</t>
  </si>
  <si>
    <t>#999</t>
  </si>
  <si>
    <t>March/Bhubaneswar^/West/Production/Material Cost</t>
  </si>
  <si>
    <t>#1000</t>
  </si>
  <si>
    <t>January/Gurgaon^/West/Assembly/Insurance</t>
  </si>
  <si>
    <t>#1001</t>
  </si>
  <si>
    <t>January/Bangalore^/South/Assembly/Insurance</t>
  </si>
  <si>
    <t>#1002</t>
  </si>
  <si>
    <t>January/Bangalore^/East&amp;/Production/Material Cost</t>
  </si>
  <si>
    <t>#1003</t>
  </si>
  <si>
    <t>January/Bangalore^/East&amp;/Production/Labour Cost</t>
  </si>
  <si>
    <t>#1004</t>
  </si>
  <si>
    <t>January/Bangalore^/East/Production/Rent</t>
  </si>
  <si>
    <t>#1005</t>
  </si>
  <si>
    <t>#1006</t>
  </si>
  <si>
    <t>#1007</t>
  </si>
  <si>
    <t>January/Bangalore-/East^/Materials/Material Cost</t>
  </si>
  <si>
    <t>#1008</t>
  </si>
  <si>
    <t>January/Bangalore-/East/Materials/Labour Cost</t>
  </si>
  <si>
    <t>#1009</t>
  </si>
  <si>
    <t>January/Bangalore-/East^/Materials/Rent</t>
  </si>
  <si>
    <t>#1010</t>
  </si>
  <si>
    <t>January/Bangalore-/East/Materials/Overhead costs</t>
  </si>
  <si>
    <t>#1011</t>
  </si>
  <si>
    <t>#1012</t>
  </si>
  <si>
    <t>January/Bangalore-/East/Maitenance/Material Cost</t>
  </si>
  <si>
    <t>#1013</t>
  </si>
  <si>
    <t>January/Bangalore-/East^/Maitenance/Labour Cost</t>
  </si>
  <si>
    <t>#1014</t>
  </si>
  <si>
    <t>January/Bangalore-/East/Maitenance/Rent</t>
  </si>
  <si>
    <t>#1015</t>
  </si>
  <si>
    <t>January/Bangalore^/East/Maitenance/Overhead costs</t>
  </si>
  <si>
    <t>#1016</t>
  </si>
  <si>
    <t>January/Bangalore/East/Maitenance/Insurance</t>
  </si>
  <si>
    <t>#1017</t>
  </si>
  <si>
    <t>#1018</t>
  </si>
  <si>
    <t>January/Bangalore^/East/Assembly/Labour Cost</t>
  </si>
  <si>
    <t>#1019</t>
  </si>
  <si>
    <t>January/Bangalore/East/Assembly/Rent</t>
  </si>
  <si>
    <t>#1020</t>
  </si>
  <si>
    <t>January/Bangalore/East^/Assembly/Overhead costs</t>
  </si>
  <si>
    <t>#1021</t>
  </si>
  <si>
    <t>#1022</t>
  </si>
  <si>
    <t>February/Bangalore/South/Production/Insurance</t>
  </si>
  <si>
    <t>#1023</t>
  </si>
  <si>
    <t>March/Bangalore&amp;/North^/Production/Overhead costs</t>
  </si>
  <si>
    <t>#1024</t>
  </si>
  <si>
    <t>February/Bangalore&amp;/West/Materials/Rent</t>
  </si>
  <si>
    <t>#1025</t>
  </si>
  <si>
    <t>#1026</t>
  </si>
  <si>
    <t>January/Bangalore&amp;/East^/Assembly/Overhead costs</t>
  </si>
  <si>
    <t>#1027</t>
  </si>
  <si>
    <t>January/Ahmedabad&amp;/North/Assembly/Labour Cost</t>
  </si>
  <si>
    <t>#1028</t>
  </si>
  <si>
    <t>March/Bangalore&amp;/West/Assembly/Material Cost</t>
  </si>
  <si>
    <t>#1029</t>
  </si>
  <si>
    <t>March/Gurgaon&amp;/North^/Materials/Material Cost</t>
  </si>
  <si>
    <t>#1030</t>
  </si>
  <si>
    <t>February/Bangalore&amp;/North/Assembly/Rent</t>
  </si>
  <si>
    <t>#1031</t>
  </si>
  <si>
    <t>February/Bangalore&amp;/East/Maitenance/Rent</t>
  </si>
  <si>
    <t>#1032</t>
  </si>
  <si>
    <t>March/Ahmedabad&amp;/South^/Maitenance/Overhead costs</t>
  </si>
  <si>
    <t>#1033</t>
  </si>
  <si>
    <t>February/Gurgaon&amp;/South/Assembly/Insurance</t>
  </si>
  <si>
    <t>#1034</t>
  </si>
  <si>
    <t>March/Gurgaon&amp;/North^/Production/Labour Cost</t>
  </si>
  <si>
    <t>#1035</t>
  </si>
  <si>
    <t>February/Ahmedabad&amp;/South/Materials/Labour Cost</t>
  </si>
  <si>
    <t>#1036</t>
  </si>
  <si>
    <t>January/Bangalore&amp;/West/Maitenance/Rent</t>
  </si>
  <si>
    <t>#1037</t>
  </si>
  <si>
    <t>February/Bhubaneswar&amp;/East^/Maitenance/Overhead costs</t>
  </si>
  <si>
    <t>#1038</t>
  </si>
  <si>
    <t>March/Bangalore&amp;/North/Maitenance/Rent</t>
  </si>
  <si>
    <t>#1039</t>
  </si>
  <si>
    <t>March/Gurgaon&amp;/West^/Production/Insurance</t>
  </si>
  <si>
    <t>#1040</t>
  </si>
  <si>
    <t>February/Bhubaneswar&amp;/East/Production/Labour Cost</t>
  </si>
  <si>
    <t>#1041</t>
  </si>
  <si>
    <t>January/Gurgaon&amp;/West/Production/Labour Cost</t>
  </si>
  <si>
    <t>#1042</t>
  </si>
  <si>
    <t>February/Bangalore&amp;/North^/Maitenance/Rent</t>
  </si>
  <si>
    <t>#1043</t>
  </si>
  <si>
    <t>February/Bangalore&amp;/East/Maitenance/Labour Cost</t>
  </si>
  <si>
    <t>#1044</t>
  </si>
  <si>
    <t>January/Ahmedabad&amp;/North/Production/Rent</t>
  </si>
  <si>
    <t>#1045</t>
  </si>
  <si>
    <t>January/Ahmedabad&amp;/North/Production/Overhead costs</t>
  </si>
  <si>
    <t>#1046</t>
  </si>
  <si>
    <t>January/Ahmedabad&amp;/North&amp;/Production/Insurance</t>
  </si>
  <si>
    <t>#1047</t>
  </si>
  <si>
    <t>January/Ahmedabad&amp;/North&amp;/Materials/Material Cost</t>
  </si>
  <si>
    <t>#1048</t>
  </si>
  <si>
    <t>January/Ahmedabad&amp;/North^/Materials/Labour Cost</t>
  </si>
  <si>
    <t>#1049</t>
  </si>
  <si>
    <t>January/Ahmedabad&amp;/North/Materials/Rent</t>
  </si>
  <si>
    <t>#1050</t>
  </si>
  <si>
    <t>January/Ahmedabad&amp;/North/Materials/Overhead costs</t>
  </si>
  <si>
    <t>#1051</t>
  </si>
  <si>
    <t>January/Ahmedabad&amp;/North^/Materials/Insurance</t>
  </si>
  <si>
    <t>#1052</t>
  </si>
  <si>
    <t>January/Ahmedabad&amp;/North^/Maitenance/Material Cost</t>
  </si>
  <si>
    <t>#1053</t>
  </si>
  <si>
    <t>January/Ahmedabad&amp;/North/Maitenance/Labour Cost</t>
  </si>
  <si>
    <t>#1054</t>
  </si>
  <si>
    <t>January/Ahmedabad/North^/Maitenance/Rent</t>
  </si>
  <si>
    <t>#1055</t>
  </si>
  <si>
    <t>January/Ahmedabad^/North/Maitenance/Overhead costs</t>
  </si>
  <si>
    <t>#1056</t>
  </si>
  <si>
    <t>#1057</t>
  </si>
  <si>
    <t>January/Ahmedabad^/North/Assembly/Material Cost</t>
  </si>
  <si>
    <t>#1058</t>
  </si>
  <si>
    <t>March/Ahmedabad^/East/Assembly/Overhead costs</t>
  </si>
  <si>
    <t>#1059</t>
  </si>
  <si>
    <t>January/Bhubaneswar/West/Materials/Material Cost</t>
  </si>
  <si>
    <t>#1060</t>
  </si>
  <si>
    <t>March/Gurgaon^/North/Production/Insurance</t>
  </si>
  <si>
    <t>#1061</t>
  </si>
  <si>
    <t>March/Bangalore/North/Maitenance/Material Cost</t>
  </si>
  <si>
    <t>#1062</t>
  </si>
  <si>
    <t>February/Bhubaneswar^/East/Maitenance/Insurance</t>
  </si>
  <si>
    <t>#1063</t>
  </si>
  <si>
    <t>#1064</t>
  </si>
  <si>
    <t>March/Ahmedabad^/East/Materials/Rent</t>
  </si>
  <si>
    <t>#1065</t>
  </si>
  <si>
    <t>March/Bhubaneswar/South/Materials/Material Cost</t>
  </si>
  <si>
    <t>#1066</t>
  </si>
  <si>
    <t>February/Bhubaneswar/South&amp;/Production/Overhead costs</t>
  </si>
  <si>
    <t>#1067</t>
  </si>
  <si>
    <t>January/Ahmedabad/North&amp;/Assembly/Material Cost</t>
  </si>
  <si>
    <t>#1068</t>
  </si>
  <si>
    <t>February/Gurgaon/North&amp;/Production/Insurance</t>
  </si>
  <si>
    <t>#1069</t>
  </si>
  <si>
    <t>March/Gurgaon/West&amp;/Assembly/Labour Cost</t>
  </si>
  <si>
    <t>#1070</t>
  </si>
  <si>
    <t>January/Gurgaon/East&amp;/Production/Labour Cost</t>
  </si>
  <si>
    <t>#1071</t>
  </si>
  <si>
    <t>January/Ahmedabad/West&amp;/Maitenance/Material Cost</t>
  </si>
  <si>
    <t>#1072</t>
  </si>
  <si>
    <t>February/Bangalore/West&amp;/Assembly/Overhead costs</t>
  </si>
  <si>
    <t>#1073</t>
  </si>
  <si>
    <t>February/Bhubaneswar/South&amp;/Production/Labour Cost</t>
  </si>
  <si>
    <t>#1074</t>
  </si>
  <si>
    <t>March/Bangalore/West&amp;/Assembly/Insurance</t>
  </si>
  <si>
    <t>#1075</t>
  </si>
  <si>
    <t>February/Bhubaneswar-/South&amp;/Production/Rent</t>
  </si>
  <si>
    <t>#1076</t>
  </si>
  <si>
    <t>March/Ahmedabad-/West&amp;/Materials/Material Cost</t>
  </si>
  <si>
    <t>#1077</t>
  </si>
  <si>
    <t>January/Ahmedabad-/North&amp;/Materials/Material Cost</t>
  </si>
  <si>
    <t>#1078</t>
  </si>
  <si>
    <t>February/Gurgaon-/South&amp;/Materials/Material Cost</t>
  </si>
  <si>
    <t>#1079</t>
  </si>
  <si>
    <t>February/Bangalore-/South&amp;/Assembly/Overhead costs</t>
  </si>
  <si>
    <t>#1080</t>
  </si>
  <si>
    <t>January/Ahmedabad-/South/Assembly/Overhead costs</t>
  </si>
  <si>
    <t>#1081</t>
  </si>
  <si>
    <t>January/Ahmedabad-/South^/Assembly/Insurance</t>
  </si>
  <si>
    <t>#1082</t>
  </si>
  <si>
    <t>January/Ahmedabad-/East^/Production/Material Cost</t>
  </si>
  <si>
    <t>#1083</t>
  </si>
  <si>
    <t>January/Ahmedabad-/East^/Production/Labour Cost</t>
  </si>
  <si>
    <t>#1084</t>
  </si>
  <si>
    <t>January/Ahmedabad/East^/Production/Rent</t>
  </si>
  <si>
    <t>#1085</t>
  </si>
  <si>
    <t>January/Ahmedabad/East^/Production/Overhead costs</t>
  </si>
  <si>
    <t>#1086</t>
  </si>
  <si>
    <t>January/Ahmedabad/East/Production/Insurance</t>
  </si>
  <si>
    <t>#1087</t>
  </si>
  <si>
    <t>January/     Ahmedabad/East/Materials/Material Cost</t>
  </si>
  <si>
    <t>#1088</t>
  </si>
  <si>
    <t xml:space="preserve">    January/Ahmedabad&amp;/East/Materials/Labour Cost</t>
  </si>
  <si>
    <t>#1089</t>
  </si>
  <si>
    <t>January/Ahmedabad&amp;/East/Materials/Rent</t>
  </si>
  <si>
    <t>#1090</t>
  </si>
  <si>
    <t>January/Ahmedabad/East/Materials/Overhead costs</t>
  </si>
  <si>
    <t>#1091</t>
  </si>
  <si>
    <t>January/Ahmedabad/East&amp;/Materials/Insurance</t>
  </si>
  <si>
    <t>#1092</t>
  </si>
  <si>
    <t>January/Ahmedabad/East&amp;/Maitenance/Material Cost</t>
  </si>
  <si>
    <t>#1093</t>
  </si>
  <si>
    <t>January/Ahmedabad/East&amp;/Maitenance/Labour Cost</t>
  </si>
  <si>
    <t>#1094</t>
  </si>
  <si>
    <t>January/Ahmedabad/East&amp;/Maitenance/Rent</t>
  </si>
  <si>
    <t>#1095</t>
  </si>
  <si>
    <t>January/Ahmedabad^/East&amp;/Maitenance/Overhead costs</t>
  </si>
  <si>
    <t>#1096</t>
  </si>
  <si>
    <t>January/Ahmedabad/East&amp;/Maitenance/Insurance</t>
  </si>
  <si>
    <t>#1097</t>
  </si>
  <si>
    <t>January/Ahmedabad/East&amp;/Assembly/Material Cost</t>
  </si>
  <si>
    <t>#1098</t>
  </si>
  <si>
    <t>January/Ahmedabad/East/Assembly/Labour Cost</t>
  </si>
  <si>
    <t>#1099</t>
  </si>
  <si>
    <t>January/Ahmedabad^/East/Assembly/Rent</t>
  </si>
  <si>
    <t>#1100</t>
  </si>
  <si>
    <t>January/Ahmedabad/East/Assembly/Overhead costs</t>
  </si>
  <si>
    <t>#1101</t>
  </si>
  <si>
    <t>#1102</t>
  </si>
  <si>
    <t>January/Ahmedabad/West/Production/Material Cost</t>
  </si>
  <si>
    <t>#1103</t>
  </si>
  <si>
    <t>January/Ahmedabad/West^/Production/Labour Cost</t>
  </si>
  <si>
    <t>#1104</t>
  </si>
  <si>
    <t>January/Ahmedabad/West/Production/Rent</t>
  </si>
  <si>
    <t>#1105</t>
  </si>
  <si>
    <t>January/Ahmedabad&amp;/West^/Production/Overhead costs</t>
  </si>
  <si>
    <t>#1106</t>
  </si>
  <si>
    <t>January/Ahmedabad&amp;/West/Production/Insurance</t>
  </si>
  <si>
    <t>#1107</t>
  </si>
  <si>
    <t>January/Ahmedabad/West/Materials/Material Cost</t>
  </si>
  <si>
    <t>#1108</t>
  </si>
  <si>
    <t>January/Ahmedabad/West/Materials/Labour Cost</t>
  </si>
  <si>
    <t>#1109</t>
  </si>
  <si>
    <t>January/Ahmedabad/West/Materials/Rent</t>
  </si>
  <si>
    <t>#1110</t>
  </si>
  <si>
    <t>January/Ahmedabad/West/Materials/Overhead costs</t>
  </si>
  <si>
    <t>#1111</t>
  </si>
  <si>
    <t>January/Ahmedabad^/West/Materials/Insurance</t>
  </si>
  <si>
    <t>#1112</t>
  </si>
  <si>
    <t>January/Ahmedabad^/West&amp;/Maitenance/Material Cost</t>
  </si>
  <si>
    <t>#1113</t>
  </si>
  <si>
    <t>January/Ahmedabad/West&amp;/Maitenance/Labour Cost</t>
  </si>
  <si>
    <t>#1114</t>
  </si>
  <si>
    <t>January/Ahmedabad/West/Maitenance/Rent</t>
  </si>
  <si>
    <t>#1115</t>
  </si>
  <si>
    <t>#1116</t>
  </si>
  <si>
    <t>January/Ahmedabad/West/Maitenance/Insurance</t>
  </si>
  <si>
    <t>#1117</t>
  </si>
  <si>
    <t>January/Ahmedabad/West/Assembly/Material Cost</t>
  </si>
  <si>
    <t>#1118</t>
  </si>
  <si>
    <t>January/Ahmedabad&amp;/West/Assembly/Labour Cost</t>
  </si>
  <si>
    <t>#1119</t>
  </si>
  <si>
    <t>January/Ahmedabad&amp;/West/Assembly/Rent</t>
  </si>
  <si>
    <t>#1120</t>
  </si>
  <si>
    <t>#1121</t>
  </si>
  <si>
    <t>March/Bangalore/West/Materials/Material Cost</t>
  </si>
  <si>
    <t>#1122</t>
  </si>
  <si>
    <t>February/Gurgaon^/West/Materials/Insurance</t>
  </si>
  <si>
    <t>#1123</t>
  </si>
  <si>
    <t>January/Ahmedabad^/South/Materials/Overhead costs</t>
  </si>
  <si>
    <t>#1124</t>
  </si>
  <si>
    <t>February/Bhubaneswar^/East/Materials/Insurance</t>
  </si>
  <si>
    <t>#1125</t>
  </si>
  <si>
    <t>February/Bangalore^/South/Production/Material Cost</t>
  </si>
  <si>
    <t>#1126</t>
  </si>
  <si>
    <t>March/Ahmedabad^/West&amp;/Materials/Labour Cost</t>
  </si>
  <si>
    <t>#1127</t>
  </si>
  <si>
    <t>February/Gurgaon-/West&amp;/Maitenance/Rent</t>
  </si>
  <si>
    <t>#1128</t>
  </si>
  <si>
    <t>January/Bangalore-/West/Maitenance/Overhead costs</t>
  </si>
  <si>
    <t>#1129</t>
  </si>
  <si>
    <t>March/Gurgaon-/North/Production/Overhead costs</t>
  </si>
  <si>
    <t>#1130</t>
  </si>
  <si>
    <t>February/Bhubaneswar-/South/Maitenance/Insurance</t>
  </si>
  <si>
    <t>#1131</t>
  </si>
  <si>
    <t>February/Gurgaon-/East/Materials/Material Cost</t>
  </si>
  <si>
    <t>#1132</t>
  </si>
  <si>
    <t>March/Ahmedabad-/West^/Materials/Material Cost</t>
  </si>
  <si>
    <t>#1133</t>
  </si>
  <si>
    <t>January/Gurgaon-/South^/Production/Labour Cost</t>
  </si>
  <si>
    <t>#1134</t>
  </si>
  <si>
    <t>March/Gurgaon-/North^/Materials/Material Cost</t>
  </si>
  <si>
    <t>#1135</t>
  </si>
  <si>
    <t>#1136</t>
  </si>
  <si>
    <t>#1137</t>
  </si>
  <si>
    <t>January/Ahmedabad/West^/Maitenance/Labour Cost</t>
  </si>
  <si>
    <t>#1138</t>
  </si>
  <si>
    <t>#1139</t>
  </si>
  <si>
    <t>#1140</t>
  </si>
  <si>
    <t>January/Gurgaon/North/Assembly/Overhead costs</t>
  </si>
  <si>
    <t>#1141</t>
  </si>
  <si>
    <t>January/Gurgaon/North/Assembly/Insurance</t>
  </si>
  <si>
    <t>#1142</t>
  </si>
  <si>
    <t>January/Gurgaon/South/Production/Material Cost</t>
  </si>
  <si>
    <t>#1143</t>
  </si>
  <si>
    <t>January/Gurgaon/South/Production/Labour Cost</t>
  </si>
  <si>
    <t>#1144</t>
  </si>
  <si>
    <t>January/Gurgaon^/South/Production/Rent</t>
  </si>
  <si>
    <t>#1145</t>
  </si>
  <si>
    <t>January/Gurgaon^/South/Production/Overhead costs</t>
  </si>
  <si>
    <t>#1146</t>
  </si>
  <si>
    <t>January/Gurgaon^/South/Production/Insurance</t>
  </si>
  <si>
    <t>#1147</t>
  </si>
  <si>
    <t>January/Gurgaon^/South/Materials/Material Cost</t>
  </si>
  <si>
    <t>#1148</t>
  </si>
  <si>
    <t>January/Gurgaon^/South/Materials/Labour Cost</t>
  </si>
  <si>
    <t>#1149</t>
  </si>
  <si>
    <t>January/Gurgaon^/South/Materials/Rent</t>
  </si>
  <si>
    <t>#1150</t>
  </si>
  <si>
    <t>January/Gurgaon^/South/Materials/Overhead costs</t>
  </si>
  <si>
    <t>#1151</t>
  </si>
  <si>
    <t>January/Gurgaon/South/Materials/Insurance</t>
  </si>
  <si>
    <t>#1152</t>
  </si>
  <si>
    <t>January/Gurgaon/South/Maitenance/Material Cost</t>
  </si>
  <si>
    <t>#1153</t>
  </si>
  <si>
    <t>January/Gurgaon/South/Maitenance/Labour Cost</t>
  </si>
  <si>
    <t>#1154</t>
  </si>
  <si>
    <t>January/Gurgaon/South/Maitenance/Rent</t>
  </si>
  <si>
    <t>#1155</t>
  </si>
  <si>
    <t>January/Gurgaon/South/Maitenance/Overhead costs</t>
  </si>
  <si>
    <t>#1156</t>
  </si>
  <si>
    <t>January/Gurgaon/South/Maitenance/Insurance</t>
  </si>
  <si>
    <t>#1157</t>
  </si>
  <si>
    <t>January/Gurgaon/South/Assembly/Material Cost</t>
  </si>
  <si>
    <t>#1158</t>
  </si>
  <si>
    <t>January/Gurgaon/South/assembly/Labour Cost</t>
  </si>
  <si>
    <t>#1159</t>
  </si>
  <si>
    <t>#1160</t>
  </si>
  <si>
    <t>January/Gurgaon/South/Assembly/Overhead costs</t>
  </si>
  <si>
    <t>#1161</t>
  </si>
  <si>
    <t>January/Gurgaon/South/Assembly/Insurance</t>
  </si>
  <si>
    <t>#1162</t>
  </si>
  <si>
    <t>January/Gurgaon/East/Production/Material Cost</t>
  </si>
  <si>
    <t>#1163</t>
  </si>
  <si>
    <t>January/Gurgaon/East/Production/Labour Cost</t>
  </si>
  <si>
    <t>#1164</t>
  </si>
  <si>
    <t>January/Gurgaon/East/Production/Rent</t>
  </si>
  <si>
    <t>#1165</t>
  </si>
  <si>
    <t>January/Gurgaon/East^/Production/Overhead costs</t>
  </si>
  <si>
    <t>#1166</t>
  </si>
  <si>
    <t>January/Gurgaon-/East/Production/Insurance</t>
  </si>
  <si>
    <t>#1167</t>
  </si>
  <si>
    <t>#1168</t>
  </si>
  <si>
    <t>#1169</t>
  </si>
  <si>
    <t>January/Gurgaon-/East/Materials/Rent</t>
  </si>
  <si>
    <t>#1170</t>
  </si>
  <si>
    <t>#1171</t>
  </si>
  <si>
    <t>January/Gurgaon-/East^/Materials/Insurance</t>
  </si>
  <si>
    <t>#1172</t>
  </si>
  <si>
    <t>January/Gurgaon-/East/Maitenance/Material Cost</t>
  </si>
  <si>
    <t>#1173</t>
  </si>
  <si>
    <t>#1174</t>
  </si>
  <si>
    <t>January/Gurgaon-/East^/Maitenance/Rent</t>
  </si>
  <si>
    <t>#1175</t>
  </si>
  <si>
    <t>January/Gurgaon/East/Maitenance/Overhead costs</t>
  </si>
  <si>
    <t>#1176</t>
  </si>
  <si>
    <t>January/Gurgaon/East/Maitenance/Insurance</t>
  </si>
  <si>
    <t>#1177</t>
  </si>
  <si>
    <t>January/Gurgaon/East^/Assembly/Material Cost</t>
  </si>
  <si>
    <t>#1178</t>
  </si>
  <si>
    <t>January/Gurgaon/East/Assembly/Labour Cost</t>
  </si>
  <si>
    <t>#1179</t>
  </si>
  <si>
    <t>January/Gurgaon/East/Assembly/Rent</t>
  </si>
  <si>
    <t>#1180</t>
  </si>
  <si>
    <t>January/Gurgaon/East/Assembly/Overhead costs</t>
  </si>
  <si>
    <t>#1181</t>
  </si>
  <si>
    <t>January/Gurgaon/East/Assembly/Insurance</t>
  </si>
  <si>
    <t>#1182</t>
  </si>
  <si>
    <t>January/Gurgaon/West/Production/Material Cost</t>
  </si>
  <si>
    <t>#1183</t>
  </si>
  <si>
    <t>January/Gurgaon/West/Production/Labour Cost</t>
  </si>
  <si>
    <t>#1184</t>
  </si>
  <si>
    <t>#1185</t>
  </si>
  <si>
    <t>January/Gurgaon^/West/Production/Overhead costs</t>
  </si>
  <si>
    <t>#1186</t>
  </si>
  <si>
    <t>January/Gurgaon^/West/Production/Insurance</t>
  </si>
  <si>
    <t>#1187</t>
  </si>
  <si>
    <t>January/Gurgaon^/West/Materials/Material Cost</t>
  </si>
  <si>
    <t>#1188</t>
  </si>
  <si>
    <t>January/Gurgaon^/West/Materials/Labour Cost</t>
  </si>
  <si>
    <t>#1189</t>
  </si>
  <si>
    <t>January/Gurgaon^/West/Materials/Rent</t>
  </si>
  <si>
    <t>#1190</t>
  </si>
  <si>
    <t>January/Gurgaon^/West/Materials/Overhead costs</t>
  </si>
  <si>
    <t>#1191</t>
  </si>
  <si>
    <t>January/Gurgaon^/West/Materials/Insurance</t>
  </si>
  <si>
    <t>#1192</t>
  </si>
  <si>
    <t>January/Gurgaon^/West&amp;/Maitenance/Material Cost</t>
  </si>
  <si>
    <t>#1193</t>
  </si>
  <si>
    <t>January/Gurgaon/West&amp;/Maitenance/Labour Cost</t>
  </si>
  <si>
    <t>#1194</t>
  </si>
  <si>
    <t>January/Gurgaon/West/Maitenance/Rent</t>
  </si>
  <si>
    <t>#1195</t>
  </si>
  <si>
    <t>January/Gurgaon/West/Maitenance/Overhead costs</t>
  </si>
  <si>
    <t>#1196</t>
  </si>
  <si>
    <t>January/Gurgaon/West/Maitenance/Insurance</t>
  </si>
  <si>
    <t>#1197</t>
  </si>
  <si>
    <t>January/Gurgaon/West/Assembly/Material Cost</t>
  </si>
  <si>
    <t>#1198</t>
  </si>
  <si>
    <t>#1199</t>
  </si>
  <si>
    <t>January/Gurgaon/West^/Assembly/Rent</t>
  </si>
  <si>
    <t>#1200</t>
  </si>
  <si>
    <t>January/Gurgaon&amp;/West^/Assembly/Overhead costs</t>
  </si>
  <si>
    <t>#1201</t>
  </si>
  <si>
    <t>January/Gurgaon&amp;/West/Assembly/Insurance</t>
  </si>
  <si>
    <t>#1202</t>
  </si>
  <si>
    <t>January/Bhubaneswar/North/Production/Material Cost</t>
  </si>
  <si>
    <t>#1203</t>
  </si>
  <si>
    <t>January/Bhubaneswar/North^/Production/Labour Cost</t>
  </si>
  <si>
    <t>#1204</t>
  </si>
  <si>
    <t>January/Bhubaneswar/North/Production/Rent</t>
  </si>
  <si>
    <t>#1205</t>
  </si>
  <si>
    <t>January/Bhubaneswar/North/Production/Overhead costs</t>
  </si>
  <si>
    <t>#1206</t>
  </si>
  <si>
    <t>January/Bhubaneswar^/North/Production/Insurance</t>
  </si>
  <si>
    <t>#1207</t>
  </si>
  <si>
    <t>January/Bhubaneswar/North/Materials/Material Cost</t>
  </si>
  <si>
    <t>#1208</t>
  </si>
  <si>
    <t>January/Bhubaneswar/North/Materials/Labour Cost</t>
  </si>
  <si>
    <t>#1209</t>
  </si>
  <si>
    <t>January/Bhubaneswar/North/Materials/Rent</t>
  </si>
  <si>
    <t>#1210</t>
  </si>
  <si>
    <t>January/Bhubaneswar-/North/Materials/Overhead costs</t>
  </si>
  <si>
    <t>#1211</t>
  </si>
  <si>
    <t>January/Bhubaneswar-/North^/Materials/Insurance</t>
  </si>
  <si>
    <t>#1212</t>
  </si>
  <si>
    <t>January/Bhubaneswar-/North/Maitenance/Material Cost</t>
  </si>
  <si>
    <t>#1213</t>
  </si>
  <si>
    <t>January/Bhubaneswar-/North/Maitenance/Labour Cost</t>
  </si>
  <si>
    <t>#1214</t>
  </si>
  <si>
    <t>#1215</t>
  </si>
  <si>
    <t>January/Bhubaneswar-/North/Maitenance/Overhead costs</t>
  </si>
  <si>
    <t>#1216</t>
  </si>
  <si>
    <t>January/Bhubaneswar-/North/Maitenance/Insurance</t>
  </si>
  <si>
    <t>#1217</t>
  </si>
  <si>
    <t>January/Bhubaneswar-/North^/Assembly/Material Cost</t>
  </si>
  <si>
    <t>#1218</t>
  </si>
  <si>
    <t>January/Bhubaneswar-/North/Assembly/Labour Cost</t>
  </si>
  <si>
    <t>#1219</t>
  </si>
  <si>
    <t>January/Bhubaneswar/North^/Assembly/Rent</t>
  </si>
  <si>
    <t>#1220</t>
  </si>
  <si>
    <t>January/Bhubaneswar/North/Assembly/Overhead costs</t>
  </si>
  <si>
    <t>#1221</t>
  </si>
  <si>
    <t>#1222</t>
  </si>
  <si>
    <t>January/Bhubaneswar/South/Production/Material Cost</t>
  </si>
  <si>
    <t>#1223</t>
  </si>
  <si>
    <t>#1224</t>
  </si>
  <si>
    <t>January/Bhubaneswar^/South/Production/Rent</t>
  </si>
  <si>
    <t>#1225</t>
  </si>
  <si>
    <t>February/Ahmedabad^/South^/Assembly/Insurance</t>
  </si>
  <si>
    <t>#1226</t>
  </si>
  <si>
    <t>February/Bangalore/East/Maitenance/Labour Cost</t>
  </si>
  <si>
    <t>#1227</t>
  </si>
  <si>
    <t>January/Bhubaneswar^/North/Materials/Material Cost</t>
  </si>
  <si>
    <t>#1228</t>
  </si>
  <si>
    <t>#1229</t>
  </si>
  <si>
    <t>March/Bhubaneswar^/West/Assembly/Material Cost</t>
  </si>
  <si>
    <t>#1230</t>
  </si>
  <si>
    <t>March/Ahmedabad/East/Maitenance/Material Cost</t>
  </si>
  <si>
    <t>#1231</t>
  </si>
  <si>
    <t>March/Ahmedabad/South/Materials/Labour Cost</t>
  </si>
  <si>
    <t>#1232</t>
  </si>
  <si>
    <t>January/Ahmedabad^/West/Materials/Labour Cost</t>
  </si>
  <si>
    <t>#1233</t>
  </si>
  <si>
    <t>#1234</t>
  </si>
  <si>
    <t>#1235</t>
  </si>
  <si>
    <t>February/Gurgaon/West/Assembly/Overhead costs</t>
  </si>
  <si>
    <t>#1236</t>
  </si>
  <si>
    <t>March/Bhubaneswar/East/Maitenance/Insurance</t>
  </si>
  <si>
    <t>#1237</t>
  </si>
  <si>
    <t>#1238</t>
  </si>
  <si>
    <t>#1239</t>
  </si>
  <si>
    <t>January/Gurgaon/North^/Maitenance/Rent</t>
  </si>
  <si>
    <t>#1240</t>
  </si>
  <si>
    <t>January/Bhubaneswar/West^/Maitenance/Rent</t>
  </si>
  <si>
    <t>#1241</t>
  </si>
  <si>
    <t>March/Bangalore/North^/Maitenance/Rent</t>
  </si>
  <si>
    <t>#1242</t>
  </si>
  <si>
    <t>February/Gurgaon/West/Materials/Insurance</t>
  </si>
  <si>
    <t>#1243</t>
  </si>
  <si>
    <t>March/Ahmedabad/West^/Assembly/Insurance</t>
  </si>
  <si>
    <t>#1244</t>
  </si>
  <si>
    <t>February/Ahmedabad/South^/Production/Overhead costs</t>
  </si>
  <si>
    <t>#1245</t>
  </si>
  <si>
    <t>March/Bangalore/East^/Maitenance/Rent</t>
  </si>
  <si>
    <t>#1246</t>
  </si>
  <si>
    <t>#1247</t>
  </si>
  <si>
    <t>March/Bhubaneswar/North/Assembly/Overhead costs</t>
  </si>
  <si>
    <t>#1248</t>
  </si>
  <si>
    <t>March/Ahmedabad/East/Assembly/Overhead costs</t>
  </si>
  <si>
    <t>#1249</t>
  </si>
  <si>
    <t>January/Bangalore/South/Materials/Insurance</t>
  </si>
  <si>
    <t>#1250</t>
  </si>
  <si>
    <t>February/Gurgaon^/South/Materials/Insurance</t>
  </si>
  <si>
    <t>#1251</t>
  </si>
  <si>
    <t>February/Bhubaneswar/South/Maitenance/Overhead costs</t>
  </si>
  <si>
    <t>#1252</t>
  </si>
  <si>
    <t>#1253</t>
  </si>
  <si>
    <t>January/Ahmedabad/West&amp;/Materials/Labour Cost</t>
  </si>
  <si>
    <t>#1254</t>
  </si>
  <si>
    <t>February/Bhubaneswar^/North&amp;/Materials/Material Cost</t>
  </si>
  <si>
    <t>#1255</t>
  </si>
  <si>
    <t>#1256</t>
  </si>
  <si>
    <t>March/Gurgaon/West&amp;/Maitenance/Material Cost</t>
  </si>
  <si>
    <t>#1257</t>
  </si>
  <si>
    <t>February/Gurgaon^/east&amp;/Production/Overhead costs</t>
  </si>
  <si>
    <t>#1258</t>
  </si>
  <si>
    <t>February/Gurgaon/South&amp;/Production/Material Cost</t>
  </si>
  <si>
    <t>#1259</t>
  </si>
  <si>
    <t>January/Bangalore^/North&amp;/Maitenance/Overhead costs</t>
  </si>
  <si>
    <t>#1260</t>
  </si>
  <si>
    <t>March/Bangalore^/East&amp;/Materials/Overhead costs</t>
  </si>
  <si>
    <t>#1261</t>
  </si>
  <si>
    <t>January/Bhubaneswar^/East&amp;/Assembly/Insurance</t>
  </si>
  <si>
    <t>#1262</t>
  </si>
  <si>
    <t>January/Bhubaneswar^/West&amp;/Production/Material Cost</t>
  </si>
  <si>
    <t>#1263</t>
  </si>
  <si>
    <t>January/Bhubaneswar^/West&amp;/Production/Labour Cost</t>
  </si>
  <si>
    <t>#1264</t>
  </si>
  <si>
    <t>January/Bhubaneswar^/West&amp;/Production/Rent</t>
  </si>
  <si>
    <t>#1265</t>
  </si>
  <si>
    <t>January/Bhubaneswar^/West&amp;/Production/Overhead costs</t>
  </si>
  <si>
    <t>#1266</t>
  </si>
  <si>
    <t>January/Bhubaneswar^/West&amp;/Production/Insurance</t>
  </si>
  <si>
    <t>#1267</t>
  </si>
  <si>
    <t>January/Bhubaneswar^/West&amp;/Materials/Material Cost</t>
  </si>
  <si>
    <t>#1268</t>
  </si>
  <si>
    <t>January/Bhubaneswar^/West&amp;/Materials/Labour Cost</t>
  </si>
  <si>
    <t>#1269</t>
  </si>
  <si>
    <t>January/Bhubaneswar-/West&amp;/Materials/Rent</t>
  </si>
  <si>
    <t>#1270</t>
  </si>
  <si>
    <t>January/Bhubaneswar-/West&amp;/Materials/Overhead costs</t>
  </si>
  <si>
    <t>#1271</t>
  </si>
  <si>
    <t>January/Bhubaneswar-/West&amp;/Materials/Insurance</t>
  </si>
  <si>
    <t>#1272</t>
  </si>
  <si>
    <t>January/Bhubaneswar-/West&amp;/Maitenance/Material Cost</t>
  </si>
  <si>
    <t>#1273</t>
  </si>
  <si>
    <t>January/Bhubaneswar-/West&amp;/Maitenance/Labour Cost</t>
  </si>
  <si>
    <t>#1274</t>
  </si>
  <si>
    <t>January/Bhubaneswar-/West&amp;/Maitenance/Rent</t>
  </si>
  <si>
    <t>#1275</t>
  </si>
  <si>
    <t>January/Bhubaneswar-/West&amp;/Maitenance/Overhead costs</t>
  </si>
  <si>
    <t>#1276</t>
  </si>
  <si>
    <t>January/Bhubaneswar-/West&amp;/Maitenance/Insurance</t>
  </si>
  <si>
    <t>#1277</t>
  </si>
  <si>
    <t>January/Bhubaneswar-/West&amp;/Assembly/Material Cost</t>
  </si>
  <si>
    <t>#1278</t>
  </si>
  <si>
    <t>January/Bhubaneswar/West&amp;/Assembly/Labour Cost</t>
  </si>
  <si>
    <t>#1279</t>
  </si>
  <si>
    <t>January/Bhubaneswar/West&amp;/Assembly/Rent</t>
  </si>
  <si>
    <t>#1280</t>
  </si>
  <si>
    <t>January/Bhubaneswar/West&amp;/Assembly/Overhead costs</t>
  </si>
  <si>
    <t>#1281</t>
  </si>
  <si>
    <t>January/Bhubaneswar/West&amp;/Assembly/Insurance</t>
  </si>
  <si>
    <t>#1282</t>
  </si>
  <si>
    <t>February/Bangalore/North/Production/Material Cost</t>
  </si>
  <si>
    <t>#1283</t>
  </si>
  <si>
    <t>February/Bangalore/North/Production/Labour Cost</t>
  </si>
  <si>
    <t>#1284</t>
  </si>
  <si>
    <t>#1285</t>
  </si>
  <si>
    <t>February/Bangalore&amp;/North/Production/Overhead costs</t>
  </si>
  <si>
    <t>#1286</t>
  </si>
  <si>
    <t>February/Bangalore&amp;/North/Production/Insurance</t>
  </si>
  <si>
    <t>#1287</t>
  </si>
  <si>
    <t>February/Bangalore&amp;/North/Materials/Material Cost</t>
  </si>
  <si>
    <t>#1288</t>
  </si>
  <si>
    <t>February/Bangalore&amp;/North^/Materials/Labour Cost</t>
  </si>
  <si>
    <t>#1289</t>
  </si>
  <si>
    <t>February/Bangalore&amp;/North/Materials/Rent</t>
  </si>
  <si>
    <t>#1290</t>
  </si>
  <si>
    <t>February/Bangalore&amp;/North^/Materials/Overhead costs</t>
  </si>
  <si>
    <t>#1291</t>
  </si>
  <si>
    <t>February/Bangalore&amp;/North/Materials/Insurance</t>
  </si>
  <si>
    <t>#1292</t>
  </si>
  <si>
    <t>February/Bangalore&amp;/North^/Maitenance/Material Cost</t>
  </si>
  <si>
    <t>#1293</t>
  </si>
  <si>
    <t>February/Bangalore&amp;/North/Maitenance/Labour Cost</t>
  </si>
  <si>
    <t>#1294</t>
  </si>
  <si>
    <t>February/Bangalore&amp;/North/Maitenance/Rent</t>
  </si>
  <si>
    <t>#1295</t>
  </si>
  <si>
    <t>February/Bangalore&amp;/North/Maitenance/Overhead costs</t>
  </si>
  <si>
    <t>#1296</t>
  </si>
  <si>
    <t>February/Bangalore&amp;/North/Maitenance/Insurance</t>
  </si>
  <si>
    <t>#1297</t>
  </si>
  <si>
    <t>February/Bangalore&amp;/North/Assembly/Material Cost</t>
  </si>
  <si>
    <t>#1298</t>
  </si>
  <si>
    <t>February/Bangalore&amp;/North/Assembly/Labour Cost</t>
  </si>
  <si>
    <t>#1299</t>
  </si>
  <si>
    <t>#1300</t>
  </si>
  <si>
    <t>February/Bangalore&amp;/North/Assembly/Overhead costs</t>
  </si>
  <si>
    <t>#1301</t>
  </si>
  <si>
    <t>February/Bangalore&amp;/North/Assembly/Insurance</t>
  </si>
  <si>
    <t>#1302</t>
  </si>
  <si>
    <t>February/Bangalore&amp;/South/Production/Material Cost</t>
  </si>
  <si>
    <t>#1303</t>
  </si>
  <si>
    <t>February/Bangalore&amp;/South/Production/Labour Cost</t>
  </si>
  <si>
    <t>#1304</t>
  </si>
  <si>
    <t>February/Bangalore&amp;/South/Production/Rent</t>
  </si>
  <si>
    <t>#1305</t>
  </si>
  <si>
    <t>February/Bangalore&amp;/South/Production/Overhead costs</t>
  </si>
  <si>
    <t>#1306</t>
  </si>
  <si>
    <t>February/Bangalore&amp;/South/Production/Insurance</t>
  </si>
  <si>
    <t>#1307</t>
  </si>
  <si>
    <t>February/Bangalore&amp;/South/Materials/Material Cost</t>
  </si>
  <si>
    <t>#1308</t>
  </si>
  <si>
    <t>February/Bangalore&amp;/South/Materials/Labour Cost</t>
  </si>
  <si>
    <t>#1309</t>
  </si>
  <si>
    <t>February/Bangalore&amp;/South/Materials/Rent</t>
  </si>
  <si>
    <t>#1310</t>
  </si>
  <si>
    <t>February/Bangalore&amp;/South^/Materials/Overhead costs</t>
  </si>
  <si>
    <t>#1311</t>
  </si>
  <si>
    <t>February/Bangalore&amp;/South^/Materials/Insurance</t>
  </si>
  <si>
    <t>#1312</t>
  </si>
  <si>
    <t>February/Bangalore-/South^/Maitenance/Material Cost</t>
  </si>
  <si>
    <t>#1313</t>
  </si>
  <si>
    <t>February/Bangalore-/South^/Maitenance/Labour Cost</t>
  </si>
  <si>
    <t>#1314</t>
  </si>
  <si>
    <t>February/Bangalore-/South^/Maitenance/Rent</t>
  </si>
  <si>
    <t>#1315</t>
  </si>
  <si>
    <t>February/Bangalore-/South^/Maitenance/Overhead costs</t>
  </si>
  <si>
    <t>#1316</t>
  </si>
  <si>
    <t>February/Bangalore-/South/Maitenance/Insurance</t>
  </si>
  <si>
    <t>#1317</t>
  </si>
  <si>
    <t>February/Bangalore-/South/Assembly/Material Cost</t>
  </si>
  <si>
    <t>#1318</t>
  </si>
  <si>
    <t>February/Bangalore-/South/Assembly/Labour Cost</t>
  </si>
  <si>
    <t>#1319</t>
  </si>
  <si>
    <t>February/Bangalore/South/Assembly/Rent</t>
  </si>
  <si>
    <t>#1320</t>
  </si>
  <si>
    <t>February/Bangalore/South/Assembly/Overhead costs</t>
  </si>
  <si>
    <t>#1321</t>
  </si>
  <si>
    <t>February/Bangalore/South/Assembly/Insurance</t>
  </si>
  <si>
    <t>#1322</t>
  </si>
  <si>
    <t>February/Bangalore/East/Production/Material Cost</t>
  </si>
  <si>
    <t>#1323</t>
  </si>
  <si>
    <t>February/Bangalore^/East/Production/Labour Cost</t>
  </si>
  <si>
    <t>#1324</t>
  </si>
  <si>
    <t>#1325</t>
  </si>
  <si>
    <t>#1326</t>
  </si>
  <si>
    <t>#1327</t>
  </si>
  <si>
    <t>#1328</t>
  </si>
  <si>
    <t>#1329</t>
  </si>
  <si>
    <t>February/Bangalore/East/Materials/Rent</t>
  </si>
  <si>
    <t>#1330</t>
  </si>
  <si>
    <t>February/Bangalore/East^/Materials/Overhead costs</t>
  </si>
  <si>
    <t>#1331</t>
  </si>
  <si>
    <t>February/Bangalore/East^/Materials/Insurance</t>
  </si>
  <si>
    <t>#1332</t>
  </si>
  <si>
    <t>February/Bangalore/East/Maitenance/Material Cost</t>
  </si>
  <si>
    <t>#1333</t>
  </si>
  <si>
    <t>February/Bangalore^/East/Maitenance/Labour Cost</t>
  </si>
  <si>
    <t>#1334</t>
  </si>
  <si>
    <t>February/Bangalore/East^/Maitenance/Rent</t>
  </si>
  <si>
    <t>#1335</t>
  </si>
  <si>
    <t>February/Bangalore^/East/Maitenance/Overhead costs</t>
  </si>
  <si>
    <t>#1336</t>
  </si>
  <si>
    <t>February/Bangalore^/East/Maitenance/Insurance</t>
  </si>
  <si>
    <t>#1337</t>
  </si>
  <si>
    <t>February/Bangalore/East/Assembly/Material Cost</t>
  </si>
  <si>
    <t>#1338</t>
  </si>
  <si>
    <t>#1339</t>
  </si>
  <si>
    <t>February/Bangalore/East^/Assembly/Rent</t>
  </si>
  <si>
    <t>#1340</t>
  </si>
  <si>
    <t>February/Bangalore/East/Assembly/Overhead costs</t>
  </si>
  <si>
    <t>#1341</t>
  </si>
  <si>
    <t>January/Ahmedabad/East/Production/Overhead costs</t>
  </si>
  <si>
    <t>#1342</t>
  </si>
  <si>
    <t>#1343</t>
  </si>
  <si>
    <t>#1344</t>
  </si>
  <si>
    <t>#1345</t>
  </si>
  <si>
    <t>#1346</t>
  </si>
  <si>
    <t>March/Ahmedabad^/South^/Maitenance/Rent</t>
  </si>
  <si>
    <t>#1347</t>
  </si>
  <si>
    <t>#1348</t>
  </si>
  <si>
    <t>March/Bhubaneswar/South/Assembly/Labour Cost</t>
  </si>
  <si>
    <t>#1349</t>
  </si>
  <si>
    <t>March/Gurgaon/South/Maitenance/Material Cost</t>
  </si>
  <si>
    <t>#1350</t>
  </si>
  <si>
    <t>February/Bangalore-/North/Assembly/Overhead costs</t>
  </si>
  <si>
    <t>#1351</t>
  </si>
  <si>
    <t>January/Bangalore-/East/Materials/Material Cost</t>
  </si>
  <si>
    <t>#1352</t>
  </si>
  <si>
    <t>#1353</t>
  </si>
  <si>
    <t>March/Ahmedabad-/East/Materials/Overhead costs</t>
  </si>
  <si>
    <t>#1354</t>
  </si>
  <si>
    <t>February/Ahmedabad-/East^/Materials/Material Cost</t>
  </si>
  <si>
    <t>#1355</t>
  </si>
  <si>
    <t>March/Gurgaon-/West/Materials/Overhead costs</t>
  </si>
  <si>
    <t>#1356</t>
  </si>
  <si>
    <t>#1357</t>
  </si>
  <si>
    <t>#1358</t>
  </si>
  <si>
    <t>February/Bangalore-/North/Production/Insurance</t>
  </si>
  <si>
    <t>#1359</t>
  </si>
  <si>
    <t>March/Gurgaon/South/Maitenance/Rent</t>
  </si>
  <si>
    <t>#1360</t>
  </si>
  <si>
    <t>#1361</t>
  </si>
  <si>
    <t>March/Bhubaneswar/South/Production/Rent</t>
  </si>
  <si>
    <t>#1362</t>
  </si>
  <si>
    <t>January/Bangalore/East&amp;/Production/Material Cost</t>
  </si>
  <si>
    <t>#1363</t>
  </si>
  <si>
    <t>January/Bangalore/North&amp;/Materials/Rent</t>
  </si>
  <si>
    <t>#1364</t>
  </si>
  <si>
    <t>#1365</t>
  </si>
  <si>
    <t>February/Ahmedabad/North/Production/Overhead costs</t>
  </si>
  <si>
    <t>#1366</t>
  </si>
  <si>
    <t>#1367</t>
  </si>
  <si>
    <t>February/Ahmedabad/North^/Materials/Material Cost</t>
  </si>
  <si>
    <t>#1368</t>
  </si>
  <si>
    <t>#1369</t>
  </si>
  <si>
    <t>February/Ahmedabad/North/Materials/Rent</t>
  </si>
  <si>
    <t>#1370</t>
  </si>
  <si>
    <t>February/Ahmedabad/North/Materials/Overhead costs</t>
  </si>
  <si>
    <t>#1371</t>
  </si>
  <si>
    <t>#1372</t>
  </si>
  <si>
    <t>#1373</t>
  </si>
  <si>
    <t>February/Ahmedabad&amp;/North/Maitenance/Labour Cost</t>
  </si>
  <si>
    <t>#1374</t>
  </si>
  <si>
    <t>February/Ahmedabad/North/Maitenance/Rent</t>
  </si>
  <si>
    <t>#1375</t>
  </si>
  <si>
    <t>#1376</t>
  </si>
  <si>
    <t>February/Ahmedabad/North/Maitenance/Insurance</t>
  </si>
  <si>
    <t>#1377</t>
  </si>
  <si>
    <t>February/Ahmedabad^/North/Assembly/Material Cost</t>
  </si>
  <si>
    <t>#1378</t>
  </si>
  <si>
    <t>#1379</t>
  </si>
  <si>
    <t>#1380</t>
  </si>
  <si>
    <t>#1381</t>
  </si>
  <si>
    <t>#1382</t>
  </si>
  <si>
    <t>February/Ahmedabad^/South/Production/Material Cost</t>
  </si>
  <si>
    <t>#1383</t>
  </si>
  <si>
    <t>February/Ahmedabad/South/Production/Labour Cost</t>
  </si>
  <si>
    <t>#1384</t>
  </si>
  <si>
    <t>February/Ahmedabad/South^/Production/Rent</t>
  </si>
  <si>
    <t>#1385</t>
  </si>
  <si>
    <t>February/Ahmedabad/South/Production/Overhead costs</t>
  </si>
  <si>
    <t>#1386</t>
  </si>
  <si>
    <t>February/Ahmedabad/South/Production/Insurance</t>
  </si>
  <si>
    <t>#1387</t>
  </si>
  <si>
    <t>February/Ahmedabad/South/Materials/Material Cost</t>
  </si>
  <si>
    <t>#1388</t>
  </si>
  <si>
    <t>February/Ahmedabad/South/Materials/Labour Cost</t>
  </si>
  <si>
    <t>#1389</t>
  </si>
  <si>
    <t>February/Ahmedabad/South/Materials/Rent</t>
  </si>
  <si>
    <t>#1390</t>
  </si>
  <si>
    <t>February/Ahmedabad^/South/Materials/Overhead costs</t>
  </si>
  <si>
    <t>#1391</t>
  </si>
  <si>
    <t>February/Ahmedabad/South^/Materials/Insurance</t>
  </si>
  <si>
    <t>#1392</t>
  </si>
  <si>
    <t>February/Ahmedabad^/South/Maitenance/Material Cost</t>
  </si>
  <si>
    <t>#1393</t>
  </si>
  <si>
    <t>February/Ahmedabad^/South/Maitenance/Labour Cost</t>
  </si>
  <si>
    <t>#1394</t>
  </si>
  <si>
    <t>#1395</t>
  </si>
  <si>
    <t>February/Ahmedabad/South/Maitenance/Overhead costs</t>
  </si>
  <si>
    <t>#1396</t>
  </si>
  <si>
    <t>February/Ahmedabad^/South^/Maitenance/Insurance</t>
  </si>
  <si>
    <t>#1397</t>
  </si>
  <si>
    <t>February/Ahmedabad/South/Assembly/Material Cost</t>
  </si>
  <si>
    <t>#1398</t>
  </si>
  <si>
    <t>February/Ahmedabad/South/Assembly/Labour Cost</t>
  </si>
  <si>
    <t>#1399</t>
  </si>
  <si>
    <t>February/Ahmedabad/South/Assembly/Rent</t>
  </si>
  <si>
    <t>#1400</t>
  </si>
  <si>
    <t>February/Ahmedabad/South/Assembly/Overhead costs</t>
  </si>
  <si>
    <t>#1401</t>
  </si>
  <si>
    <t>February/Ahmedabad/South/Assembly/Insurance</t>
  </si>
  <si>
    <t>#1402</t>
  </si>
  <si>
    <t>February/Ahmedabad/East/Production/Material Cost</t>
  </si>
  <si>
    <t>#1403</t>
  </si>
  <si>
    <t>#1404</t>
  </si>
  <si>
    <t>February/Ahmedabad/East/Production/Rent</t>
  </si>
  <si>
    <t>#1405</t>
  </si>
  <si>
    <t>#1406</t>
  </si>
  <si>
    <t>February/Ahmedabad-/East/Production/Insurance</t>
  </si>
  <si>
    <t>#1407</t>
  </si>
  <si>
    <t>February/Ahmedabad-/East/Materials/Material Cost</t>
  </si>
  <si>
    <t>#1408</t>
  </si>
  <si>
    <t>February/Ahmedabad-/East&amp;/Materials/Labour Cost</t>
  </si>
  <si>
    <t>#1409</t>
  </si>
  <si>
    <t>February/Ahmedabad-/East&amp;/Materials/Rent</t>
  </si>
  <si>
    <t>#1410</t>
  </si>
  <si>
    <t>February/Ahmedabad-/East/Materials/Overhead costs</t>
  </si>
  <si>
    <t>#1411</t>
  </si>
  <si>
    <t>February/Ahmedabad-/East/Materials/Insurance</t>
  </si>
  <si>
    <t>#1412</t>
  </si>
  <si>
    <t>#1413</t>
  </si>
  <si>
    <t>#1414</t>
  </si>
  <si>
    <t>February/Ahmedabad-/East/Maitenance/Rent</t>
  </si>
  <si>
    <t>#1415</t>
  </si>
  <si>
    <t>February/Ahmedabad/East/Maitenance/Overhead costs</t>
  </si>
  <si>
    <t>#1416</t>
  </si>
  <si>
    <t>February/Ahmedabad/East/Maitenance/Insurance</t>
  </si>
  <si>
    <t>#1417</t>
  </si>
  <si>
    <t>#1418</t>
  </si>
  <si>
    <t>#1419</t>
  </si>
  <si>
    <t>February/Ahmedabad/East^/Assembly/Rent</t>
  </si>
  <si>
    <t>#1420</t>
  </si>
  <si>
    <t>#1421</t>
  </si>
  <si>
    <t>February/Ahmedabad/East/Assembly/Insurance</t>
  </si>
  <si>
    <t>#1422</t>
  </si>
  <si>
    <t>February/Ahmedabad/West^/Production/Material Cost</t>
  </si>
  <si>
    <t>#1423</t>
  </si>
  <si>
    <t>February/Ahmedabad/West/Production/Labour Cost</t>
  </si>
  <si>
    <t>#1424</t>
  </si>
  <si>
    <t>February/Ahmedabad/West/Production/Rent</t>
  </si>
  <si>
    <t>#1425</t>
  </si>
  <si>
    <t>February/Ahmedabad/West^/Production/Overhead costs</t>
  </si>
  <si>
    <t>#1426</t>
  </si>
  <si>
    <t>February/Ahmedabad/West/Production/Insurance</t>
  </si>
  <si>
    <t>#1427</t>
  </si>
  <si>
    <t>February/Ahmedabad/West^/Materials/Material Cost</t>
  </si>
  <si>
    <t>#1428</t>
  </si>
  <si>
    <t>February/Ahmedabad/west^/Materials/Labour Cost</t>
  </si>
  <si>
    <t>#1429</t>
  </si>
  <si>
    <t>#1430</t>
  </si>
  <si>
    <t>February/Ahmedabad/West/Materials/Overhead costs</t>
  </si>
  <si>
    <t>#1431</t>
  </si>
  <si>
    <t>February/Ahmedabad/West^/Materials/Insurance</t>
  </si>
  <si>
    <t>#1432</t>
  </si>
  <si>
    <t>February/Ahmedabad/West/Maitenance/Material Cost</t>
  </si>
  <si>
    <t>#1433</t>
  </si>
  <si>
    <t>February/Ahmedabad/West^/Maitenance/Labour Cost</t>
  </si>
  <si>
    <t>#1434</t>
  </si>
  <si>
    <t>February/Ahmedabad/West/Maitenance/Rent</t>
  </si>
  <si>
    <t>#1435</t>
  </si>
  <si>
    <t>February/Ahmedabad/West/Maitenance/Overhead costs</t>
  </si>
  <si>
    <t>#1436</t>
  </si>
  <si>
    <t>January/Bangalore/North/Production/Material Cost</t>
  </si>
  <si>
    <t>#1437</t>
  </si>
  <si>
    <t>January/Ahmedabad/North/Materials/Insurance</t>
  </si>
  <si>
    <t>#1438</t>
  </si>
  <si>
    <t>January/Ahmedabad&amp;/South/Materials/Labour Cost</t>
  </si>
  <si>
    <t>#1439</t>
  </si>
  <si>
    <t>March/Bhubaneswar&amp;/South/Assembly/Material Cost</t>
  </si>
  <si>
    <t>#1440</t>
  </si>
  <si>
    <t>#1441</t>
  </si>
  <si>
    <t>#1442</t>
  </si>
  <si>
    <t>February/Gurgaon/East/Maitenance/Rent</t>
  </si>
  <si>
    <t>#1443</t>
  </si>
  <si>
    <t>#1444</t>
  </si>
  <si>
    <t>January/Ahmedabad/South/Materials/Insurance</t>
  </si>
  <si>
    <t>#1445</t>
  </si>
  <si>
    <t>March/Ahmedabad-/East/Maitenance/Insurance</t>
  </si>
  <si>
    <t>#1446</t>
  </si>
  <si>
    <t>March/Ahmedabad-/South/Assembly/Material Cost</t>
  </si>
  <si>
    <t>#1447</t>
  </si>
  <si>
    <t>#1448</t>
  </si>
  <si>
    <t>March/Ahmedabad-/East/Production/Material Cost</t>
  </si>
  <si>
    <t>#1449</t>
  </si>
  <si>
    <t>March/Ahmedabad-/North/Assembly/Material Cost</t>
  </si>
  <si>
    <t>#1450</t>
  </si>
  <si>
    <t>March/Gurgaon-/East/Assembly/Rent</t>
  </si>
  <si>
    <t>#1451</t>
  </si>
  <si>
    <t>February/Ahmedabad-/South/Production/Insurance</t>
  </si>
  <si>
    <t>#1452</t>
  </si>
  <si>
    <t>February/Ahmedabad-/South/Materials/Rent</t>
  </si>
  <si>
    <t>#1453</t>
  </si>
  <si>
    <t>March/Bhubaneswar-/North/Assembly/Material Cost</t>
  </si>
  <si>
    <t>#1454</t>
  </si>
  <si>
    <t>#1455</t>
  </si>
  <si>
    <t>March/Ahmedabad/South&amp;/Materials/Labour Cost</t>
  </si>
  <si>
    <t>#1456</t>
  </si>
  <si>
    <t>February/Ahmedabad/South&amp;/Materials/Insurance</t>
  </si>
  <si>
    <t>#1457</t>
  </si>
  <si>
    <t>February/Bhubaneswar^/South/Production/Material Cost</t>
  </si>
  <si>
    <t>#1458</t>
  </si>
  <si>
    <t>March/Ahmedabad^/East/Production/Overhead costs</t>
  </si>
  <si>
    <t>#1459</t>
  </si>
  <si>
    <t>March/Bangalore^/South/Maitenance/Overhead costs</t>
  </si>
  <si>
    <t>#1460</t>
  </si>
  <si>
    <t>#1461</t>
  </si>
  <si>
    <t>March/Gurgaon/West/Materials/Material Cost</t>
  </si>
  <si>
    <t>#1462</t>
  </si>
  <si>
    <t>March/Bhubaneswar/East/Production/Material Cost</t>
  </si>
  <si>
    <t>#1463</t>
  </si>
  <si>
    <t>#1464</t>
  </si>
  <si>
    <t>March/Bangalore/East/Maitenance/Material Cost</t>
  </si>
  <si>
    <t>#1465</t>
  </si>
  <si>
    <t>March/Bangalore/North/Materials/Labour Cost</t>
  </si>
  <si>
    <t>#1466</t>
  </si>
  <si>
    <t>January/Gurgaon/West/Materials/Material Cost</t>
  </si>
  <si>
    <t>#1467</t>
  </si>
  <si>
    <t>February/Bhubaneswar/North/Production/Material Cost</t>
  </si>
  <si>
    <t>#1468</t>
  </si>
  <si>
    <t>February/Gurgaon/South/Materials/Labour Cost</t>
  </si>
  <si>
    <t>#1469</t>
  </si>
  <si>
    <t>February/Gurgaon/South/Materials/Rent</t>
  </si>
  <si>
    <t>#1470</t>
  </si>
  <si>
    <t>February/Gurgaon/South/Materials/Overhead costs</t>
  </si>
  <si>
    <t>#1471</t>
  </si>
  <si>
    <t>#1472</t>
  </si>
  <si>
    <t>February/Gurgaon/South/Maitenance/Material Cost</t>
  </si>
  <si>
    <t>#1473</t>
  </si>
  <si>
    <t>February/Gurgaon/South^/Maitenance/Labour Cost</t>
  </si>
  <si>
    <t>#1474</t>
  </si>
  <si>
    <t>February/Gurgaon/South^/Maitenance/Rent</t>
  </si>
  <si>
    <t>#1475</t>
  </si>
  <si>
    <t>February/Gurgaon&amp;/South/Maitenance/Overhead costs</t>
  </si>
  <si>
    <t>#1476</t>
  </si>
  <si>
    <t>February/Gurgaon&amp;/South/Maitenance/Insurance</t>
  </si>
  <si>
    <t>#1477</t>
  </si>
  <si>
    <t>February/Gurgaon/South/Assembly/Material Cost</t>
  </si>
  <si>
    <t>#1478</t>
  </si>
  <si>
    <t>February/Gurgaon/South^/Assembly/Labour Cost</t>
  </si>
  <si>
    <t>#1479</t>
  </si>
  <si>
    <t>February/Gurgaon/South/Assembly/Rent</t>
  </si>
  <si>
    <t>#1480</t>
  </si>
  <si>
    <t>February/Gurgaon/South/Assembly/Overhead costs</t>
  </si>
  <si>
    <t>#1481</t>
  </si>
  <si>
    <t>#1482</t>
  </si>
  <si>
    <t>#1483</t>
  </si>
  <si>
    <t>February/Gurgaon/East/Production/Labour Cost</t>
  </si>
  <si>
    <t>#1484</t>
  </si>
  <si>
    <t>February/Gurgaon/East/Production/Rent</t>
  </si>
  <si>
    <t>#1485</t>
  </si>
  <si>
    <t>February/Gurgaon/East/Production/Overhead costs</t>
  </si>
  <si>
    <t>#1486</t>
  </si>
  <si>
    <t>February/Gurgaon/East/Production/Insurance</t>
  </si>
  <si>
    <t>#1487</t>
  </si>
  <si>
    <t>#1488</t>
  </si>
  <si>
    <t>February/Gurgaon/East&amp;/Materials/Labour Cost</t>
  </si>
  <si>
    <t>#1489</t>
  </si>
  <si>
    <t>February/Gurgaon/East&amp;/Materials/Rent</t>
  </si>
  <si>
    <t>#1490</t>
  </si>
  <si>
    <t>February/Gurgaon/East/Materials/Overhead costs</t>
  </si>
  <si>
    <t>#1491</t>
  </si>
  <si>
    <t>February/Gurgaon^/East/Materials/Insurance</t>
  </si>
  <si>
    <t>#1492</t>
  </si>
  <si>
    <t>February/Gurgaon/East/Maitenance/Material Cost</t>
  </si>
  <si>
    <t>#1493</t>
  </si>
  <si>
    <t>February/Gurgaon/East/Maitenance/Labour Cost</t>
  </si>
  <si>
    <t>#1494</t>
  </si>
  <si>
    <t>#1495</t>
  </si>
  <si>
    <t>February/Gurgaon/east/Maitenance/Overhead costs</t>
  </si>
  <si>
    <t>#1496</t>
  </si>
  <si>
    <t>#1497</t>
  </si>
  <si>
    <t>February/Gurgaon/East/Assembly/Material Cost</t>
  </si>
  <si>
    <t>#1498</t>
  </si>
  <si>
    <t>#1499</t>
  </si>
  <si>
    <t>February/Gurgaon/East/Assembly/Rent</t>
  </si>
  <si>
    <t>#1500</t>
  </si>
  <si>
    <t>February/Gurgaon/East/Assembly/Overhead costs</t>
  </si>
  <si>
    <t>#1501</t>
  </si>
  <si>
    <t>February/Gurgaon/East^/Assembly/Insurance</t>
  </si>
  <si>
    <t>#1502</t>
  </si>
  <si>
    <t>February/Gurgaon/West^/Production/Material Cost</t>
  </si>
  <si>
    <t>#1503</t>
  </si>
  <si>
    <t>February/Gurgaon/West/Production/Labour Cost</t>
  </si>
  <si>
    <t>#1504</t>
  </si>
  <si>
    <t>February/Gurgaon/West/Production/Rent</t>
  </si>
  <si>
    <t>#1505</t>
  </si>
  <si>
    <t>February/Gurgaon/West/Production/Overhead costs</t>
  </si>
  <si>
    <t>#1506</t>
  </si>
  <si>
    <t>February/Gurgaon/West/Production/Insurance</t>
  </si>
  <si>
    <t>#1507</t>
  </si>
  <si>
    <t>February/Gurgaon/West/Materials/Material Cost</t>
  </si>
  <si>
    <t>#1508</t>
  </si>
  <si>
    <t>February/Gurgaon-/West/Materials/Labour Cost</t>
  </si>
  <si>
    <t>#1509</t>
  </si>
  <si>
    <t>February/Gurgaon-/West/Materials/Rent</t>
  </si>
  <si>
    <t>#1510</t>
  </si>
  <si>
    <t>February/Gurgaon-/West/Materials/Overhead costs</t>
  </si>
  <si>
    <t>#1511</t>
  </si>
  <si>
    <t>February/Gurgaon-/West/Materials/Insurance</t>
  </si>
  <si>
    <t>#1512</t>
  </si>
  <si>
    <t>February/Gurgaon-/West/Maitenance/Material Cost</t>
  </si>
  <si>
    <t>#1513</t>
  </si>
  <si>
    <t>February/Gurgaon-/West/Maitenance/Labour Cost</t>
  </si>
  <si>
    <t>#1514</t>
  </si>
  <si>
    <t>February/Gurgaon-/West/Maitenance/Rent</t>
  </si>
  <si>
    <t>#1515</t>
  </si>
  <si>
    <t>February/Gurgaon-/West/Maitenance/Overhead costs</t>
  </si>
  <si>
    <t>#1516</t>
  </si>
  <si>
    <t>February/Gurgaon-/West/Maitenance/Insurance</t>
  </si>
  <si>
    <t>#1517</t>
  </si>
  <si>
    <t>February/Gurgaon/West/Assembly/Material Cost</t>
  </si>
  <si>
    <t>#1518</t>
  </si>
  <si>
    <t>February/Gurgaon/West/Assembly/Labour Cost</t>
  </si>
  <si>
    <t>#1519</t>
  </si>
  <si>
    <t>February/Gurgaon/West/Assembly/Rent</t>
  </si>
  <si>
    <t>#1520</t>
  </si>
  <si>
    <t>February/Gurgaon^/West/Assembly/Overhead costs</t>
  </si>
  <si>
    <t>#1521</t>
  </si>
  <si>
    <t>February/Gurgaon^/West/Assembly/Insurance</t>
  </si>
  <si>
    <t>#1522</t>
  </si>
  <si>
    <t>#1523</t>
  </si>
  <si>
    <t>February/Bhubaneswar/North^/Production/Labour Cost</t>
  </si>
  <si>
    <t>#1524</t>
  </si>
  <si>
    <t>February/Bhubaneswar/North^/Production/Rent</t>
  </si>
  <si>
    <t>#1525</t>
  </si>
  <si>
    <t>February/Bhubaneswar/North^/Production/Overhead costs</t>
  </si>
  <si>
    <t>#1526</t>
  </si>
  <si>
    <t>February/Bhubaneswar/North^/Production/Insurance</t>
  </si>
  <si>
    <t>#1527</t>
  </si>
  <si>
    <t>February/Bhubaneswar/North^/Materials/Material Cost</t>
  </si>
  <si>
    <t>#1528</t>
  </si>
  <si>
    <t>February/Bhubaneswar/North^/Materials/Labour Cost</t>
  </si>
  <si>
    <t>#1529</t>
  </si>
  <si>
    <t>February/Bhubaneswar/North^/Materials/Rent</t>
  </si>
  <si>
    <t>#1530</t>
  </si>
  <si>
    <t>February/Bhubaneswar/North^/Materials/Overhead costs</t>
  </si>
  <si>
    <t>#1531</t>
  </si>
  <si>
    <t>February/Bhubaneswar/North^/Materials/Insurance</t>
  </si>
  <si>
    <t>#1532</t>
  </si>
  <si>
    <t>March/Ahmedabad/East^/Production/Overhead costs</t>
  </si>
  <si>
    <t>#1533</t>
  </si>
  <si>
    <t>February/Bangalore/West^/Assembly/Rent</t>
  </si>
  <si>
    <t>#1534</t>
  </si>
  <si>
    <t>March/Gurgaon/South^/Maitenance/Rent</t>
  </si>
  <si>
    <t>#1535</t>
  </si>
  <si>
    <t>#1536</t>
  </si>
  <si>
    <t>#1537</t>
  </si>
  <si>
    <t>#1538</t>
  </si>
  <si>
    <t>February/Bangalore/West/Materials/Labour Cost</t>
  </si>
  <si>
    <t>#1539</t>
  </si>
  <si>
    <t>January/Bhubaneswar/West/Assembly/Insurance</t>
  </si>
  <si>
    <t>#1540</t>
  </si>
  <si>
    <t>February/Bhubaneswar&amp;/West/Production/Rent</t>
  </si>
  <si>
    <t>#1541</t>
  </si>
  <si>
    <t>January/Ahmedabad&amp;/West/Materials/Overhead costs</t>
  </si>
  <si>
    <t>#1542</t>
  </si>
  <si>
    <t>#1543</t>
  </si>
  <si>
    <t>#1544</t>
  </si>
  <si>
    <t>January/Gurgaon/West/Materials/Insurance</t>
  </si>
  <si>
    <t>#1545</t>
  </si>
  <si>
    <t>February/Ahmedabad-/West/Materials/Material Cost</t>
  </si>
  <si>
    <t>#1546</t>
  </si>
  <si>
    <t>March/Bhubaneswar-/South/Assembly/Material Cost</t>
  </si>
  <si>
    <t>#1547</t>
  </si>
  <si>
    <t>March/Bhubaneswar-/North&amp;/Assembly/Overhead costs</t>
  </si>
  <si>
    <t>#1548</t>
  </si>
  <si>
    <t>February/Bhubaneswar-/North&amp;/Maitenance/Labour Cost</t>
  </si>
  <si>
    <t>#1549</t>
  </si>
  <si>
    <t>February/Bhubaneswar-/South/Materials/Rent</t>
  </si>
  <si>
    <t>#1550</t>
  </si>
  <si>
    <t>February/Bhubaneswar-/South/Materials/Overhead costs</t>
  </si>
  <si>
    <t>#1551</t>
  </si>
  <si>
    <t>February/Bhubaneswar-/South/Materials/Insurance</t>
  </si>
  <si>
    <t>#1552</t>
  </si>
  <si>
    <t>February/Bhubaneswar-/South/Maitenance/Material Cost</t>
  </si>
  <si>
    <t>#1553</t>
  </si>
  <si>
    <t>February/Bhubaneswar-/South/Maitenance/Labour Cost</t>
  </si>
  <si>
    <t>#1554</t>
  </si>
  <si>
    <t>February/Bhubaneswar/South^/Maitenance/Rent</t>
  </si>
  <si>
    <t>#1555</t>
  </si>
  <si>
    <t>#1556</t>
  </si>
  <si>
    <t>February/Bhubaneswar/South/Maitenance/Insurance</t>
  </si>
  <si>
    <t>#1557</t>
  </si>
  <si>
    <t>February/Bhubaneswar/South/Assembly/Material Cost</t>
  </si>
  <si>
    <t>#1558</t>
  </si>
  <si>
    <t>#1559</t>
  </si>
  <si>
    <t>February/Bhubaneswar/South/Assembly/Rent</t>
  </si>
  <si>
    <t>#1560</t>
  </si>
  <si>
    <t>February/Bhubaneswar/South/Assembly/Overhead costs</t>
  </si>
  <si>
    <t>#1561</t>
  </si>
  <si>
    <t>#1562</t>
  </si>
  <si>
    <t>February/Bhubaneswar/East/Production/Material Cost</t>
  </si>
  <si>
    <t>#1563</t>
  </si>
  <si>
    <t>February/Bhubaneswar/East/Production/Labour Cost</t>
  </si>
  <si>
    <t>#1564</t>
  </si>
  <si>
    <t>February/Bhubaneswar/East/Production/Rent</t>
  </si>
  <si>
    <t>#1565</t>
  </si>
  <si>
    <t>February/Bhubaneswar/East/Production/Overhead costs</t>
  </si>
  <si>
    <t>#1566</t>
  </si>
  <si>
    <t>February/Bhubaneswar/East^/Production/Insurance</t>
  </si>
  <si>
    <t>#1567</t>
  </si>
  <si>
    <t>February/Bhubaneswar/East/Materials/Material Cost</t>
  </si>
  <si>
    <t>#1568</t>
  </si>
  <si>
    <t>February/Bhubaneswar/East/Materials/Labour Cost</t>
  </si>
  <si>
    <t>#1569</t>
  </si>
  <si>
    <t>#1570</t>
  </si>
  <si>
    <t>#1571</t>
  </si>
  <si>
    <t>February/Bhubaneswar/East/Materials/Insurance</t>
  </si>
  <si>
    <t>#1572</t>
  </si>
  <si>
    <t>#1573</t>
  </si>
  <si>
    <t>#1574</t>
  </si>
  <si>
    <t>February/Bhubaneswar/East/Maitenance/Rent</t>
  </si>
  <si>
    <t>#1575</t>
  </si>
  <si>
    <t>February/Bhubaneswar^/East/Maitenance/Overhead costs</t>
  </si>
  <si>
    <t>#1576</t>
  </si>
  <si>
    <t>February/Bhubaneswar/East/Maitenance/Insurance</t>
  </si>
  <si>
    <t>#1577</t>
  </si>
  <si>
    <t>February/Bhubaneswar/East/Assembly/Material Cost</t>
  </si>
  <si>
    <t>#1578</t>
  </si>
  <si>
    <t>February/Bhubaneswar/East/Assembly/Labour Cost</t>
  </si>
  <si>
    <t>#1579</t>
  </si>
  <si>
    <t>#1580</t>
  </si>
  <si>
    <t>February/Bhubaneswar^/East/Assembly/Overhead costs</t>
  </si>
  <si>
    <t>#1581</t>
  </si>
  <si>
    <t>February/Bhubaneswar/East/Assembly/Insurance</t>
  </si>
  <si>
    <t>#1582</t>
  </si>
  <si>
    <t>#1583</t>
  </si>
  <si>
    <t>February/Bhubaneswar/West/Production/Labour Cost</t>
  </si>
  <si>
    <t>#1584</t>
  </si>
  <si>
    <t>February/Bhubaneswar/West/Production/Rent</t>
  </si>
  <si>
    <t>#1585</t>
  </si>
  <si>
    <t>#1586</t>
  </si>
  <si>
    <t>#1587</t>
  </si>
  <si>
    <t>#1588</t>
  </si>
  <si>
    <t>#1589</t>
  </si>
  <si>
    <t>February/Bhubaneswar/West/Materials/Rent</t>
  </si>
  <si>
    <t>#1590</t>
  </si>
  <si>
    <t>February/Bhubaneswar/West/Materials/Overhead costs</t>
  </si>
  <si>
    <t>#1591</t>
  </si>
  <si>
    <t>February/Bhubaneswar/West/Materials/Insurance</t>
  </si>
  <si>
    <t>#1592</t>
  </si>
  <si>
    <t>#1593</t>
  </si>
  <si>
    <t>February/Bhubaneswar/West^/Maitenance/Labour Cost</t>
  </si>
  <si>
    <t>#1594</t>
  </si>
  <si>
    <t>February/Bhubaneswar/West^/Maitenance/Rent</t>
  </si>
  <si>
    <t>#1595</t>
  </si>
  <si>
    <t>February/Bhubaneswar/West^/Maitenance/Overhead costs</t>
  </si>
  <si>
    <t>#1596</t>
  </si>
  <si>
    <t>February/Bhubaneswar/West^/Maitenance/Insurance</t>
  </si>
  <si>
    <t>#1597</t>
  </si>
  <si>
    <t>February/Bhubaneswar/West^/Assembly/Material Cost</t>
  </si>
  <si>
    <t>#1598</t>
  </si>
  <si>
    <t>February/Bhubaneswar/West/Assembly/Labour Cost</t>
  </si>
  <si>
    <t>#1599</t>
  </si>
  <si>
    <t>February/Bhubaneswar/West/Assembly/Rent</t>
  </si>
  <si>
    <t>#1600</t>
  </si>
  <si>
    <t>February/Bhubaneswar/West/Assembly/Overhead costs</t>
  </si>
  <si>
    <t>#1601</t>
  </si>
  <si>
    <t>February/Bhubaneswar/West/Assembly/Insurance</t>
  </si>
  <si>
    <t>#1602</t>
  </si>
  <si>
    <t>#1603</t>
  </si>
  <si>
    <t>#1604</t>
  </si>
  <si>
    <t>#1605</t>
  </si>
  <si>
    <t>March/Bangalore/North/Production/Overhead costs</t>
  </si>
  <si>
    <t>#1606</t>
  </si>
  <si>
    <t>March/Bangalore/North/Production/Insurance</t>
  </si>
  <si>
    <t>#1607</t>
  </si>
  <si>
    <t>#1608</t>
  </si>
  <si>
    <t>#1609</t>
  </si>
  <si>
    <t>March/Bangalore/North/Materials/Rent</t>
  </si>
  <si>
    <t>#1610</t>
  </si>
  <si>
    <t>March/Bangalore^/North/Materials/Overhead costs</t>
  </si>
  <si>
    <t>#1611</t>
  </si>
  <si>
    <t>March/Bangalore/North/Materials/Insurance</t>
  </si>
  <si>
    <t>#1612</t>
  </si>
  <si>
    <t>#1613</t>
  </si>
  <si>
    <t>March/Bangalore-/North/Maitenance/Labour Cost</t>
  </si>
  <si>
    <t>#1614</t>
  </si>
  <si>
    <t>March/Bangalore-/North/Maitenance/Rent</t>
  </si>
  <si>
    <t>#1615</t>
  </si>
  <si>
    <t>March/Bangalore-/North/Maitenance/Overhead costs</t>
  </si>
  <si>
    <t>#1616</t>
  </si>
  <si>
    <t>March/Bangalore-/North/Maitenance/Insurance</t>
  </si>
  <si>
    <t>#1617</t>
  </si>
  <si>
    <t>#1618</t>
  </si>
  <si>
    <t>#1619</t>
  </si>
  <si>
    <t>March/Bangalore-/North/Assembly/Rent</t>
  </si>
  <si>
    <t>#1620</t>
  </si>
  <si>
    <t>March/Bangalore-/North/Assembly/Overhead costs</t>
  </si>
  <si>
    <t>#1621</t>
  </si>
  <si>
    <t>March/Bangalore-/North/Assembly/Insurance</t>
  </si>
  <si>
    <t>#1622</t>
  </si>
  <si>
    <t>#1623</t>
  </si>
  <si>
    <t>#1624</t>
  </si>
  <si>
    <t>March/Bangalore/South/Production/Rent</t>
  </si>
  <si>
    <t>#1625</t>
  </si>
  <si>
    <t>#1626</t>
  </si>
  <si>
    <t>March/Bangalore/South^/Production/Insurance</t>
  </si>
  <si>
    <t>#1627</t>
  </si>
  <si>
    <t>#1628</t>
  </si>
  <si>
    <t>#1629</t>
  </si>
  <si>
    <t>March/Bangalore/South/Materials/Rent</t>
  </si>
  <si>
    <t>#1630</t>
  </si>
  <si>
    <t>#1631</t>
  </si>
  <si>
    <t>#1632</t>
  </si>
  <si>
    <t>#1633</t>
  </si>
  <si>
    <t>March/Bangalore/South/Maitenance/Labour Cost</t>
  </si>
  <si>
    <t>#1634</t>
  </si>
  <si>
    <t>March/Bangalore/South/Maitenance/Rent</t>
  </si>
  <si>
    <t>#1635</t>
  </si>
  <si>
    <t>March/Bangalore/South/Maitenance/Overhead costs</t>
  </si>
  <si>
    <t>#1636</t>
  </si>
  <si>
    <t>#1637</t>
  </si>
  <si>
    <t>March/Bangalore/South/Assembly/Material Cost</t>
  </si>
  <si>
    <t>#1638</t>
  </si>
  <si>
    <t>#1639</t>
  </si>
  <si>
    <t>March/Bangalore/South/Assembly/Rent</t>
  </si>
  <si>
    <t>#1640</t>
  </si>
  <si>
    <t>March/Bangalore^/South/Assembly/Overhead costs</t>
  </si>
  <si>
    <t>#1641</t>
  </si>
  <si>
    <t>March/Bangalore^/South/Assembly/Insurance</t>
  </si>
  <si>
    <t>#1642</t>
  </si>
  <si>
    <t>March/Bangalore^/East/Production/Material Cost</t>
  </si>
  <si>
    <t>#1643</t>
  </si>
  <si>
    <t>March/Bangalore^/East/Production/Labour Cost</t>
  </si>
  <si>
    <t>#1644</t>
  </si>
  <si>
    <t>March/Bangalore^/East/Production/Rent</t>
  </si>
  <si>
    <t>#1645</t>
  </si>
  <si>
    <t>March/Bangalore^/East/Production/Overhead costs</t>
  </si>
  <si>
    <t>#1646</t>
  </si>
  <si>
    <t>March/Bangalore^/East/Production/Insurance</t>
  </si>
  <si>
    <t>#1647</t>
  </si>
  <si>
    <t>March/Bangalore^/East/Materials/Material Cost</t>
  </si>
  <si>
    <t>#1648</t>
  </si>
  <si>
    <t>March/Bangalore^/East/Materials/Labour Cost</t>
  </si>
  <si>
    <t>#1649</t>
  </si>
  <si>
    <t>March/Bangalore^/East/Materials/Rent</t>
  </si>
  <si>
    <t>#1650</t>
  </si>
  <si>
    <t>March/Bangalore^/East/Materials/Overhead costs</t>
  </si>
  <si>
    <t>#1651</t>
  </si>
  <si>
    <t>March/Bangalore/East/Materials/Insurance</t>
  </si>
  <si>
    <t>#1652</t>
  </si>
  <si>
    <t>#1653</t>
  </si>
  <si>
    <t>March/Bangalore/East/Maitenance/Labour Cost</t>
  </si>
  <si>
    <t>#1654</t>
  </si>
  <si>
    <t>March/Bangalore/East/Maitenance/Rent</t>
  </si>
  <si>
    <t>#1655</t>
  </si>
  <si>
    <t>March/Bangalore/East/Maitenance/Overhead costs</t>
  </si>
  <si>
    <t>#1656</t>
  </si>
  <si>
    <t>March/Bangalore/East/Maitenance/Insurance</t>
  </si>
  <si>
    <t>#1657</t>
  </si>
  <si>
    <t>March/Bangalore/East/Assembly/Material Cost</t>
  </si>
  <si>
    <t>#1658</t>
  </si>
  <si>
    <t>March/Bangalore/East/Assembly/Labour Cost</t>
  </si>
  <si>
    <t>#1659</t>
  </si>
  <si>
    <t>March/Bangalore/East/Assembly/Rent</t>
  </si>
  <si>
    <t>#1660</t>
  </si>
  <si>
    <t>#1661</t>
  </si>
  <si>
    <t>March/Bangalore/East/Assembly/Insurance</t>
  </si>
  <si>
    <t>#1662</t>
  </si>
  <si>
    <t>March/Bangalore/West/Production/Material Cost</t>
  </si>
  <si>
    <t>#1663</t>
  </si>
  <si>
    <t>March/Bangalore/West/Production/Labour Cost</t>
  </si>
  <si>
    <t>#1664</t>
  </si>
  <si>
    <t>March/Bangalore/West/Production/Rent</t>
  </si>
  <si>
    <t>#1665</t>
  </si>
  <si>
    <t>March/Bangalore-/West^/Production/Overhead costs</t>
  </si>
  <si>
    <t>#1666</t>
  </si>
  <si>
    <t>March/Bangalore-/West^/Production/Insurance</t>
  </si>
  <si>
    <t>#1667</t>
  </si>
  <si>
    <t>March/Bangalore-/West/Materials/Material Cost</t>
  </si>
  <si>
    <t>#1668</t>
  </si>
  <si>
    <t>March/Bangalore-/West/Materials/Labour Cost</t>
  </si>
  <si>
    <t>#1669</t>
  </si>
  <si>
    <t>March/Bangalore-/West/Materials/Rent</t>
  </si>
  <si>
    <t>#1670</t>
  </si>
  <si>
    <t>March/Bangalore-/West/Materials/Overhead costs</t>
  </si>
  <si>
    <t>#1671</t>
  </si>
  <si>
    <t>March/Bangalore-/West/Materials/Insurance</t>
  </si>
  <si>
    <t>#1672</t>
  </si>
  <si>
    <t>March/Bangalore-/West/Maitenance/Material Cost</t>
  </si>
  <si>
    <t>#1673</t>
  </si>
  <si>
    <t>#1674</t>
  </si>
  <si>
    <t>March/Bangalore/West/Maitenance/Rent</t>
  </si>
  <si>
    <t>#1675</t>
  </si>
  <si>
    <t>#1676</t>
  </si>
  <si>
    <t>#1677</t>
  </si>
  <si>
    <t>March/Bangalore/West/Assembly/Material Cost</t>
  </si>
  <si>
    <t>#1678</t>
  </si>
  <si>
    <t>March/Bangalore/West/Assembly/Labour Cost</t>
  </si>
  <si>
    <t>#1679</t>
  </si>
  <si>
    <t>March/Bangalore^/West/Assembly/Rent</t>
  </si>
  <si>
    <t>#1680</t>
  </si>
  <si>
    <t>March/Bangalore^/West/Assembly/Overhead costs</t>
  </si>
  <si>
    <t>#1681</t>
  </si>
  <si>
    <t>March/Bangalore^/West/Assembly/Insurance</t>
  </si>
  <si>
    <t>#1682</t>
  </si>
  <si>
    <t>March/Ahmedabad^/North/Production/Material Cost</t>
  </si>
  <si>
    <t>#1683</t>
  </si>
  <si>
    <t>March/Ahmedabad^/North/Production/Labour Cost</t>
  </si>
  <si>
    <t>#1684</t>
  </si>
  <si>
    <t>March/Ahmedabad^/North/Production/Rent</t>
  </si>
  <si>
    <t>#1685</t>
  </si>
  <si>
    <t>March/Ahmedabad/North/Production/Overhead costs</t>
  </si>
  <si>
    <t>#1686</t>
  </si>
  <si>
    <t>March/Ahmedabad/North/Production/Insurance</t>
  </si>
  <si>
    <t>#1687</t>
  </si>
  <si>
    <t>#1688</t>
  </si>
  <si>
    <t>March/Ahmedabad/North/Materials/Labour Cost</t>
  </si>
  <si>
    <t>#1689</t>
  </si>
  <si>
    <t>March/Ahmedabad/North/Materials/Rent</t>
  </si>
  <si>
    <t>#1690</t>
  </si>
  <si>
    <t>March/Ahmedabad/North/Materials/Overhead costs</t>
  </si>
  <si>
    <t>#1691</t>
  </si>
  <si>
    <t>#1692</t>
  </si>
  <si>
    <t>March/Ahmedabad/North/Maitenance/Material Cost</t>
  </si>
  <si>
    <t>#1693</t>
  </si>
  <si>
    <t>#1694</t>
  </si>
  <si>
    <t>#1695</t>
  </si>
  <si>
    <t>#1696</t>
  </si>
  <si>
    <t>#1697</t>
  </si>
  <si>
    <t>March/Ahmedabad/North^/Assembly/Material Cost</t>
  </si>
  <si>
    <t>#1698</t>
  </si>
  <si>
    <t>March/Ahmedabad/North^/Assembly/Labour Cost</t>
  </si>
  <si>
    <t>#1699</t>
  </si>
  <si>
    <t>#1700</t>
  </si>
  <si>
    <t>March/Ahmedabad/North/Assembly/Overhead costs</t>
  </si>
  <si>
    <t>#1701</t>
  </si>
  <si>
    <t>March/Ahmedabad/North/Assembly/Insurance</t>
  </si>
  <si>
    <t>#1702</t>
  </si>
  <si>
    <t>#1703</t>
  </si>
  <si>
    <t>March/Ahmedabad^/South/Production/Labour Cost</t>
  </si>
  <si>
    <t>#1704</t>
  </si>
  <si>
    <t>#1705</t>
  </si>
  <si>
    <t>March/Ahmedabad^/South/Production/Overhead costs</t>
  </si>
  <si>
    <t>#1706</t>
  </si>
  <si>
    <t>March/Ahmedabad/South/Production/Insurance</t>
  </si>
  <si>
    <t>#1707</t>
  </si>
  <si>
    <t>March/Ahmedabad/South/Materials/Material Cost</t>
  </si>
  <si>
    <t>#1708</t>
  </si>
  <si>
    <t>#1709</t>
  </si>
  <si>
    <t>March/Ahmedabad/South/Materials/Rent</t>
  </si>
  <si>
    <t>#1710</t>
  </si>
  <si>
    <t>#1711</t>
  </si>
  <si>
    <t>March/Ahmedabad/South/Materials/Insurance</t>
  </si>
  <si>
    <t>#1712</t>
  </si>
  <si>
    <t>#1713</t>
  </si>
  <si>
    <t>#1714</t>
  </si>
  <si>
    <t>#1715</t>
  </si>
  <si>
    <t>January/Bhubaneswar/West/Production/Rent</t>
  </si>
  <si>
    <t>#1716</t>
  </si>
  <si>
    <t>February/Bangalore-/South/Materials/Overhead costs</t>
  </si>
  <si>
    <t>#1717</t>
  </si>
  <si>
    <t>January/Bangalore-/North/Maitenance/Material Cost</t>
  </si>
  <si>
    <t>#1718</t>
  </si>
  <si>
    <t>February/Bangalore-/South/Production/Labour Cost</t>
  </si>
  <si>
    <t>#1719</t>
  </si>
  <si>
    <t>March/Ahmedabad-/West^/Assembly/Insurance</t>
  </si>
  <si>
    <t>#1720</t>
  </si>
  <si>
    <t>February/Bhubaneswar-/East^/Maitenance/Overhead costs</t>
  </si>
  <si>
    <t>#1721</t>
  </si>
  <si>
    <t>#1722</t>
  </si>
  <si>
    <t>March/Gurgaon-/East/Materials/Overhead costs</t>
  </si>
  <si>
    <t>#1723</t>
  </si>
  <si>
    <t>March/Gurgaon-/West/Materials/Material Cost</t>
  </si>
  <si>
    <t>#1724</t>
  </si>
  <si>
    <t>#1725</t>
  </si>
  <si>
    <t>#1726</t>
  </si>
  <si>
    <t>March/Gurgaon-/West/Maitenance/Overhead costs</t>
  </si>
  <si>
    <t>#1727</t>
  </si>
  <si>
    <t>March/Ahmedabad-/South/Maitenance/Labour Cost</t>
  </si>
  <si>
    <t>#1728</t>
  </si>
  <si>
    <t>March/Ahmedabad-/West/Materials/Labour Cost</t>
  </si>
  <si>
    <t>#1729</t>
  </si>
  <si>
    <t>March/Bangalore-/North/Production/Labour Cost</t>
  </si>
  <si>
    <t>#1730</t>
  </si>
  <si>
    <t>March/Bangalore-/West/Production/Material Cost</t>
  </si>
  <si>
    <t>#1731</t>
  </si>
  <si>
    <t>March/Ahmedabad-/East^/Materials/Insurance</t>
  </si>
  <si>
    <t>#1732</t>
  </si>
  <si>
    <t>March/Ahmedabad-/East/Maitenance/Material Cost</t>
  </si>
  <si>
    <t>#1733</t>
  </si>
  <si>
    <t>March/Ahmedabad-/East^/Maitenance/Labour Cost</t>
  </si>
  <si>
    <t>#1734</t>
  </si>
  <si>
    <t>March/Ahmedabad-/East^/Maitenance/Rent</t>
  </si>
  <si>
    <t>#1735</t>
  </si>
  <si>
    <t>March/Ahmedabad-/East/Maitenance/Overhead costs</t>
  </si>
  <si>
    <t>#1736</t>
  </si>
  <si>
    <t>#1737</t>
  </si>
  <si>
    <t>March/Ahmedabad-/East/Assembly/Material Cost</t>
  </si>
  <si>
    <t>#1738</t>
  </si>
  <si>
    <t>March/Ahmedabad-/East/Assembly/Labour Cost</t>
  </si>
  <si>
    <t>#1739</t>
  </si>
  <si>
    <t>March/Ahmedabad-/East/Assembly/Rent</t>
  </si>
  <si>
    <t>#1740</t>
  </si>
  <si>
    <t>March/Ahmedabad-/East/Assembly/Overhead costs</t>
  </si>
  <si>
    <t>#1741</t>
  </si>
  <si>
    <t>March/Ahmedabad-/East/Assembly/Insurance</t>
  </si>
  <si>
    <t>#1742</t>
  </si>
  <si>
    <t>March/Ahmedabad-/West/Production/Material Cost</t>
  </si>
  <si>
    <t>#1743</t>
  </si>
  <si>
    <t>March/Ahmedabad-/West/Production/Labour Cost</t>
  </si>
  <si>
    <t>#1744</t>
  </si>
  <si>
    <t>#1745</t>
  </si>
  <si>
    <t>March/Ahmedabad-/West/Production/Overhead costs</t>
  </si>
  <si>
    <t>#1746</t>
  </si>
  <si>
    <t>#1747</t>
  </si>
  <si>
    <t>March/Ahmedabad-/West/Materials/Material Cost</t>
  </si>
  <si>
    <t>#1748</t>
  </si>
  <si>
    <t>#1749</t>
  </si>
  <si>
    <t>March/Ahmedabad-/West/Materials/Rent</t>
  </si>
  <si>
    <t>#1750</t>
  </si>
  <si>
    <t>#1751</t>
  </si>
  <si>
    <t>March/Ahmedabad-/West/Materials/Insurance</t>
  </si>
  <si>
    <t>#1752</t>
  </si>
  <si>
    <t>March/Ahmedabad-/West/Maitenance/Material Cost</t>
  </si>
  <si>
    <t>#1753</t>
  </si>
  <si>
    <t>March/Ahmedabad/West/Maitenance/Labour Cost</t>
  </si>
  <si>
    <t>#1754</t>
  </si>
  <si>
    <t>March/Ahmedabad/West/Maitenance/Rent</t>
  </si>
  <si>
    <t>#1755</t>
  </si>
  <si>
    <t>March/Ahmedabad^/West/Maitenance/Overhead costs</t>
  </si>
  <si>
    <t>#1756</t>
  </si>
  <si>
    <t>March/Ahmedabad^/West/Maitenance/Insurance</t>
  </si>
  <si>
    <t>#1757</t>
  </si>
  <si>
    <t>March/Ahmedabad/West/Assembly/Material Cost</t>
  </si>
  <si>
    <t>#1758</t>
  </si>
  <si>
    <t>March/Ahmedabad^/West/Assembly/Labour Cost</t>
  </si>
  <si>
    <t>#1759</t>
  </si>
  <si>
    <t>March/Ahmedabad^/West/Assembly/Rent</t>
  </si>
  <si>
    <t>#1760</t>
  </si>
  <si>
    <t>March/Ahmedabad^/West/Assembly/Overhead costs</t>
  </si>
  <si>
    <t>#1761</t>
  </si>
  <si>
    <t>March/Ahmedabad^/West/Assembly/Insurance</t>
  </si>
  <si>
    <t>#1762</t>
  </si>
  <si>
    <t>March/Gurgaon/North/Production/Material Cost</t>
  </si>
  <si>
    <t>#1763</t>
  </si>
  <si>
    <t>#1764</t>
  </si>
  <si>
    <t>March/Gurgaon/North/Production/Rent</t>
  </si>
  <si>
    <t>#1765</t>
  </si>
  <si>
    <t>#1766</t>
  </si>
  <si>
    <t>March/Gurgaon/North/Production/Insurance</t>
  </si>
  <si>
    <t>#1767</t>
  </si>
  <si>
    <t>March/Gurgaon/North/Materials/Material Cost</t>
  </si>
  <si>
    <t>#1768</t>
  </si>
  <si>
    <t>March/Gurgaon/North/Materials/Labour Cost</t>
  </si>
  <si>
    <t>#1769</t>
  </si>
  <si>
    <t>March/Gurgaon/North/Materials/Rent</t>
  </si>
  <si>
    <t>#1770</t>
  </si>
  <si>
    <t>March/Gurgaon/North/Materials/Overhead costs</t>
  </si>
  <si>
    <t>#1771</t>
  </si>
  <si>
    <t>#1772</t>
  </si>
  <si>
    <t>March/Gurgaon/North/Maitenance/Material Cost</t>
  </si>
  <si>
    <t>#1773</t>
  </si>
  <si>
    <t>#1774</t>
  </si>
  <si>
    <t>#1775</t>
  </si>
  <si>
    <t>#1776</t>
  </si>
  <si>
    <t>March/Gurgaon/North/Maitenance/Insurance</t>
  </si>
  <si>
    <t>#1777</t>
  </si>
  <si>
    <t>March/Gurgaon/North/Assembly/Material Cost</t>
  </si>
  <si>
    <t>#1778</t>
  </si>
  <si>
    <t>March/Gurgaon/North^/Assembly/Labour Cost</t>
  </si>
  <si>
    <t>#1779</t>
  </si>
  <si>
    <t>#1780</t>
  </si>
  <si>
    <t>March/Gurgaon/North^/Assembly/Overhead costs</t>
  </si>
  <si>
    <t>#1781</t>
  </si>
  <si>
    <t>March/Gurgaon/North^/Assembly/Insurance</t>
  </si>
  <si>
    <t>#1782</t>
  </si>
  <si>
    <t>March/Gurgaon/South^/Production/Material Cost</t>
  </si>
  <si>
    <t>#1783</t>
  </si>
  <si>
    <t>#1784</t>
  </si>
  <si>
    <t>March/Gurgaon/South/Production/Rent</t>
  </si>
  <si>
    <t>#1785</t>
  </si>
  <si>
    <t>#1786</t>
  </si>
  <si>
    <t>March/Gurgaon/South/Production/Insurance</t>
  </si>
  <si>
    <t>#1787</t>
  </si>
  <si>
    <t>March/Gurgaon/South/Materials/Material Cost</t>
  </si>
  <si>
    <t>#1788</t>
  </si>
  <si>
    <t>March/Gurgaon/South/Materials/Labour Cost</t>
  </si>
  <si>
    <t>#1789</t>
  </si>
  <si>
    <t>March/Gurgaon-/South/Materials/Rent</t>
  </si>
  <si>
    <t>#1790</t>
  </si>
  <si>
    <t>March/Gurgaon-/South/Materials/Overhead costs</t>
  </si>
  <si>
    <t>#1791</t>
  </si>
  <si>
    <t>March/Gurgaon-/South/Materials/Insurance</t>
  </si>
  <si>
    <t>#1792</t>
  </si>
  <si>
    <t>March/Gurgaon-/South/Maitenance/Material Cost</t>
  </si>
  <si>
    <t>#1793</t>
  </si>
  <si>
    <t>March/Gurgaon-/South/Maitenance/Labour Cost</t>
  </si>
  <si>
    <t>#1794</t>
  </si>
  <si>
    <t>March/Gurgaon-/South/Maitenance/Rent</t>
  </si>
  <si>
    <t>#1795</t>
  </si>
  <si>
    <t>March/Gurgaon-/South/Maitenance/Overhead costs</t>
  </si>
  <si>
    <t>#1796</t>
  </si>
  <si>
    <t>March/Gurgaon-/South/Maitenance/Insurance</t>
  </si>
  <si>
    <t>#1797</t>
  </si>
  <si>
    <t>January/Ahmedabad-/East/Maitenance/Rent</t>
  </si>
  <si>
    <t>#1798</t>
  </si>
  <si>
    <t>February/Gurgaon^/South/Maitenance/Overhead costs</t>
  </si>
  <si>
    <t>#1799</t>
  </si>
  <si>
    <t>January/Ahmedabad^/West/Materials/Rent</t>
  </si>
  <si>
    <t>#1800</t>
  </si>
  <si>
    <t>March/Bhubaneswar^/West/Materials/Insurance</t>
  </si>
  <si>
    <t>#1801</t>
  </si>
  <si>
    <t>#1802</t>
  </si>
  <si>
    <t>#1803</t>
  </si>
  <si>
    <t>#1804</t>
  </si>
  <si>
    <t>March/Bhubaneswar/South/Production/Insurance</t>
  </si>
  <si>
    <t>#1805</t>
  </si>
  <si>
    <t>January/Gurgaon/East/Maitenance/Rent</t>
  </si>
  <si>
    <t>#1806</t>
  </si>
  <si>
    <t>#1807</t>
  </si>
  <si>
    <t>#1808</t>
  </si>
  <si>
    <t>#1809</t>
  </si>
  <si>
    <t>#1810</t>
  </si>
  <si>
    <t>February/Gurgaon/North^/Materials/Material Cost</t>
  </si>
  <si>
    <t>#1811</t>
  </si>
  <si>
    <t>#1812</t>
  </si>
  <si>
    <t>January/Bhubaneswar/West^/Materials/Labour Cost</t>
  </si>
  <si>
    <t>#1813</t>
  </si>
  <si>
    <t>January/Bhubaneswar/West/Materials/Insurance</t>
  </si>
  <si>
    <t>#1814</t>
  </si>
  <si>
    <t>March/Bangalore/North/Assembly/Labour Cost</t>
  </si>
  <si>
    <t>#1815</t>
  </si>
  <si>
    <t>January/Ahmedabad/North/Assembly/Material Cost</t>
  </si>
  <si>
    <t>#1816</t>
  </si>
  <si>
    <t>January/Bhubaneswar/West/Production/Overhead costs</t>
  </si>
  <si>
    <t>#1817</t>
  </si>
  <si>
    <t>#1818</t>
  </si>
  <si>
    <t>March/Gurgaon/North/Assembly/Overhead costs</t>
  </si>
  <si>
    <t>#1819</t>
  </si>
  <si>
    <t>#1820</t>
  </si>
  <si>
    <t>January/Ahmedabad/North/Assembly/Overhead costs</t>
  </si>
  <si>
    <t>#1821</t>
  </si>
  <si>
    <t>March/Gurgaon^/East/Assembly/Insurance</t>
  </si>
  <si>
    <t>#1822</t>
  </si>
  <si>
    <t>March/Gurgaon^/West/Production/Material Cost</t>
  </si>
  <si>
    <t>#1823</t>
  </si>
  <si>
    <t>March/Gurgaon^/West/Production/Labour Cost</t>
  </si>
  <si>
    <t>#1824</t>
  </si>
  <si>
    <t>March/Gurgaon^/West/Production/Rent</t>
  </si>
  <si>
    <t>#1825</t>
  </si>
  <si>
    <t>March/Gurgaon/West/Production/Overhead costs</t>
  </si>
  <si>
    <t>#1826</t>
  </si>
  <si>
    <t>March/Gurgaon/West/Production/Insurance</t>
  </si>
  <si>
    <t>#1827</t>
  </si>
  <si>
    <t>#1828</t>
  </si>
  <si>
    <t>March/Gurgaon/West/Materials/Labour Cost</t>
  </si>
  <si>
    <t>#1829</t>
  </si>
  <si>
    <t>March/Gurgaon/West/Materials/Rent</t>
  </si>
  <si>
    <t>#1830</t>
  </si>
  <si>
    <t>March/Gurgaon/West/Materials/Overhead costs</t>
  </si>
  <si>
    <t>#1831</t>
  </si>
  <si>
    <t>March/Gurgaon/West^/Materials/Insurance</t>
  </si>
  <si>
    <t>#1832</t>
  </si>
  <si>
    <t>March/Gurgaon/West/Maitenance/Material Cost</t>
  </si>
  <si>
    <t>#1833</t>
  </si>
  <si>
    <t>March/Gurgaon/West/Maitenance/Labour Cost</t>
  </si>
  <si>
    <t>#1834</t>
  </si>
  <si>
    <t>March/Gurgaon/West/Maitenance/Rent</t>
  </si>
  <si>
    <t>#1835</t>
  </si>
  <si>
    <t>March/Gurgaon/West/Maitenance/Overhead costs</t>
  </si>
  <si>
    <t>#1836</t>
  </si>
  <si>
    <t>March/Gurgaon/West/Maitenance/Insurance</t>
  </si>
  <si>
    <t>#1837</t>
  </si>
  <si>
    <t>March/Gurgaon^/West/Assembly/Material Cost</t>
  </si>
  <si>
    <t>#1838</t>
  </si>
  <si>
    <t>March/Gurgaon/West/Assembly/Labour Cost</t>
  </si>
  <si>
    <t>#1839</t>
  </si>
  <si>
    <t>#1840</t>
  </si>
  <si>
    <t>March/Gurgaon/West/Assembly/Overhead costs</t>
  </si>
  <si>
    <t>#1841</t>
  </si>
  <si>
    <t>March/Gurgaon/West/Assembly/Insurance</t>
  </si>
  <si>
    <t>#1842</t>
  </si>
  <si>
    <t>March/Bhubaneswar/North/Production/Material Cost</t>
  </si>
  <si>
    <t>#1843</t>
  </si>
  <si>
    <t>March/Bhubaneswar/North/Production/Labour Cost</t>
  </si>
  <si>
    <t>#1844</t>
  </si>
  <si>
    <t>March/Bhubaneswar/North/Production/Rent</t>
  </si>
  <si>
    <t>#1845</t>
  </si>
  <si>
    <t>#1846</t>
  </si>
  <si>
    <t>March/Bhubaneswar/North^/Production/Insurance</t>
  </si>
  <si>
    <t>#1847</t>
  </si>
  <si>
    <t>#1848</t>
  </si>
  <si>
    <t>March/Bhubaneswar/North/Materials/Labour Cost</t>
  </si>
  <si>
    <t>#1849</t>
  </si>
  <si>
    <t>#1850</t>
  </si>
  <si>
    <t>March/Bhubaneswar/North^/Materials/Overhead costs</t>
  </si>
  <si>
    <t>#1851</t>
  </si>
  <si>
    <t>March/Bhubaneswar/North/Materials/Insurance</t>
  </si>
  <si>
    <t>#1852</t>
  </si>
  <si>
    <t>March/Bhubaneswar-/North/Maitenance/Material Cost</t>
  </si>
  <si>
    <t>#1853</t>
  </si>
  <si>
    <t>March/Bhubaneswar-/North/Maitenance/Labour Cost</t>
  </si>
  <si>
    <t>#1854</t>
  </si>
  <si>
    <t>March/Bhubaneswar-/North/Maitenance/Rent</t>
  </si>
  <si>
    <t>#1855</t>
  </si>
  <si>
    <t>March/Bhubaneswar-/North/Maitenance/Overhead costs</t>
  </si>
  <si>
    <t>#1856</t>
  </si>
  <si>
    <t>#1857</t>
  </si>
  <si>
    <t>#1858</t>
  </si>
  <si>
    <t>March/Bhubaneswar-/North/Assembly/Labour Cost</t>
  </si>
  <si>
    <t>#1859</t>
  </si>
  <si>
    <t>March/Bhubaneswar-/North/Assembly/Rent</t>
  </si>
  <si>
    <t>#1860</t>
  </si>
  <si>
    <t>March/Bhubaneswar-/North/Assembly/Overhead costs</t>
  </si>
  <si>
    <t>#1861</t>
  </si>
  <si>
    <t>#1862</t>
  </si>
  <si>
    <t>March/Bhubaneswar/South/Production/Material Cost</t>
  </si>
  <si>
    <t>#1863</t>
  </si>
  <si>
    <t>March/Bhubaneswar^/South/Production/Labour Cost</t>
  </si>
  <si>
    <t>#1864</t>
  </si>
  <si>
    <t>#1865</t>
  </si>
  <si>
    <t>March/Bhubaneswar/South/Production/Overhead costs</t>
  </si>
  <si>
    <t>#1866</t>
  </si>
  <si>
    <t>#1867</t>
  </si>
  <si>
    <t>#1868</t>
  </si>
  <si>
    <t>March/Bhubaneswar/South/Materials/Labour Cost</t>
  </si>
  <si>
    <t>#1869</t>
  </si>
  <si>
    <t>#1870</t>
  </si>
  <si>
    <t>March/Bhubaneswar/South/Materials/Overhead costs</t>
  </si>
  <si>
    <t>#1871</t>
  </si>
  <si>
    <t>#1872</t>
  </si>
  <si>
    <t>March/Bhubaneswar/South^/Maitenance/Material Cost</t>
  </si>
  <si>
    <t>#1873</t>
  </si>
  <si>
    <t>March/Bhubaneswar/South^/Maitenance/Labour Cost</t>
  </si>
  <si>
    <t>#1874</t>
  </si>
  <si>
    <t>March/Bhubaneswar/South^/Maitenance/Rent</t>
  </si>
  <si>
    <t>#1875</t>
  </si>
  <si>
    <t>March/Bhubaneswar/South^/Maitenance/Overhead costs</t>
  </si>
  <si>
    <t>#1876</t>
  </si>
  <si>
    <t>March/Bhubaneswar/South^/Maitenance/Insurance</t>
  </si>
  <si>
    <t>#1877</t>
  </si>
  <si>
    <t>March/Bhubaneswar/South^/Assembly/Material Cost</t>
  </si>
  <si>
    <t>#1878</t>
  </si>
  <si>
    <t>#1879</t>
  </si>
  <si>
    <t>March/Bhubaneswar/South/Assembly/Rent</t>
  </si>
  <si>
    <t>#1880</t>
  </si>
  <si>
    <t>March/Bhubaneswar/South/Assembly/Overhead costs</t>
  </si>
  <si>
    <t>#1881</t>
  </si>
  <si>
    <t>March/Bhubaneswar/South/Assembly/Insurance</t>
  </si>
  <si>
    <t>#1882</t>
  </si>
  <si>
    <t>#1883</t>
  </si>
  <si>
    <t>#1884</t>
  </si>
  <si>
    <t>#1885</t>
  </si>
  <si>
    <t>February/Bhubaneswar/South/Materials/Insurance</t>
  </si>
  <si>
    <t>#1886</t>
  </si>
  <si>
    <t>#1887</t>
  </si>
  <si>
    <t>#1888</t>
  </si>
  <si>
    <t>#1889</t>
  </si>
  <si>
    <t>February/Bhubaneswar/North/Production/Rent</t>
  </si>
  <si>
    <t>#1890</t>
  </si>
  <si>
    <t>March/Ahmedabad^/East/Assembly/Material Cost</t>
  </si>
  <si>
    <t>#1891</t>
  </si>
  <si>
    <t>February/Bangalore^/South/Assembly/Insurance</t>
  </si>
  <si>
    <t>#1892</t>
  </si>
  <si>
    <t>#1893</t>
  </si>
  <si>
    <t>January/Ahmedabad/East/Production/Material Cost</t>
  </si>
  <si>
    <t>#1894</t>
  </si>
  <si>
    <t>February/Ahmedabad-/East/Assembly/Insurance</t>
  </si>
  <si>
    <t>#1895</t>
  </si>
  <si>
    <t>January/Bhubaneswar-/West/Assembly/Overhead costs</t>
  </si>
  <si>
    <t>#1896</t>
  </si>
  <si>
    <t>March/Bhubaneswar-/East/Production/Overhead costs</t>
  </si>
  <si>
    <t>#1897</t>
  </si>
  <si>
    <t>March/Bangalore-/West/Maitenance/Rent</t>
  </si>
  <si>
    <t>#1898</t>
  </si>
  <si>
    <t>January/Gurgaon-/North/Maitenance/Labour Cost</t>
  </si>
  <si>
    <t>#1899</t>
  </si>
  <si>
    <t>February/Bangalore-/North/Materials/Overhead costs</t>
  </si>
  <si>
    <t>#1900</t>
  </si>
  <si>
    <t>January/Gurgaon-/South/Production/Rent</t>
  </si>
  <si>
    <t>#1901</t>
  </si>
  <si>
    <t>February/Bhubaneswar-/West/Materials/Overhead costs</t>
  </si>
  <si>
    <t>#1902</t>
  </si>
  <si>
    <t>January/Gurgaon-/South/Materials/Rent</t>
  </si>
  <si>
    <t>#1903</t>
  </si>
  <si>
    <t>#1904</t>
  </si>
  <si>
    <t>#1905</t>
  </si>
  <si>
    <t>March/Bhubaneswar/West/Production/Overhead costs</t>
  </si>
  <si>
    <t>#1906</t>
  </si>
  <si>
    <t>March/Bhubaneswar/West/Production/Insurance</t>
  </si>
  <si>
    <t>#1907</t>
  </si>
  <si>
    <t>March/Bhubaneswar/West/Materials/Material Cost</t>
  </si>
  <si>
    <t>#1908</t>
  </si>
  <si>
    <t>March/Bhubaneswar/West/Materials/Labour Cost</t>
  </si>
  <si>
    <t>#1909</t>
  </si>
  <si>
    <t>February/Gurgaon/East/Materials/Labour Cost</t>
  </si>
  <si>
    <t>#1910</t>
  </si>
  <si>
    <t>#1911</t>
  </si>
  <si>
    <t>March/Ahmedabad/West^/Production/Material Cost</t>
  </si>
  <si>
    <t>#1912</t>
  </si>
  <si>
    <t>March/Bangalore/North^/Assembly/Labour Cost</t>
  </si>
  <si>
    <t>#1913</t>
  </si>
  <si>
    <t>March/Gurgaon/East^/Assembly/Labour Cost</t>
  </si>
  <si>
    <t>#1914</t>
  </si>
  <si>
    <t>#1915</t>
  </si>
  <si>
    <t>#1916</t>
  </si>
  <si>
    <t>February/Bhubaneswar-/East/Assembly/Rent</t>
  </si>
  <si>
    <t>#1917</t>
  </si>
  <si>
    <t>March/Bhubaneswar-/North/Production/Overhead costs</t>
  </si>
  <si>
    <t>#1918</t>
  </si>
  <si>
    <t>#1919</t>
  </si>
  <si>
    <t>February/Ahmedabad-/South/Maitenance/Material Cost</t>
  </si>
  <si>
    <t>#1920</t>
  </si>
  <si>
    <t>January/Bangalore-/West/Maitenance/Labour Cost</t>
  </si>
  <si>
    <t>#1921</t>
  </si>
  <si>
    <t>January/Gurgaon-/South/Maitenance/Labour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</si>
</sst>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sz val="11.0"/>
      <color rgb="FF222222"/>
      <name val="&quot;Google Sans&quot;"/>
    </font>
    <font/>
    <font>
      <color theme="1"/>
      <name val="Arial"/>
    </font>
    <font>
      <b/>
      <color rgb="FFFFFFFF"/>
      <name val="Arial"/>
      <scheme val="minor"/>
    </font>
    <font>
      <color rgb="FF000000"/>
      <name val="Arial"/>
    </font>
    <font>
      <color rgb="FF000000"/>
      <name val="Söhne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1155CC"/>
        <bgColor rgb="FF1155CC"/>
      </patternFill>
    </fill>
    <fill>
      <patternFill patternType="solid">
        <fgColor rgb="FFFF00FF"/>
        <bgColor rgb="FFFF00FF"/>
      </patternFill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4" fontId="5" numFmtId="0" xfId="0" applyAlignment="1" applyBorder="1" applyFill="1" applyFont="1">
      <alignment horizontal="center" vertical="bottom"/>
    </xf>
    <xf borderId="2" fillId="0" fontId="6" numFmtId="0" xfId="0" applyBorder="1" applyFont="1"/>
    <xf borderId="2" fillId="5" fontId="5" numFmtId="0" xfId="0" applyAlignment="1" applyBorder="1" applyFill="1" applyFont="1">
      <alignment horizontal="center" vertical="bottom"/>
    </xf>
    <xf borderId="2" fillId="2" fontId="5" numFmtId="0" xfId="0" applyAlignment="1" applyBorder="1" applyFont="1">
      <alignment horizontal="center" readingOrder="0" vertical="bottom"/>
    </xf>
    <xf borderId="2" fillId="5" fontId="5" numFmtId="0" xfId="0" applyAlignment="1" applyBorder="1" applyFont="1">
      <alignment horizontal="center" readingOrder="0" vertical="bottom"/>
    </xf>
    <xf borderId="0" fillId="2" fontId="2" numFmtId="0" xfId="0" applyFont="1"/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0" fontId="7" numFmtId="0" xfId="0" applyAlignment="1" applyFont="1">
      <alignment horizontal="right" vertical="bottom"/>
    </xf>
    <xf borderId="0" fillId="0" fontId="1" numFmtId="0" xfId="0" applyAlignment="1" applyFont="1">
      <alignment horizontal="left" vertical="bottom"/>
    </xf>
    <xf borderId="0" fillId="6" fontId="2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0" fillId="6" fontId="1" numFmtId="0" xfId="0" applyAlignment="1" applyFont="1">
      <alignment vertical="bottom"/>
    </xf>
    <xf borderId="0" fillId="0" fontId="4" numFmtId="0" xfId="0" applyAlignment="1" applyFont="1">
      <alignment readingOrder="0"/>
    </xf>
    <xf borderId="3" fillId="7" fontId="8" numFmtId="0" xfId="0" applyAlignment="1" applyBorder="1" applyFill="1" applyFont="1">
      <alignment readingOrder="0"/>
    </xf>
    <xf borderId="3" fillId="5" fontId="9" numFmtId="0" xfId="0" applyAlignment="1" applyBorder="1" applyFont="1">
      <alignment horizontal="left" readingOrder="0"/>
    </xf>
    <xf borderId="3" fillId="0" fontId="4" numFmtId="0" xfId="0" applyAlignment="1" applyBorder="1" applyFont="1">
      <alignment readingOrder="0"/>
    </xf>
    <xf borderId="0" fillId="2" fontId="1" numFmtId="0" xfId="0" applyAlignment="1" applyFont="1">
      <alignment vertical="bottom"/>
    </xf>
    <xf borderId="0" fillId="8" fontId="2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11" numFmtId="0" xfId="0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5" width="19.38"/>
    <col customWidth="1" min="6" max="6" width="15.5"/>
    <col customWidth="1" min="7" max="7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>
        <v>260000.0</v>
      </c>
    </row>
    <row r="3">
      <c r="A3" s="3" t="s">
        <v>7</v>
      </c>
      <c r="B3" s="3" t="s">
        <v>8</v>
      </c>
      <c r="C3" s="3" t="s">
        <v>9</v>
      </c>
      <c r="D3" s="3" t="s">
        <v>10</v>
      </c>
      <c r="E3" s="3" t="s">
        <v>12</v>
      </c>
      <c r="F3" s="3">
        <v>121600.0</v>
      </c>
    </row>
    <row r="4">
      <c r="A4" s="3" t="s">
        <v>7</v>
      </c>
      <c r="B4" s="3" t="s">
        <v>8</v>
      </c>
      <c r="C4" s="3" t="s">
        <v>9</v>
      </c>
      <c r="D4" s="3" t="s">
        <v>10</v>
      </c>
      <c r="E4" s="3" t="s">
        <v>13</v>
      </c>
      <c r="F4" s="3">
        <v>362900.0</v>
      </c>
    </row>
    <row r="5">
      <c r="A5" s="3" t="s">
        <v>7</v>
      </c>
      <c r="B5" s="3" t="s">
        <v>8</v>
      </c>
      <c r="C5" s="3" t="s">
        <v>9</v>
      </c>
      <c r="D5" s="3" t="s">
        <v>10</v>
      </c>
      <c r="E5" s="3" t="s">
        <v>14</v>
      </c>
      <c r="F5" s="3">
        <v>389100.0</v>
      </c>
    </row>
    <row r="6">
      <c r="A6" s="3" t="s">
        <v>7</v>
      </c>
      <c r="B6" s="3" t="s">
        <v>8</v>
      </c>
      <c r="C6" s="3" t="s">
        <v>9</v>
      </c>
      <c r="D6" s="3" t="s">
        <v>10</v>
      </c>
      <c r="E6" s="3" t="s">
        <v>15</v>
      </c>
      <c r="F6" s="3">
        <v>336300.0</v>
      </c>
    </row>
    <row r="7">
      <c r="A7" s="3" t="s">
        <v>7</v>
      </c>
      <c r="B7" s="3" t="s">
        <v>8</v>
      </c>
      <c r="C7" s="3" t="s">
        <v>9</v>
      </c>
      <c r="D7" s="3" t="s">
        <v>16</v>
      </c>
      <c r="E7" s="3" t="s">
        <v>11</v>
      </c>
      <c r="F7" s="3">
        <v>234400.0</v>
      </c>
    </row>
    <row r="8">
      <c r="A8" s="3" t="s">
        <v>7</v>
      </c>
      <c r="B8" s="3" t="s">
        <v>8</v>
      </c>
      <c r="C8" s="3" t="s">
        <v>9</v>
      </c>
      <c r="D8" s="3" t="s">
        <v>16</v>
      </c>
      <c r="E8" s="3" t="s">
        <v>12</v>
      </c>
      <c r="F8" s="3">
        <v>294200.0</v>
      </c>
    </row>
    <row r="9">
      <c r="A9" s="3" t="s">
        <v>7</v>
      </c>
      <c r="B9" s="3" t="s">
        <v>8</v>
      </c>
      <c r="C9" s="3" t="s">
        <v>9</v>
      </c>
      <c r="D9" s="3" t="s">
        <v>16</v>
      </c>
      <c r="E9" s="3" t="s">
        <v>13</v>
      </c>
      <c r="F9" s="3">
        <v>345600.0</v>
      </c>
    </row>
    <row r="10">
      <c r="A10" s="3" t="s">
        <v>7</v>
      </c>
      <c r="B10" s="3" t="s">
        <v>8</v>
      </c>
      <c r="C10" s="3" t="s">
        <v>9</v>
      </c>
      <c r="D10" s="3" t="s">
        <v>16</v>
      </c>
      <c r="E10" s="3" t="s">
        <v>14</v>
      </c>
      <c r="F10" s="3">
        <v>288800.0</v>
      </c>
    </row>
    <row r="11">
      <c r="A11" s="3" t="s">
        <v>7</v>
      </c>
      <c r="B11" s="3" t="s">
        <v>8</v>
      </c>
      <c r="C11" s="3" t="s">
        <v>9</v>
      </c>
      <c r="D11" s="3" t="s">
        <v>16</v>
      </c>
      <c r="E11" s="3" t="s">
        <v>15</v>
      </c>
      <c r="F11" s="3">
        <v>231000.0</v>
      </c>
    </row>
    <row r="12">
      <c r="A12" s="3" t="s">
        <v>7</v>
      </c>
      <c r="B12" s="3" t="s">
        <v>8</v>
      </c>
      <c r="C12" s="3" t="s">
        <v>9</v>
      </c>
      <c r="D12" s="3" t="s">
        <v>17</v>
      </c>
      <c r="E12" s="3" t="s">
        <v>11</v>
      </c>
      <c r="F12" s="3">
        <v>136500.0</v>
      </c>
    </row>
    <row r="13">
      <c r="A13" s="3" t="s">
        <v>7</v>
      </c>
      <c r="B13" s="3" t="s">
        <v>8</v>
      </c>
      <c r="C13" s="3" t="s">
        <v>9</v>
      </c>
      <c r="D13" s="3" t="s">
        <v>17</v>
      </c>
      <c r="E13" s="3" t="s">
        <v>12</v>
      </c>
      <c r="F13" s="3">
        <v>325400.0</v>
      </c>
    </row>
    <row r="14">
      <c r="A14" s="3" t="s">
        <v>7</v>
      </c>
      <c r="B14" s="3" t="s">
        <v>8</v>
      </c>
      <c r="C14" s="3" t="s">
        <v>9</v>
      </c>
      <c r="D14" s="3" t="s">
        <v>17</v>
      </c>
      <c r="E14" s="3" t="s">
        <v>13</v>
      </c>
      <c r="F14" s="3">
        <v>203800.0</v>
      </c>
    </row>
    <row r="15">
      <c r="A15" s="3" t="s">
        <v>7</v>
      </c>
      <c r="B15" s="3" t="s">
        <v>8</v>
      </c>
      <c r="C15" s="3" t="s">
        <v>9</v>
      </c>
      <c r="D15" s="3" t="s">
        <v>17</v>
      </c>
      <c r="E15" s="3" t="s">
        <v>14</v>
      </c>
      <c r="F15" s="3">
        <v>139100.0</v>
      </c>
    </row>
    <row r="16">
      <c r="A16" s="3" t="s">
        <v>7</v>
      </c>
      <c r="B16" s="3" t="s">
        <v>8</v>
      </c>
      <c r="C16" s="3" t="s">
        <v>9</v>
      </c>
      <c r="D16" s="3" t="s">
        <v>17</v>
      </c>
      <c r="E16" s="3" t="s">
        <v>15</v>
      </c>
      <c r="F16" s="3">
        <v>317400.0</v>
      </c>
    </row>
    <row r="17">
      <c r="A17" s="3" t="s">
        <v>7</v>
      </c>
      <c r="B17" s="3" t="s">
        <v>8</v>
      </c>
      <c r="C17" s="3" t="s">
        <v>9</v>
      </c>
      <c r="D17" s="3" t="s">
        <v>18</v>
      </c>
      <c r="E17" s="3" t="s">
        <v>11</v>
      </c>
      <c r="F17" s="3">
        <v>284100.0</v>
      </c>
    </row>
    <row r="18">
      <c r="A18" s="3" t="s">
        <v>7</v>
      </c>
      <c r="B18" s="3" t="s">
        <v>8</v>
      </c>
      <c r="C18" s="3" t="s">
        <v>9</v>
      </c>
      <c r="D18" s="3" t="s">
        <v>18</v>
      </c>
      <c r="E18" s="3" t="s">
        <v>12</v>
      </c>
      <c r="F18" s="3">
        <v>189100.0</v>
      </c>
    </row>
    <row r="19">
      <c r="A19" s="3" t="s">
        <v>7</v>
      </c>
      <c r="B19" s="3" t="s">
        <v>8</v>
      </c>
      <c r="C19" s="3" t="s">
        <v>9</v>
      </c>
      <c r="D19" s="3" t="s">
        <v>18</v>
      </c>
      <c r="E19" s="3" t="s">
        <v>13</v>
      </c>
      <c r="F19" s="3">
        <v>241400.0</v>
      </c>
    </row>
    <row r="20">
      <c r="A20" s="3" t="s">
        <v>7</v>
      </c>
      <c r="B20" s="3" t="s">
        <v>8</v>
      </c>
      <c r="C20" s="3" t="s">
        <v>9</v>
      </c>
      <c r="D20" s="3" t="s">
        <v>18</v>
      </c>
      <c r="E20" s="3" t="s">
        <v>14</v>
      </c>
      <c r="F20" s="3">
        <v>314200.0</v>
      </c>
    </row>
    <row r="21">
      <c r="A21" s="3" t="s">
        <v>7</v>
      </c>
      <c r="B21" s="3" t="s">
        <v>8</v>
      </c>
      <c r="C21" s="3" t="s">
        <v>9</v>
      </c>
      <c r="D21" s="3" t="s">
        <v>18</v>
      </c>
      <c r="E21" s="3" t="s">
        <v>15</v>
      </c>
      <c r="F21" s="3">
        <v>139700.0</v>
      </c>
    </row>
    <row r="22">
      <c r="A22" s="3" t="s">
        <v>7</v>
      </c>
      <c r="B22" s="3" t="s">
        <v>8</v>
      </c>
      <c r="C22" s="3" t="s">
        <v>19</v>
      </c>
      <c r="D22" s="3" t="s">
        <v>10</v>
      </c>
      <c r="E22" s="3" t="s">
        <v>11</v>
      </c>
      <c r="F22" s="3">
        <v>334000.0</v>
      </c>
    </row>
    <row r="23">
      <c r="A23" s="3" t="s">
        <v>7</v>
      </c>
      <c r="B23" s="3" t="s">
        <v>8</v>
      </c>
      <c r="C23" s="3" t="s">
        <v>19</v>
      </c>
      <c r="D23" s="3" t="s">
        <v>10</v>
      </c>
      <c r="E23" s="3" t="s">
        <v>12</v>
      </c>
      <c r="F23" s="3">
        <v>286900.0</v>
      </c>
    </row>
    <row r="24">
      <c r="A24" s="3" t="s">
        <v>7</v>
      </c>
      <c r="B24" s="3" t="s">
        <v>8</v>
      </c>
      <c r="C24" s="3" t="s">
        <v>19</v>
      </c>
      <c r="D24" s="3" t="s">
        <v>10</v>
      </c>
      <c r="E24" s="3" t="s">
        <v>13</v>
      </c>
      <c r="F24" s="3">
        <v>283500.0</v>
      </c>
    </row>
    <row r="25">
      <c r="A25" s="3" t="s">
        <v>7</v>
      </c>
      <c r="B25" s="3" t="s">
        <v>8</v>
      </c>
      <c r="C25" s="3" t="s">
        <v>19</v>
      </c>
      <c r="D25" s="3" t="s">
        <v>10</v>
      </c>
      <c r="E25" s="3" t="s">
        <v>14</v>
      </c>
      <c r="F25" s="3">
        <v>349500.0</v>
      </c>
    </row>
    <row r="26">
      <c r="A26" s="3" t="s">
        <v>7</v>
      </c>
      <c r="B26" s="3" t="s">
        <v>8</v>
      </c>
      <c r="C26" s="3" t="s">
        <v>19</v>
      </c>
      <c r="D26" s="3" t="s">
        <v>10</v>
      </c>
      <c r="E26" s="3" t="s">
        <v>15</v>
      </c>
      <c r="F26" s="3">
        <v>292100.0</v>
      </c>
    </row>
    <row r="27">
      <c r="A27" s="3" t="s">
        <v>7</v>
      </c>
      <c r="B27" s="3" t="s">
        <v>8</v>
      </c>
      <c r="C27" s="3" t="s">
        <v>19</v>
      </c>
      <c r="D27" s="3" t="s">
        <v>16</v>
      </c>
      <c r="E27" s="3" t="s">
        <v>11</v>
      </c>
      <c r="F27" s="3">
        <v>281500.0</v>
      </c>
    </row>
    <row r="28">
      <c r="A28" s="3" t="s">
        <v>7</v>
      </c>
      <c r="B28" s="3" t="s">
        <v>8</v>
      </c>
      <c r="C28" s="3" t="s">
        <v>19</v>
      </c>
      <c r="D28" s="3" t="s">
        <v>16</v>
      </c>
      <c r="E28" s="3" t="s">
        <v>12</v>
      </c>
      <c r="F28" s="3">
        <v>263200.0</v>
      </c>
    </row>
    <row r="29">
      <c r="A29" s="3" t="s">
        <v>7</v>
      </c>
      <c r="B29" s="3" t="s">
        <v>8</v>
      </c>
      <c r="C29" s="3" t="s">
        <v>19</v>
      </c>
      <c r="D29" s="3" t="s">
        <v>16</v>
      </c>
      <c r="E29" s="3" t="s">
        <v>13</v>
      </c>
      <c r="F29" s="3">
        <v>105100.0</v>
      </c>
    </row>
    <row r="30">
      <c r="A30" s="3" t="s">
        <v>7</v>
      </c>
      <c r="B30" s="3" t="s">
        <v>8</v>
      </c>
      <c r="C30" s="3" t="s">
        <v>19</v>
      </c>
      <c r="D30" s="3" t="s">
        <v>16</v>
      </c>
      <c r="E30" s="3" t="s">
        <v>14</v>
      </c>
      <c r="F30" s="3">
        <v>323600.0</v>
      </c>
    </row>
    <row r="31">
      <c r="A31" s="3" t="s">
        <v>7</v>
      </c>
      <c r="B31" s="3" t="s">
        <v>8</v>
      </c>
      <c r="C31" s="3" t="s">
        <v>19</v>
      </c>
      <c r="D31" s="3" t="s">
        <v>16</v>
      </c>
      <c r="E31" s="3" t="s">
        <v>15</v>
      </c>
      <c r="F31" s="3">
        <v>372900.0</v>
      </c>
    </row>
    <row r="32">
      <c r="A32" s="3" t="s">
        <v>7</v>
      </c>
      <c r="B32" s="3" t="s">
        <v>8</v>
      </c>
      <c r="C32" s="3" t="s">
        <v>19</v>
      </c>
      <c r="D32" s="3" t="s">
        <v>17</v>
      </c>
      <c r="E32" s="3" t="s">
        <v>11</v>
      </c>
      <c r="F32" s="3">
        <v>157300.0</v>
      </c>
    </row>
    <row r="33">
      <c r="A33" s="3" t="s">
        <v>7</v>
      </c>
      <c r="B33" s="3" t="s">
        <v>8</v>
      </c>
      <c r="C33" s="3" t="s">
        <v>19</v>
      </c>
      <c r="D33" s="3" t="s">
        <v>17</v>
      </c>
      <c r="E33" s="3" t="s">
        <v>12</v>
      </c>
      <c r="F33" s="3">
        <v>266700.0</v>
      </c>
    </row>
    <row r="34">
      <c r="A34" s="3" t="s">
        <v>7</v>
      </c>
      <c r="B34" s="3" t="s">
        <v>8</v>
      </c>
      <c r="C34" s="3" t="s">
        <v>19</v>
      </c>
      <c r="D34" s="3" t="s">
        <v>17</v>
      </c>
      <c r="E34" s="3" t="s">
        <v>13</v>
      </c>
      <c r="F34" s="3">
        <v>222100.0</v>
      </c>
    </row>
    <row r="35">
      <c r="A35" s="3" t="s">
        <v>7</v>
      </c>
      <c r="B35" s="3" t="s">
        <v>8</v>
      </c>
      <c r="C35" s="3" t="s">
        <v>19</v>
      </c>
      <c r="D35" s="3" t="s">
        <v>17</v>
      </c>
      <c r="E35" s="3" t="s">
        <v>14</v>
      </c>
      <c r="F35" s="3">
        <v>315600.0</v>
      </c>
    </row>
    <row r="36">
      <c r="A36" s="3" t="s">
        <v>7</v>
      </c>
      <c r="B36" s="3" t="s">
        <v>8</v>
      </c>
      <c r="C36" s="3" t="s">
        <v>19</v>
      </c>
      <c r="D36" s="3" t="s">
        <v>17</v>
      </c>
      <c r="E36" s="3" t="s">
        <v>15</v>
      </c>
      <c r="F36" s="3">
        <v>165900.0</v>
      </c>
    </row>
    <row r="37">
      <c r="A37" s="3" t="s">
        <v>7</v>
      </c>
      <c r="B37" s="3" t="s">
        <v>8</v>
      </c>
      <c r="C37" s="3" t="s">
        <v>19</v>
      </c>
      <c r="D37" s="3" t="s">
        <v>18</v>
      </c>
      <c r="E37" s="3" t="s">
        <v>11</v>
      </c>
      <c r="F37" s="3">
        <v>231200.0</v>
      </c>
    </row>
    <row r="38">
      <c r="A38" s="3" t="s">
        <v>7</v>
      </c>
      <c r="B38" s="3" t="s">
        <v>8</v>
      </c>
      <c r="C38" s="3" t="s">
        <v>19</v>
      </c>
      <c r="D38" s="3" t="s">
        <v>18</v>
      </c>
      <c r="E38" s="3" t="s">
        <v>12</v>
      </c>
      <c r="F38" s="3">
        <v>236500.0</v>
      </c>
    </row>
    <row r="39">
      <c r="A39" s="3" t="s">
        <v>7</v>
      </c>
      <c r="B39" s="3" t="s">
        <v>8</v>
      </c>
      <c r="C39" s="3" t="s">
        <v>19</v>
      </c>
      <c r="D39" s="3" t="s">
        <v>18</v>
      </c>
      <c r="E39" s="3" t="s">
        <v>13</v>
      </c>
      <c r="F39" s="3">
        <v>148300.0</v>
      </c>
    </row>
    <row r="40">
      <c r="A40" s="3" t="s">
        <v>7</v>
      </c>
      <c r="B40" s="3" t="s">
        <v>8</v>
      </c>
      <c r="C40" s="3" t="s">
        <v>19</v>
      </c>
      <c r="D40" s="3" t="s">
        <v>18</v>
      </c>
      <c r="E40" s="3" t="s">
        <v>14</v>
      </c>
      <c r="F40" s="3">
        <v>221500.0</v>
      </c>
    </row>
    <row r="41">
      <c r="A41" s="3" t="s">
        <v>7</v>
      </c>
      <c r="B41" s="3" t="s">
        <v>8</v>
      </c>
      <c r="C41" s="3" t="s">
        <v>19</v>
      </c>
      <c r="D41" s="3" t="s">
        <v>18</v>
      </c>
      <c r="E41" s="3" t="s">
        <v>15</v>
      </c>
      <c r="F41" s="3">
        <v>322100.0</v>
      </c>
    </row>
    <row r="42">
      <c r="A42" s="3" t="s">
        <v>7</v>
      </c>
      <c r="B42" s="3" t="s">
        <v>8</v>
      </c>
      <c r="C42" s="3" t="s">
        <v>20</v>
      </c>
      <c r="D42" s="3" t="s">
        <v>10</v>
      </c>
      <c r="E42" s="3" t="s">
        <v>11</v>
      </c>
      <c r="F42" s="3">
        <v>383800.0</v>
      </c>
    </row>
    <row r="43">
      <c r="A43" s="3" t="s">
        <v>7</v>
      </c>
      <c r="B43" s="3" t="s">
        <v>8</v>
      </c>
      <c r="C43" s="3" t="s">
        <v>20</v>
      </c>
      <c r="D43" s="3" t="s">
        <v>10</v>
      </c>
      <c r="E43" s="3" t="s">
        <v>12</v>
      </c>
      <c r="F43" s="3">
        <v>332600.0</v>
      </c>
    </row>
    <row r="44">
      <c r="A44" s="3" t="s">
        <v>7</v>
      </c>
      <c r="B44" s="3" t="s">
        <v>8</v>
      </c>
      <c r="C44" s="3" t="s">
        <v>20</v>
      </c>
      <c r="D44" s="3" t="s">
        <v>10</v>
      </c>
      <c r="E44" s="3" t="s">
        <v>13</v>
      </c>
      <c r="F44" s="3">
        <v>135200.0</v>
      </c>
    </row>
    <row r="45">
      <c r="A45" s="3" t="s">
        <v>7</v>
      </c>
      <c r="B45" s="3" t="s">
        <v>8</v>
      </c>
      <c r="C45" s="3" t="s">
        <v>20</v>
      </c>
      <c r="D45" s="3" t="s">
        <v>10</v>
      </c>
      <c r="E45" s="3" t="s">
        <v>14</v>
      </c>
      <c r="F45" s="3">
        <v>304300.0</v>
      </c>
    </row>
    <row r="46">
      <c r="A46" s="3" t="s">
        <v>7</v>
      </c>
      <c r="B46" s="3" t="s">
        <v>8</v>
      </c>
      <c r="C46" s="3" t="s">
        <v>20</v>
      </c>
      <c r="D46" s="3" t="s">
        <v>10</v>
      </c>
      <c r="E46" s="3" t="s">
        <v>15</v>
      </c>
      <c r="F46" s="3">
        <v>228100.0</v>
      </c>
    </row>
    <row r="47">
      <c r="A47" s="3" t="s">
        <v>7</v>
      </c>
      <c r="B47" s="3" t="s">
        <v>8</v>
      </c>
      <c r="C47" s="3" t="s">
        <v>20</v>
      </c>
      <c r="D47" s="3" t="s">
        <v>16</v>
      </c>
      <c r="E47" s="3" t="s">
        <v>11</v>
      </c>
      <c r="F47" s="3">
        <v>391600.0</v>
      </c>
    </row>
    <row r="48">
      <c r="A48" s="3" t="s">
        <v>7</v>
      </c>
      <c r="B48" s="3" t="s">
        <v>8</v>
      </c>
      <c r="C48" s="3" t="s">
        <v>20</v>
      </c>
      <c r="D48" s="3" t="s">
        <v>16</v>
      </c>
      <c r="E48" s="3" t="s">
        <v>12</v>
      </c>
      <c r="F48" s="3">
        <v>248000.0</v>
      </c>
    </row>
    <row r="49">
      <c r="A49" s="3" t="s">
        <v>7</v>
      </c>
      <c r="B49" s="3" t="s">
        <v>8</v>
      </c>
      <c r="C49" s="3" t="s">
        <v>20</v>
      </c>
      <c r="D49" s="3" t="s">
        <v>16</v>
      </c>
      <c r="E49" s="3" t="s">
        <v>13</v>
      </c>
      <c r="F49" s="3">
        <v>365000.0</v>
      </c>
    </row>
    <row r="50">
      <c r="A50" s="3" t="s">
        <v>7</v>
      </c>
      <c r="B50" s="3" t="s">
        <v>8</v>
      </c>
      <c r="C50" s="3" t="s">
        <v>20</v>
      </c>
      <c r="D50" s="3" t="s">
        <v>16</v>
      </c>
      <c r="E50" s="3" t="s">
        <v>14</v>
      </c>
      <c r="F50" s="3">
        <v>178400.0</v>
      </c>
    </row>
    <row r="51">
      <c r="A51" s="3" t="s">
        <v>7</v>
      </c>
      <c r="B51" s="3" t="s">
        <v>8</v>
      </c>
      <c r="C51" s="3" t="s">
        <v>20</v>
      </c>
      <c r="D51" s="3" t="s">
        <v>16</v>
      </c>
      <c r="E51" s="3" t="s">
        <v>15</v>
      </c>
      <c r="F51" s="3">
        <v>345700.0</v>
      </c>
    </row>
    <row r="52">
      <c r="A52" s="3" t="s">
        <v>7</v>
      </c>
      <c r="B52" s="3" t="s">
        <v>8</v>
      </c>
      <c r="C52" s="3" t="s">
        <v>20</v>
      </c>
      <c r="D52" s="3" t="s">
        <v>17</v>
      </c>
      <c r="E52" s="3" t="s">
        <v>11</v>
      </c>
      <c r="F52" s="3">
        <v>222400.0</v>
      </c>
    </row>
    <row r="53">
      <c r="A53" s="3" t="s">
        <v>7</v>
      </c>
      <c r="B53" s="3" t="s">
        <v>8</v>
      </c>
      <c r="C53" s="3" t="s">
        <v>20</v>
      </c>
      <c r="D53" s="3" t="s">
        <v>17</v>
      </c>
      <c r="E53" s="3" t="s">
        <v>12</v>
      </c>
      <c r="F53" s="3">
        <v>359200.0</v>
      </c>
    </row>
    <row r="54">
      <c r="A54" s="3" t="s">
        <v>7</v>
      </c>
      <c r="B54" s="3" t="s">
        <v>8</v>
      </c>
      <c r="C54" s="3" t="s">
        <v>20</v>
      </c>
      <c r="D54" s="3" t="s">
        <v>17</v>
      </c>
      <c r="E54" s="3" t="s">
        <v>13</v>
      </c>
      <c r="F54" s="3">
        <v>332000.0</v>
      </c>
    </row>
    <row r="55">
      <c r="A55" s="3" t="s">
        <v>7</v>
      </c>
      <c r="B55" s="3" t="s">
        <v>8</v>
      </c>
      <c r="C55" s="3" t="s">
        <v>20</v>
      </c>
      <c r="D55" s="3" t="s">
        <v>17</v>
      </c>
      <c r="E55" s="3" t="s">
        <v>14</v>
      </c>
      <c r="F55" s="3">
        <v>379500.0</v>
      </c>
    </row>
    <row r="56">
      <c r="A56" s="3" t="s">
        <v>7</v>
      </c>
      <c r="B56" s="3" t="s">
        <v>8</v>
      </c>
      <c r="C56" s="3" t="s">
        <v>20</v>
      </c>
      <c r="D56" s="3" t="s">
        <v>17</v>
      </c>
      <c r="E56" s="3" t="s">
        <v>15</v>
      </c>
      <c r="F56" s="3">
        <v>192000.0</v>
      </c>
    </row>
    <row r="57">
      <c r="A57" s="3" t="s">
        <v>7</v>
      </c>
      <c r="B57" s="3" t="s">
        <v>8</v>
      </c>
      <c r="C57" s="3" t="s">
        <v>20</v>
      </c>
      <c r="D57" s="3" t="s">
        <v>18</v>
      </c>
      <c r="E57" s="3" t="s">
        <v>11</v>
      </c>
      <c r="F57" s="3">
        <v>102800.0</v>
      </c>
    </row>
    <row r="58">
      <c r="A58" s="3" t="s">
        <v>7</v>
      </c>
      <c r="B58" s="3" t="s">
        <v>8</v>
      </c>
      <c r="C58" s="3" t="s">
        <v>20</v>
      </c>
      <c r="D58" s="3" t="s">
        <v>18</v>
      </c>
      <c r="E58" s="3" t="s">
        <v>12</v>
      </c>
      <c r="F58" s="3">
        <v>361700.0</v>
      </c>
    </row>
    <row r="59">
      <c r="A59" s="3" t="s">
        <v>7</v>
      </c>
      <c r="B59" s="3" t="s">
        <v>8</v>
      </c>
      <c r="C59" s="3" t="s">
        <v>20</v>
      </c>
      <c r="D59" s="3" t="s">
        <v>18</v>
      </c>
      <c r="E59" s="3" t="s">
        <v>13</v>
      </c>
      <c r="F59" s="3">
        <v>273800.0</v>
      </c>
    </row>
    <row r="60">
      <c r="A60" s="3" t="s">
        <v>7</v>
      </c>
      <c r="B60" s="3" t="s">
        <v>8</v>
      </c>
      <c r="C60" s="3" t="s">
        <v>20</v>
      </c>
      <c r="D60" s="3" t="s">
        <v>18</v>
      </c>
      <c r="E60" s="3" t="s">
        <v>14</v>
      </c>
      <c r="F60" s="3">
        <v>120900.0</v>
      </c>
    </row>
    <row r="61">
      <c r="A61" s="3" t="s">
        <v>7</v>
      </c>
      <c r="B61" s="3" t="s">
        <v>8</v>
      </c>
      <c r="C61" s="3" t="s">
        <v>20</v>
      </c>
      <c r="D61" s="3" t="s">
        <v>18</v>
      </c>
      <c r="E61" s="3" t="s">
        <v>15</v>
      </c>
      <c r="F61" s="3">
        <v>396500.0</v>
      </c>
    </row>
    <row r="62">
      <c r="A62" s="3" t="s">
        <v>7</v>
      </c>
      <c r="B62" s="3" t="s">
        <v>8</v>
      </c>
      <c r="C62" s="3" t="s">
        <v>21</v>
      </c>
      <c r="D62" s="3" t="s">
        <v>10</v>
      </c>
      <c r="E62" s="3" t="s">
        <v>11</v>
      </c>
      <c r="F62" s="3">
        <v>211200.0</v>
      </c>
    </row>
    <row r="63">
      <c r="A63" s="3" t="s">
        <v>7</v>
      </c>
      <c r="B63" s="3" t="s">
        <v>8</v>
      </c>
      <c r="C63" s="3" t="s">
        <v>21</v>
      </c>
      <c r="D63" s="3" t="s">
        <v>10</v>
      </c>
      <c r="E63" s="3" t="s">
        <v>12</v>
      </c>
      <c r="F63" s="3">
        <v>216200.0</v>
      </c>
    </row>
    <row r="64">
      <c r="A64" s="3" t="s">
        <v>7</v>
      </c>
      <c r="B64" s="3" t="s">
        <v>8</v>
      </c>
      <c r="C64" s="3" t="s">
        <v>21</v>
      </c>
      <c r="D64" s="3" t="s">
        <v>10</v>
      </c>
      <c r="E64" s="3" t="s">
        <v>13</v>
      </c>
      <c r="F64" s="3">
        <v>201500.0</v>
      </c>
    </row>
    <row r="65">
      <c r="A65" s="3" t="s">
        <v>7</v>
      </c>
      <c r="B65" s="3" t="s">
        <v>8</v>
      </c>
      <c r="C65" s="3" t="s">
        <v>21</v>
      </c>
      <c r="D65" s="3" t="s">
        <v>10</v>
      </c>
      <c r="E65" s="3" t="s">
        <v>14</v>
      </c>
      <c r="F65" s="3">
        <v>288900.0</v>
      </c>
    </row>
    <row r="66">
      <c r="A66" s="3" t="s">
        <v>7</v>
      </c>
      <c r="B66" s="3" t="s">
        <v>8</v>
      </c>
      <c r="C66" s="3" t="s">
        <v>21</v>
      </c>
      <c r="D66" s="3" t="s">
        <v>10</v>
      </c>
      <c r="E66" s="3" t="s">
        <v>15</v>
      </c>
      <c r="F66" s="3">
        <v>231200.0</v>
      </c>
    </row>
    <row r="67">
      <c r="A67" s="3" t="s">
        <v>7</v>
      </c>
      <c r="B67" s="3" t="s">
        <v>8</v>
      </c>
      <c r="C67" s="3" t="s">
        <v>21</v>
      </c>
      <c r="D67" s="3" t="s">
        <v>16</v>
      </c>
      <c r="E67" s="3" t="s">
        <v>11</v>
      </c>
      <c r="F67" s="3">
        <v>152100.0</v>
      </c>
    </row>
    <row r="68">
      <c r="A68" s="3" t="s">
        <v>7</v>
      </c>
      <c r="B68" s="3" t="s">
        <v>8</v>
      </c>
      <c r="C68" s="3" t="s">
        <v>21</v>
      </c>
      <c r="D68" s="3" t="s">
        <v>16</v>
      </c>
      <c r="E68" s="3" t="s">
        <v>12</v>
      </c>
      <c r="F68" s="3">
        <v>148100.0</v>
      </c>
    </row>
    <row r="69">
      <c r="A69" s="3" t="s">
        <v>7</v>
      </c>
      <c r="B69" s="3" t="s">
        <v>8</v>
      </c>
      <c r="C69" s="3" t="s">
        <v>21</v>
      </c>
      <c r="D69" s="3" t="s">
        <v>16</v>
      </c>
      <c r="E69" s="3" t="s">
        <v>13</v>
      </c>
      <c r="F69" s="3">
        <v>336400.0</v>
      </c>
    </row>
    <row r="70">
      <c r="A70" s="3" t="s">
        <v>7</v>
      </c>
      <c r="B70" s="3" t="s">
        <v>8</v>
      </c>
      <c r="C70" s="3" t="s">
        <v>21</v>
      </c>
      <c r="D70" s="3" t="s">
        <v>16</v>
      </c>
      <c r="E70" s="3" t="s">
        <v>14</v>
      </c>
      <c r="F70" s="3">
        <v>246000.0</v>
      </c>
    </row>
    <row r="71">
      <c r="A71" s="3" t="s">
        <v>7</v>
      </c>
      <c r="B71" s="3" t="s">
        <v>8</v>
      </c>
      <c r="C71" s="3" t="s">
        <v>21</v>
      </c>
      <c r="D71" s="3" t="s">
        <v>16</v>
      </c>
      <c r="E71" s="3" t="s">
        <v>15</v>
      </c>
      <c r="F71" s="3">
        <v>255000.0</v>
      </c>
    </row>
    <row r="72">
      <c r="A72" s="3" t="s">
        <v>7</v>
      </c>
      <c r="B72" s="3" t="s">
        <v>8</v>
      </c>
      <c r="C72" s="3" t="s">
        <v>21</v>
      </c>
      <c r="D72" s="3" t="s">
        <v>17</v>
      </c>
      <c r="E72" s="3" t="s">
        <v>11</v>
      </c>
      <c r="F72" s="3">
        <v>211000.0</v>
      </c>
    </row>
    <row r="73">
      <c r="A73" s="3" t="s">
        <v>7</v>
      </c>
      <c r="B73" s="3" t="s">
        <v>8</v>
      </c>
      <c r="C73" s="3" t="s">
        <v>21</v>
      </c>
      <c r="D73" s="3" t="s">
        <v>17</v>
      </c>
      <c r="E73" s="3" t="s">
        <v>12</v>
      </c>
      <c r="F73" s="3">
        <v>282700.0</v>
      </c>
    </row>
    <row r="74">
      <c r="A74" s="3" t="s">
        <v>7</v>
      </c>
      <c r="B74" s="3" t="s">
        <v>8</v>
      </c>
      <c r="C74" s="3" t="s">
        <v>21</v>
      </c>
      <c r="D74" s="3" t="s">
        <v>17</v>
      </c>
      <c r="E74" s="3" t="s">
        <v>13</v>
      </c>
      <c r="F74" s="3">
        <v>203300.0</v>
      </c>
    </row>
    <row r="75">
      <c r="A75" s="3" t="s">
        <v>7</v>
      </c>
      <c r="B75" s="3" t="s">
        <v>8</v>
      </c>
      <c r="C75" s="3" t="s">
        <v>21</v>
      </c>
      <c r="D75" s="3" t="s">
        <v>17</v>
      </c>
      <c r="E75" s="3" t="s">
        <v>14</v>
      </c>
      <c r="F75" s="3">
        <v>292100.0</v>
      </c>
    </row>
    <row r="76">
      <c r="A76" s="3" t="s">
        <v>7</v>
      </c>
      <c r="B76" s="3" t="s">
        <v>8</v>
      </c>
      <c r="C76" s="3" t="s">
        <v>21</v>
      </c>
      <c r="D76" s="3" t="s">
        <v>17</v>
      </c>
      <c r="E76" s="3" t="s">
        <v>15</v>
      </c>
      <c r="F76" s="3">
        <v>361900.0</v>
      </c>
    </row>
    <row r="77">
      <c r="A77" s="3" t="s">
        <v>7</v>
      </c>
      <c r="B77" s="3" t="s">
        <v>8</v>
      </c>
      <c r="C77" s="3" t="s">
        <v>21</v>
      </c>
      <c r="D77" s="3" t="s">
        <v>18</v>
      </c>
      <c r="E77" s="3" t="s">
        <v>11</v>
      </c>
      <c r="F77" s="3">
        <v>373800.0</v>
      </c>
    </row>
    <row r="78">
      <c r="A78" s="3" t="s">
        <v>7</v>
      </c>
      <c r="B78" s="3" t="s">
        <v>8</v>
      </c>
      <c r="C78" s="3" t="s">
        <v>21</v>
      </c>
      <c r="D78" s="3" t="s">
        <v>18</v>
      </c>
      <c r="E78" s="3" t="s">
        <v>12</v>
      </c>
      <c r="F78" s="3">
        <v>310700.0</v>
      </c>
    </row>
    <row r="79">
      <c r="A79" s="3" t="s">
        <v>7</v>
      </c>
      <c r="B79" s="3" t="s">
        <v>8</v>
      </c>
      <c r="C79" s="3" t="s">
        <v>21</v>
      </c>
      <c r="D79" s="3" t="s">
        <v>18</v>
      </c>
      <c r="E79" s="3" t="s">
        <v>13</v>
      </c>
      <c r="F79" s="3">
        <v>120700.0</v>
      </c>
    </row>
    <row r="80">
      <c r="A80" s="3" t="s">
        <v>7</v>
      </c>
      <c r="B80" s="3" t="s">
        <v>8</v>
      </c>
      <c r="C80" s="3" t="s">
        <v>21</v>
      </c>
      <c r="D80" s="3" t="s">
        <v>18</v>
      </c>
      <c r="E80" s="3" t="s">
        <v>14</v>
      </c>
      <c r="F80" s="3">
        <v>361900.0</v>
      </c>
    </row>
    <row r="81">
      <c r="A81" s="3" t="s">
        <v>7</v>
      </c>
      <c r="B81" s="3" t="s">
        <v>8</v>
      </c>
      <c r="C81" s="3" t="s">
        <v>21</v>
      </c>
      <c r="D81" s="3" t="s">
        <v>18</v>
      </c>
      <c r="E81" s="3" t="s">
        <v>15</v>
      </c>
      <c r="F81" s="3">
        <v>135400.0</v>
      </c>
    </row>
    <row r="82">
      <c r="A82" s="3" t="s">
        <v>7</v>
      </c>
      <c r="B82" s="3" t="s">
        <v>22</v>
      </c>
      <c r="C82" s="3" t="s">
        <v>9</v>
      </c>
      <c r="D82" s="3" t="s">
        <v>10</v>
      </c>
      <c r="E82" s="3" t="s">
        <v>11</v>
      </c>
      <c r="F82" s="3">
        <v>319600.0</v>
      </c>
    </row>
    <row r="83">
      <c r="A83" s="3" t="s">
        <v>7</v>
      </c>
      <c r="B83" s="3" t="s">
        <v>22</v>
      </c>
      <c r="C83" s="3" t="s">
        <v>9</v>
      </c>
      <c r="D83" s="3" t="s">
        <v>10</v>
      </c>
      <c r="E83" s="3" t="s">
        <v>12</v>
      </c>
      <c r="F83" s="3">
        <v>188400.0</v>
      </c>
    </row>
    <row r="84">
      <c r="A84" s="3" t="s">
        <v>7</v>
      </c>
      <c r="B84" s="3" t="s">
        <v>22</v>
      </c>
      <c r="C84" s="3" t="s">
        <v>9</v>
      </c>
      <c r="D84" s="3" t="s">
        <v>10</v>
      </c>
      <c r="E84" s="3" t="s">
        <v>13</v>
      </c>
      <c r="F84" s="3">
        <v>140200.0</v>
      </c>
    </row>
    <row r="85">
      <c r="A85" s="3" t="s">
        <v>7</v>
      </c>
      <c r="B85" s="3" t="s">
        <v>22</v>
      </c>
      <c r="C85" s="3" t="s">
        <v>9</v>
      </c>
      <c r="D85" s="3" t="s">
        <v>10</v>
      </c>
      <c r="E85" s="3" t="s">
        <v>14</v>
      </c>
      <c r="F85" s="3">
        <v>175200.0</v>
      </c>
    </row>
    <row r="86">
      <c r="A86" s="3" t="s">
        <v>7</v>
      </c>
      <c r="B86" s="3" t="s">
        <v>22</v>
      </c>
      <c r="C86" s="3" t="s">
        <v>9</v>
      </c>
      <c r="D86" s="3" t="s">
        <v>10</v>
      </c>
      <c r="E86" s="3" t="s">
        <v>15</v>
      </c>
      <c r="F86" s="3">
        <v>161600.0</v>
      </c>
    </row>
    <row r="87">
      <c r="A87" s="3" t="s">
        <v>7</v>
      </c>
      <c r="B87" s="3" t="s">
        <v>22</v>
      </c>
      <c r="C87" s="3" t="s">
        <v>9</v>
      </c>
      <c r="D87" s="3" t="s">
        <v>16</v>
      </c>
      <c r="E87" s="3" t="s">
        <v>11</v>
      </c>
      <c r="F87" s="3">
        <v>218800.0</v>
      </c>
    </row>
    <row r="88">
      <c r="A88" s="3" t="s">
        <v>7</v>
      </c>
      <c r="B88" s="3" t="s">
        <v>22</v>
      </c>
      <c r="C88" s="3" t="s">
        <v>9</v>
      </c>
      <c r="D88" s="3" t="s">
        <v>16</v>
      </c>
      <c r="E88" s="3" t="s">
        <v>12</v>
      </c>
      <c r="F88" s="3">
        <v>269400.0</v>
      </c>
    </row>
    <row r="89">
      <c r="A89" s="3" t="s">
        <v>7</v>
      </c>
      <c r="B89" s="3" t="s">
        <v>22</v>
      </c>
      <c r="C89" s="3" t="s">
        <v>9</v>
      </c>
      <c r="D89" s="3" t="s">
        <v>16</v>
      </c>
      <c r="E89" s="3" t="s">
        <v>13</v>
      </c>
      <c r="F89" s="3">
        <v>126800.0</v>
      </c>
    </row>
    <row r="90">
      <c r="A90" s="3" t="s">
        <v>7</v>
      </c>
      <c r="B90" s="3" t="s">
        <v>22</v>
      </c>
      <c r="C90" s="3" t="s">
        <v>9</v>
      </c>
      <c r="D90" s="3" t="s">
        <v>16</v>
      </c>
      <c r="E90" s="3" t="s">
        <v>14</v>
      </c>
      <c r="F90" s="3">
        <v>292100.0</v>
      </c>
    </row>
    <row r="91">
      <c r="A91" s="3" t="s">
        <v>7</v>
      </c>
      <c r="B91" s="3" t="s">
        <v>22</v>
      </c>
      <c r="C91" s="3" t="s">
        <v>9</v>
      </c>
      <c r="D91" s="3" t="s">
        <v>16</v>
      </c>
      <c r="E91" s="3" t="s">
        <v>15</v>
      </c>
      <c r="F91" s="3">
        <v>142900.0</v>
      </c>
    </row>
    <row r="92">
      <c r="A92" s="3" t="s">
        <v>7</v>
      </c>
      <c r="B92" s="3" t="s">
        <v>22</v>
      </c>
      <c r="C92" s="3" t="s">
        <v>9</v>
      </c>
      <c r="D92" s="3" t="s">
        <v>17</v>
      </c>
      <c r="E92" s="3" t="s">
        <v>11</v>
      </c>
      <c r="F92" s="3">
        <v>332500.0</v>
      </c>
    </row>
    <row r="93">
      <c r="A93" s="3" t="s">
        <v>7</v>
      </c>
      <c r="B93" s="3" t="s">
        <v>22</v>
      </c>
      <c r="C93" s="3" t="s">
        <v>9</v>
      </c>
      <c r="D93" s="3" t="s">
        <v>17</v>
      </c>
      <c r="E93" s="3" t="s">
        <v>12</v>
      </c>
      <c r="F93" s="3">
        <v>232300.0</v>
      </c>
    </row>
    <row r="94">
      <c r="A94" s="3" t="s">
        <v>7</v>
      </c>
      <c r="B94" s="3" t="s">
        <v>22</v>
      </c>
      <c r="C94" s="3" t="s">
        <v>9</v>
      </c>
      <c r="D94" s="3" t="s">
        <v>17</v>
      </c>
      <c r="E94" s="3" t="s">
        <v>13</v>
      </c>
      <c r="F94" s="3">
        <v>336700.0</v>
      </c>
    </row>
    <row r="95">
      <c r="A95" s="3" t="s">
        <v>7</v>
      </c>
      <c r="B95" s="3" t="s">
        <v>22</v>
      </c>
      <c r="C95" s="3" t="s">
        <v>9</v>
      </c>
      <c r="D95" s="3" t="s">
        <v>17</v>
      </c>
      <c r="E95" s="3" t="s">
        <v>14</v>
      </c>
      <c r="F95" s="3">
        <v>287200.0</v>
      </c>
    </row>
    <row r="96">
      <c r="A96" s="3" t="s">
        <v>7</v>
      </c>
      <c r="B96" s="3" t="s">
        <v>22</v>
      </c>
      <c r="C96" s="3" t="s">
        <v>9</v>
      </c>
      <c r="D96" s="3" t="s">
        <v>17</v>
      </c>
      <c r="E96" s="3" t="s">
        <v>15</v>
      </c>
      <c r="F96" s="3">
        <v>327700.0</v>
      </c>
    </row>
    <row r="97">
      <c r="A97" s="3" t="s">
        <v>7</v>
      </c>
      <c r="B97" s="3" t="s">
        <v>22</v>
      </c>
      <c r="C97" s="3" t="s">
        <v>9</v>
      </c>
      <c r="D97" s="3" t="s">
        <v>18</v>
      </c>
      <c r="E97" s="3" t="s">
        <v>11</v>
      </c>
      <c r="F97" s="3">
        <v>358300.0</v>
      </c>
    </row>
    <row r="98">
      <c r="A98" s="3" t="s">
        <v>7</v>
      </c>
      <c r="B98" s="3" t="s">
        <v>22</v>
      </c>
      <c r="C98" s="3" t="s">
        <v>9</v>
      </c>
      <c r="D98" s="3" t="s">
        <v>18</v>
      </c>
      <c r="E98" s="3" t="s">
        <v>12</v>
      </c>
      <c r="F98" s="3">
        <v>176300.0</v>
      </c>
    </row>
    <row r="99">
      <c r="A99" s="3" t="s">
        <v>7</v>
      </c>
      <c r="B99" s="3" t="s">
        <v>22</v>
      </c>
      <c r="C99" s="3" t="s">
        <v>9</v>
      </c>
      <c r="D99" s="3" t="s">
        <v>18</v>
      </c>
      <c r="E99" s="3" t="s">
        <v>13</v>
      </c>
      <c r="F99" s="3">
        <v>354600.0</v>
      </c>
    </row>
    <row r="100">
      <c r="A100" s="3" t="s">
        <v>7</v>
      </c>
      <c r="B100" s="3" t="s">
        <v>22</v>
      </c>
      <c r="C100" s="3" t="s">
        <v>9</v>
      </c>
      <c r="D100" s="3" t="s">
        <v>18</v>
      </c>
      <c r="E100" s="3" t="s">
        <v>14</v>
      </c>
      <c r="F100" s="3">
        <v>261300.0</v>
      </c>
    </row>
    <row r="101">
      <c r="A101" s="3" t="s">
        <v>7</v>
      </c>
      <c r="B101" s="3" t="s">
        <v>22</v>
      </c>
      <c r="C101" s="3" t="s">
        <v>9</v>
      </c>
      <c r="D101" s="3" t="s">
        <v>18</v>
      </c>
      <c r="E101" s="3" t="s">
        <v>15</v>
      </c>
      <c r="F101" s="3">
        <v>363200.0</v>
      </c>
    </row>
    <row r="102">
      <c r="A102" s="3" t="s">
        <v>7</v>
      </c>
      <c r="B102" s="3" t="s">
        <v>22</v>
      </c>
      <c r="C102" s="3" t="s">
        <v>19</v>
      </c>
      <c r="D102" s="3" t="s">
        <v>10</v>
      </c>
      <c r="E102" s="3" t="s">
        <v>11</v>
      </c>
      <c r="F102" s="3">
        <v>142900.0</v>
      </c>
    </row>
    <row r="103">
      <c r="A103" s="3" t="s">
        <v>7</v>
      </c>
      <c r="B103" s="3" t="s">
        <v>22</v>
      </c>
      <c r="C103" s="3" t="s">
        <v>19</v>
      </c>
      <c r="D103" s="3" t="s">
        <v>10</v>
      </c>
      <c r="E103" s="3" t="s">
        <v>12</v>
      </c>
      <c r="F103" s="3">
        <v>127900.0</v>
      </c>
    </row>
    <row r="104">
      <c r="A104" s="3" t="s">
        <v>7</v>
      </c>
      <c r="B104" s="3" t="s">
        <v>22</v>
      </c>
      <c r="C104" s="3" t="s">
        <v>19</v>
      </c>
      <c r="D104" s="3" t="s">
        <v>10</v>
      </c>
      <c r="E104" s="3" t="s">
        <v>13</v>
      </c>
      <c r="F104" s="3">
        <v>222600.0</v>
      </c>
    </row>
    <row r="105">
      <c r="A105" s="3" t="s">
        <v>7</v>
      </c>
      <c r="B105" s="3" t="s">
        <v>22</v>
      </c>
      <c r="C105" s="3" t="s">
        <v>19</v>
      </c>
      <c r="D105" s="3" t="s">
        <v>10</v>
      </c>
      <c r="E105" s="3" t="s">
        <v>14</v>
      </c>
      <c r="F105" s="3">
        <v>378100.0</v>
      </c>
    </row>
    <row r="106">
      <c r="A106" s="3" t="s">
        <v>7</v>
      </c>
      <c r="B106" s="3" t="s">
        <v>22</v>
      </c>
      <c r="C106" s="3" t="s">
        <v>19</v>
      </c>
      <c r="D106" s="3" t="s">
        <v>10</v>
      </c>
      <c r="E106" s="3" t="s">
        <v>15</v>
      </c>
      <c r="F106" s="3">
        <v>233700.0</v>
      </c>
    </row>
    <row r="107">
      <c r="A107" s="3" t="s">
        <v>7</v>
      </c>
      <c r="B107" s="3" t="s">
        <v>22</v>
      </c>
      <c r="C107" s="3" t="s">
        <v>19</v>
      </c>
      <c r="D107" s="3" t="s">
        <v>16</v>
      </c>
      <c r="E107" s="3" t="s">
        <v>11</v>
      </c>
      <c r="F107" s="3">
        <v>394000.0</v>
      </c>
    </row>
    <row r="108">
      <c r="A108" s="3" t="s">
        <v>7</v>
      </c>
      <c r="B108" s="3" t="s">
        <v>22</v>
      </c>
      <c r="C108" s="3" t="s">
        <v>19</v>
      </c>
      <c r="D108" s="3" t="s">
        <v>16</v>
      </c>
      <c r="E108" s="3" t="s">
        <v>12</v>
      </c>
      <c r="F108" s="3">
        <v>232100.0</v>
      </c>
    </row>
    <row r="109">
      <c r="A109" s="3" t="s">
        <v>7</v>
      </c>
      <c r="B109" s="3" t="s">
        <v>22</v>
      </c>
      <c r="C109" s="3" t="s">
        <v>19</v>
      </c>
      <c r="D109" s="3" t="s">
        <v>16</v>
      </c>
      <c r="E109" s="3" t="s">
        <v>13</v>
      </c>
      <c r="F109" s="3">
        <v>325600.0</v>
      </c>
    </row>
    <row r="110">
      <c r="A110" s="3" t="s">
        <v>7</v>
      </c>
      <c r="B110" s="3" t="s">
        <v>22</v>
      </c>
      <c r="C110" s="3" t="s">
        <v>19</v>
      </c>
      <c r="D110" s="3" t="s">
        <v>16</v>
      </c>
      <c r="E110" s="3" t="s">
        <v>14</v>
      </c>
      <c r="F110" s="3">
        <v>177700.0</v>
      </c>
    </row>
    <row r="111">
      <c r="A111" s="3" t="s">
        <v>7</v>
      </c>
      <c r="B111" s="3" t="s">
        <v>22</v>
      </c>
      <c r="C111" s="3" t="s">
        <v>19</v>
      </c>
      <c r="D111" s="3" t="s">
        <v>16</v>
      </c>
      <c r="E111" s="3" t="s">
        <v>15</v>
      </c>
      <c r="F111" s="3">
        <v>224500.0</v>
      </c>
    </row>
    <row r="112">
      <c r="A112" s="3" t="s">
        <v>7</v>
      </c>
      <c r="B112" s="3" t="s">
        <v>22</v>
      </c>
      <c r="C112" s="3" t="s">
        <v>19</v>
      </c>
      <c r="D112" s="3" t="s">
        <v>17</v>
      </c>
      <c r="E112" s="3" t="s">
        <v>11</v>
      </c>
      <c r="F112" s="3">
        <v>395400.0</v>
      </c>
    </row>
    <row r="113">
      <c r="A113" s="3" t="s">
        <v>7</v>
      </c>
      <c r="B113" s="3" t="s">
        <v>22</v>
      </c>
      <c r="C113" s="3" t="s">
        <v>19</v>
      </c>
      <c r="D113" s="3" t="s">
        <v>17</v>
      </c>
      <c r="E113" s="3" t="s">
        <v>12</v>
      </c>
      <c r="F113" s="3">
        <v>393000.0</v>
      </c>
    </row>
    <row r="114">
      <c r="A114" s="3" t="s">
        <v>7</v>
      </c>
      <c r="B114" s="3" t="s">
        <v>22</v>
      </c>
      <c r="C114" s="3" t="s">
        <v>19</v>
      </c>
      <c r="D114" s="3" t="s">
        <v>17</v>
      </c>
      <c r="E114" s="3" t="s">
        <v>13</v>
      </c>
      <c r="F114" s="3">
        <v>120100.0</v>
      </c>
    </row>
    <row r="115">
      <c r="A115" s="3" t="s">
        <v>7</v>
      </c>
      <c r="B115" s="3" t="s">
        <v>22</v>
      </c>
      <c r="C115" s="3" t="s">
        <v>19</v>
      </c>
      <c r="D115" s="3" t="s">
        <v>17</v>
      </c>
      <c r="E115" s="3" t="s">
        <v>14</v>
      </c>
      <c r="F115" s="3">
        <v>260700.0</v>
      </c>
    </row>
    <row r="116">
      <c r="A116" s="3" t="s">
        <v>7</v>
      </c>
      <c r="B116" s="3" t="s">
        <v>22</v>
      </c>
      <c r="C116" s="3" t="s">
        <v>19</v>
      </c>
      <c r="D116" s="3" t="s">
        <v>17</v>
      </c>
      <c r="E116" s="3" t="s">
        <v>15</v>
      </c>
      <c r="F116" s="3">
        <v>180400.0</v>
      </c>
    </row>
    <row r="117">
      <c r="A117" s="3" t="s">
        <v>7</v>
      </c>
      <c r="B117" s="3" t="s">
        <v>22</v>
      </c>
      <c r="C117" s="3" t="s">
        <v>19</v>
      </c>
      <c r="D117" s="3" t="s">
        <v>18</v>
      </c>
      <c r="E117" s="3" t="s">
        <v>11</v>
      </c>
      <c r="F117" s="3">
        <v>382600.0</v>
      </c>
    </row>
    <row r="118">
      <c r="A118" s="3" t="s">
        <v>7</v>
      </c>
      <c r="B118" s="3" t="s">
        <v>22</v>
      </c>
      <c r="C118" s="3" t="s">
        <v>19</v>
      </c>
      <c r="D118" s="3" t="s">
        <v>18</v>
      </c>
      <c r="E118" s="3" t="s">
        <v>12</v>
      </c>
      <c r="F118" s="3">
        <v>112100.0</v>
      </c>
    </row>
    <row r="119">
      <c r="A119" s="3" t="s">
        <v>7</v>
      </c>
      <c r="B119" s="3" t="s">
        <v>22</v>
      </c>
      <c r="C119" s="3" t="s">
        <v>19</v>
      </c>
      <c r="D119" s="3" t="s">
        <v>18</v>
      </c>
      <c r="E119" s="3" t="s">
        <v>13</v>
      </c>
      <c r="F119" s="3">
        <v>332300.0</v>
      </c>
    </row>
    <row r="120">
      <c r="A120" s="3" t="s">
        <v>7</v>
      </c>
      <c r="B120" s="3" t="s">
        <v>22</v>
      </c>
      <c r="C120" s="3" t="s">
        <v>19</v>
      </c>
      <c r="D120" s="3" t="s">
        <v>18</v>
      </c>
      <c r="E120" s="3" t="s">
        <v>14</v>
      </c>
      <c r="F120" s="3">
        <v>275400.0</v>
      </c>
    </row>
    <row r="121">
      <c r="A121" s="3" t="s">
        <v>7</v>
      </c>
      <c r="B121" s="3" t="s">
        <v>22</v>
      </c>
      <c r="C121" s="3" t="s">
        <v>19</v>
      </c>
      <c r="D121" s="3" t="s">
        <v>18</v>
      </c>
      <c r="E121" s="3" t="s">
        <v>15</v>
      </c>
      <c r="F121" s="3">
        <v>292300.0</v>
      </c>
    </row>
    <row r="122">
      <c r="A122" s="3" t="s">
        <v>7</v>
      </c>
      <c r="B122" s="3" t="s">
        <v>22</v>
      </c>
      <c r="C122" s="3" t="s">
        <v>20</v>
      </c>
      <c r="D122" s="3" t="s">
        <v>10</v>
      </c>
      <c r="E122" s="3" t="s">
        <v>11</v>
      </c>
      <c r="F122" s="3">
        <v>313100.0</v>
      </c>
    </row>
    <row r="123">
      <c r="A123" s="3" t="s">
        <v>7</v>
      </c>
      <c r="B123" s="3" t="s">
        <v>22</v>
      </c>
      <c r="C123" s="3" t="s">
        <v>20</v>
      </c>
      <c r="D123" s="3" t="s">
        <v>10</v>
      </c>
      <c r="E123" s="3" t="s">
        <v>12</v>
      </c>
      <c r="F123" s="3">
        <v>395000.0</v>
      </c>
    </row>
    <row r="124">
      <c r="A124" s="3" t="s">
        <v>7</v>
      </c>
      <c r="B124" s="3" t="s">
        <v>22</v>
      </c>
      <c r="C124" s="3" t="s">
        <v>20</v>
      </c>
      <c r="D124" s="3" t="s">
        <v>10</v>
      </c>
      <c r="E124" s="3" t="s">
        <v>13</v>
      </c>
      <c r="F124" s="3">
        <v>162700.0</v>
      </c>
    </row>
    <row r="125">
      <c r="A125" s="3" t="s">
        <v>7</v>
      </c>
      <c r="B125" s="3" t="s">
        <v>22</v>
      </c>
      <c r="C125" s="3" t="s">
        <v>20</v>
      </c>
      <c r="D125" s="3" t="s">
        <v>10</v>
      </c>
      <c r="E125" s="3" t="s">
        <v>14</v>
      </c>
      <c r="F125" s="3">
        <v>336700.0</v>
      </c>
    </row>
    <row r="126">
      <c r="A126" s="3" t="s">
        <v>7</v>
      </c>
      <c r="B126" s="3" t="s">
        <v>22</v>
      </c>
      <c r="C126" s="3" t="s">
        <v>20</v>
      </c>
      <c r="D126" s="3" t="s">
        <v>10</v>
      </c>
      <c r="E126" s="3" t="s">
        <v>15</v>
      </c>
      <c r="F126" s="3">
        <v>234500.0</v>
      </c>
    </row>
    <row r="127">
      <c r="A127" s="3" t="s">
        <v>7</v>
      </c>
      <c r="B127" s="3" t="s">
        <v>22</v>
      </c>
      <c r="C127" s="3" t="s">
        <v>20</v>
      </c>
      <c r="D127" s="3" t="s">
        <v>16</v>
      </c>
      <c r="E127" s="3" t="s">
        <v>11</v>
      </c>
      <c r="F127" s="3">
        <v>197800.0</v>
      </c>
    </row>
    <row r="128">
      <c r="A128" s="3" t="s">
        <v>7</v>
      </c>
      <c r="B128" s="3" t="s">
        <v>22</v>
      </c>
      <c r="C128" s="3" t="s">
        <v>20</v>
      </c>
      <c r="D128" s="3" t="s">
        <v>16</v>
      </c>
      <c r="E128" s="3" t="s">
        <v>12</v>
      </c>
      <c r="F128" s="3">
        <v>374800.0</v>
      </c>
    </row>
    <row r="129">
      <c r="A129" s="3" t="s">
        <v>7</v>
      </c>
      <c r="B129" s="3" t="s">
        <v>22</v>
      </c>
      <c r="C129" s="3" t="s">
        <v>20</v>
      </c>
      <c r="D129" s="3" t="s">
        <v>16</v>
      </c>
      <c r="E129" s="3" t="s">
        <v>13</v>
      </c>
      <c r="F129" s="3">
        <v>288600.0</v>
      </c>
    </row>
    <row r="130">
      <c r="A130" s="3" t="s">
        <v>7</v>
      </c>
      <c r="B130" s="3" t="s">
        <v>22</v>
      </c>
      <c r="C130" s="3" t="s">
        <v>20</v>
      </c>
      <c r="D130" s="3" t="s">
        <v>16</v>
      </c>
      <c r="E130" s="3" t="s">
        <v>14</v>
      </c>
      <c r="F130" s="3">
        <v>364500.0</v>
      </c>
    </row>
    <row r="131">
      <c r="A131" s="3" t="s">
        <v>7</v>
      </c>
      <c r="B131" s="3" t="s">
        <v>22</v>
      </c>
      <c r="C131" s="3" t="s">
        <v>20</v>
      </c>
      <c r="D131" s="3" t="s">
        <v>16</v>
      </c>
      <c r="E131" s="3" t="s">
        <v>15</v>
      </c>
      <c r="F131" s="3">
        <v>189300.0</v>
      </c>
    </row>
    <row r="132">
      <c r="A132" s="3" t="s">
        <v>7</v>
      </c>
      <c r="B132" s="3" t="s">
        <v>22</v>
      </c>
      <c r="C132" s="3" t="s">
        <v>20</v>
      </c>
      <c r="D132" s="3" t="s">
        <v>17</v>
      </c>
      <c r="E132" s="3" t="s">
        <v>11</v>
      </c>
      <c r="F132" s="3">
        <v>373100.0</v>
      </c>
    </row>
    <row r="133">
      <c r="A133" s="3" t="s">
        <v>7</v>
      </c>
      <c r="B133" s="3" t="s">
        <v>22</v>
      </c>
      <c r="C133" s="3" t="s">
        <v>20</v>
      </c>
      <c r="D133" s="3" t="s">
        <v>17</v>
      </c>
      <c r="E133" s="3" t="s">
        <v>12</v>
      </c>
      <c r="F133" s="3">
        <v>121800.0</v>
      </c>
    </row>
    <row r="134">
      <c r="A134" s="3" t="s">
        <v>7</v>
      </c>
      <c r="B134" s="3" t="s">
        <v>22</v>
      </c>
      <c r="C134" s="3" t="s">
        <v>20</v>
      </c>
      <c r="D134" s="3" t="s">
        <v>17</v>
      </c>
      <c r="E134" s="3" t="s">
        <v>13</v>
      </c>
      <c r="F134" s="3">
        <v>327800.0</v>
      </c>
    </row>
    <row r="135">
      <c r="A135" s="3" t="s">
        <v>7</v>
      </c>
      <c r="B135" s="3" t="s">
        <v>22</v>
      </c>
      <c r="C135" s="3" t="s">
        <v>20</v>
      </c>
      <c r="D135" s="3" t="s">
        <v>17</v>
      </c>
      <c r="E135" s="3" t="s">
        <v>14</v>
      </c>
      <c r="F135" s="3">
        <v>342700.0</v>
      </c>
    </row>
    <row r="136">
      <c r="A136" s="3" t="s">
        <v>7</v>
      </c>
      <c r="B136" s="3" t="s">
        <v>22</v>
      </c>
      <c r="C136" s="3" t="s">
        <v>20</v>
      </c>
      <c r="D136" s="3" t="s">
        <v>17</v>
      </c>
      <c r="E136" s="3" t="s">
        <v>15</v>
      </c>
      <c r="F136" s="3">
        <v>114800.0</v>
      </c>
    </row>
    <row r="137">
      <c r="A137" s="3" t="s">
        <v>7</v>
      </c>
      <c r="B137" s="3" t="s">
        <v>22</v>
      </c>
      <c r="C137" s="3" t="s">
        <v>20</v>
      </c>
      <c r="D137" s="3" t="s">
        <v>18</v>
      </c>
      <c r="E137" s="3" t="s">
        <v>11</v>
      </c>
      <c r="F137" s="3">
        <v>152500.0</v>
      </c>
    </row>
    <row r="138">
      <c r="A138" s="3" t="s">
        <v>7</v>
      </c>
      <c r="B138" s="3" t="s">
        <v>22</v>
      </c>
      <c r="C138" s="3" t="s">
        <v>20</v>
      </c>
      <c r="D138" s="3" t="s">
        <v>18</v>
      </c>
      <c r="E138" s="3" t="s">
        <v>12</v>
      </c>
      <c r="F138" s="3">
        <v>341200.0</v>
      </c>
    </row>
    <row r="139">
      <c r="A139" s="3" t="s">
        <v>7</v>
      </c>
      <c r="B139" s="3" t="s">
        <v>22</v>
      </c>
      <c r="C139" s="3" t="s">
        <v>20</v>
      </c>
      <c r="D139" s="3" t="s">
        <v>18</v>
      </c>
      <c r="E139" s="3" t="s">
        <v>13</v>
      </c>
      <c r="F139" s="3">
        <v>321600.0</v>
      </c>
    </row>
    <row r="140">
      <c r="A140" s="3" t="s">
        <v>7</v>
      </c>
      <c r="B140" s="3" t="s">
        <v>22</v>
      </c>
      <c r="C140" s="3" t="s">
        <v>20</v>
      </c>
      <c r="D140" s="3" t="s">
        <v>18</v>
      </c>
      <c r="E140" s="3" t="s">
        <v>14</v>
      </c>
      <c r="F140" s="3">
        <v>239300.0</v>
      </c>
    </row>
    <row r="141">
      <c r="A141" s="3" t="s">
        <v>7</v>
      </c>
      <c r="B141" s="3" t="s">
        <v>22</v>
      </c>
      <c r="C141" s="3" t="s">
        <v>20</v>
      </c>
      <c r="D141" s="3" t="s">
        <v>18</v>
      </c>
      <c r="E141" s="3" t="s">
        <v>15</v>
      </c>
      <c r="F141" s="3">
        <v>318300.0</v>
      </c>
    </row>
    <row r="142">
      <c r="A142" s="3" t="s">
        <v>7</v>
      </c>
      <c r="B142" s="3" t="s">
        <v>22</v>
      </c>
      <c r="C142" s="3" t="s">
        <v>21</v>
      </c>
      <c r="D142" s="3" t="s">
        <v>10</v>
      </c>
      <c r="E142" s="3" t="s">
        <v>11</v>
      </c>
      <c r="F142" s="3">
        <v>332300.0</v>
      </c>
    </row>
    <row r="143">
      <c r="A143" s="3" t="s">
        <v>7</v>
      </c>
      <c r="B143" s="3" t="s">
        <v>22</v>
      </c>
      <c r="C143" s="3" t="s">
        <v>21</v>
      </c>
      <c r="D143" s="3" t="s">
        <v>10</v>
      </c>
      <c r="E143" s="3" t="s">
        <v>12</v>
      </c>
      <c r="F143" s="3">
        <v>321200.0</v>
      </c>
    </row>
    <row r="144">
      <c r="A144" s="3" t="s">
        <v>7</v>
      </c>
      <c r="B144" s="3" t="s">
        <v>22</v>
      </c>
      <c r="C144" s="3" t="s">
        <v>21</v>
      </c>
      <c r="D144" s="3" t="s">
        <v>10</v>
      </c>
      <c r="E144" s="3" t="s">
        <v>13</v>
      </c>
      <c r="F144" s="3">
        <v>125500.0</v>
      </c>
    </row>
    <row r="145">
      <c r="A145" s="3" t="s">
        <v>7</v>
      </c>
      <c r="B145" s="3" t="s">
        <v>22</v>
      </c>
      <c r="C145" s="3" t="s">
        <v>21</v>
      </c>
      <c r="D145" s="3" t="s">
        <v>10</v>
      </c>
      <c r="E145" s="3" t="s">
        <v>14</v>
      </c>
      <c r="F145" s="3">
        <v>393900.0</v>
      </c>
    </row>
    <row r="146">
      <c r="A146" s="3" t="s">
        <v>7</v>
      </c>
      <c r="B146" s="3" t="s">
        <v>22</v>
      </c>
      <c r="C146" s="3" t="s">
        <v>21</v>
      </c>
      <c r="D146" s="3" t="s">
        <v>10</v>
      </c>
      <c r="E146" s="3" t="s">
        <v>15</v>
      </c>
      <c r="F146" s="3">
        <v>190300.0</v>
      </c>
    </row>
    <row r="147">
      <c r="A147" s="3" t="s">
        <v>7</v>
      </c>
      <c r="B147" s="3" t="s">
        <v>22</v>
      </c>
      <c r="C147" s="3" t="s">
        <v>21</v>
      </c>
      <c r="D147" s="3" t="s">
        <v>16</v>
      </c>
      <c r="E147" s="3" t="s">
        <v>11</v>
      </c>
      <c r="F147" s="3">
        <v>207800.0</v>
      </c>
    </row>
    <row r="148">
      <c r="A148" s="3" t="s">
        <v>7</v>
      </c>
      <c r="B148" s="3" t="s">
        <v>22</v>
      </c>
      <c r="C148" s="3" t="s">
        <v>21</v>
      </c>
      <c r="D148" s="3" t="s">
        <v>16</v>
      </c>
      <c r="E148" s="3" t="s">
        <v>12</v>
      </c>
      <c r="F148" s="3">
        <v>131100.0</v>
      </c>
    </row>
    <row r="149">
      <c r="A149" s="3" t="s">
        <v>7</v>
      </c>
      <c r="B149" s="3" t="s">
        <v>22</v>
      </c>
      <c r="C149" s="3" t="s">
        <v>21</v>
      </c>
      <c r="D149" s="3" t="s">
        <v>16</v>
      </c>
      <c r="E149" s="3" t="s">
        <v>13</v>
      </c>
      <c r="F149" s="3">
        <v>131900.0</v>
      </c>
    </row>
    <row r="150">
      <c r="A150" s="3" t="s">
        <v>7</v>
      </c>
      <c r="B150" s="3" t="s">
        <v>22</v>
      </c>
      <c r="C150" s="3" t="s">
        <v>21</v>
      </c>
      <c r="D150" s="3" t="s">
        <v>16</v>
      </c>
      <c r="E150" s="3" t="s">
        <v>14</v>
      </c>
      <c r="F150" s="3">
        <v>117000.0</v>
      </c>
    </row>
    <row r="151">
      <c r="A151" s="3" t="s">
        <v>7</v>
      </c>
      <c r="B151" s="3" t="s">
        <v>22</v>
      </c>
      <c r="C151" s="3" t="s">
        <v>21</v>
      </c>
      <c r="D151" s="3" t="s">
        <v>16</v>
      </c>
      <c r="E151" s="3" t="s">
        <v>15</v>
      </c>
      <c r="F151" s="3">
        <v>334700.0</v>
      </c>
    </row>
    <row r="152">
      <c r="A152" s="3" t="s">
        <v>7</v>
      </c>
      <c r="B152" s="3" t="s">
        <v>22</v>
      </c>
      <c r="C152" s="3" t="s">
        <v>21</v>
      </c>
      <c r="D152" s="3" t="s">
        <v>17</v>
      </c>
      <c r="E152" s="3" t="s">
        <v>11</v>
      </c>
      <c r="F152" s="3">
        <v>138400.0</v>
      </c>
    </row>
    <row r="153">
      <c r="A153" s="3" t="s">
        <v>7</v>
      </c>
      <c r="B153" s="3" t="s">
        <v>22</v>
      </c>
      <c r="C153" s="3" t="s">
        <v>21</v>
      </c>
      <c r="D153" s="3" t="s">
        <v>17</v>
      </c>
      <c r="E153" s="3" t="s">
        <v>12</v>
      </c>
      <c r="F153" s="3">
        <v>116500.0</v>
      </c>
    </row>
    <row r="154">
      <c r="A154" s="3" t="s">
        <v>7</v>
      </c>
      <c r="B154" s="3" t="s">
        <v>22</v>
      </c>
      <c r="C154" s="3" t="s">
        <v>21</v>
      </c>
      <c r="D154" s="3" t="s">
        <v>17</v>
      </c>
      <c r="E154" s="3" t="s">
        <v>13</v>
      </c>
      <c r="F154" s="3">
        <v>241800.0</v>
      </c>
    </row>
    <row r="155">
      <c r="A155" s="3" t="s">
        <v>7</v>
      </c>
      <c r="B155" s="3" t="s">
        <v>22</v>
      </c>
      <c r="C155" s="3" t="s">
        <v>21</v>
      </c>
      <c r="D155" s="3" t="s">
        <v>17</v>
      </c>
      <c r="E155" s="3" t="s">
        <v>14</v>
      </c>
      <c r="F155" s="3">
        <v>243400.0</v>
      </c>
    </row>
    <row r="156">
      <c r="A156" s="3" t="s">
        <v>7</v>
      </c>
      <c r="B156" s="3" t="s">
        <v>22</v>
      </c>
      <c r="C156" s="3" t="s">
        <v>21</v>
      </c>
      <c r="D156" s="3" t="s">
        <v>17</v>
      </c>
      <c r="E156" s="3" t="s">
        <v>15</v>
      </c>
      <c r="F156" s="3">
        <v>285300.0</v>
      </c>
    </row>
    <row r="157">
      <c r="A157" s="3" t="s">
        <v>7</v>
      </c>
      <c r="B157" s="3" t="s">
        <v>22</v>
      </c>
      <c r="C157" s="3" t="s">
        <v>21</v>
      </c>
      <c r="D157" s="3" t="s">
        <v>18</v>
      </c>
      <c r="E157" s="3" t="s">
        <v>11</v>
      </c>
      <c r="F157" s="3">
        <v>351500.0</v>
      </c>
    </row>
    <row r="158">
      <c r="A158" s="3" t="s">
        <v>7</v>
      </c>
      <c r="B158" s="3" t="s">
        <v>22</v>
      </c>
      <c r="C158" s="3" t="s">
        <v>21</v>
      </c>
      <c r="D158" s="3" t="s">
        <v>18</v>
      </c>
      <c r="E158" s="3" t="s">
        <v>12</v>
      </c>
      <c r="F158" s="3">
        <v>259500.0</v>
      </c>
    </row>
    <row r="159">
      <c r="A159" s="3" t="s">
        <v>7</v>
      </c>
      <c r="B159" s="3" t="s">
        <v>22</v>
      </c>
      <c r="C159" s="3" t="s">
        <v>21</v>
      </c>
      <c r="D159" s="3" t="s">
        <v>18</v>
      </c>
      <c r="E159" s="3" t="s">
        <v>13</v>
      </c>
      <c r="F159" s="3">
        <v>161900.0</v>
      </c>
    </row>
    <row r="160">
      <c r="A160" s="3" t="s">
        <v>7</v>
      </c>
      <c r="B160" s="3" t="s">
        <v>22</v>
      </c>
      <c r="C160" s="3" t="s">
        <v>21</v>
      </c>
      <c r="D160" s="3" t="s">
        <v>18</v>
      </c>
      <c r="E160" s="3" t="s">
        <v>14</v>
      </c>
      <c r="F160" s="3">
        <v>165000.0</v>
      </c>
    </row>
    <row r="161">
      <c r="A161" s="3" t="s">
        <v>7</v>
      </c>
      <c r="B161" s="3" t="s">
        <v>22</v>
      </c>
      <c r="C161" s="3" t="s">
        <v>21</v>
      </c>
      <c r="D161" s="3" t="s">
        <v>18</v>
      </c>
      <c r="E161" s="3" t="s">
        <v>15</v>
      </c>
      <c r="F161" s="3">
        <v>151300.0</v>
      </c>
    </row>
    <row r="162">
      <c r="A162" s="3" t="s">
        <v>7</v>
      </c>
      <c r="B162" s="3" t="s">
        <v>23</v>
      </c>
      <c r="C162" s="3" t="s">
        <v>9</v>
      </c>
      <c r="D162" s="3" t="s">
        <v>10</v>
      </c>
      <c r="E162" s="3" t="s">
        <v>11</v>
      </c>
      <c r="F162" s="3">
        <v>134800.0</v>
      </c>
    </row>
    <row r="163">
      <c r="A163" s="3" t="s">
        <v>7</v>
      </c>
      <c r="B163" s="3" t="s">
        <v>23</v>
      </c>
      <c r="C163" s="3" t="s">
        <v>9</v>
      </c>
      <c r="D163" s="3" t="s">
        <v>10</v>
      </c>
      <c r="E163" s="3" t="s">
        <v>12</v>
      </c>
      <c r="F163" s="3">
        <v>281100.0</v>
      </c>
    </row>
    <row r="164">
      <c r="A164" s="3" t="s">
        <v>7</v>
      </c>
      <c r="B164" s="3" t="s">
        <v>23</v>
      </c>
      <c r="C164" s="3" t="s">
        <v>9</v>
      </c>
      <c r="D164" s="3" t="s">
        <v>10</v>
      </c>
      <c r="E164" s="3" t="s">
        <v>13</v>
      </c>
      <c r="F164" s="3">
        <v>329800.0</v>
      </c>
    </row>
    <row r="165">
      <c r="A165" s="3" t="s">
        <v>7</v>
      </c>
      <c r="B165" s="3" t="s">
        <v>23</v>
      </c>
      <c r="C165" s="3" t="s">
        <v>9</v>
      </c>
      <c r="D165" s="3" t="s">
        <v>10</v>
      </c>
      <c r="E165" s="3" t="s">
        <v>14</v>
      </c>
      <c r="F165" s="3">
        <v>275600.0</v>
      </c>
    </row>
    <row r="166">
      <c r="A166" s="3" t="s">
        <v>7</v>
      </c>
      <c r="B166" s="3" t="s">
        <v>23</v>
      </c>
      <c r="C166" s="3" t="s">
        <v>9</v>
      </c>
      <c r="D166" s="3" t="s">
        <v>10</v>
      </c>
      <c r="E166" s="3" t="s">
        <v>15</v>
      </c>
      <c r="F166" s="3">
        <v>109700.0</v>
      </c>
    </row>
    <row r="167">
      <c r="A167" s="3" t="s">
        <v>7</v>
      </c>
      <c r="B167" s="3" t="s">
        <v>23</v>
      </c>
      <c r="C167" s="3" t="s">
        <v>9</v>
      </c>
      <c r="D167" s="3" t="s">
        <v>16</v>
      </c>
      <c r="E167" s="3" t="s">
        <v>11</v>
      </c>
      <c r="F167" s="3">
        <v>240500.0</v>
      </c>
    </row>
    <row r="168">
      <c r="A168" s="3" t="s">
        <v>7</v>
      </c>
      <c r="B168" s="3" t="s">
        <v>23</v>
      </c>
      <c r="C168" s="3" t="s">
        <v>9</v>
      </c>
      <c r="D168" s="3" t="s">
        <v>16</v>
      </c>
      <c r="E168" s="3" t="s">
        <v>12</v>
      </c>
      <c r="F168" s="3">
        <v>129300.0</v>
      </c>
    </row>
    <row r="169">
      <c r="A169" s="3" t="s">
        <v>7</v>
      </c>
      <c r="B169" s="3" t="s">
        <v>23</v>
      </c>
      <c r="C169" s="3" t="s">
        <v>9</v>
      </c>
      <c r="D169" s="3" t="s">
        <v>16</v>
      </c>
      <c r="E169" s="3" t="s">
        <v>13</v>
      </c>
      <c r="F169" s="3">
        <v>343000.0</v>
      </c>
    </row>
    <row r="170">
      <c r="A170" s="3" t="s">
        <v>7</v>
      </c>
      <c r="B170" s="3" t="s">
        <v>23</v>
      </c>
      <c r="C170" s="3" t="s">
        <v>9</v>
      </c>
      <c r="D170" s="3" t="s">
        <v>16</v>
      </c>
      <c r="E170" s="3" t="s">
        <v>14</v>
      </c>
      <c r="F170" s="3">
        <v>129700.0</v>
      </c>
    </row>
    <row r="171">
      <c r="A171" s="3" t="s">
        <v>7</v>
      </c>
      <c r="B171" s="3" t="s">
        <v>23</v>
      </c>
      <c r="C171" s="3" t="s">
        <v>9</v>
      </c>
      <c r="D171" s="3" t="s">
        <v>16</v>
      </c>
      <c r="E171" s="3" t="s">
        <v>15</v>
      </c>
      <c r="F171" s="3">
        <v>267500.0</v>
      </c>
    </row>
    <row r="172">
      <c r="A172" s="3" t="s">
        <v>7</v>
      </c>
      <c r="B172" s="3" t="s">
        <v>23</v>
      </c>
      <c r="C172" s="3" t="s">
        <v>9</v>
      </c>
      <c r="D172" s="3" t="s">
        <v>17</v>
      </c>
      <c r="E172" s="3" t="s">
        <v>11</v>
      </c>
      <c r="F172" s="3">
        <v>160900.0</v>
      </c>
    </row>
    <row r="173">
      <c r="A173" s="3" t="s">
        <v>7</v>
      </c>
      <c r="B173" s="3" t="s">
        <v>23</v>
      </c>
      <c r="C173" s="3" t="s">
        <v>9</v>
      </c>
      <c r="D173" s="3" t="s">
        <v>17</v>
      </c>
      <c r="E173" s="3" t="s">
        <v>12</v>
      </c>
      <c r="F173" s="3">
        <v>173100.0</v>
      </c>
    </row>
    <row r="174">
      <c r="A174" s="3" t="s">
        <v>7</v>
      </c>
      <c r="B174" s="3" t="s">
        <v>23</v>
      </c>
      <c r="C174" s="3" t="s">
        <v>9</v>
      </c>
      <c r="D174" s="3" t="s">
        <v>17</v>
      </c>
      <c r="E174" s="3" t="s">
        <v>13</v>
      </c>
      <c r="F174" s="3">
        <v>285400.0</v>
      </c>
    </row>
    <row r="175">
      <c r="A175" s="3" t="s">
        <v>7</v>
      </c>
      <c r="B175" s="3" t="s">
        <v>23</v>
      </c>
      <c r="C175" s="3" t="s">
        <v>9</v>
      </c>
      <c r="D175" s="3" t="s">
        <v>17</v>
      </c>
      <c r="E175" s="3" t="s">
        <v>14</v>
      </c>
      <c r="F175" s="3">
        <v>206600.0</v>
      </c>
    </row>
    <row r="176">
      <c r="A176" s="3" t="s">
        <v>7</v>
      </c>
      <c r="B176" s="3" t="s">
        <v>23</v>
      </c>
      <c r="C176" s="3" t="s">
        <v>9</v>
      </c>
      <c r="D176" s="3" t="s">
        <v>17</v>
      </c>
      <c r="E176" s="3" t="s">
        <v>15</v>
      </c>
      <c r="F176" s="3">
        <v>398300.0</v>
      </c>
    </row>
    <row r="177">
      <c r="A177" s="3" t="s">
        <v>7</v>
      </c>
      <c r="B177" s="3" t="s">
        <v>23</v>
      </c>
      <c r="C177" s="3" t="s">
        <v>9</v>
      </c>
      <c r="D177" s="3" t="s">
        <v>18</v>
      </c>
      <c r="E177" s="3" t="s">
        <v>11</v>
      </c>
      <c r="F177" s="3">
        <v>345100.0</v>
      </c>
    </row>
    <row r="178">
      <c r="A178" s="3" t="s">
        <v>7</v>
      </c>
      <c r="B178" s="3" t="s">
        <v>23</v>
      </c>
      <c r="C178" s="3" t="s">
        <v>9</v>
      </c>
      <c r="D178" s="3" t="s">
        <v>18</v>
      </c>
      <c r="E178" s="3" t="s">
        <v>12</v>
      </c>
      <c r="F178" s="3">
        <v>145000.0</v>
      </c>
    </row>
    <row r="179">
      <c r="A179" s="3" t="s">
        <v>7</v>
      </c>
      <c r="B179" s="3" t="s">
        <v>23</v>
      </c>
      <c r="C179" s="3" t="s">
        <v>9</v>
      </c>
      <c r="D179" s="3" t="s">
        <v>18</v>
      </c>
      <c r="E179" s="3" t="s">
        <v>13</v>
      </c>
      <c r="F179" s="3">
        <v>332600.0</v>
      </c>
    </row>
    <row r="180">
      <c r="A180" s="3" t="s">
        <v>7</v>
      </c>
      <c r="B180" s="3" t="s">
        <v>23</v>
      </c>
      <c r="C180" s="3" t="s">
        <v>9</v>
      </c>
      <c r="D180" s="3" t="s">
        <v>18</v>
      </c>
      <c r="E180" s="3" t="s">
        <v>14</v>
      </c>
      <c r="F180" s="3">
        <v>305900.0</v>
      </c>
    </row>
    <row r="181">
      <c r="A181" s="3" t="s">
        <v>7</v>
      </c>
      <c r="B181" s="3" t="s">
        <v>23</v>
      </c>
      <c r="C181" s="3" t="s">
        <v>9</v>
      </c>
      <c r="D181" s="3" t="s">
        <v>18</v>
      </c>
      <c r="E181" s="3" t="s">
        <v>15</v>
      </c>
      <c r="F181" s="3">
        <v>219300.0</v>
      </c>
    </row>
    <row r="182">
      <c r="A182" s="3" t="s">
        <v>7</v>
      </c>
      <c r="B182" s="3" t="s">
        <v>23</v>
      </c>
      <c r="C182" s="3" t="s">
        <v>19</v>
      </c>
      <c r="D182" s="3" t="s">
        <v>10</v>
      </c>
      <c r="E182" s="3" t="s">
        <v>11</v>
      </c>
      <c r="F182" s="3">
        <v>326300.0</v>
      </c>
    </row>
    <row r="183">
      <c r="A183" s="3" t="s">
        <v>7</v>
      </c>
      <c r="B183" s="3" t="s">
        <v>23</v>
      </c>
      <c r="C183" s="3" t="s">
        <v>19</v>
      </c>
      <c r="D183" s="3" t="s">
        <v>10</v>
      </c>
      <c r="E183" s="3" t="s">
        <v>12</v>
      </c>
      <c r="F183" s="3">
        <v>178000.0</v>
      </c>
    </row>
    <row r="184">
      <c r="A184" s="3" t="s">
        <v>7</v>
      </c>
      <c r="B184" s="3" t="s">
        <v>23</v>
      </c>
      <c r="C184" s="3" t="s">
        <v>19</v>
      </c>
      <c r="D184" s="3" t="s">
        <v>10</v>
      </c>
      <c r="E184" s="3" t="s">
        <v>13</v>
      </c>
      <c r="F184" s="3">
        <v>327900.0</v>
      </c>
    </row>
    <row r="185">
      <c r="A185" s="3" t="s">
        <v>7</v>
      </c>
      <c r="B185" s="3" t="s">
        <v>23</v>
      </c>
      <c r="C185" s="3" t="s">
        <v>19</v>
      </c>
      <c r="D185" s="3" t="s">
        <v>10</v>
      </c>
      <c r="E185" s="3" t="s">
        <v>14</v>
      </c>
      <c r="F185" s="3">
        <v>149900.0</v>
      </c>
    </row>
    <row r="186">
      <c r="A186" s="3" t="s">
        <v>7</v>
      </c>
      <c r="B186" s="3" t="s">
        <v>23</v>
      </c>
      <c r="C186" s="3" t="s">
        <v>19</v>
      </c>
      <c r="D186" s="3" t="s">
        <v>10</v>
      </c>
      <c r="E186" s="3" t="s">
        <v>15</v>
      </c>
      <c r="F186" s="3">
        <v>327600.0</v>
      </c>
    </row>
    <row r="187">
      <c r="A187" s="3" t="s">
        <v>7</v>
      </c>
      <c r="B187" s="3" t="s">
        <v>23</v>
      </c>
      <c r="C187" s="3" t="s">
        <v>19</v>
      </c>
      <c r="D187" s="3" t="s">
        <v>16</v>
      </c>
      <c r="E187" s="3" t="s">
        <v>11</v>
      </c>
      <c r="F187" s="3">
        <v>106100.0</v>
      </c>
    </row>
    <row r="188">
      <c r="A188" s="3" t="s">
        <v>7</v>
      </c>
      <c r="B188" s="3" t="s">
        <v>23</v>
      </c>
      <c r="C188" s="3" t="s">
        <v>19</v>
      </c>
      <c r="D188" s="3" t="s">
        <v>16</v>
      </c>
      <c r="E188" s="3" t="s">
        <v>12</v>
      </c>
      <c r="F188" s="3">
        <v>276400.0</v>
      </c>
    </row>
    <row r="189">
      <c r="A189" s="3" t="s">
        <v>7</v>
      </c>
      <c r="B189" s="3" t="s">
        <v>23</v>
      </c>
      <c r="C189" s="3" t="s">
        <v>19</v>
      </c>
      <c r="D189" s="3" t="s">
        <v>16</v>
      </c>
      <c r="E189" s="3" t="s">
        <v>13</v>
      </c>
      <c r="F189" s="3">
        <v>120400.0</v>
      </c>
    </row>
    <row r="190">
      <c r="A190" s="3" t="s">
        <v>7</v>
      </c>
      <c r="B190" s="3" t="s">
        <v>23</v>
      </c>
      <c r="C190" s="3" t="s">
        <v>19</v>
      </c>
      <c r="D190" s="3" t="s">
        <v>16</v>
      </c>
      <c r="E190" s="3" t="s">
        <v>14</v>
      </c>
      <c r="F190" s="3">
        <v>304600.0</v>
      </c>
    </row>
    <row r="191">
      <c r="A191" s="3" t="s">
        <v>7</v>
      </c>
      <c r="B191" s="3" t="s">
        <v>23</v>
      </c>
      <c r="C191" s="3" t="s">
        <v>19</v>
      </c>
      <c r="D191" s="3" t="s">
        <v>16</v>
      </c>
      <c r="E191" s="3" t="s">
        <v>15</v>
      </c>
      <c r="F191" s="3">
        <v>240000.0</v>
      </c>
    </row>
    <row r="192">
      <c r="A192" s="3" t="s">
        <v>7</v>
      </c>
      <c r="B192" s="3" t="s">
        <v>23</v>
      </c>
      <c r="C192" s="3" t="s">
        <v>19</v>
      </c>
      <c r="D192" s="3" t="s">
        <v>17</v>
      </c>
      <c r="E192" s="3" t="s">
        <v>11</v>
      </c>
      <c r="F192" s="3">
        <v>118900.0</v>
      </c>
    </row>
    <row r="193">
      <c r="A193" s="3" t="s">
        <v>7</v>
      </c>
      <c r="B193" s="3" t="s">
        <v>23</v>
      </c>
      <c r="C193" s="3" t="s">
        <v>19</v>
      </c>
      <c r="D193" s="3" t="s">
        <v>17</v>
      </c>
      <c r="E193" s="3" t="s">
        <v>12</v>
      </c>
      <c r="F193" s="3">
        <v>256300.0</v>
      </c>
    </row>
    <row r="194">
      <c r="A194" s="3" t="s">
        <v>7</v>
      </c>
      <c r="B194" s="3" t="s">
        <v>23</v>
      </c>
      <c r="C194" s="3" t="s">
        <v>19</v>
      </c>
      <c r="D194" s="3" t="s">
        <v>17</v>
      </c>
      <c r="E194" s="3" t="s">
        <v>13</v>
      </c>
      <c r="F194" s="3">
        <v>147000.0</v>
      </c>
    </row>
    <row r="195">
      <c r="A195" s="3" t="s">
        <v>7</v>
      </c>
      <c r="B195" s="3" t="s">
        <v>23</v>
      </c>
      <c r="C195" s="3" t="s">
        <v>19</v>
      </c>
      <c r="D195" s="3" t="s">
        <v>17</v>
      </c>
      <c r="E195" s="3" t="s">
        <v>14</v>
      </c>
      <c r="F195" s="3">
        <v>105600.0</v>
      </c>
    </row>
    <row r="196">
      <c r="A196" s="3" t="s">
        <v>7</v>
      </c>
      <c r="B196" s="3" t="s">
        <v>23</v>
      </c>
      <c r="C196" s="3" t="s">
        <v>19</v>
      </c>
      <c r="D196" s="3" t="s">
        <v>17</v>
      </c>
      <c r="E196" s="3" t="s">
        <v>15</v>
      </c>
      <c r="F196" s="3">
        <v>393400.0</v>
      </c>
    </row>
    <row r="197">
      <c r="A197" s="3" t="s">
        <v>7</v>
      </c>
      <c r="B197" s="3" t="s">
        <v>23</v>
      </c>
      <c r="C197" s="3" t="s">
        <v>19</v>
      </c>
      <c r="D197" s="3" t="s">
        <v>18</v>
      </c>
      <c r="E197" s="3" t="s">
        <v>11</v>
      </c>
      <c r="F197" s="3">
        <v>119300.0</v>
      </c>
    </row>
    <row r="198">
      <c r="A198" s="3" t="s">
        <v>7</v>
      </c>
      <c r="B198" s="3" t="s">
        <v>23</v>
      </c>
      <c r="C198" s="3" t="s">
        <v>19</v>
      </c>
      <c r="D198" s="3" t="s">
        <v>18</v>
      </c>
      <c r="E198" s="3" t="s">
        <v>12</v>
      </c>
      <c r="F198" s="3">
        <v>267200.0</v>
      </c>
    </row>
    <row r="199">
      <c r="A199" s="3" t="s">
        <v>7</v>
      </c>
      <c r="B199" s="3" t="s">
        <v>23</v>
      </c>
      <c r="C199" s="3" t="s">
        <v>19</v>
      </c>
      <c r="D199" s="3" t="s">
        <v>18</v>
      </c>
      <c r="E199" s="3" t="s">
        <v>13</v>
      </c>
      <c r="F199" s="3">
        <v>266100.0</v>
      </c>
    </row>
    <row r="200">
      <c r="A200" s="3" t="s">
        <v>7</v>
      </c>
      <c r="B200" s="3" t="s">
        <v>23</v>
      </c>
      <c r="C200" s="3" t="s">
        <v>19</v>
      </c>
      <c r="D200" s="3" t="s">
        <v>18</v>
      </c>
      <c r="E200" s="3" t="s">
        <v>14</v>
      </c>
      <c r="F200" s="3">
        <v>249900.0</v>
      </c>
    </row>
    <row r="201">
      <c r="A201" s="3" t="s">
        <v>7</v>
      </c>
      <c r="B201" s="3" t="s">
        <v>23</v>
      </c>
      <c r="C201" s="3" t="s">
        <v>19</v>
      </c>
      <c r="D201" s="3" t="s">
        <v>18</v>
      </c>
      <c r="E201" s="3" t="s">
        <v>15</v>
      </c>
      <c r="F201" s="3">
        <v>253500.0</v>
      </c>
    </row>
    <row r="202">
      <c r="A202" s="3" t="s">
        <v>7</v>
      </c>
      <c r="B202" s="3" t="s">
        <v>23</v>
      </c>
      <c r="C202" s="3" t="s">
        <v>20</v>
      </c>
      <c r="D202" s="3" t="s">
        <v>10</v>
      </c>
      <c r="E202" s="3" t="s">
        <v>11</v>
      </c>
      <c r="F202" s="3">
        <v>274000.0</v>
      </c>
    </row>
    <row r="203">
      <c r="A203" s="3" t="s">
        <v>7</v>
      </c>
      <c r="B203" s="3" t="s">
        <v>23</v>
      </c>
      <c r="C203" s="3" t="s">
        <v>20</v>
      </c>
      <c r="D203" s="3" t="s">
        <v>10</v>
      </c>
      <c r="E203" s="3" t="s">
        <v>12</v>
      </c>
      <c r="F203" s="3">
        <v>318500.0</v>
      </c>
    </row>
    <row r="204">
      <c r="A204" s="3" t="s">
        <v>7</v>
      </c>
      <c r="B204" s="3" t="s">
        <v>23</v>
      </c>
      <c r="C204" s="3" t="s">
        <v>20</v>
      </c>
      <c r="D204" s="3" t="s">
        <v>10</v>
      </c>
      <c r="E204" s="3" t="s">
        <v>13</v>
      </c>
      <c r="F204" s="3">
        <v>339100.0</v>
      </c>
    </row>
    <row r="205">
      <c r="A205" s="3" t="s">
        <v>7</v>
      </c>
      <c r="B205" s="3" t="s">
        <v>23</v>
      </c>
      <c r="C205" s="3" t="s">
        <v>20</v>
      </c>
      <c r="D205" s="3" t="s">
        <v>10</v>
      </c>
      <c r="E205" s="3" t="s">
        <v>14</v>
      </c>
      <c r="F205" s="3">
        <v>245400.0</v>
      </c>
    </row>
    <row r="206">
      <c r="A206" s="3" t="s">
        <v>7</v>
      </c>
      <c r="B206" s="3" t="s">
        <v>23</v>
      </c>
      <c r="C206" s="3" t="s">
        <v>20</v>
      </c>
      <c r="D206" s="3" t="s">
        <v>10</v>
      </c>
      <c r="E206" s="3" t="s">
        <v>15</v>
      </c>
      <c r="F206" s="3">
        <v>159800.0</v>
      </c>
    </row>
    <row r="207">
      <c r="A207" s="3" t="s">
        <v>7</v>
      </c>
      <c r="B207" s="3" t="s">
        <v>23</v>
      </c>
      <c r="C207" s="3" t="s">
        <v>20</v>
      </c>
      <c r="D207" s="3" t="s">
        <v>16</v>
      </c>
      <c r="E207" s="3" t="s">
        <v>11</v>
      </c>
      <c r="F207" s="3">
        <v>185500.0</v>
      </c>
    </row>
    <row r="208">
      <c r="A208" s="3" t="s">
        <v>7</v>
      </c>
      <c r="B208" s="3" t="s">
        <v>23</v>
      </c>
      <c r="C208" s="3" t="s">
        <v>20</v>
      </c>
      <c r="D208" s="3" t="s">
        <v>16</v>
      </c>
      <c r="E208" s="3" t="s">
        <v>12</v>
      </c>
      <c r="F208" s="3">
        <v>331600.0</v>
      </c>
    </row>
    <row r="209">
      <c r="A209" s="3" t="s">
        <v>7</v>
      </c>
      <c r="B209" s="3" t="s">
        <v>23</v>
      </c>
      <c r="C209" s="3" t="s">
        <v>20</v>
      </c>
      <c r="D209" s="3" t="s">
        <v>16</v>
      </c>
      <c r="E209" s="3" t="s">
        <v>13</v>
      </c>
      <c r="F209" s="3">
        <v>373000.0</v>
      </c>
    </row>
    <row r="210">
      <c r="A210" s="3" t="s">
        <v>7</v>
      </c>
      <c r="B210" s="3" t="s">
        <v>23</v>
      </c>
      <c r="C210" s="3" t="s">
        <v>20</v>
      </c>
      <c r="D210" s="3" t="s">
        <v>16</v>
      </c>
      <c r="E210" s="3" t="s">
        <v>14</v>
      </c>
      <c r="F210" s="3">
        <v>180100.0</v>
      </c>
    </row>
    <row r="211">
      <c r="A211" s="3" t="s">
        <v>7</v>
      </c>
      <c r="B211" s="3" t="s">
        <v>23</v>
      </c>
      <c r="C211" s="3" t="s">
        <v>20</v>
      </c>
      <c r="D211" s="3" t="s">
        <v>16</v>
      </c>
      <c r="E211" s="3" t="s">
        <v>15</v>
      </c>
      <c r="F211" s="3">
        <v>174300.0</v>
      </c>
    </row>
    <row r="212">
      <c r="A212" s="3" t="s">
        <v>7</v>
      </c>
      <c r="B212" s="3" t="s">
        <v>23</v>
      </c>
      <c r="C212" s="3" t="s">
        <v>20</v>
      </c>
      <c r="D212" s="3" t="s">
        <v>17</v>
      </c>
      <c r="E212" s="3" t="s">
        <v>11</v>
      </c>
      <c r="F212" s="3">
        <v>368500.0</v>
      </c>
    </row>
    <row r="213">
      <c r="A213" s="3" t="s">
        <v>7</v>
      </c>
      <c r="B213" s="3" t="s">
        <v>23</v>
      </c>
      <c r="C213" s="3" t="s">
        <v>20</v>
      </c>
      <c r="D213" s="3" t="s">
        <v>17</v>
      </c>
      <c r="E213" s="3" t="s">
        <v>12</v>
      </c>
      <c r="F213" s="3">
        <v>150800.0</v>
      </c>
    </row>
    <row r="214">
      <c r="A214" s="3" t="s">
        <v>7</v>
      </c>
      <c r="B214" s="3" t="s">
        <v>23</v>
      </c>
      <c r="C214" s="3" t="s">
        <v>20</v>
      </c>
      <c r="D214" s="3" t="s">
        <v>17</v>
      </c>
      <c r="E214" s="3" t="s">
        <v>13</v>
      </c>
      <c r="F214" s="3">
        <v>255900.0</v>
      </c>
    </row>
    <row r="215">
      <c r="A215" s="3" t="s">
        <v>7</v>
      </c>
      <c r="B215" s="3" t="s">
        <v>23</v>
      </c>
      <c r="C215" s="3" t="s">
        <v>20</v>
      </c>
      <c r="D215" s="3" t="s">
        <v>17</v>
      </c>
      <c r="E215" s="3" t="s">
        <v>14</v>
      </c>
      <c r="F215" s="3">
        <v>278000.0</v>
      </c>
    </row>
    <row r="216">
      <c r="A216" s="3" t="s">
        <v>7</v>
      </c>
      <c r="B216" s="3" t="s">
        <v>23</v>
      </c>
      <c r="C216" s="3" t="s">
        <v>20</v>
      </c>
      <c r="D216" s="3" t="s">
        <v>17</v>
      </c>
      <c r="E216" s="3" t="s">
        <v>15</v>
      </c>
      <c r="F216" s="3">
        <v>200800.0</v>
      </c>
    </row>
    <row r="217">
      <c r="A217" s="3" t="s">
        <v>7</v>
      </c>
      <c r="B217" s="3" t="s">
        <v>23</v>
      </c>
      <c r="C217" s="3" t="s">
        <v>20</v>
      </c>
      <c r="D217" s="3" t="s">
        <v>18</v>
      </c>
      <c r="E217" s="3" t="s">
        <v>11</v>
      </c>
      <c r="F217" s="3">
        <v>137400.0</v>
      </c>
    </row>
    <row r="218">
      <c r="A218" s="3" t="s">
        <v>7</v>
      </c>
      <c r="B218" s="3" t="s">
        <v>23</v>
      </c>
      <c r="C218" s="3" t="s">
        <v>20</v>
      </c>
      <c r="D218" s="3" t="s">
        <v>18</v>
      </c>
      <c r="E218" s="3" t="s">
        <v>12</v>
      </c>
      <c r="F218" s="3">
        <v>372000.0</v>
      </c>
    </row>
    <row r="219">
      <c r="A219" s="3" t="s">
        <v>7</v>
      </c>
      <c r="B219" s="3" t="s">
        <v>23</v>
      </c>
      <c r="C219" s="3" t="s">
        <v>20</v>
      </c>
      <c r="D219" s="3" t="s">
        <v>18</v>
      </c>
      <c r="E219" s="3" t="s">
        <v>13</v>
      </c>
      <c r="F219" s="3">
        <v>278500.0</v>
      </c>
    </row>
    <row r="220">
      <c r="A220" s="3" t="s">
        <v>7</v>
      </c>
      <c r="B220" s="3" t="s">
        <v>23</v>
      </c>
      <c r="C220" s="3" t="s">
        <v>20</v>
      </c>
      <c r="D220" s="3" t="s">
        <v>18</v>
      </c>
      <c r="E220" s="3" t="s">
        <v>14</v>
      </c>
      <c r="F220" s="3">
        <v>383800.0</v>
      </c>
    </row>
    <row r="221">
      <c r="A221" s="3" t="s">
        <v>7</v>
      </c>
      <c r="B221" s="3" t="s">
        <v>23</v>
      </c>
      <c r="C221" s="3" t="s">
        <v>20</v>
      </c>
      <c r="D221" s="3" t="s">
        <v>18</v>
      </c>
      <c r="E221" s="3" t="s">
        <v>15</v>
      </c>
      <c r="F221" s="3">
        <v>146700.0</v>
      </c>
    </row>
    <row r="222">
      <c r="A222" s="3" t="s">
        <v>7</v>
      </c>
      <c r="B222" s="3" t="s">
        <v>23</v>
      </c>
      <c r="C222" s="3" t="s">
        <v>21</v>
      </c>
      <c r="D222" s="3" t="s">
        <v>10</v>
      </c>
      <c r="E222" s="3" t="s">
        <v>11</v>
      </c>
      <c r="F222" s="3">
        <v>392200.0</v>
      </c>
    </row>
    <row r="223">
      <c r="A223" s="3" t="s">
        <v>7</v>
      </c>
      <c r="B223" s="3" t="s">
        <v>23</v>
      </c>
      <c r="C223" s="3" t="s">
        <v>21</v>
      </c>
      <c r="D223" s="3" t="s">
        <v>10</v>
      </c>
      <c r="E223" s="3" t="s">
        <v>12</v>
      </c>
      <c r="F223" s="3">
        <v>258200.0</v>
      </c>
    </row>
    <row r="224">
      <c r="A224" s="3" t="s">
        <v>7</v>
      </c>
      <c r="B224" s="3" t="s">
        <v>23</v>
      </c>
      <c r="C224" s="3" t="s">
        <v>21</v>
      </c>
      <c r="D224" s="3" t="s">
        <v>10</v>
      </c>
      <c r="E224" s="3" t="s">
        <v>13</v>
      </c>
      <c r="F224" s="3">
        <v>146300.0</v>
      </c>
    </row>
    <row r="225">
      <c r="A225" s="3" t="s">
        <v>7</v>
      </c>
      <c r="B225" s="3" t="s">
        <v>23</v>
      </c>
      <c r="C225" s="3" t="s">
        <v>21</v>
      </c>
      <c r="D225" s="3" t="s">
        <v>10</v>
      </c>
      <c r="E225" s="3" t="s">
        <v>14</v>
      </c>
      <c r="F225" s="3">
        <v>307000.0</v>
      </c>
    </row>
    <row r="226">
      <c r="A226" s="3" t="s">
        <v>7</v>
      </c>
      <c r="B226" s="3" t="s">
        <v>23</v>
      </c>
      <c r="C226" s="3" t="s">
        <v>21</v>
      </c>
      <c r="D226" s="3" t="s">
        <v>10</v>
      </c>
      <c r="E226" s="3" t="s">
        <v>15</v>
      </c>
      <c r="F226" s="3">
        <v>246100.0</v>
      </c>
    </row>
    <row r="227">
      <c r="A227" s="3" t="s">
        <v>7</v>
      </c>
      <c r="B227" s="3" t="s">
        <v>23</v>
      </c>
      <c r="C227" s="3" t="s">
        <v>21</v>
      </c>
      <c r="D227" s="3" t="s">
        <v>16</v>
      </c>
      <c r="E227" s="3" t="s">
        <v>11</v>
      </c>
      <c r="F227" s="3">
        <v>354400.0</v>
      </c>
    </row>
    <row r="228">
      <c r="A228" s="3" t="s">
        <v>7</v>
      </c>
      <c r="B228" s="3" t="s">
        <v>23</v>
      </c>
      <c r="C228" s="3" t="s">
        <v>21</v>
      </c>
      <c r="D228" s="3" t="s">
        <v>16</v>
      </c>
      <c r="E228" s="3" t="s">
        <v>12</v>
      </c>
      <c r="F228" s="3">
        <v>254200.0</v>
      </c>
    </row>
    <row r="229">
      <c r="A229" s="3" t="s">
        <v>7</v>
      </c>
      <c r="B229" s="3" t="s">
        <v>23</v>
      </c>
      <c r="C229" s="3" t="s">
        <v>21</v>
      </c>
      <c r="D229" s="3" t="s">
        <v>16</v>
      </c>
      <c r="E229" s="3" t="s">
        <v>13</v>
      </c>
      <c r="F229" s="3">
        <v>230600.0</v>
      </c>
    </row>
    <row r="230">
      <c r="A230" s="3" t="s">
        <v>7</v>
      </c>
      <c r="B230" s="3" t="s">
        <v>23</v>
      </c>
      <c r="C230" s="3" t="s">
        <v>21</v>
      </c>
      <c r="D230" s="3" t="s">
        <v>16</v>
      </c>
      <c r="E230" s="3" t="s">
        <v>14</v>
      </c>
      <c r="F230" s="3">
        <v>284000.0</v>
      </c>
    </row>
    <row r="231">
      <c r="A231" s="3" t="s">
        <v>7</v>
      </c>
      <c r="B231" s="3" t="s">
        <v>23</v>
      </c>
      <c r="C231" s="3" t="s">
        <v>21</v>
      </c>
      <c r="D231" s="3" t="s">
        <v>16</v>
      </c>
      <c r="E231" s="3" t="s">
        <v>15</v>
      </c>
      <c r="F231" s="3">
        <v>181200.0</v>
      </c>
    </row>
    <row r="232">
      <c r="A232" s="3" t="s">
        <v>7</v>
      </c>
      <c r="B232" s="3" t="s">
        <v>23</v>
      </c>
      <c r="C232" s="3" t="s">
        <v>21</v>
      </c>
      <c r="D232" s="3" t="s">
        <v>17</v>
      </c>
      <c r="E232" s="3" t="s">
        <v>11</v>
      </c>
      <c r="F232" s="3">
        <v>236900.0</v>
      </c>
    </row>
    <row r="233">
      <c r="A233" s="3" t="s">
        <v>7</v>
      </c>
      <c r="B233" s="3" t="s">
        <v>23</v>
      </c>
      <c r="C233" s="3" t="s">
        <v>21</v>
      </c>
      <c r="D233" s="3" t="s">
        <v>17</v>
      </c>
      <c r="E233" s="3" t="s">
        <v>12</v>
      </c>
      <c r="F233" s="3">
        <v>304000.0</v>
      </c>
    </row>
    <row r="234">
      <c r="A234" s="3" t="s">
        <v>7</v>
      </c>
      <c r="B234" s="3" t="s">
        <v>23</v>
      </c>
      <c r="C234" s="3" t="s">
        <v>21</v>
      </c>
      <c r="D234" s="3" t="s">
        <v>17</v>
      </c>
      <c r="E234" s="3" t="s">
        <v>13</v>
      </c>
      <c r="F234" s="3">
        <v>326800.0</v>
      </c>
    </row>
    <row r="235">
      <c r="A235" s="3" t="s">
        <v>7</v>
      </c>
      <c r="B235" s="3" t="s">
        <v>23</v>
      </c>
      <c r="C235" s="3" t="s">
        <v>21</v>
      </c>
      <c r="D235" s="3" t="s">
        <v>17</v>
      </c>
      <c r="E235" s="3" t="s">
        <v>14</v>
      </c>
      <c r="F235" s="3">
        <v>215500.0</v>
      </c>
    </row>
    <row r="236">
      <c r="A236" s="3" t="s">
        <v>7</v>
      </c>
      <c r="B236" s="3" t="s">
        <v>23</v>
      </c>
      <c r="C236" s="3" t="s">
        <v>21</v>
      </c>
      <c r="D236" s="3" t="s">
        <v>17</v>
      </c>
      <c r="E236" s="3" t="s">
        <v>15</v>
      </c>
      <c r="F236" s="3">
        <v>337700.0</v>
      </c>
    </row>
    <row r="237">
      <c r="A237" s="3" t="s">
        <v>7</v>
      </c>
      <c r="B237" s="3" t="s">
        <v>23</v>
      </c>
      <c r="C237" s="3" t="s">
        <v>21</v>
      </c>
      <c r="D237" s="3" t="s">
        <v>18</v>
      </c>
      <c r="E237" s="3" t="s">
        <v>11</v>
      </c>
      <c r="F237" s="3">
        <v>270100.0</v>
      </c>
    </row>
    <row r="238">
      <c r="A238" s="3" t="s">
        <v>7</v>
      </c>
      <c r="B238" s="3" t="s">
        <v>23</v>
      </c>
      <c r="C238" s="3" t="s">
        <v>21</v>
      </c>
      <c r="D238" s="3" t="s">
        <v>18</v>
      </c>
      <c r="E238" s="3" t="s">
        <v>12</v>
      </c>
      <c r="F238" s="3">
        <v>269600.0</v>
      </c>
    </row>
    <row r="239">
      <c r="A239" s="3" t="s">
        <v>7</v>
      </c>
      <c r="B239" s="3" t="s">
        <v>23</v>
      </c>
      <c r="C239" s="3" t="s">
        <v>21</v>
      </c>
      <c r="D239" s="3" t="s">
        <v>18</v>
      </c>
      <c r="E239" s="3" t="s">
        <v>13</v>
      </c>
      <c r="F239" s="3">
        <v>279300.0</v>
      </c>
    </row>
    <row r="240">
      <c r="A240" s="3" t="s">
        <v>7</v>
      </c>
      <c r="B240" s="3" t="s">
        <v>23</v>
      </c>
      <c r="C240" s="3" t="s">
        <v>21</v>
      </c>
      <c r="D240" s="3" t="s">
        <v>18</v>
      </c>
      <c r="E240" s="3" t="s">
        <v>14</v>
      </c>
      <c r="F240" s="3">
        <v>293400.0</v>
      </c>
    </row>
    <row r="241">
      <c r="A241" s="3" t="s">
        <v>7</v>
      </c>
      <c r="B241" s="3" t="s">
        <v>23</v>
      </c>
      <c r="C241" s="3" t="s">
        <v>21</v>
      </c>
      <c r="D241" s="3" t="s">
        <v>18</v>
      </c>
      <c r="E241" s="3" t="s">
        <v>15</v>
      </c>
      <c r="F241" s="3">
        <v>165700.0</v>
      </c>
    </row>
    <row r="242">
      <c r="A242" s="3" t="s">
        <v>7</v>
      </c>
      <c r="B242" s="3" t="s">
        <v>24</v>
      </c>
      <c r="C242" s="3" t="s">
        <v>9</v>
      </c>
      <c r="D242" s="3" t="s">
        <v>10</v>
      </c>
      <c r="E242" s="3" t="s">
        <v>11</v>
      </c>
      <c r="F242" s="3">
        <v>324200.0</v>
      </c>
    </row>
    <row r="243">
      <c r="A243" s="3" t="s">
        <v>7</v>
      </c>
      <c r="B243" s="3" t="s">
        <v>24</v>
      </c>
      <c r="C243" s="3" t="s">
        <v>9</v>
      </c>
      <c r="D243" s="3" t="s">
        <v>10</v>
      </c>
      <c r="E243" s="3" t="s">
        <v>12</v>
      </c>
      <c r="F243" s="3">
        <v>162800.0</v>
      </c>
    </row>
    <row r="244">
      <c r="A244" s="3" t="s">
        <v>7</v>
      </c>
      <c r="B244" s="3" t="s">
        <v>24</v>
      </c>
      <c r="C244" s="3" t="s">
        <v>9</v>
      </c>
      <c r="D244" s="3" t="s">
        <v>10</v>
      </c>
      <c r="E244" s="3" t="s">
        <v>13</v>
      </c>
      <c r="F244" s="3">
        <v>332900.0</v>
      </c>
    </row>
    <row r="245">
      <c r="A245" s="3" t="s">
        <v>7</v>
      </c>
      <c r="B245" s="3" t="s">
        <v>24</v>
      </c>
      <c r="C245" s="3" t="s">
        <v>9</v>
      </c>
      <c r="D245" s="3" t="s">
        <v>10</v>
      </c>
      <c r="E245" s="3" t="s">
        <v>14</v>
      </c>
      <c r="F245" s="3">
        <v>382600.0</v>
      </c>
    </row>
    <row r="246">
      <c r="A246" s="3" t="s">
        <v>7</v>
      </c>
      <c r="B246" s="3" t="s">
        <v>24</v>
      </c>
      <c r="C246" s="3" t="s">
        <v>9</v>
      </c>
      <c r="D246" s="3" t="s">
        <v>10</v>
      </c>
      <c r="E246" s="3" t="s">
        <v>15</v>
      </c>
      <c r="F246" s="3">
        <v>110000.0</v>
      </c>
    </row>
    <row r="247">
      <c r="A247" s="3" t="s">
        <v>7</v>
      </c>
      <c r="B247" s="3" t="s">
        <v>24</v>
      </c>
      <c r="C247" s="3" t="s">
        <v>9</v>
      </c>
      <c r="D247" s="3" t="s">
        <v>16</v>
      </c>
      <c r="E247" s="3" t="s">
        <v>11</v>
      </c>
      <c r="F247" s="3">
        <v>214400.0</v>
      </c>
    </row>
    <row r="248">
      <c r="A248" s="3" t="s">
        <v>7</v>
      </c>
      <c r="B248" s="3" t="s">
        <v>24</v>
      </c>
      <c r="C248" s="3" t="s">
        <v>9</v>
      </c>
      <c r="D248" s="3" t="s">
        <v>16</v>
      </c>
      <c r="E248" s="3" t="s">
        <v>12</v>
      </c>
      <c r="F248" s="3">
        <v>323100.0</v>
      </c>
    </row>
    <row r="249">
      <c r="A249" s="3" t="s">
        <v>7</v>
      </c>
      <c r="B249" s="3" t="s">
        <v>24</v>
      </c>
      <c r="C249" s="3" t="s">
        <v>9</v>
      </c>
      <c r="D249" s="3" t="s">
        <v>16</v>
      </c>
      <c r="E249" s="3" t="s">
        <v>13</v>
      </c>
      <c r="F249" s="3">
        <v>255100.0</v>
      </c>
    </row>
    <row r="250">
      <c r="A250" s="3" t="s">
        <v>7</v>
      </c>
      <c r="B250" s="3" t="s">
        <v>24</v>
      </c>
      <c r="C250" s="3" t="s">
        <v>9</v>
      </c>
      <c r="D250" s="3" t="s">
        <v>16</v>
      </c>
      <c r="E250" s="3" t="s">
        <v>14</v>
      </c>
      <c r="F250" s="3">
        <v>124700.0</v>
      </c>
    </row>
    <row r="251">
      <c r="A251" s="3" t="s">
        <v>7</v>
      </c>
      <c r="B251" s="3" t="s">
        <v>24</v>
      </c>
      <c r="C251" s="3" t="s">
        <v>9</v>
      </c>
      <c r="D251" s="3" t="s">
        <v>16</v>
      </c>
      <c r="E251" s="3" t="s">
        <v>15</v>
      </c>
      <c r="F251" s="3">
        <v>280900.0</v>
      </c>
    </row>
    <row r="252">
      <c r="A252" s="3" t="s">
        <v>7</v>
      </c>
      <c r="B252" s="3" t="s">
        <v>24</v>
      </c>
      <c r="C252" s="3" t="s">
        <v>9</v>
      </c>
      <c r="D252" s="3" t="s">
        <v>17</v>
      </c>
      <c r="E252" s="3" t="s">
        <v>11</v>
      </c>
      <c r="F252" s="3">
        <v>369700.0</v>
      </c>
    </row>
    <row r="253">
      <c r="A253" s="3" t="s">
        <v>7</v>
      </c>
      <c r="B253" s="3" t="s">
        <v>24</v>
      </c>
      <c r="C253" s="3" t="s">
        <v>9</v>
      </c>
      <c r="D253" s="3" t="s">
        <v>17</v>
      </c>
      <c r="E253" s="3" t="s">
        <v>12</v>
      </c>
      <c r="F253" s="3">
        <v>327200.0</v>
      </c>
    </row>
    <row r="254">
      <c r="A254" s="3" t="s">
        <v>7</v>
      </c>
      <c r="B254" s="3" t="s">
        <v>24</v>
      </c>
      <c r="C254" s="3" t="s">
        <v>9</v>
      </c>
      <c r="D254" s="3" t="s">
        <v>17</v>
      </c>
      <c r="E254" s="3" t="s">
        <v>13</v>
      </c>
      <c r="F254" s="3">
        <v>141900.0</v>
      </c>
    </row>
    <row r="255">
      <c r="A255" s="3" t="s">
        <v>7</v>
      </c>
      <c r="B255" s="3" t="s">
        <v>24</v>
      </c>
      <c r="C255" s="3" t="s">
        <v>9</v>
      </c>
      <c r="D255" s="3" t="s">
        <v>17</v>
      </c>
      <c r="E255" s="3" t="s">
        <v>14</v>
      </c>
      <c r="F255" s="3">
        <v>103400.0</v>
      </c>
    </row>
    <row r="256">
      <c r="A256" s="3" t="s">
        <v>7</v>
      </c>
      <c r="B256" s="3" t="s">
        <v>24</v>
      </c>
      <c r="C256" s="3" t="s">
        <v>9</v>
      </c>
      <c r="D256" s="3" t="s">
        <v>17</v>
      </c>
      <c r="E256" s="3" t="s">
        <v>15</v>
      </c>
      <c r="F256" s="3">
        <v>111200.0</v>
      </c>
    </row>
    <row r="257">
      <c r="A257" s="3" t="s">
        <v>7</v>
      </c>
      <c r="B257" s="3" t="s">
        <v>24</v>
      </c>
      <c r="C257" s="3" t="s">
        <v>9</v>
      </c>
      <c r="D257" s="3" t="s">
        <v>18</v>
      </c>
      <c r="E257" s="3" t="s">
        <v>11</v>
      </c>
      <c r="F257" s="3">
        <v>130700.0</v>
      </c>
    </row>
    <row r="258">
      <c r="A258" s="3" t="s">
        <v>7</v>
      </c>
      <c r="B258" s="3" t="s">
        <v>24</v>
      </c>
      <c r="C258" s="3" t="s">
        <v>9</v>
      </c>
      <c r="D258" s="3" t="s">
        <v>18</v>
      </c>
      <c r="E258" s="3" t="s">
        <v>12</v>
      </c>
      <c r="F258" s="3">
        <v>100600.0</v>
      </c>
    </row>
    <row r="259">
      <c r="A259" s="3" t="s">
        <v>7</v>
      </c>
      <c r="B259" s="3" t="s">
        <v>24</v>
      </c>
      <c r="C259" s="3" t="s">
        <v>9</v>
      </c>
      <c r="D259" s="3" t="s">
        <v>18</v>
      </c>
      <c r="E259" s="3" t="s">
        <v>13</v>
      </c>
      <c r="F259" s="3">
        <v>277500.0</v>
      </c>
    </row>
    <row r="260">
      <c r="A260" s="3" t="s">
        <v>7</v>
      </c>
      <c r="B260" s="3" t="s">
        <v>24</v>
      </c>
      <c r="C260" s="3" t="s">
        <v>9</v>
      </c>
      <c r="D260" s="3" t="s">
        <v>18</v>
      </c>
      <c r="E260" s="3" t="s">
        <v>14</v>
      </c>
      <c r="F260" s="3">
        <v>218500.0</v>
      </c>
    </row>
    <row r="261">
      <c r="A261" s="3" t="s">
        <v>7</v>
      </c>
      <c r="B261" s="3" t="s">
        <v>24</v>
      </c>
      <c r="C261" s="3" t="s">
        <v>9</v>
      </c>
      <c r="D261" s="3" t="s">
        <v>18</v>
      </c>
      <c r="E261" s="3" t="s">
        <v>15</v>
      </c>
      <c r="F261" s="3">
        <v>397600.0</v>
      </c>
    </row>
    <row r="262">
      <c r="A262" s="3" t="s">
        <v>7</v>
      </c>
      <c r="B262" s="3" t="s">
        <v>24</v>
      </c>
      <c r="C262" s="3" t="s">
        <v>19</v>
      </c>
      <c r="D262" s="3" t="s">
        <v>10</v>
      </c>
      <c r="E262" s="3" t="s">
        <v>11</v>
      </c>
      <c r="F262" s="3">
        <v>159700.0</v>
      </c>
    </row>
    <row r="263">
      <c r="A263" s="3" t="s">
        <v>7</v>
      </c>
      <c r="B263" s="3" t="s">
        <v>24</v>
      </c>
      <c r="C263" s="3" t="s">
        <v>19</v>
      </c>
      <c r="D263" s="3" t="s">
        <v>10</v>
      </c>
      <c r="E263" s="3" t="s">
        <v>12</v>
      </c>
      <c r="F263" s="3">
        <v>352300.0</v>
      </c>
    </row>
    <row r="264">
      <c r="A264" s="3" t="s">
        <v>7</v>
      </c>
      <c r="B264" s="3" t="s">
        <v>24</v>
      </c>
      <c r="C264" s="3" t="s">
        <v>19</v>
      </c>
      <c r="D264" s="3" t="s">
        <v>10</v>
      </c>
      <c r="E264" s="3" t="s">
        <v>13</v>
      </c>
      <c r="F264" s="3">
        <v>336400.0</v>
      </c>
    </row>
    <row r="265">
      <c r="A265" s="3" t="s">
        <v>7</v>
      </c>
      <c r="B265" s="3" t="s">
        <v>24</v>
      </c>
      <c r="C265" s="3" t="s">
        <v>19</v>
      </c>
      <c r="D265" s="3" t="s">
        <v>10</v>
      </c>
      <c r="E265" s="3" t="s">
        <v>14</v>
      </c>
      <c r="F265" s="3">
        <v>154700.0</v>
      </c>
    </row>
    <row r="266">
      <c r="A266" s="3" t="s">
        <v>7</v>
      </c>
      <c r="B266" s="3" t="s">
        <v>24</v>
      </c>
      <c r="C266" s="3" t="s">
        <v>19</v>
      </c>
      <c r="D266" s="3" t="s">
        <v>10</v>
      </c>
      <c r="E266" s="3" t="s">
        <v>15</v>
      </c>
      <c r="F266" s="3">
        <v>201700.0</v>
      </c>
    </row>
    <row r="267">
      <c r="A267" s="3" t="s">
        <v>7</v>
      </c>
      <c r="B267" s="3" t="s">
        <v>24</v>
      </c>
      <c r="C267" s="3" t="s">
        <v>19</v>
      </c>
      <c r="D267" s="3" t="s">
        <v>16</v>
      </c>
      <c r="E267" s="3" t="s">
        <v>11</v>
      </c>
      <c r="F267" s="3">
        <v>388700.0</v>
      </c>
    </row>
    <row r="268">
      <c r="A268" s="3" t="s">
        <v>7</v>
      </c>
      <c r="B268" s="3" t="s">
        <v>24</v>
      </c>
      <c r="C268" s="3" t="s">
        <v>19</v>
      </c>
      <c r="D268" s="3" t="s">
        <v>16</v>
      </c>
      <c r="E268" s="3" t="s">
        <v>12</v>
      </c>
      <c r="F268" s="3">
        <v>372700.0</v>
      </c>
    </row>
    <row r="269">
      <c r="A269" s="3" t="s">
        <v>7</v>
      </c>
      <c r="B269" s="3" t="s">
        <v>24</v>
      </c>
      <c r="C269" s="3" t="s">
        <v>19</v>
      </c>
      <c r="D269" s="3" t="s">
        <v>16</v>
      </c>
      <c r="E269" s="3" t="s">
        <v>13</v>
      </c>
      <c r="F269" s="3">
        <v>383000.0</v>
      </c>
    </row>
    <row r="270">
      <c r="A270" s="3" t="s">
        <v>7</v>
      </c>
      <c r="B270" s="3" t="s">
        <v>24</v>
      </c>
      <c r="C270" s="3" t="s">
        <v>19</v>
      </c>
      <c r="D270" s="3" t="s">
        <v>16</v>
      </c>
      <c r="E270" s="3" t="s">
        <v>14</v>
      </c>
      <c r="F270" s="3">
        <v>175100.0</v>
      </c>
    </row>
    <row r="271">
      <c r="A271" s="3" t="s">
        <v>7</v>
      </c>
      <c r="B271" s="3" t="s">
        <v>24</v>
      </c>
      <c r="C271" s="3" t="s">
        <v>19</v>
      </c>
      <c r="D271" s="3" t="s">
        <v>16</v>
      </c>
      <c r="E271" s="3" t="s">
        <v>15</v>
      </c>
      <c r="F271" s="3">
        <v>107400.0</v>
      </c>
    </row>
    <row r="272">
      <c r="A272" s="3" t="s">
        <v>7</v>
      </c>
      <c r="B272" s="3" t="s">
        <v>24</v>
      </c>
      <c r="C272" s="3" t="s">
        <v>19</v>
      </c>
      <c r="D272" s="3" t="s">
        <v>17</v>
      </c>
      <c r="E272" s="3" t="s">
        <v>11</v>
      </c>
      <c r="F272" s="3">
        <v>154300.0</v>
      </c>
    </row>
    <row r="273">
      <c r="A273" s="3" t="s">
        <v>7</v>
      </c>
      <c r="B273" s="3" t="s">
        <v>24</v>
      </c>
      <c r="C273" s="3" t="s">
        <v>19</v>
      </c>
      <c r="D273" s="3" t="s">
        <v>17</v>
      </c>
      <c r="E273" s="3" t="s">
        <v>12</v>
      </c>
      <c r="F273" s="3">
        <v>191200.0</v>
      </c>
    </row>
    <row r="274">
      <c r="A274" s="3" t="s">
        <v>7</v>
      </c>
      <c r="B274" s="3" t="s">
        <v>24</v>
      </c>
      <c r="C274" s="3" t="s">
        <v>19</v>
      </c>
      <c r="D274" s="3" t="s">
        <v>17</v>
      </c>
      <c r="E274" s="3" t="s">
        <v>13</v>
      </c>
      <c r="F274" s="3">
        <v>364400.0</v>
      </c>
    </row>
    <row r="275">
      <c r="A275" s="3" t="s">
        <v>7</v>
      </c>
      <c r="B275" s="3" t="s">
        <v>24</v>
      </c>
      <c r="C275" s="3" t="s">
        <v>19</v>
      </c>
      <c r="D275" s="3" t="s">
        <v>17</v>
      </c>
      <c r="E275" s="3" t="s">
        <v>14</v>
      </c>
      <c r="F275" s="3">
        <v>346800.0</v>
      </c>
    </row>
    <row r="276">
      <c r="A276" s="3" t="s">
        <v>7</v>
      </c>
      <c r="B276" s="3" t="s">
        <v>24</v>
      </c>
      <c r="C276" s="3" t="s">
        <v>19</v>
      </c>
      <c r="D276" s="3" t="s">
        <v>17</v>
      </c>
      <c r="E276" s="3" t="s">
        <v>15</v>
      </c>
      <c r="F276" s="3">
        <v>137800.0</v>
      </c>
    </row>
    <row r="277">
      <c r="A277" s="3" t="s">
        <v>7</v>
      </c>
      <c r="B277" s="3" t="s">
        <v>24</v>
      </c>
      <c r="C277" s="3" t="s">
        <v>19</v>
      </c>
      <c r="D277" s="3" t="s">
        <v>18</v>
      </c>
      <c r="E277" s="3" t="s">
        <v>11</v>
      </c>
      <c r="F277" s="3">
        <v>135400.0</v>
      </c>
    </row>
    <row r="278">
      <c r="A278" s="3" t="s">
        <v>7</v>
      </c>
      <c r="B278" s="3" t="s">
        <v>24</v>
      </c>
      <c r="C278" s="3" t="s">
        <v>19</v>
      </c>
      <c r="D278" s="3" t="s">
        <v>18</v>
      </c>
      <c r="E278" s="3" t="s">
        <v>12</v>
      </c>
      <c r="F278" s="3">
        <v>380100.0</v>
      </c>
    </row>
    <row r="279">
      <c r="A279" s="3" t="s">
        <v>7</v>
      </c>
      <c r="B279" s="3" t="s">
        <v>24</v>
      </c>
      <c r="C279" s="3" t="s">
        <v>19</v>
      </c>
      <c r="D279" s="3" t="s">
        <v>18</v>
      </c>
      <c r="E279" s="3" t="s">
        <v>13</v>
      </c>
      <c r="F279" s="3">
        <v>206600.0</v>
      </c>
    </row>
    <row r="280">
      <c r="A280" s="3" t="s">
        <v>7</v>
      </c>
      <c r="B280" s="3" t="s">
        <v>24</v>
      </c>
      <c r="C280" s="3" t="s">
        <v>19</v>
      </c>
      <c r="D280" s="3" t="s">
        <v>18</v>
      </c>
      <c r="E280" s="3" t="s">
        <v>14</v>
      </c>
      <c r="F280" s="3">
        <v>367000.0</v>
      </c>
    </row>
    <row r="281">
      <c r="A281" s="3" t="s">
        <v>7</v>
      </c>
      <c r="B281" s="3" t="s">
        <v>24</v>
      </c>
      <c r="C281" s="3" t="s">
        <v>19</v>
      </c>
      <c r="D281" s="3" t="s">
        <v>18</v>
      </c>
      <c r="E281" s="3" t="s">
        <v>15</v>
      </c>
      <c r="F281" s="3">
        <v>322000.0</v>
      </c>
    </row>
    <row r="282">
      <c r="A282" s="3" t="s">
        <v>7</v>
      </c>
      <c r="B282" s="3" t="s">
        <v>24</v>
      </c>
      <c r="C282" s="3" t="s">
        <v>20</v>
      </c>
      <c r="D282" s="3" t="s">
        <v>10</v>
      </c>
      <c r="E282" s="3" t="s">
        <v>11</v>
      </c>
      <c r="F282" s="3">
        <v>352900.0</v>
      </c>
    </row>
    <row r="283">
      <c r="A283" s="3" t="s">
        <v>7</v>
      </c>
      <c r="B283" s="3" t="s">
        <v>24</v>
      </c>
      <c r="C283" s="3" t="s">
        <v>20</v>
      </c>
      <c r="D283" s="3" t="s">
        <v>10</v>
      </c>
      <c r="E283" s="3" t="s">
        <v>12</v>
      </c>
      <c r="F283" s="3">
        <v>381000.0</v>
      </c>
    </row>
    <row r="284">
      <c r="A284" s="3" t="s">
        <v>7</v>
      </c>
      <c r="B284" s="3" t="s">
        <v>24</v>
      </c>
      <c r="C284" s="3" t="s">
        <v>20</v>
      </c>
      <c r="D284" s="3" t="s">
        <v>10</v>
      </c>
      <c r="E284" s="3" t="s">
        <v>13</v>
      </c>
      <c r="F284" s="3">
        <v>230500.0</v>
      </c>
    </row>
    <row r="285">
      <c r="A285" s="3" t="s">
        <v>7</v>
      </c>
      <c r="B285" s="3" t="s">
        <v>24</v>
      </c>
      <c r="C285" s="3" t="s">
        <v>20</v>
      </c>
      <c r="D285" s="3" t="s">
        <v>10</v>
      </c>
      <c r="E285" s="3" t="s">
        <v>14</v>
      </c>
      <c r="F285" s="3">
        <v>260700.0</v>
      </c>
    </row>
    <row r="286">
      <c r="A286" s="3" t="s">
        <v>7</v>
      </c>
      <c r="B286" s="3" t="s">
        <v>24</v>
      </c>
      <c r="C286" s="3" t="s">
        <v>20</v>
      </c>
      <c r="D286" s="3" t="s">
        <v>10</v>
      </c>
      <c r="E286" s="3" t="s">
        <v>15</v>
      </c>
      <c r="F286" s="3">
        <v>112100.0</v>
      </c>
    </row>
    <row r="287">
      <c r="A287" s="3" t="s">
        <v>7</v>
      </c>
      <c r="B287" s="3" t="s">
        <v>24</v>
      </c>
      <c r="C287" s="3" t="s">
        <v>20</v>
      </c>
      <c r="D287" s="3" t="s">
        <v>16</v>
      </c>
      <c r="E287" s="3" t="s">
        <v>11</v>
      </c>
      <c r="F287" s="3">
        <v>391800.0</v>
      </c>
    </row>
    <row r="288">
      <c r="A288" s="3" t="s">
        <v>7</v>
      </c>
      <c r="B288" s="3" t="s">
        <v>24</v>
      </c>
      <c r="C288" s="3" t="s">
        <v>20</v>
      </c>
      <c r="D288" s="3" t="s">
        <v>16</v>
      </c>
      <c r="E288" s="3" t="s">
        <v>12</v>
      </c>
      <c r="F288" s="3">
        <v>373200.0</v>
      </c>
    </row>
    <row r="289">
      <c r="A289" s="3" t="s">
        <v>7</v>
      </c>
      <c r="B289" s="3" t="s">
        <v>24</v>
      </c>
      <c r="C289" s="3" t="s">
        <v>20</v>
      </c>
      <c r="D289" s="3" t="s">
        <v>16</v>
      </c>
      <c r="E289" s="3" t="s">
        <v>13</v>
      </c>
      <c r="F289" s="3">
        <v>184200.0</v>
      </c>
    </row>
    <row r="290">
      <c r="A290" s="3" t="s">
        <v>7</v>
      </c>
      <c r="B290" s="3" t="s">
        <v>24</v>
      </c>
      <c r="C290" s="3" t="s">
        <v>20</v>
      </c>
      <c r="D290" s="3" t="s">
        <v>16</v>
      </c>
      <c r="E290" s="3" t="s">
        <v>14</v>
      </c>
      <c r="F290" s="3">
        <v>217100.0</v>
      </c>
    </row>
    <row r="291">
      <c r="A291" s="3" t="s">
        <v>7</v>
      </c>
      <c r="B291" s="3" t="s">
        <v>24</v>
      </c>
      <c r="C291" s="3" t="s">
        <v>20</v>
      </c>
      <c r="D291" s="3" t="s">
        <v>16</v>
      </c>
      <c r="E291" s="3" t="s">
        <v>15</v>
      </c>
      <c r="F291" s="3">
        <v>198600.0</v>
      </c>
    </row>
    <row r="292">
      <c r="A292" s="3" t="s">
        <v>7</v>
      </c>
      <c r="B292" s="3" t="s">
        <v>24</v>
      </c>
      <c r="C292" s="3" t="s">
        <v>20</v>
      </c>
      <c r="D292" s="3" t="s">
        <v>17</v>
      </c>
      <c r="E292" s="3" t="s">
        <v>11</v>
      </c>
      <c r="F292" s="3">
        <v>370200.0</v>
      </c>
    </row>
    <row r="293">
      <c r="A293" s="3" t="s">
        <v>7</v>
      </c>
      <c r="B293" s="3" t="s">
        <v>24</v>
      </c>
      <c r="C293" s="3" t="s">
        <v>20</v>
      </c>
      <c r="D293" s="3" t="s">
        <v>17</v>
      </c>
      <c r="E293" s="3" t="s">
        <v>12</v>
      </c>
      <c r="F293" s="3">
        <v>321100.0</v>
      </c>
    </row>
    <row r="294">
      <c r="A294" s="3" t="s">
        <v>7</v>
      </c>
      <c r="B294" s="3" t="s">
        <v>24</v>
      </c>
      <c r="C294" s="3" t="s">
        <v>20</v>
      </c>
      <c r="D294" s="3" t="s">
        <v>17</v>
      </c>
      <c r="E294" s="3" t="s">
        <v>13</v>
      </c>
      <c r="F294" s="3">
        <v>195900.0</v>
      </c>
    </row>
    <row r="295">
      <c r="A295" s="3" t="s">
        <v>7</v>
      </c>
      <c r="B295" s="3" t="s">
        <v>24</v>
      </c>
      <c r="C295" s="3" t="s">
        <v>20</v>
      </c>
      <c r="D295" s="3" t="s">
        <v>17</v>
      </c>
      <c r="E295" s="3" t="s">
        <v>14</v>
      </c>
      <c r="F295" s="3">
        <v>114400.0</v>
      </c>
    </row>
    <row r="296">
      <c r="A296" s="3" t="s">
        <v>7</v>
      </c>
      <c r="B296" s="3" t="s">
        <v>24</v>
      </c>
      <c r="C296" s="3" t="s">
        <v>20</v>
      </c>
      <c r="D296" s="3" t="s">
        <v>17</v>
      </c>
      <c r="E296" s="3" t="s">
        <v>15</v>
      </c>
      <c r="F296" s="3">
        <v>264700.0</v>
      </c>
    </row>
    <row r="297">
      <c r="A297" s="3" t="s">
        <v>7</v>
      </c>
      <c r="B297" s="3" t="s">
        <v>24</v>
      </c>
      <c r="C297" s="3" t="s">
        <v>20</v>
      </c>
      <c r="D297" s="3" t="s">
        <v>18</v>
      </c>
      <c r="E297" s="3" t="s">
        <v>11</v>
      </c>
      <c r="F297" s="3">
        <v>205200.0</v>
      </c>
    </row>
    <row r="298">
      <c r="A298" s="3" t="s">
        <v>7</v>
      </c>
      <c r="B298" s="3" t="s">
        <v>24</v>
      </c>
      <c r="C298" s="3" t="s">
        <v>20</v>
      </c>
      <c r="D298" s="3" t="s">
        <v>18</v>
      </c>
      <c r="E298" s="3" t="s">
        <v>12</v>
      </c>
      <c r="F298" s="3">
        <v>231200.0</v>
      </c>
    </row>
    <row r="299">
      <c r="A299" s="3" t="s">
        <v>7</v>
      </c>
      <c r="B299" s="3" t="s">
        <v>24</v>
      </c>
      <c r="C299" s="3" t="s">
        <v>20</v>
      </c>
      <c r="D299" s="3" t="s">
        <v>18</v>
      </c>
      <c r="E299" s="3" t="s">
        <v>13</v>
      </c>
      <c r="F299" s="3">
        <v>367800.0</v>
      </c>
    </row>
    <row r="300">
      <c r="A300" s="3" t="s">
        <v>7</v>
      </c>
      <c r="B300" s="3" t="s">
        <v>24</v>
      </c>
      <c r="C300" s="3" t="s">
        <v>20</v>
      </c>
      <c r="D300" s="3" t="s">
        <v>18</v>
      </c>
      <c r="E300" s="3" t="s">
        <v>14</v>
      </c>
      <c r="F300" s="3">
        <v>118600.0</v>
      </c>
    </row>
    <row r="301">
      <c r="A301" s="3" t="s">
        <v>7</v>
      </c>
      <c r="B301" s="3" t="s">
        <v>24</v>
      </c>
      <c r="C301" s="3" t="s">
        <v>20</v>
      </c>
      <c r="D301" s="3" t="s">
        <v>18</v>
      </c>
      <c r="E301" s="3" t="s">
        <v>15</v>
      </c>
      <c r="F301" s="3">
        <v>116600.0</v>
      </c>
    </row>
    <row r="302">
      <c r="A302" s="3" t="s">
        <v>7</v>
      </c>
      <c r="B302" s="3" t="s">
        <v>24</v>
      </c>
      <c r="C302" s="3" t="s">
        <v>21</v>
      </c>
      <c r="D302" s="3" t="s">
        <v>10</v>
      </c>
      <c r="E302" s="3" t="s">
        <v>11</v>
      </c>
      <c r="F302" s="3">
        <v>212200.0</v>
      </c>
    </row>
    <row r="303">
      <c r="A303" s="3" t="s">
        <v>7</v>
      </c>
      <c r="B303" s="3" t="s">
        <v>24</v>
      </c>
      <c r="C303" s="3" t="s">
        <v>21</v>
      </c>
      <c r="D303" s="3" t="s">
        <v>10</v>
      </c>
      <c r="E303" s="3" t="s">
        <v>12</v>
      </c>
      <c r="F303" s="3">
        <v>344100.0</v>
      </c>
    </row>
    <row r="304">
      <c r="A304" s="3" t="s">
        <v>7</v>
      </c>
      <c r="B304" s="3" t="s">
        <v>24</v>
      </c>
      <c r="C304" s="3" t="s">
        <v>21</v>
      </c>
      <c r="D304" s="3" t="s">
        <v>10</v>
      </c>
      <c r="E304" s="3" t="s">
        <v>13</v>
      </c>
      <c r="F304" s="3">
        <v>316100.0</v>
      </c>
    </row>
    <row r="305">
      <c r="A305" s="3" t="s">
        <v>7</v>
      </c>
      <c r="B305" s="3" t="s">
        <v>24</v>
      </c>
      <c r="C305" s="3" t="s">
        <v>21</v>
      </c>
      <c r="D305" s="3" t="s">
        <v>10</v>
      </c>
      <c r="E305" s="3" t="s">
        <v>14</v>
      </c>
      <c r="F305" s="3">
        <v>290100.0</v>
      </c>
    </row>
    <row r="306">
      <c r="A306" s="3" t="s">
        <v>7</v>
      </c>
      <c r="B306" s="3" t="s">
        <v>24</v>
      </c>
      <c r="C306" s="3" t="s">
        <v>21</v>
      </c>
      <c r="D306" s="3" t="s">
        <v>10</v>
      </c>
      <c r="E306" s="3" t="s">
        <v>15</v>
      </c>
      <c r="F306" s="3">
        <v>148700.0</v>
      </c>
    </row>
    <row r="307">
      <c r="A307" s="3" t="s">
        <v>7</v>
      </c>
      <c r="B307" s="3" t="s">
        <v>24</v>
      </c>
      <c r="C307" s="3" t="s">
        <v>21</v>
      </c>
      <c r="D307" s="3" t="s">
        <v>16</v>
      </c>
      <c r="E307" s="3" t="s">
        <v>11</v>
      </c>
      <c r="F307" s="3">
        <v>398300.0</v>
      </c>
    </row>
    <row r="308">
      <c r="A308" s="3" t="s">
        <v>7</v>
      </c>
      <c r="B308" s="3" t="s">
        <v>24</v>
      </c>
      <c r="C308" s="3" t="s">
        <v>21</v>
      </c>
      <c r="D308" s="3" t="s">
        <v>16</v>
      </c>
      <c r="E308" s="3" t="s">
        <v>12</v>
      </c>
      <c r="F308" s="3">
        <v>197000.0</v>
      </c>
    </row>
    <row r="309">
      <c r="A309" s="3" t="s">
        <v>7</v>
      </c>
      <c r="B309" s="3" t="s">
        <v>24</v>
      </c>
      <c r="C309" s="3" t="s">
        <v>21</v>
      </c>
      <c r="D309" s="3" t="s">
        <v>16</v>
      </c>
      <c r="E309" s="3" t="s">
        <v>13</v>
      </c>
      <c r="F309" s="3">
        <v>384300.0</v>
      </c>
    </row>
    <row r="310">
      <c r="A310" s="3" t="s">
        <v>7</v>
      </c>
      <c r="B310" s="3" t="s">
        <v>24</v>
      </c>
      <c r="C310" s="3" t="s">
        <v>21</v>
      </c>
      <c r="D310" s="3" t="s">
        <v>16</v>
      </c>
      <c r="E310" s="3" t="s">
        <v>14</v>
      </c>
      <c r="F310" s="3">
        <v>318200.0</v>
      </c>
    </row>
    <row r="311">
      <c r="A311" s="3" t="s">
        <v>7</v>
      </c>
      <c r="B311" s="3" t="s">
        <v>24</v>
      </c>
      <c r="C311" s="3" t="s">
        <v>21</v>
      </c>
      <c r="D311" s="3" t="s">
        <v>16</v>
      </c>
      <c r="E311" s="3" t="s">
        <v>15</v>
      </c>
      <c r="F311" s="3">
        <v>264300.0</v>
      </c>
    </row>
    <row r="312">
      <c r="A312" s="3" t="s">
        <v>7</v>
      </c>
      <c r="B312" s="3" t="s">
        <v>24</v>
      </c>
      <c r="C312" s="3" t="s">
        <v>21</v>
      </c>
      <c r="D312" s="3" t="s">
        <v>17</v>
      </c>
      <c r="E312" s="3" t="s">
        <v>11</v>
      </c>
      <c r="F312" s="3">
        <v>382600.0</v>
      </c>
    </row>
    <row r="313">
      <c r="A313" s="3" t="s">
        <v>7</v>
      </c>
      <c r="B313" s="3" t="s">
        <v>24</v>
      </c>
      <c r="C313" s="3" t="s">
        <v>21</v>
      </c>
      <c r="D313" s="3" t="s">
        <v>17</v>
      </c>
      <c r="E313" s="3" t="s">
        <v>12</v>
      </c>
      <c r="F313" s="3">
        <v>286700.0</v>
      </c>
    </row>
    <row r="314">
      <c r="A314" s="3" t="s">
        <v>7</v>
      </c>
      <c r="B314" s="3" t="s">
        <v>24</v>
      </c>
      <c r="C314" s="3" t="s">
        <v>21</v>
      </c>
      <c r="D314" s="3" t="s">
        <v>17</v>
      </c>
      <c r="E314" s="3" t="s">
        <v>13</v>
      </c>
      <c r="F314" s="3">
        <v>387200.0</v>
      </c>
    </row>
    <row r="315">
      <c r="A315" s="3" t="s">
        <v>7</v>
      </c>
      <c r="B315" s="3" t="s">
        <v>24</v>
      </c>
      <c r="C315" s="3" t="s">
        <v>21</v>
      </c>
      <c r="D315" s="3" t="s">
        <v>17</v>
      </c>
      <c r="E315" s="3" t="s">
        <v>14</v>
      </c>
      <c r="F315" s="3">
        <v>191600.0</v>
      </c>
    </row>
    <row r="316">
      <c r="A316" s="3" t="s">
        <v>7</v>
      </c>
      <c r="B316" s="3" t="s">
        <v>24</v>
      </c>
      <c r="C316" s="3" t="s">
        <v>21</v>
      </c>
      <c r="D316" s="3" t="s">
        <v>17</v>
      </c>
      <c r="E316" s="3" t="s">
        <v>15</v>
      </c>
      <c r="F316" s="3">
        <v>389200.0</v>
      </c>
    </row>
    <row r="317">
      <c r="A317" s="3" t="s">
        <v>7</v>
      </c>
      <c r="B317" s="3" t="s">
        <v>24</v>
      </c>
      <c r="C317" s="3" t="s">
        <v>21</v>
      </c>
      <c r="D317" s="3" t="s">
        <v>18</v>
      </c>
      <c r="E317" s="3" t="s">
        <v>11</v>
      </c>
      <c r="F317" s="3">
        <v>231400.0</v>
      </c>
    </row>
    <row r="318">
      <c r="A318" s="3" t="s">
        <v>7</v>
      </c>
      <c r="B318" s="3" t="s">
        <v>24</v>
      </c>
      <c r="C318" s="3" t="s">
        <v>21</v>
      </c>
      <c r="D318" s="3" t="s">
        <v>18</v>
      </c>
      <c r="E318" s="3" t="s">
        <v>12</v>
      </c>
      <c r="F318" s="3">
        <v>217400.0</v>
      </c>
    </row>
    <row r="319">
      <c r="A319" s="3" t="s">
        <v>7</v>
      </c>
      <c r="B319" s="3" t="s">
        <v>24</v>
      </c>
      <c r="C319" s="3" t="s">
        <v>21</v>
      </c>
      <c r="D319" s="3" t="s">
        <v>18</v>
      </c>
      <c r="E319" s="3" t="s">
        <v>13</v>
      </c>
      <c r="F319" s="3">
        <v>214000.0</v>
      </c>
    </row>
    <row r="320">
      <c r="A320" s="3" t="s">
        <v>7</v>
      </c>
      <c r="B320" s="3" t="s">
        <v>24</v>
      </c>
      <c r="C320" s="3" t="s">
        <v>21</v>
      </c>
      <c r="D320" s="3" t="s">
        <v>18</v>
      </c>
      <c r="E320" s="3" t="s">
        <v>14</v>
      </c>
      <c r="F320" s="3">
        <v>302000.0</v>
      </c>
    </row>
    <row r="321">
      <c r="A321" s="3" t="s">
        <v>7</v>
      </c>
      <c r="B321" s="3" t="s">
        <v>24</v>
      </c>
      <c r="C321" s="3" t="s">
        <v>21</v>
      </c>
      <c r="D321" s="3" t="s">
        <v>18</v>
      </c>
      <c r="E321" s="3" t="s">
        <v>15</v>
      </c>
      <c r="F321" s="3">
        <v>334000.0</v>
      </c>
    </row>
    <row r="322">
      <c r="A322" s="3" t="s">
        <v>25</v>
      </c>
      <c r="B322" s="3" t="s">
        <v>8</v>
      </c>
      <c r="C322" s="3" t="s">
        <v>9</v>
      </c>
      <c r="D322" s="3" t="s">
        <v>10</v>
      </c>
      <c r="E322" s="3" t="s">
        <v>11</v>
      </c>
      <c r="F322" s="3">
        <v>328700.0</v>
      </c>
    </row>
    <row r="323">
      <c r="A323" s="3" t="s">
        <v>25</v>
      </c>
      <c r="B323" s="3" t="s">
        <v>8</v>
      </c>
      <c r="C323" s="3" t="s">
        <v>9</v>
      </c>
      <c r="D323" s="3" t="s">
        <v>10</v>
      </c>
      <c r="E323" s="3" t="s">
        <v>12</v>
      </c>
      <c r="F323" s="3">
        <v>207300.0</v>
      </c>
    </row>
    <row r="324">
      <c r="A324" s="3" t="s">
        <v>25</v>
      </c>
      <c r="B324" s="3" t="s">
        <v>8</v>
      </c>
      <c r="C324" s="3" t="s">
        <v>9</v>
      </c>
      <c r="D324" s="3" t="s">
        <v>10</v>
      </c>
      <c r="E324" s="3" t="s">
        <v>13</v>
      </c>
      <c r="F324" s="3">
        <v>109100.0</v>
      </c>
    </row>
    <row r="325">
      <c r="A325" s="3" t="s">
        <v>25</v>
      </c>
      <c r="B325" s="3" t="s">
        <v>8</v>
      </c>
      <c r="C325" s="3" t="s">
        <v>9</v>
      </c>
      <c r="D325" s="3" t="s">
        <v>10</v>
      </c>
      <c r="E325" s="3" t="s">
        <v>14</v>
      </c>
      <c r="F325" s="3">
        <v>391800.0</v>
      </c>
    </row>
    <row r="326">
      <c r="A326" s="3" t="s">
        <v>25</v>
      </c>
      <c r="B326" s="3" t="s">
        <v>8</v>
      </c>
      <c r="C326" s="3" t="s">
        <v>9</v>
      </c>
      <c r="D326" s="3" t="s">
        <v>10</v>
      </c>
      <c r="E326" s="3" t="s">
        <v>15</v>
      </c>
      <c r="F326" s="3">
        <v>256800.0</v>
      </c>
    </row>
    <row r="327">
      <c r="A327" s="3" t="s">
        <v>25</v>
      </c>
      <c r="B327" s="3" t="s">
        <v>8</v>
      </c>
      <c r="C327" s="3" t="s">
        <v>9</v>
      </c>
      <c r="D327" s="3" t="s">
        <v>16</v>
      </c>
      <c r="E327" s="3" t="s">
        <v>11</v>
      </c>
      <c r="F327" s="3">
        <v>108700.0</v>
      </c>
    </row>
    <row r="328">
      <c r="A328" s="3" t="s">
        <v>25</v>
      </c>
      <c r="B328" s="3" t="s">
        <v>8</v>
      </c>
      <c r="C328" s="3" t="s">
        <v>9</v>
      </c>
      <c r="D328" s="3" t="s">
        <v>16</v>
      </c>
      <c r="E328" s="3" t="s">
        <v>12</v>
      </c>
      <c r="F328" s="3">
        <v>367200.0</v>
      </c>
    </row>
    <row r="329">
      <c r="A329" s="3" t="s">
        <v>25</v>
      </c>
      <c r="B329" s="3" t="s">
        <v>8</v>
      </c>
      <c r="C329" s="3" t="s">
        <v>9</v>
      </c>
      <c r="D329" s="3" t="s">
        <v>16</v>
      </c>
      <c r="E329" s="3" t="s">
        <v>13</v>
      </c>
      <c r="F329" s="3">
        <v>168400.0</v>
      </c>
    </row>
    <row r="330">
      <c r="A330" s="3" t="s">
        <v>25</v>
      </c>
      <c r="B330" s="3" t="s">
        <v>8</v>
      </c>
      <c r="C330" s="3" t="s">
        <v>9</v>
      </c>
      <c r="D330" s="3" t="s">
        <v>16</v>
      </c>
      <c r="E330" s="3" t="s">
        <v>14</v>
      </c>
      <c r="F330" s="3">
        <v>398900.0</v>
      </c>
    </row>
    <row r="331">
      <c r="A331" s="3" t="s">
        <v>25</v>
      </c>
      <c r="B331" s="3" t="s">
        <v>8</v>
      </c>
      <c r="C331" s="3" t="s">
        <v>9</v>
      </c>
      <c r="D331" s="3" t="s">
        <v>16</v>
      </c>
      <c r="E331" s="3" t="s">
        <v>15</v>
      </c>
      <c r="F331" s="3">
        <v>266700.0</v>
      </c>
    </row>
    <row r="332">
      <c r="A332" s="3" t="s">
        <v>25</v>
      </c>
      <c r="B332" s="3" t="s">
        <v>8</v>
      </c>
      <c r="C332" s="3" t="s">
        <v>9</v>
      </c>
      <c r="D332" s="3" t="s">
        <v>17</v>
      </c>
      <c r="E332" s="3" t="s">
        <v>11</v>
      </c>
      <c r="F332" s="3">
        <v>289700.0</v>
      </c>
    </row>
    <row r="333">
      <c r="A333" s="3" t="s">
        <v>25</v>
      </c>
      <c r="B333" s="3" t="s">
        <v>8</v>
      </c>
      <c r="C333" s="3" t="s">
        <v>9</v>
      </c>
      <c r="D333" s="3" t="s">
        <v>17</v>
      </c>
      <c r="E333" s="3" t="s">
        <v>12</v>
      </c>
      <c r="F333" s="3">
        <v>171500.0</v>
      </c>
    </row>
    <row r="334">
      <c r="A334" s="3" t="s">
        <v>25</v>
      </c>
      <c r="B334" s="3" t="s">
        <v>8</v>
      </c>
      <c r="C334" s="3" t="s">
        <v>9</v>
      </c>
      <c r="D334" s="3" t="s">
        <v>17</v>
      </c>
      <c r="E334" s="3" t="s">
        <v>13</v>
      </c>
      <c r="F334" s="3">
        <v>397200.0</v>
      </c>
    </row>
    <row r="335">
      <c r="A335" s="3" t="s">
        <v>25</v>
      </c>
      <c r="B335" s="3" t="s">
        <v>8</v>
      </c>
      <c r="C335" s="3" t="s">
        <v>9</v>
      </c>
      <c r="D335" s="3" t="s">
        <v>17</v>
      </c>
      <c r="E335" s="3" t="s">
        <v>14</v>
      </c>
      <c r="F335" s="3">
        <v>351100.0</v>
      </c>
    </row>
    <row r="336">
      <c r="A336" s="3" t="s">
        <v>25</v>
      </c>
      <c r="B336" s="3" t="s">
        <v>8</v>
      </c>
      <c r="C336" s="3" t="s">
        <v>9</v>
      </c>
      <c r="D336" s="3" t="s">
        <v>17</v>
      </c>
      <c r="E336" s="3" t="s">
        <v>15</v>
      </c>
      <c r="F336" s="3">
        <v>114700.0</v>
      </c>
    </row>
    <row r="337">
      <c r="A337" s="3" t="s">
        <v>25</v>
      </c>
      <c r="B337" s="3" t="s">
        <v>8</v>
      </c>
      <c r="C337" s="3" t="s">
        <v>9</v>
      </c>
      <c r="D337" s="3" t="s">
        <v>18</v>
      </c>
      <c r="E337" s="3" t="s">
        <v>11</v>
      </c>
      <c r="F337" s="3">
        <v>143500.0</v>
      </c>
    </row>
    <row r="338">
      <c r="A338" s="3" t="s">
        <v>25</v>
      </c>
      <c r="B338" s="3" t="s">
        <v>8</v>
      </c>
      <c r="C338" s="3" t="s">
        <v>9</v>
      </c>
      <c r="D338" s="3" t="s">
        <v>18</v>
      </c>
      <c r="E338" s="3" t="s">
        <v>12</v>
      </c>
      <c r="F338" s="3">
        <v>261800.0</v>
      </c>
    </row>
    <row r="339">
      <c r="A339" s="3" t="s">
        <v>25</v>
      </c>
      <c r="B339" s="3" t="s">
        <v>8</v>
      </c>
      <c r="C339" s="3" t="s">
        <v>9</v>
      </c>
      <c r="D339" s="3" t="s">
        <v>18</v>
      </c>
      <c r="E339" s="3" t="s">
        <v>13</v>
      </c>
      <c r="F339" s="3">
        <v>290700.0</v>
      </c>
    </row>
    <row r="340">
      <c r="A340" s="3" t="s">
        <v>25</v>
      </c>
      <c r="B340" s="3" t="s">
        <v>8</v>
      </c>
      <c r="C340" s="3" t="s">
        <v>9</v>
      </c>
      <c r="D340" s="3" t="s">
        <v>18</v>
      </c>
      <c r="E340" s="3" t="s">
        <v>14</v>
      </c>
      <c r="F340" s="3">
        <v>224200.0</v>
      </c>
    </row>
    <row r="341">
      <c r="A341" s="3" t="s">
        <v>25</v>
      </c>
      <c r="B341" s="3" t="s">
        <v>8</v>
      </c>
      <c r="C341" s="3" t="s">
        <v>9</v>
      </c>
      <c r="D341" s="3" t="s">
        <v>18</v>
      </c>
      <c r="E341" s="3" t="s">
        <v>15</v>
      </c>
      <c r="F341" s="3">
        <v>323600.0</v>
      </c>
    </row>
    <row r="342">
      <c r="A342" s="3" t="s">
        <v>25</v>
      </c>
      <c r="B342" s="3" t="s">
        <v>8</v>
      </c>
      <c r="C342" s="3" t="s">
        <v>19</v>
      </c>
      <c r="D342" s="3" t="s">
        <v>10</v>
      </c>
      <c r="E342" s="3" t="s">
        <v>11</v>
      </c>
      <c r="F342" s="3">
        <v>384700.0</v>
      </c>
    </row>
    <row r="343">
      <c r="A343" s="3" t="s">
        <v>25</v>
      </c>
      <c r="B343" s="3" t="s">
        <v>8</v>
      </c>
      <c r="C343" s="3" t="s">
        <v>19</v>
      </c>
      <c r="D343" s="3" t="s">
        <v>10</v>
      </c>
      <c r="E343" s="3" t="s">
        <v>12</v>
      </c>
      <c r="F343" s="3">
        <v>313700.0</v>
      </c>
    </row>
    <row r="344">
      <c r="A344" s="3" t="s">
        <v>25</v>
      </c>
      <c r="B344" s="3" t="s">
        <v>8</v>
      </c>
      <c r="C344" s="3" t="s">
        <v>19</v>
      </c>
      <c r="D344" s="3" t="s">
        <v>10</v>
      </c>
      <c r="E344" s="3" t="s">
        <v>13</v>
      </c>
      <c r="F344" s="3">
        <v>344600.0</v>
      </c>
    </row>
    <row r="345">
      <c r="A345" s="3" t="s">
        <v>25</v>
      </c>
      <c r="B345" s="3" t="s">
        <v>8</v>
      </c>
      <c r="C345" s="3" t="s">
        <v>19</v>
      </c>
      <c r="D345" s="3" t="s">
        <v>10</v>
      </c>
      <c r="E345" s="3" t="s">
        <v>14</v>
      </c>
      <c r="F345" s="3">
        <v>188800.0</v>
      </c>
    </row>
    <row r="346">
      <c r="A346" s="3" t="s">
        <v>25</v>
      </c>
      <c r="B346" s="3" t="s">
        <v>8</v>
      </c>
      <c r="C346" s="3" t="s">
        <v>19</v>
      </c>
      <c r="D346" s="3" t="s">
        <v>10</v>
      </c>
      <c r="E346" s="3" t="s">
        <v>15</v>
      </c>
      <c r="F346" s="3">
        <v>241500.0</v>
      </c>
    </row>
    <row r="347">
      <c r="A347" s="3" t="s">
        <v>25</v>
      </c>
      <c r="B347" s="3" t="s">
        <v>8</v>
      </c>
      <c r="C347" s="3" t="s">
        <v>19</v>
      </c>
      <c r="D347" s="3" t="s">
        <v>16</v>
      </c>
      <c r="E347" s="3" t="s">
        <v>11</v>
      </c>
      <c r="F347" s="3">
        <v>342900.0</v>
      </c>
    </row>
    <row r="348">
      <c r="A348" s="3" t="s">
        <v>25</v>
      </c>
      <c r="B348" s="3" t="s">
        <v>8</v>
      </c>
      <c r="C348" s="3" t="s">
        <v>19</v>
      </c>
      <c r="D348" s="3" t="s">
        <v>16</v>
      </c>
      <c r="E348" s="3" t="s">
        <v>12</v>
      </c>
      <c r="F348" s="3">
        <v>165300.0</v>
      </c>
    </row>
    <row r="349">
      <c r="A349" s="3" t="s">
        <v>25</v>
      </c>
      <c r="B349" s="3" t="s">
        <v>8</v>
      </c>
      <c r="C349" s="3" t="s">
        <v>19</v>
      </c>
      <c r="D349" s="3" t="s">
        <v>16</v>
      </c>
      <c r="E349" s="3" t="s">
        <v>13</v>
      </c>
      <c r="F349" s="3">
        <v>167400.0</v>
      </c>
    </row>
    <row r="350">
      <c r="A350" s="3" t="s">
        <v>25</v>
      </c>
      <c r="B350" s="3" t="s">
        <v>8</v>
      </c>
      <c r="C350" s="3" t="s">
        <v>19</v>
      </c>
      <c r="D350" s="3" t="s">
        <v>16</v>
      </c>
      <c r="E350" s="3" t="s">
        <v>14</v>
      </c>
      <c r="F350" s="3">
        <v>320600.0</v>
      </c>
    </row>
    <row r="351">
      <c r="A351" s="3" t="s">
        <v>25</v>
      </c>
      <c r="B351" s="3" t="s">
        <v>8</v>
      </c>
      <c r="C351" s="3" t="s">
        <v>19</v>
      </c>
      <c r="D351" s="3" t="s">
        <v>16</v>
      </c>
      <c r="E351" s="3" t="s">
        <v>15</v>
      </c>
      <c r="F351" s="3">
        <v>354200.0</v>
      </c>
    </row>
    <row r="352">
      <c r="A352" s="3" t="s">
        <v>25</v>
      </c>
      <c r="B352" s="3" t="s">
        <v>8</v>
      </c>
      <c r="C352" s="3" t="s">
        <v>19</v>
      </c>
      <c r="D352" s="3" t="s">
        <v>17</v>
      </c>
      <c r="E352" s="3" t="s">
        <v>11</v>
      </c>
      <c r="F352" s="3">
        <v>168900.0</v>
      </c>
    </row>
    <row r="353">
      <c r="A353" s="3" t="s">
        <v>25</v>
      </c>
      <c r="B353" s="3" t="s">
        <v>8</v>
      </c>
      <c r="C353" s="3" t="s">
        <v>19</v>
      </c>
      <c r="D353" s="3" t="s">
        <v>17</v>
      </c>
      <c r="E353" s="3" t="s">
        <v>12</v>
      </c>
      <c r="F353" s="3">
        <v>211700.0</v>
      </c>
    </row>
    <row r="354">
      <c r="A354" s="3" t="s">
        <v>25</v>
      </c>
      <c r="B354" s="3" t="s">
        <v>8</v>
      </c>
      <c r="C354" s="3" t="s">
        <v>19</v>
      </c>
      <c r="D354" s="3" t="s">
        <v>17</v>
      </c>
      <c r="E354" s="3" t="s">
        <v>13</v>
      </c>
      <c r="F354" s="3">
        <v>259500.0</v>
      </c>
    </row>
    <row r="355">
      <c r="A355" s="3" t="s">
        <v>25</v>
      </c>
      <c r="B355" s="3" t="s">
        <v>8</v>
      </c>
      <c r="C355" s="3" t="s">
        <v>19</v>
      </c>
      <c r="D355" s="3" t="s">
        <v>17</v>
      </c>
      <c r="E355" s="3" t="s">
        <v>14</v>
      </c>
      <c r="F355" s="3">
        <v>124700.0</v>
      </c>
    </row>
    <row r="356">
      <c r="A356" s="3" t="s">
        <v>25</v>
      </c>
      <c r="B356" s="3" t="s">
        <v>8</v>
      </c>
      <c r="C356" s="3" t="s">
        <v>19</v>
      </c>
      <c r="D356" s="3" t="s">
        <v>17</v>
      </c>
      <c r="E356" s="3" t="s">
        <v>15</v>
      </c>
      <c r="F356" s="3">
        <v>162700.0</v>
      </c>
    </row>
    <row r="357">
      <c r="A357" s="3" t="s">
        <v>25</v>
      </c>
      <c r="B357" s="3" t="s">
        <v>8</v>
      </c>
      <c r="C357" s="3" t="s">
        <v>19</v>
      </c>
      <c r="D357" s="3" t="s">
        <v>18</v>
      </c>
      <c r="E357" s="3" t="s">
        <v>11</v>
      </c>
      <c r="F357" s="3">
        <v>142300.0</v>
      </c>
    </row>
    <row r="358">
      <c r="A358" s="3" t="s">
        <v>25</v>
      </c>
      <c r="B358" s="3" t="s">
        <v>8</v>
      </c>
      <c r="C358" s="3" t="s">
        <v>19</v>
      </c>
      <c r="D358" s="3" t="s">
        <v>18</v>
      </c>
      <c r="E358" s="3" t="s">
        <v>12</v>
      </c>
      <c r="F358" s="3">
        <v>305300.0</v>
      </c>
    </row>
    <row r="359">
      <c r="A359" s="3" t="s">
        <v>25</v>
      </c>
      <c r="B359" s="3" t="s">
        <v>8</v>
      </c>
      <c r="C359" s="3" t="s">
        <v>19</v>
      </c>
      <c r="D359" s="3" t="s">
        <v>18</v>
      </c>
      <c r="E359" s="3" t="s">
        <v>13</v>
      </c>
      <c r="F359" s="3">
        <v>196000.0</v>
      </c>
    </row>
    <row r="360">
      <c r="A360" s="3" t="s">
        <v>25</v>
      </c>
      <c r="B360" s="3" t="s">
        <v>8</v>
      </c>
      <c r="C360" s="3" t="s">
        <v>19</v>
      </c>
      <c r="D360" s="3" t="s">
        <v>18</v>
      </c>
      <c r="E360" s="3" t="s">
        <v>14</v>
      </c>
      <c r="F360" s="3">
        <v>153200.0</v>
      </c>
    </row>
    <row r="361">
      <c r="A361" s="3" t="s">
        <v>25</v>
      </c>
      <c r="B361" s="3" t="s">
        <v>8</v>
      </c>
      <c r="C361" s="3" t="s">
        <v>19</v>
      </c>
      <c r="D361" s="3" t="s">
        <v>18</v>
      </c>
      <c r="E361" s="3" t="s">
        <v>15</v>
      </c>
      <c r="F361" s="3">
        <v>119800.0</v>
      </c>
    </row>
    <row r="362">
      <c r="A362" s="3" t="s">
        <v>25</v>
      </c>
      <c r="B362" s="3" t="s">
        <v>8</v>
      </c>
      <c r="C362" s="3" t="s">
        <v>20</v>
      </c>
      <c r="D362" s="3" t="s">
        <v>10</v>
      </c>
      <c r="E362" s="3" t="s">
        <v>11</v>
      </c>
      <c r="F362" s="3">
        <v>247700.0</v>
      </c>
    </row>
    <row r="363">
      <c r="A363" s="3" t="s">
        <v>25</v>
      </c>
      <c r="B363" s="3" t="s">
        <v>8</v>
      </c>
      <c r="C363" s="3" t="s">
        <v>20</v>
      </c>
      <c r="D363" s="3" t="s">
        <v>10</v>
      </c>
      <c r="E363" s="3" t="s">
        <v>12</v>
      </c>
      <c r="F363" s="3">
        <v>243900.0</v>
      </c>
    </row>
    <row r="364">
      <c r="A364" s="3" t="s">
        <v>25</v>
      </c>
      <c r="B364" s="3" t="s">
        <v>8</v>
      </c>
      <c r="C364" s="3" t="s">
        <v>20</v>
      </c>
      <c r="D364" s="3" t="s">
        <v>10</v>
      </c>
      <c r="E364" s="3" t="s">
        <v>13</v>
      </c>
      <c r="F364" s="3">
        <v>396000.0</v>
      </c>
    </row>
    <row r="365">
      <c r="A365" s="3" t="s">
        <v>25</v>
      </c>
      <c r="B365" s="3" t="s">
        <v>8</v>
      </c>
      <c r="C365" s="3" t="s">
        <v>20</v>
      </c>
      <c r="D365" s="3" t="s">
        <v>10</v>
      </c>
      <c r="E365" s="3" t="s">
        <v>14</v>
      </c>
      <c r="F365" s="3">
        <v>361700.0</v>
      </c>
    </row>
    <row r="366">
      <c r="A366" s="3" t="s">
        <v>25</v>
      </c>
      <c r="B366" s="3" t="s">
        <v>8</v>
      </c>
      <c r="C366" s="3" t="s">
        <v>20</v>
      </c>
      <c r="D366" s="3" t="s">
        <v>10</v>
      </c>
      <c r="E366" s="3" t="s">
        <v>15</v>
      </c>
      <c r="F366" s="3">
        <v>306100.0</v>
      </c>
    </row>
    <row r="367">
      <c r="A367" s="3" t="s">
        <v>25</v>
      </c>
      <c r="B367" s="3" t="s">
        <v>8</v>
      </c>
      <c r="C367" s="3" t="s">
        <v>20</v>
      </c>
      <c r="D367" s="3" t="s">
        <v>16</v>
      </c>
      <c r="E367" s="3" t="s">
        <v>11</v>
      </c>
      <c r="F367" s="3">
        <v>383700.0</v>
      </c>
    </row>
    <row r="368">
      <c r="A368" s="3" t="s">
        <v>25</v>
      </c>
      <c r="B368" s="3" t="s">
        <v>8</v>
      </c>
      <c r="C368" s="3" t="s">
        <v>20</v>
      </c>
      <c r="D368" s="3" t="s">
        <v>16</v>
      </c>
      <c r="E368" s="3" t="s">
        <v>12</v>
      </c>
      <c r="F368" s="3">
        <v>197700.0</v>
      </c>
    </row>
    <row r="369">
      <c r="A369" s="3" t="s">
        <v>25</v>
      </c>
      <c r="B369" s="3" t="s">
        <v>8</v>
      </c>
      <c r="C369" s="3" t="s">
        <v>20</v>
      </c>
      <c r="D369" s="3" t="s">
        <v>16</v>
      </c>
      <c r="E369" s="3" t="s">
        <v>13</v>
      </c>
      <c r="F369" s="3">
        <v>116100.0</v>
      </c>
    </row>
    <row r="370">
      <c r="A370" s="3" t="s">
        <v>25</v>
      </c>
      <c r="B370" s="3" t="s">
        <v>8</v>
      </c>
      <c r="C370" s="3" t="s">
        <v>20</v>
      </c>
      <c r="D370" s="3" t="s">
        <v>16</v>
      </c>
      <c r="E370" s="3" t="s">
        <v>14</v>
      </c>
      <c r="F370" s="3">
        <v>376600.0</v>
      </c>
    </row>
    <row r="371">
      <c r="A371" s="3" t="s">
        <v>25</v>
      </c>
      <c r="B371" s="3" t="s">
        <v>8</v>
      </c>
      <c r="C371" s="3" t="s">
        <v>20</v>
      </c>
      <c r="D371" s="3" t="s">
        <v>16</v>
      </c>
      <c r="E371" s="3" t="s">
        <v>15</v>
      </c>
      <c r="F371" s="3">
        <v>153300.0</v>
      </c>
    </row>
    <row r="372">
      <c r="A372" s="3" t="s">
        <v>25</v>
      </c>
      <c r="B372" s="3" t="s">
        <v>8</v>
      </c>
      <c r="C372" s="3" t="s">
        <v>20</v>
      </c>
      <c r="D372" s="3" t="s">
        <v>17</v>
      </c>
      <c r="E372" s="3" t="s">
        <v>11</v>
      </c>
      <c r="F372" s="3">
        <v>232700.0</v>
      </c>
    </row>
    <row r="373">
      <c r="A373" s="3" t="s">
        <v>25</v>
      </c>
      <c r="B373" s="3" t="s">
        <v>8</v>
      </c>
      <c r="C373" s="3" t="s">
        <v>20</v>
      </c>
      <c r="D373" s="3" t="s">
        <v>17</v>
      </c>
      <c r="E373" s="3" t="s">
        <v>12</v>
      </c>
      <c r="F373" s="3">
        <v>206300.0</v>
      </c>
    </row>
    <row r="374">
      <c r="A374" s="3" t="s">
        <v>25</v>
      </c>
      <c r="B374" s="3" t="s">
        <v>8</v>
      </c>
      <c r="C374" s="3" t="s">
        <v>20</v>
      </c>
      <c r="D374" s="3" t="s">
        <v>17</v>
      </c>
      <c r="E374" s="3" t="s">
        <v>13</v>
      </c>
      <c r="F374" s="3">
        <v>272500.0</v>
      </c>
    </row>
    <row r="375">
      <c r="A375" s="3" t="s">
        <v>25</v>
      </c>
      <c r="B375" s="3" t="s">
        <v>8</v>
      </c>
      <c r="C375" s="3" t="s">
        <v>20</v>
      </c>
      <c r="D375" s="3" t="s">
        <v>17</v>
      </c>
      <c r="E375" s="3" t="s">
        <v>14</v>
      </c>
      <c r="F375" s="3">
        <v>397300.0</v>
      </c>
    </row>
    <row r="376">
      <c r="A376" s="3" t="s">
        <v>25</v>
      </c>
      <c r="B376" s="3" t="s">
        <v>8</v>
      </c>
      <c r="C376" s="3" t="s">
        <v>20</v>
      </c>
      <c r="D376" s="3" t="s">
        <v>17</v>
      </c>
      <c r="E376" s="3" t="s">
        <v>15</v>
      </c>
      <c r="F376" s="3">
        <v>373800.0</v>
      </c>
    </row>
    <row r="377">
      <c r="A377" s="3" t="s">
        <v>25</v>
      </c>
      <c r="B377" s="3" t="s">
        <v>8</v>
      </c>
      <c r="C377" s="3" t="s">
        <v>20</v>
      </c>
      <c r="D377" s="3" t="s">
        <v>18</v>
      </c>
      <c r="E377" s="3" t="s">
        <v>11</v>
      </c>
      <c r="F377" s="3">
        <v>195500.0</v>
      </c>
    </row>
    <row r="378">
      <c r="A378" s="3" t="s">
        <v>25</v>
      </c>
      <c r="B378" s="3" t="s">
        <v>8</v>
      </c>
      <c r="C378" s="3" t="s">
        <v>20</v>
      </c>
      <c r="D378" s="3" t="s">
        <v>18</v>
      </c>
      <c r="E378" s="3" t="s">
        <v>12</v>
      </c>
      <c r="F378" s="3">
        <v>108200.0</v>
      </c>
    </row>
    <row r="379">
      <c r="A379" s="3" t="s">
        <v>25</v>
      </c>
      <c r="B379" s="3" t="s">
        <v>8</v>
      </c>
      <c r="C379" s="3" t="s">
        <v>20</v>
      </c>
      <c r="D379" s="3" t="s">
        <v>18</v>
      </c>
      <c r="E379" s="3" t="s">
        <v>13</v>
      </c>
      <c r="F379" s="3">
        <v>330400.0</v>
      </c>
    </row>
    <row r="380">
      <c r="A380" s="3" t="s">
        <v>25</v>
      </c>
      <c r="B380" s="3" t="s">
        <v>8</v>
      </c>
      <c r="C380" s="3" t="s">
        <v>20</v>
      </c>
      <c r="D380" s="3" t="s">
        <v>18</v>
      </c>
      <c r="E380" s="3" t="s">
        <v>14</v>
      </c>
      <c r="F380" s="3">
        <v>217300.0</v>
      </c>
    </row>
    <row r="381">
      <c r="A381" s="3" t="s">
        <v>25</v>
      </c>
      <c r="B381" s="3" t="s">
        <v>8</v>
      </c>
      <c r="C381" s="3" t="s">
        <v>20</v>
      </c>
      <c r="D381" s="3" t="s">
        <v>18</v>
      </c>
      <c r="E381" s="3" t="s">
        <v>15</v>
      </c>
      <c r="F381" s="3">
        <v>174100.0</v>
      </c>
    </row>
    <row r="382">
      <c r="A382" s="3" t="s">
        <v>25</v>
      </c>
      <c r="B382" s="3" t="s">
        <v>8</v>
      </c>
      <c r="C382" s="3" t="s">
        <v>21</v>
      </c>
      <c r="D382" s="3" t="s">
        <v>10</v>
      </c>
      <c r="E382" s="3" t="s">
        <v>11</v>
      </c>
      <c r="F382" s="3">
        <v>299500.0</v>
      </c>
    </row>
    <row r="383">
      <c r="A383" s="3" t="s">
        <v>25</v>
      </c>
      <c r="B383" s="3" t="s">
        <v>8</v>
      </c>
      <c r="C383" s="3" t="s">
        <v>21</v>
      </c>
      <c r="D383" s="3" t="s">
        <v>10</v>
      </c>
      <c r="E383" s="3" t="s">
        <v>12</v>
      </c>
      <c r="F383" s="3">
        <v>284700.0</v>
      </c>
    </row>
    <row r="384">
      <c r="A384" s="3" t="s">
        <v>25</v>
      </c>
      <c r="B384" s="3" t="s">
        <v>8</v>
      </c>
      <c r="C384" s="3" t="s">
        <v>21</v>
      </c>
      <c r="D384" s="3" t="s">
        <v>10</v>
      </c>
      <c r="E384" s="3" t="s">
        <v>13</v>
      </c>
      <c r="F384" s="3">
        <v>111500.0</v>
      </c>
    </row>
    <row r="385">
      <c r="A385" s="3" t="s">
        <v>25</v>
      </c>
      <c r="B385" s="3" t="s">
        <v>8</v>
      </c>
      <c r="C385" s="3" t="s">
        <v>21</v>
      </c>
      <c r="D385" s="3" t="s">
        <v>10</v>
      </c>
      <c r="E385" s="3" t="s">
        <v>14</v>
      </c>
      <c r="F385" s="3">
        <v>244200.0</v>
      </c>
    </row>
    <row r="386">
      <c r="A386" s="3" t="s">
        <v>25</v>
      </c>
      <c r="B386" s="3" t="s">
        <v>8</v>
      </c>
      <c r="C386" s="3" t="s">
        <v>21</v>
      </c>
      <c r="D386" s="3" t="s">
        <v>10</v>
      </c>
      <c r="E386" s="3" t="s">
        <v>15</v>
      </c>
      <c r="F386" s="3">
        <v>263100.0</v>
      </c>
    </row>
    <row r="387">
      <c r="A387" s="3" t="s">
        <v>25</v>
      </c>
      <c r="B387" s="3" t="s">
        <v>8</v>
      </c>
      <c r="C387" s="3" t="s">
        <v>21</v>
      </c>
      <c r="D387" s="3" t="s">
        <v>16</v>
      </c>
      <c r="E387" s="3" t="s">
        <v>11</v>
      </c>
      <c r="F387" s="3">
        <v>145100.0</v>
      </c>
    </row>
    <row r="388">
      <c r="A388" s="3" t="s">
        <v>25</v>
      </c>
      <c r="B388" s="3" t="s">
        <v>8</v>
      </c>
      <c r="C388" s="3" t="s">
        <v>21</v>
      </c>
      <c r="D388" s="3" t="s">
        <v>16</v>
      </c>
      <c r="E388" s="3" t="s">
        <v>12</v>
      </c>
      <c r="F388" s="3">
        <v>173800.0</v>
      </c>
    </row>
    <row r="389">
      <c r="A389" s="3" t="s">
        <v>25</v>
      </c>
      <c r="B389" s="3" t="s">
        <v>8</v>
      </c>
      <c r="C389" s="3" t="s">
        <v>21</v>
      </c>
      <c r="D389" s="3" t="s">
        <v>16</v>
      </c>
      <c r="E389" s="3" t="s">
        <v>13</v>
      </c>
      <c r="F389" s="3">
        <v>375000.0</v>
      </c>
    </row>
    <row r="390">
      <c r="A390" s="3" t="s">
        <v>25</v>
      </c>
      <c r="B390" s="3" t="s">
        <v>8</v>
      </c>
      <c r="C390" s="3" t="s">
        <v>21</v>
      </c>
      <c r="D390" s="3" t="s">
        <v>16</v>
      </c>
      <c r="E390" s="3" t="s">
        <v>14</v>
      </c>
      <c r="F390" s="3">
        <v>113500.0</v>
      </c>
    </row>
    <row r="391">
      <c r="A391" s="3" t="s">
        <v>25</v>
      </c>
      <c r="B391" s="3" t="s">
        <v>8</v>
      </c>
      <c r="C391" s="3" t="s">
        <v>21</v>
      </c>
      <c r="D391" s="3" t="s">
        <v>16</v>
      </c>
      <c r="E391" s="3" t="s">
        <v>15</v>
      </c>
      <c r="F391" s="3">
        <v>144900.0</v>
      </c>
    </row>
    <row r="392">
      <c r="A392" s="3" t="s">
        <v>25</v>
      </c>
      <c r="B392" s="3" t="s">
        <v>8</v>
      </c>
      <c r="C392" s="3" t="s">
        <v>21</v>
      </c>
      <c r="D392" s="3" t="s">
        <v>17</v>
      </c>
      <c r="E392" s="3" t="s">
        <v>11</v>
      </c>
      <c r="F392" s="3">
        <v>204700.0</v>
      </c>
    </row>
    <row r="393">
      <c r="A393" s="3" t="s">
        <v>25</v>
      </c>
      <c r="B393" s="3" t="s">
        <v>8</v>
      </c>
      <c r="C393" s="3" t="s">
        <v>21</v>
      </c>
      <c r="D393" s="3" t="s">
        <v>17</v>
      </c>
      <c r="E393" s="3" t="s">
        <v>12</v>
      </c>
      <c r="F393" s="3">
        <v>121300.0</v>
      </c>
    </row>
    <row r="394">
      <c r="A394" s="3" t="s">
        <v>25</v>
      </c>
      <c r="B394" s="3" t="s">
        <v>8</v>
      </c>
      <c r="C394" s="3" t="s">
        <v>21</v>
      </c>
      <c r="D394" s="3" t="s">
        <v>17</v>
      </c>
      <c r="E394" s="3" t="s">
        <v>13</v>
      </c>
      <c r="F394" s="3">
        <v>362200.0</v>
      </c>
    </row>
    <row r="395">
      <c r="A395" s="3" t="s">
        <v>25</v>
      </c>
      <c r="B395" s="3" t="s">
        <v>8</v>
      </c>
      <c r="C395" s="3" t="s">
        <v>21</v>
      </c>
      <c r="D395" s="3" t="s">
        <v>17</v>
      </c>
      <c r="E395" s="3" t="s">
        <v>14</v>
      </c>
      <c r="F395" s="3">
        <v>337400.0</v>
      </c>
    </row>
    <row r="396">
      <c r="A396" s="3" t="s">
        <v>25</v>
      </c>
      <c r="B396" s="3" t="s">
        <v>8</v>
      </c>
      <c r="C396" s="3" t="s">
        <v>21</v>
      </c>
      <c r="D396" s="3" t="s">
        <v>17</v>
      </c>
      <c r="E396" s="3" t="s">
        <v>15</v>
      </c>
      <c r="F396" s="3">
        <v>174700.0</v>
      </c>
    </row>
    <row r="397">
      <c r="A397" s="3" t="s">
        <v>25</v>
      </c>
      <c r="B397" s="3" t="s">
        <v>8</v>
      </c>
      <c r="C397" s="3" t="s">
        <v>21</v>
      </c>
      <c r="D397" s="3" t="s">
        <v>18</v>
      </c>
      <c r="E397" s="3" t="s">
        <v>11</v>
      </c>
      <c r="F397" s="3">
        <v>336200.0</v>
      </c>
    </row>
    <row r="398">
      <c r="A398" s="3" t="s">
        <v>25</v>
      </c>
      <c r="B398" s="3" t="s">
        <v>8</v>
      </c>
      <c r="C398" s="3" t="s">
        <v>21</v>
      </c>
      <c r="D398" s="3" t="s">
        <v>18</v>
      </c>
      <c r="E398" s="3" t="s">
        <v>12</v>
      </c>
      <c r="F398" s="3">
        <v>229300.0</v>
      </c>
    </row>
    <row r="399">
      <c r="A399" s="3" t="s">
        <v>25</v>
      </c>
      <c r="B399" s="3" t="s">
        <v>8</v>
      </c>
      <c r="C399" s="3" t="s">
        <v>21</v>
      </c>
      <c r="D399" s="3" t="s">
        <v>18</v>
      </c>
      <c r="E399" s="3" t="s">
        <v>13</v>
      </c>
      <c r="F399" s="3">
        <v>273400.0</v>
      </c>
    </row>
    <row r="400">
      <c r="A400" s="3" t="s">
        <v>25</v>
      </c>
      <c r="B400" s="3" t="s">
        <v>8</v>
      </c>
      <c r="C400" s="3" t="s">
        <v>21</v>
      </c>
      <c r="D400" s="3" t="s">
        <v>18</v>
      </c>
      <c r="E400" s="3" t="s">
        <v>14</v>
      </c>
      <c r="F400" s="3">
        <v>178200.0</v>
      </c>
    </row>
    <row r="401">
      <c r="A401" s="3" t="s">
        <v>25</v>
      </c>
      <c r="B401" s="3" t="s">
        <v>8</v>
      </c>
      <c r="C401" s="3" t="s">
        <v>21</v>
      </c>
      <c r="D401" s="3" t="s">
        <v>18</v>
      </c>
      <c r="E401" s="3" t="s">
        <v>15</v>
      </c>
      <c r="F401" s="3">
        <v>373700.0</v>
      </c>
    </row>
    <row r="402">
      <c r="A402" s="3" t="s">
        <v>25</v>
      </c>
      <c r="B402" s="3" t="s">
        <v>22</v>
      </c>
      <c r="C402" s="3" t="s">
        <v>9</v>
      </c>
      <c r="D402" s="3" t="s">
        <v>10</v>
      </c>
      <c r="E402" s="3" t="s">
        <v>11</v>
      </c>
      <c r="F402" s="3">
        <v>381000.0</v>
      </c>
    </row>
    <row r="403">
      <c r="A403" s="3" t="s">
        <v>25</v>
      </c>
      <c r="B403" s="3" t="s">
        <v>22</v>
      </c>
      <c r="C403" s="3" t="s">
        <v>9</v>
      </c>
      <c r="D403" s="3" t="s">
        <v>10</v>
      </c>
      <c r="E403" s="3" t="s">
        <v>12</v>
      </c>
      <c r="F403" s="3">
        <v>199500.0</v>
      </c>
    </row>
    <row r="404">
      <c r="A404" s="3" t="s">
        <v>25</v>
      </c>
      <c r="B404" s="3" t="s">
        <v>22</v>
      </c>
      <c r="C404" s="3" t="s">
        <v>9</v>
      </c>
      <c r="D404" s="3" t="s">
        <v>10</v>
      </c>
      <c r="E404" s="3" t="s">
        <v>13</v>
      </c>
      <c r="F404" s="3">
        <v>110400.0</v>
      </c>
    </row>
    <row r="405">
      <c r="A405" s="3" t="s">
        <v>25</v>
      </c>
      <c r="B405" s="3" t="s">
        <v>22</v>
      </c>
      <c r="C405" s="3" t="s">
        <v>9</v>
      </c>
      <c r="D405" s="3" t="s">
        <v>10</v>
      </c>
      <c r="E405" s="3" t="s">
        <v>14</v>
      </c>
      <c r="F405" s="3">
        <v>359300.0</v>
      </c>
    </row>
    <row r="406">
      <c r="A406" s="3" t="s">
        <v>25</v>
      </c>
      <c r="B406" s="3" t="s">
        <v>22</v>
      </c>
      <c r="C406" s="3" t="s">
        <v>9</v>
      </c>
      <c r="D406" s="3" t="s">
        <v>10</v>
      </c>
      <c r="E406" s="3" t="s">
        <v>15</v>
      </c>
      <c r="F406" s="3">
        <v>304500.0</v>
      </c>
    </row>
    <row r="407">
      <c r="A407" s="3" t="s">
        <v>25</v>
      </c>
      <c r="B407" s="3" t="s">
        <v>22</v>
      </c>
      <c r="C407" s="3" t="s">
        <v>9</v>
      </c>
      <c r="D407" s="3" t="s">
        <v>16</v>
      </c>
      <c r="E407" s="3" t="s">
        <v>11</v>
      </c>
      <c r="F407" s="3">
        <v>350500.0</v>
      </c>
    </row>
    <row r="408">
      <c r="A408" s="3" t="s">
        <v>25</v>
      </c>
      <c r="B408" s="3" t="s">
        <v>22</v>
      </c>
      <c r="C408" s="3" t="s">
        <v>9</v>
      </c>
      <c r="D408" s="3" t="s">
        <v>16</v>
      </c>
      <c r="E408" s="3" t="s">
        <v>12</v>
      </c>
      <c r="F408" s="3">
        <v>134500.0</v>
      </c>
    </row>
    <row r="409">
      <c r="A409" s="3" t="s">
        <v>25</v>
      </c>
      <c r="B409" s="3" t="s">
        <v>22</v>
      </c>
      <c r="C409" s="3" t="s">
        <v>9</v>
      </c>
      <c r="D409" s="3" t="s">
        <v>16</v>
      </c>
      <c r="E409" s="3" t="s">
        <v>13</v>
      </c>
      <c r="F409" s="3">
        <v>113600.0</v>
      </c>
    </row>
    <row r="410">
      <c r="A410" s="3" t="s">
        <v>25</v>
      </c>
      <c r="B410" s="3" t="s">
        <v>22</v>
      </c>
      <c r="C410" s="3" t="s">
        <v>9</v>
      </c>
      <c r="D410" s="3" t="s">
        <v>16</v>
      </c>
      <c r="E410" s="3" t="s">
        <v>14</v>
      </c>
      <c r="F410" s="3">
        <v>228500.0</v>
      </c>
    </row>
    <row r="411">
      <c r="A411" s="3" t="s">
        <v>25</v>
      </c>
      <c r="B411" s="3" t="s">
        <v>22</v>
      </c>
      <c r="C411" s="3" t="s">
        <v>9</v>
      </c>
      <c r="D411" s="3" t="s">
        <v>16</v>
      </c>
      <c r="E411" s="3" t="s">
        <v>15</v>
      </c>
      <c r="F411" s="3">
        <v>337000.0</v>
      </c>
    </row>
    <row r="412">
      <c r="A412" s="3" t="s">
        <v>25</v>
      </c>
      <c r="B412" s="3" t="s">
        <v>22</v>
      </c>
      <c r="C412" s="3" t="s">
        <v>9</v>
      </c>
      <c r="D412" s="3" t="s">
        <v>17</v>
      </c>
      <c r="E412" s="3" t="s">
        <v>11</v>
      </c>
      <c r="F412" s="3">
        <v>262400.0</v>
      </c>
    </row>
    <row r="413">
      <c r="A413" s="3" t="s">
        <v>25</v>
      </c>
      <c r="B413" s="3" t="s">
        <v>22</v>
      </c>
      <c r="C413" s="3" t="s">
        <v>9</v>
      </c>
      <c r="D413" s="3" t="s">
        <v>17</v>
      </c>
      <c r="E413" s="3" t="s">
        <v>12</v>
      </c>
      <c r="F413" s="3">
        <v>243100.0</v>
      </c>
    </row>
    <row r="414">
      <c r="A414" s="3" t="s">
        <v>25</v>
      </c>
      <c r="B414" s="3" t="s">
        <v>22</v>
      </c>
      <c r="C414" s="3" t="s">
        <v>9</v>
      </c>
      <c r="D414" s="3" t="s">
        <v>17</v>
      </c>
      <c r="E414" s="3" t="s">
        <v>13</v>
      </c>
      <c r="F414" s="3">
        <v>189700.0</v>
      </c>
    </row>
    <row r="415">
      <c r="A415" s="3" t="s">
        <v>25</v>
      </c>
      <c r="B415" s="3" t="s">
        <v>22</v>
      </c>
      <c r="C415" s="3" t="s">
        <v>9</v>
      </c>
      <c r="D415" s="3" t="s">
        <v>17</v>
      </c>
      <c r="E415" s="3" t="s">
        <v>14</v>
      </c>
      <c r="F415" s="3">
        <v>335100.0</v>
      </c>
    </row>
    <row r="416">
      <c r="A416" s="3" t="s">
        <v>25</v>
      </c>
      <c r="B416" s="3" t="s">
        <v>22</v>
      </c>
      <c r="C416" s="3" t="s">
        <v>9</v>
      </c>
      <c r="D416" s="3" t="s">
        <v>17</v>
      </c>
      <c r="E416" s="3" t="s">
        <v>15</v>
      </c>
      <c r="F416" s="3">
        <v>375000.0</v>
      </c>
    </row>
    <row r="417">
      <c r="A417" s="3" t="s">
        <v>25</v>
      </c>
      <c r="B417" s="3" t="s">
        <v>22</v>
      </c>
      <c r="C417" s="3" t="s">
        <v>9</v>
      </c>
      <c r="D417" s="3" t="s">
        <v>18</v>
      </c>
      <c r="E417" s="3" t="s">
        <v>11</v>
      </c>
      <c r="F417" s="3">
        <v>359600.0</v>
      </c>
    </row>
    <row r="418">
      <c r="A418" s="3" t="s">
        <v>25</v>
      </c>
      <c r="B418" s="3" t="s">
        <v>22</v>
      </c>
      <c r="C418" s="3" t="s">
        <v>9</v>
      </c>
      <c r="D418" s="3" t="s">
        <v>18</v>
      </c>
      <c r="E418" s="3" t="s">
        <v>12</v>
      </c>
      <c r="F418" s="3">
        <v>236900.0</v>
      </c>
    </row>
    <row r="419">
      <c r="A419" s="3" t="s">
        <v>25</v>
      </c>
      <c r="B419" s="3" t="s">
        <v>22</v>
      </c>
      <c r="C419" s="3" t="s">
        <v>9</v>
      </c>
      <c r="D419" s="3" t="s">
        <v>18</v>
      </c>
      <c r="E419" s="3" t="s">
        <v>13</v>
      </c>
      <c r="F419" s="3">
        <v>352300.0</v>
      </c>
    </row>
    <row r="420">
      <c r="A420" s="3" t="s">
        <v>25</v>
      </c>
      <c r="B420" s="3" t="s">
        <v>22</v>
      </c>
      <c r="C420" s="3" t="s">
        <v>9</v>
      </c>
      <c r="D420" s="3" t="s">
        <v>18</v>
      </c>
      <c r="E420" s="3" t="s">
        <v>14</v>
      </c>
      <c r="F420" s="3">
        <v>263000.0</v>
      </c>
    </row>
    <row r="421">
      <c r="A421" s="3" t="s">
        <v>25</v>
      </c>
      <c r="B421" s="3" t="s">
        <v>22</v>
      </c>
      <c r="C421" s="3" t="s">
        <v>9</v>
      </c>
      <c r="D421" s="3" t="s">
        <v>18</v>
      </c>
      <c r="E421" s="3" t="s">
        <v>15</v>
      </c>
      <c r="F421" s="3">
        <v>263600.0</v>
      </c>
    </row>
    <row r="422">
      <c r="A422" s="3" t="s">
        <v>25</v>
      </c>
      <c r="B422" s="3" t="s">
        <v>22</v>
      </c>
      <c r="C422" s="3" t="s">
        <v>19</v>
      </c>
      <c r="D422" s="3" t="s">
        <v>10</v>
      </c>
      <c r="E422" s="3" t="s">
        <v>11</v>
      </c>
      <c r="F422" s="3">
        <v>248900.0</v>
      </c>
    </row>
    <row r="423">
      <c r="A423" s="3" t="s">
        <v>25</v>
      </c>
      <c r="B423" s="3" t="s">
        <v>22</v>
      </c>
      <c r="C423" s="3" t="s">
        <v>19</v>
      </c>
      <c r="D423" s="3" t="s">
        <v>10</v>
      </c>
      <c r="E423" s="3" t="s">
        <v>12</v>
      </c>
      <c r="F423" s="3">
        <v>395000.0</v>
      </c>
    </row>
    <row r="424">
      <c r="A424" s="3" t="s">
        <v>25</v>
      </c>
      <c r="B424" s="3" t="s">
        <v>22</v>
      </c>
      <c r="C424" s="3" t="s">
        <v>19</v>
      </c>
      <c r="D424" s="3" t="s">
        <v>10</v>
      </c>
      <c r="E424" s="3" t="s">
        <v>13</v>
      </c>
      <c r="F424" s="3">
        <v>261000.0</v>
      </c>
    </row>
    <row r="425">
      <c r="A425" s="3" t="s">
        <v>25</v>
      </c>
      <c r="B425" s="3" t="s">
        <v>22</v>
      </c>
      <c r="C425" s="3" t="s">
        <v>19</v>
      </c>
      <c r="D425" s="3" t="s">
        <v>10</v>
      </c>
      <c r="E425" s="3" t="s">
        <v>14</v>
      </c>
      <c r="F425" s="3">
        <v>221000.0</v>
      </c>
    </row>
    <row r="426">
      <c r="A426" s="3" t="s">
        <v>25</v>
      </c>
      <c r="B426" s="3" t="s">
        <v>22</v>
      </c>
      <c r="C426" s="3" t="s">
        <v>19</v>
      </c>
      <c r="D426" s="3" t="s">
        <v>10</v>
      </c>
      <c r="E426" s="3" t="s">
        <v>15</v>
      </c>
      <c r="F426" s="3">
        <v>326400.0</v>
      </c>
    </row>
    <row r="427">
      <c r="A427" s="3" t="s">
        <v>25</v>
      </c>
      <c r="B427" s="3" t="s">
        <v>22</v>
      </c>
      <c r="C427" s="3" t="s">
        <v>19</v>
      </c>
      <c r="D427" s="3" t="s">
        <v>16</v>
      </c>
      <c r="E427" s="3" t="s">
        <v>11</v>
      </c>
      <c r="F427" s="3">
        <v>374700.0</v>
      </c>
    </row>
    <row r="428">
      <c r="A428" s="3" t="s">
        <v>25</v>
      </c>
      <c r="B428" s="3" t="s">
        <v>22</v>
      </c>
      <c r="C428" s="3" t="s">
        <v>19</v>
      </c>
      <c r="D428" s="3" t="s">
        <v>16</v>
      </c>
      <c r="E428" s="3" t="s">
        <v>12</v>
      </c>
      <c r="F428" s="3">
        <v>195900.0</v>
      </c>
    </row>
    <row r="429">
      <c r="A429" s="3" t="s">
        <v>25</v>
      </c>
      <c r="B429" s="3" t="s">
        <v>22</v>
      </c>
      <c r="C429" s="3" t="s">
        <v>19</v>
      </c>
      <c r="D429" s="3" t="s">
        <v>16</v>
      </c>
      <c r="E429" s="3" t="s">
        <v>13</v>
      </c>
      <c r="F429" s="3">
        <v>374900.0</v>
      </c>
    </row>
    <row r="430">
      <c r="A430" s="3" t="s">
        <v>25</v>
      </c>
      <c r="B430" s="3" t="s">
        <v>22</v>
      </c>
      <c r="C430" s="3" t="s">
        <v>19</v>
      </c>
      <c r="D430" s="3" t="s">
        <v>16</v>
      </c>
      <c r="E430" s="3" t="s">
        <v>14</v>
      </c>
      <c r="F430" s="3">
        <v>301400.0</v>
      </c>
    </row>
    <row r="431">
      <c r="A431" s="3" t="s">
        <v>25</v>
      </c>
      <c r="B431" s="3" t="s">
        <v>22</v>
      </c>
      <c r="C431" s="3" t="s">
        <v>19</v>
      </c>
      <c r="D431" s="3" t="s">
        <v>16</v>
      </c>
      <c r="E431" s="3" t="s">
        <v>15</v>
      </c>
      <c r="F431" s="3">
        <v>284300.0</v>
      </c>
    </row>
    <row r="432">
      <c r="A432" s="3" t="s">
        <v>25</v>
      </c>
      <c r="B432" s="3" t="s">
        <v>22</v>
      </c>
      <c r="C432" s="3" t="s">
        <v>19</v>
      </c>
      <c r="D432" s="3" t="s">
        <v>17</v>
      </c>
      <c r="E432" s="3" t="s">
        <v>11</v>
      </c>
      <c r="F432" s="3">
        <v>262000.0</v>
      </c>
    </row>
    <row r="433">
      <c r="A433" s="3" t="s">
        <v>25</v>
      </c>
      <c r="B433" s="3" t="s">
        <v>22</v>
      </c>
      <c r="C433" s="3" t="s">
        <v>19</v>
      </c>
      <c r="D433" s="3" t="s">
        <v>17</v>
      </c>
      <c r="E433" s="3" t="s">
        <v>12</v>
      </c>
      <c r="F433" s="3">
        <v>376400.0</v>
      </c>
    </row>
    <row r="434">
      <c r="A434" s="3" t="s">
        <v>25</v>
      </c>
      <c r="B434" s="3" t="s">
        <v>22</v>
      </c>
      <c r="C434" s="3" t="s">
        <v>19</v>
      </c>
      <c r="D434" s="3" t="s">
        <v>17</v>
      </c>
      <c r="E434" s="3" t="s">
        <v>13</v>
      </c>
      <c r="F434" s="3">
        <v>379200.0</v>
      </c>
    </row>
    <row r="435">
      <c r="A435" s="3" t="s">
        <v>25</v>
      </c>
      <c r="B435" s="3" t="s">
        <v>22</v>
      </c>
      <c r="C435" s="3" t="s">
        <v>19</v>
      </c>
      <c r="D435" s="3" t="s">
        <v>17</v>
      </c>
      <c r="E435" s="3" t="s">
        <v>14</v>
      </c>
      <c r="F435" s="3">
        <v>131200.0</v>
      </c>
    </row>
    <row r="436">
      <c r="A436" s="3" t="s">
        <v>25</v>
      </c>
      <c r="B436" s="3" t="s">
        <v>22</v>
      </c>
      <c r="C436" s="3" t="s">
        <v>19</v>
      </c>
      <c r="D436" s="3" t="s">
        <v>17</v>
      </c>
      <c r="E436" s="3" t="s">
        <v>15</v>
      </c>
      <c r="F436" s="3">
        <v>169700.0</v>
      </c>
    </row>
    <row r="437">
      <c r="A437" s="3" t="s">
        <v>25</v>
      </c>
      <c r="B437" s="3" t="s">
        <v>22</v>
      </c>
      <c r="C437" s="3" t="s">
        <v>19</v>
      </c>
      <c r="D437" s="3" t="s">
        <v>18</v>
      </c>
      <c r="E437" s="3" t="s">
        <v>11</v>
      </c>
      <c r="F437" s="3">
        <v>272700.0</v>
      </c>
    </row>
    <row r="438">
      <c r="A438" s="3" t="s">
        <v>25</v>
      </c>
      <c r="B438" s="3" t="s">
        <v>22</v>
      </c>
      <c r="C438" s="3" t="s">
        <v>19</v>
      </c>
      <c r="D438" s="3" t="s">
        <v>18</v>
      </c>
      <c r="E438" s="3" t="s">
        <v>12</v>
      </c>
      <c r="F438" s="3">
        <v>207900.0</v>
      </c>
    </row>
    <row r="439">
      <c r="A439" s="3" t="s">
        <v>25</v>
      </c>
      <c r="B439" s="3" t="s">
        <v>22</v>
      </c>
      <c r="C439" s="3" t="s">
        <v>19</v>
      </c>
      <c r="D439" s="3" t="s">
        <v>18</v>
      </c>
      <c r="E439" s="3" t="s">
        <v>13</v>
      </c>
      <c r="F439" s="3">
        <v>151500.0</v>
      </c>
    </row>
    <row r="440">
      <c r="A440" s="3" t="s">
        <v>25</v>
      </c>
      <c r="B440" s="3" t="s">
        <v>22</v>
      </c>
      <c r="C440" s="3" t="s">
        <v>19</v>
      </c>
      <c r="D440" s="3" t="s">
        <v>18</v>
      </c>
      <c r="E440" s="3" t="s">
        <v>14</v>
      </c>
      <c r="F440" s="3">
        <v>105900.0</v>
      </c>
    </row>
    <row r="441">
      <c r="A441" s="3" t="s">
        <v>25</v>
      </c>
      <c r="B441" s="3" t="s">
        <v>22</v>
      </c>
      <c r="C441" s="3" t="s">
        <v>19</v>
      </c>
      <c r="D441" s="3" t="s">
        <v>18</v>
      </c>
      <c r="E441" s="3" t="s">
        <v>15</v>
      </c>
      <c r="F441" s="3">
        <v>175700.0</v>
      </c>
    </row>
    <row r="442">
      <c r="A442" s="3" t="s">
        <v>25</v>
      </c>
      <c r="B442" s="3" t="s">
        <v>22</v>
      </c>
      <c r="C442" s="3" t="s">
        <v>20</v>
      </c>
      <c r="D442" s="3" t="s">
        <v>10</v>
      </c>
      <c r="E442" s="3" t="s">
        <v>11</v>
      </c>
      <c r="F442" s="3">
        <v>237500.0</v>
      </c>
    </row>
    <row r="443">
      <c r="A443" s="3" t="s">
        <v>25</v>
      </c>
      <c r="B443" s="3" t="s">
        <v>22</v>
      </c>
      <c r="C443" s="3" t="s">
        <v>20</v>
      </c>
      <c r="D443" s="3" t="s">
        <v>10</v>
      </c>
      <c r="E443" s="3" t="s">
        <v>12</v>
      </c>
      <c r="F443" s="3">
        <v>131200.0</v>
      </c>
    </row>
    <row r="444">
      <c r="A444" s="3" t="s">
        <v>25</v>
      </c>
      <c r="B444" s="3" t="s">
        <v>22</v>
      </c>
      <c r="C444" s="3" t="s">
        <v>20</v>
      </c>
      <c r="D444" s="3" t="s">
        <v>10</v>
      </c>
      <c r="E444" s="3" t="s">
        <v>13</v>
      </c>
      <c r="F444" s="3">
        <v>169100.0</v>
      </c>
    </row>
    <row r="445">
      <c r="A445" s="3" t="s">
        <v>25</v>
      </c>
      <c r="B445" s="3" t="s">
        <v>22</v>
      </c>
      <c r="C445" s="3" t="s">
        <v>20</v>
      </c>
      <c r="D445" s="3" t="s">
        <v>10</v>
      </c>
      <c r="E445" s="3" t="s">
        <v>14</v>
      </c>
      <c r="F445" s="3">
        <v>335200.0</v>
      </c>
    </row>
    <row r="446">
      <c r="A446" s="3" t="s">
        <v>25</v>
      </c>
      <c r="B446" s="3" t="s">
        <v>22</v>
      </c>
      <c r="C446" s="3" t="s">
        <v>20</v>
      </c>
      <c r="D446" s="3" t="s">
        <v>10</v>
      </c>
      <c r="E446" s="3" t="s">
        <v>15</v>
      </c>
      <c r="F446" s="3">
        <v>100800.0</v>
      </c>
    </row>
    <row r="447">
      <c r="A447" s="3" t="s">
        <v>25</v>
      </c>
      <c r="B447" s="3" t="s">
        <v>22</v>
      </c>
      <c r="C447" s="3" t="s">
        <v>20</v>
      </c>
      <c r="D447" s="3" t="s">
        <v>16</v>
      </c>
      <c r="E447" s="3" t="s">
        <v>11</v>
      </c>
      <c r="F447" s="3">
        <v>337100.0</v>
      </c>
    </row>
    <row r="448">
      <c r="A448" s="3" t="s">
        <v>25</v>
      </c>
      <c r="B448" s="3" t="s">
        <v>22</v>
      </c>
      <c r="C448" s="3" t="s">
        <v>20</v>
      </c>
      <c r="D448" s="3" t="s">
        <v>16</v>
      </c>
      <c r="E448" s="3" t="s">
        <v>12</v>
      </c>
      <c r="F448" s="3">
        <v>126900.0</v>
      </c>
    </row>
    <row r="449">
      <c r="A449" s="3" t="s">
        <v>25</v>
      </c>
      <c r="B449" s="3" t="s">
        <v>22</v>
      </c>
      <c r="C449" s="3" t="s">
        <v>20</v>
      </c>
      <c r="D449" s="3" t="s">
        <v>16</v>
      </c>
      <c r="E449" s="3" t="s">
        <v>13</v>
      </c>
      <c r="F449" s="3">
        <v>266900.0</v>
      </c>
    </row>
    <row r="450">
      <c r="A450" s="3" t="s">
        <v>25</v>
      </c>
      <c r="B450" s="3" t="s">
        <v>22</v>
      </c>
      <c r="C450" s="3" t="s">
        <v>20</v>
      </c>
      <c r="D450" s="3" t="s">
        <v>16</v>
      </c>
      <c r="E450" s="3" t="s">
        <v>14</v>
      </c>
      <c r="F450" s="3">
        <v>211000.0</v>
      </c>
    </row>
    <row r="451">
      <c r="A451" s="3" t="s">
        <v>25</v>
      </c>
      <c r="B451" s="3" t="s">
        <v>22</v>
      </c>
      <c r="C451" s="3" t="s">
        <v>20</v>
      </c>
      <c r="D451" s="3" t="s">
        <v>16</v>
      </c>
      <c r="E451" s="3" t="s">
        <v>15</v>
      </c>
      <c r="F451" s="3">
        <v>310700.0</v>
      </c>
    </row>
    <row r="452">
      <c r="A452" s="3" t="s">
        <v>25</v>
      </c>
      <c r="B452" s="3" t="s">
        <v>22</v>
      </c>
      <c r="C452" s="3" t="s">
        <v>20</v>
      </c>
      <c r="D452" s="3" t="s">
        <v>17</v>
      </c>
      <c r="E452" s="3" t="s">
        <v>11</v>
      </c>
      <c r="F452" s="3">
        <v>265900.0</v>
      </c>
    </row>
    <row r="453">
      <c r="A453" s="3" t="s">
        <v>25</v>
      </c>
      <c r="B453" s="3" t="s">
        <v>22</v>
      </c>
      <c r="C453" s="3" t="s">
        <v>20</v>
      </c>
      <c r="D453" s="3" t="s">
        <v>17</v>
      </c>
      <c r="E453" s="3" t="s">
        <v>12</v>
      </c>
      <c r="F453" s="3">
        <v>230800.0</v>
      </c>
    </row>
    <row r="454">
      <c r="A454" s="3" t="s">
        <v>25</v>
      </c>
      <c r="B454" s="3" t="s">
        <v>22</v>
      </c>
      <c r="C454" s="3" t="s">
        <v>20</v>
      </c>
      <c r="D454" s="3" t="s">
        <v>17</v>
      </c>
      <c r="E454" s="3" t="s">
        <v>13</v>
      </c>
      <c r="F454" s="3">
        <v>134900.0</v>
      </c>
    </row>
    <row r="455">
      <c r="A455" s="3" t="s">
        <v>25</v>
      </c>
      <c r="B455" s="3" t="s">
        <v>22</v>
      </c>
      <c r="C455" s="3" t="s">
        <v>20</v>
      </c>
      <c r="D455" s="3" t="s">
        <v>17</v>
      </c>
      <c r="E455" s="3" t="s">
        <v>14</v>
      </c>
      <c r="F455" s="3">
        <v>194800.0</v>
      </c>
    </row>
    <row r="456">
      <c r="A456" s="3" t="s">
        <v>25</v>
      </c>
      <c r="B456" s="3" t="s">
        <v>22</v>
      </c>
      <c r="C456" s="3" t="s">
        <v>20</v>
      </c>
      <c r="D456" s="3" t="s">
        <v>17</v>
      </c>
      <c r="E456" s="3" t="s">
        <v>15</v>
      </c>
      <c r="F456" s="3">
        <v>377700.0</v>
      </c>
    </row>
    <row r="457">
      <c r="A457" s="3" t="s">
        <v>25</v>
      </c>
      <c r="B457" s="3" t="s">
        <v>22</v>
      </c>
      <c r="C457" s="3" t="s">
        <v>20</v>
      </c>
      <c r="D457" s="3" t="s">
        <v>18</v>
      </c>
      <c r="E457" s="3" t="s">
        <v>11</v>
      </c>
      <c r="F457" s="3">
        <v>226500.0</v>
      </c>
    </row>
    <row r="458">
      <c r="A458" s="3" t="s">
        <v>25</v>
      </c>
      <c r="B458" s="3" t="s">
        <v>22</v>
      </c>
      <c r="C458" s="3" t="s">
        <v>20</v>
      </c>
      <c r="D458" s="3" t="s">
        <v>18</v>
      </c>
      <c r="E458" s="3" t="s">
        <v>12</v>
      </c>
      <c r="F458" s="3">
        <v>356700.0</v>
      </c>
    </row>
    <row r="459">
      <c r="A459" s="3" t="s">
        <v>25</v>
      </c>
      <c r="B459" s="3" t="s">
        <v>22</v>
      </c>
      <c r="C459" s="3" t="s">
        <v>20</v>
      </c>
      <c r="D459" s="3" t="s">
        <v>18</v>
      </c>
      <c r="E459" s="3" t="s">
        <v>13</v>
      </c>
      <c r="F459" s="3">
        <v>258100.0</v>
      </c>
    </row>
    <row r="460">
      <c r="A460" s="3" t="s">
        <v>25</v>
      </c>
      <c r="B460" s="3" t="s">
        <v>22</v>
      </c>
      <c r="C460" s="3" t="s">
        <v>20</v>
      </c>
      <c r="D460" s="3" t="s">
        <v>18</v>
      </c>
      <c r="E460" s="3" t="s">
        <v>14</v>
      </c>
      <c r="F460" s="3">
        <v>144300.0</v>
      </c>
    </row>
    <row r="461">
      <c r="A461" s="3" t="s">
        <v>25</v>
      </c>
      <c r="B461" s="3" t="s">
        <v>22</v>
      </c>
      <c r="C461" s="3" t="s">
        <v>20</v>
      </c>
      <c r="D461" s="3" t="s">
        <v>18</v>
      </c>
      <c r="E461" s="3" t="s">
        <v>15</v>
      </c>
      <c r="F461" s="3">
        <v>159200.0</v>
      </c>
    </row>
    <row r="462">
      <c r="A462" s="3" t="s">
        <v>25</v>
      </c>
      <c r="B462" s="3" t="s">
        <v>22</v>
      </c>
      <c r="C462" s="3" t="s">
        <v>21</v>
      </c>
      <c r="D462" s="3" t="s">
        <v>10</v>
      </c>
      <c r="E462" s="3" t="s">
        <v>11</v>
      </c>
      <c r="F462" s="3">
        <v>305600.0</v>
      </c>
    </row>
    <row r="463">
      <c r="A463" s="3" t="s">
        <v>25</v>
      </c>
      <c r="B463" s="3" t="s">
        <v>22</v>
      </c>
      <c r="C463" s="3" t="s">
        <v>21</v>
      </c>
      <c r="D463" s="3" t="s">
        <v>10</v>
      </c>
      <c r="E463" s="3" t="s">
        <v>12</v>
      </c>
      <c r="F463" s="3">
        <v>245400.0</v>
      </c>
    </row>
    <row r="464">
      <c r="A464" s="3" t="s">
        <v>25</v>
      </c>
      <c r="B464" s="3" t="s">
        <v>22</v>
      </c>
      <c r="C464" s="3" t="s">
        <v>21</v>
      </c>
      <c r="D464" s="3" t="s">
        <v>10</v>
      </c>
      <c r="E464" s="3" t="s">
        <v>13</v>
      </c>
      <c r="F464" s="3">
        <v>251300.0</v>
      </c>
    </row>
    <row r="465">
      <c r="A465" s="3" t="s">
        <v>25</v>
      </c>
      <c r="B465" s="3" t="s">
        <v>22</v>
      </c>
      <c r="C465" s="3" t="s">
        <v>21</v>
      </c>
      <c r="D465" s="3" t="s">
        <v>10</v>
      </c>
      <c r="E465" s="3" t="s">
        <v>14</v>
      </c>
      <c r="F465" s="3">
        <v>246100.0</v>
      </c>
    </row>
    <row r="466">
      <c r="A466" s="3" t="s">
        <v>25</v>
      </c>
      <c r="B466" s="3" t="s">
        <v>22</v>
      </c>
      <c r="C466" s="3" t="s">
        <v>21</v>
      </c>
      <c r="D466" s="3" t="s">
        <v>10</v>
      </c>
      <c r="E466" s="3" t="s">
        <v>15</v>
      </c>
      <c r="F466" s="3">
        <v>168000.0</v>
      </c>
    </row>
    <row r="467">
      <c r="A467" s="3" t="s">
        <v>25</v>
      </c>
      <c r="B467" s="3" t="s">
        <v>22</v>
      </c>
      <c r="C467" s="3" t="s">
        <v>21</v>
      </c>
      <c r="D467" s="3" t="s">
        <v>16</v>
      </c>
      <c r="E467" s="3" t="s">
        <v>11</v>
      </c>
      <c r="F467" s="3">
        <v>117000.0</v>
      </c>
    </row>
    <row r="468">
      <c r="A468" s="3" t="s">
        <v>25</v>
      </c>
      <c r="B468" s="3" t="s">
        <v>22</v>
      </c>
      <c r="C468" s="3" t="s">
        <v>21</v>
      </c>
      <c r="D468" s="3" t="s">
        <v>16</v>
      </c>
      <c r="E468" s="3" t="s">
        <v>12</v>
      </c>
      <c r="F468" s="3">
        <v>272700.0</v>
      </c>
    </row>
    <row r="469">
      <c r="A469" s="3" t="s">
        <v>25</v>
      </c>
      <c r="B469" s="3" t="s">
        <v>22</v>
      </c>
      <c r="C469" s="3" t="s">
        <v>21</v>
      </c>
      <c r="D469" s="3" t="s">
        <v>16</v>
      </c>
      <c r="E469" s="3" t="s">
        <v>13</v>
      </c>
      <c r="F469" s="3">
        <v>164800.0</v>
      </c>
    </row>
    <row r="470">
      <c r="A470" s="3" t="s">
        <v>25</v>
      </c>
      <c r="B470" s="3" t="s">
        <v>22</v>
      </c>
      <c r="C470" s="3" t="s">
        <v>21</v>
      </c>
      <c r="D470" s="3" t="s">
        <v>16</v>
      </c>
      <c r="E470" s="3" t="s">
        <v>14</v>
      </c>
      <c r="F470" s="3">
        <v>361400.0</v>
      </c>
    </row>
    <row r="471">
      <c r="A471" s="3" t="s">
        <v>25</v>
      </c>
      <c r="B471" s="3" t="s">
        <v>22</v>
      </c>
      <c r="C471" s="3" t="s">
        <v>21</v>
      </c>
      <c r="D471" s="3" t="s">
        <v>16</v>
      </c>
      <c r="E471" s="3" t="s">
        <v>15</v>
      </c>
      <c r="F471" s="3">
        <v>347700.0</v>
      </c>
    </row>
    <row r="472">
      <c r="A472" s="3" t="s">
        <v>25</v>
      </c>
      <c r="B472" s="3" t="s">
        <v>22</v>
      </c>
      <c r="C472" s="3" t="s">
        <v>21</v>
      </c>
      <c r="D472" s="3" t="s">
        <v>17</v>
      </c>
      <c r="E472" s="3" t="s">
        <v>11</v>
      </c>
      <c r="F472" s="3">
        <v>228800.0</v>
      </c>
    </row>
    <row r="473">
      <c r="A473" s="3" t="s">
        <v>25</v>
      </c>
      <c r="B473" s="3" t="s">
        <v>22</v>
      </c>
      <c r="C473" s="3" t="s">
        <v>21</v>
      </c>
      <c r="D473" s="3" t="s">
        <v>17</v>
      </c>
      <c r="E473" s="3" t="s">
        <v>12</v>
      </c>
      <c r="F473" s="3">
        <v>102000.0</v>
      </c>
    </row>
    <row r="474">
      <c r="A474" s="3" t="s">
        <v>25</v>
      </c>
      <c r="B474" s="3" t="s">
        <v>22</v>
      </c>
      <c r="C474" s="3" t="s">
        <v>21</v>
      </c>
      <c r="D474" s="3" t="s">
        <v>17</v>
      </c>
      <c r="E474" s="3" t="s">
        <v>13</v>
      </c>
      <c r="F474" s="3">
        <v>384700.0</v>
      </c>
    </row>
    <row r="475">
      <c r="A475" s="3" t="s">
        <v>25</v>
      </c>
      <c r="B475" s="3" t="s">
        <v>22</v>
      </c>
      <c r="C475" s="3" t="s">
        <v>21</v>
      </c>
      <c r="D475" s="3" t="s">
        <v>17</v>
      </c>
      <c r="E475" s="3" t="s">
        <v>14</v>
      </c>
      <c r="F475" s="3">
        <v>139000.0</v>
      </c>
    </row>
    <row r="476">
      <c r="A476" s="3" t="s">
        <v>25</v>
      </c>
      <c r="B476" s="3" t="s">
        <v>22</v>
      </c>
      <c r="C476" s="3" t="s">
        <v>21</v>
      </c>
      <c r="D476" s="3" t="s">
        <v>17</v>
      </c>
      <c r="E476" s="3" t="s">
        <v>15</v>
      </c>
      <c r="F476" s="3">
        <v>226900.0</v>
      </c>
    </row>
    <row r="477">
      <c r="A477" s="3" t="s">
        <v>25</v>
      </c>
      <c r="B477" s="3" t="s">
        <v>22</v>
      </c>
      <c r="C477" s="3" t="s">
        <v>21</v>
      </c>
      <c r="D477" s="3" t="s">
        <v>18</v>
      </c>
      <c r="E477" s="3" t="s">
        <v>11</v>
      </c>
      <c r="F477" s="3">
        <v>239100.0</v>
      </c>
    </row>
    <row r="478">
      <c r="A478" s="3" t="s">
        <v>25</v>
      </c>
      <c r="B478" s="3" t="s">
        <v>22</v>
      </c>
      <c r="C478" s="3" t="s">
        <v>21</v>
      </c>
      <c r="D478" s="3" t="s">
        <v>18</v>
      </c>
      <c r="E478" s="3" t="s">
        <v>12</v>
      </c>
      <c r="F478" s="3">
        <v>209300.0</v>
      </c>
    </row>
    <row r="479">
      <c r="A479" s="3" t="s">
        <v>25</v>
      </c>
      <c r="B479" s="3" t="s">
        <v>22</v>
      </c>
      <c r="C479" s="3" t="s">
        <v>21</v>
      </c>
      <c r="D479" s="3" t="s">
        <v>18</v>
      </c>
      <c r="E479" s="3" t="s">
        <v>13</v>
      </c>
      <c r="F479" s="3">
        <v>143800.0</v>
      </c>
    </row>
    <row r="480">
      <c r="A480" s="3" t="s">
        <v>25</v>
      </c>
      <c r="B480" s="3" t="s">
        <v>22</v>
      </c>
      <c r="C480" s="3" t="s">
        <v>21</v>
      </c>
      <c r="D480" s="3" t="s">
        <v>18</v>
      </c>
      <c r="E480" s="3" t="s">
        <v>14</v>
      </c>
      <c r="F480" s="3">
        <v>248300.0</v>
      </c>
    </row>
    <row r="481">
      <c r="A481" s="3" t="s">
        <v>25</v>
      </c>
      <c r="B481" s="3" t="s">
        <v>22</v>
      </c>
      <c r="C481" s="3" t="s">
        <v>21</v>
      </c>
      <c r="D481" s="3" t="s">
        <v>18</v>
      </c>
      <c r="E481" s="3" t="s">
        <v>15</v>
      </c>
      <c r="F481" s="3">
        <v>111800.0</v>
      </c>
    </row>
    <row r="482">
      <c r="A482" s="3" t="s">
        <v>25</v>
      </c>
      <c r="B482" s="3" t="s">
        <v>23</v>
      </c>
      <c r="C482" s="3" t="s">
        <v>9</v>
      </c>
      <c r="D482" s="3" t="s">
        <v>10</v>
      </c>
      <c r="E482" s="3" t="s">
        <v>11</v>
      </c>
      <c r="F482" s="3">
        <v>311900.0</v>
      </c>
    </row>
    <row r="483">
      <c r="A483" s="3" t="s">
        <v>25</v>
      </c>
      <c r="B483" s="3" t="s">
        <v>23</v>
      </c>
      <c r="C483" s="3" t="s">
        <v>9</v>
      </c>
      <c r="D483" s="3" t="s">
        <v>10</v>
      </c>
      <c r="E483" s="3" t="s">
        <v>12</v>
      </c>
      <c r="F483" s="3">
        <v>231700.0</v>
      </c>
    </row>
    <row r="484">
      <c r="A484" s="3" t="s">
        <v>25</v>
      </c>
      <c r="B484" s="3" t="s">
        <v>23</v>
      </c>
      <c r="C484" s="3" t="s">
        <v>9</v>
      </c>
      <c r="D484" s="3" t="s">
        <v>10</v>
      </c>
      <c r="E484" s="3" t="s">
        <v>13</v>
      </c>
      <c r="F484" s="3">
        <v>245600.0</v>
      </c>
    </row>
    <row r="485">
      <c r="A485" s="3" t="s">
        <v>25</v>
      </c>
      <c r="B485" s="3" t="s">
        <v>23</v>
      </c>
      <c r="C485" s="3" t="s">
        <v>9</v>
      </c>
      <c r="D485" s="3" t="s">
        <v>10</v>
      </c>
      <c r="E485" s="3" t="s">
        <v>14</v>
      </c>
      <c r="F485" s="3">
        <v>100500.0</v>
      </c>
    </row>
    <row r="486">
      <c r="A486" s="3" t="s">
        <v>25</v>
      </c>
      <c r="B486" s="3" t="s">
        <v>23</v>
      </c>
      <c r="C486" s="3" t="s">
        <v>9</v>
      </c>
      <c r="D486" s="3" t="s">
        <v>10</v>
      </c>
      <c r="E486" s="3" t="s">
        <v>15</v>
      </c>
      <c r="F486" s="3">
        <v>386800.0</v>
      </c>
    </row>
    <row r="487">
      <c r="A487" s="3" t="s">
        <v>25</v>
      </c>
      <c r="B487" s="3" t="s">
        <v>23</v>
      </c>
      <c r="C487" s="3" t="s">
        <v>9</v>
      </c>
      <c r="D487" s="3" t="s">
        <v>16</v>
      </c>
      <c r="E487" s="3" t="s">
        <v>11</v>
      </c>
      <c r="F487" s="3">
        <v>315300.0</v>
      </c>
    </row>
    <row r="488">
      <c r="A488" s="3" t="s">
        <v>25</v>
      </c>
      <c r="B488" s="3" t="s">
        <v>23</v>
      </c>
      <c r="C488" s="3" t="s">
        <v>9</v>
      </c>
      <c r="D488" s="3" t="s">
        <v>16</v>
      </c>
      <c r="E488" s="3" t="s">
        <v>12</v>
      </c>
      <c r="F488" s="3">
        <v>361300.0</v>
      </c>
    </row>
    <row r="489">
      <c r="A489" s="3" t="s">
        <v>25</v>
      </c>
      <c r="B489" s="3" t="s">
        <v>23</v>
      </c>
      <c r="C489" s="3" t="s">
        <v>9</v>
      </c>
      <c r="D489" s="3" t="s">
        <v>16</v>
      </c>
      <c r="E489" s="3" t="s">
        <v>13</v>
      </c>
      <c r="F489" s="3">
        <v>154800.0</v>
      </c>
    </row>
    <row r="490">
      <c r="A490" s="3" t="s">
        <v>25</v>
      </c>
      <c r="B490" s="3" t="s">
        <v>23</v>
      </c>
      <c r="C490" s="3" t="s">
        <v>9</v>
      </c>
      <c r="D490" s="3" t="s">
        <v>16</v>
      </c>
      <c r="E490" s="3" t="s">
        <v>14</v>
      </c>
      <c r="F490" s="3">
        <v>309400.0</v>
      </c>
    </row>
    <row r="491">
      <c r="A491" s="3" t="s">
        <v>25</v>
      </c>
      <c r="B491" s="3" t="s">
        <v>23</v>
      </c>
      <c r="C491" s="3" t="s">
        <v>9</v>
      </c>
      <c r="D491" s="3" t="s">
        <v>16</v>
      </c>
      <c r="E491" s="3" t="s">
        <v>15</v>
      </c>
      <c r="F491" s="3">
        <v>324400.0</v>
      </c>
    </row>
    <row r="492">
      <c r="A492" s="3" t="s">
        <v>25</v>
      </c>
      <c r="B492" s="3" t="s">
        <v>23</v>
      </c>
      <c r="C492" s="3" t="s">
        <v>9</v>
      </c>
      <c r="D492" s="3" t="s">
        <v>17</v>
      </c>
      <c r="E492" s="3" t="s">
        <v>11</v>
      </c>
      <c r="F492" s="3">
        <v>174600.0</v>
      </c>
    </row>
    <row r="493">
      <c r="A493" s="3" t="s">
        <v>25</v>
      </c>
      <c r="B493" s="3" t="s">
        <v>23</v>
      </c>
      <c r="C493" s="3" t="s">
        <v>9</v>
      </c>
      <c r="D493" s="3" t="s">
        <v>17</v>
      </c>
      <c r="E493" s="3" t="s">
        <v>12</v>
      </c>
      <c r="F493" s="3">
        <v>318500.0</v>
      </c>
    </row>
    <row r="494">
      <c r="A494" s="3" t="s">
        <v>25</v>
      </c>
      <c r="B494" s="3" t="s">
        <v>23</v>
      </c>
      <c r="C494" s="3" t="s">
        <v>9</v>
      </c>
      <c r="D494" s="3" t="s">
        <v>17</v>
      </c>
      <c r="E494" s="3" t="s">
        <v>13</v>
      </c>
      <c r="F494" s="3">
        <v>153000.0</v>
      </c>
    </row>
    <row r="495">
      <c r="A495" s="3" t="s">
        <v>25</v>
      </c>
      <c r="B495" s="3" t="s">
        <v>23</v>
      </c>
      <c r="C495" s="3" t="s">
        <v>9</v>
      </c>
      <c r="D495" s="3" t="s">
        <v>17</v>
      </c>
      <c r="E495" s="3" t="s">
        <v>14</v>
      </c>
      <c r="F495" s="3">
        <v>257500.0</v>
      </c>
    </row>
    <row r="496">
      <c r="A496" s="3" t="s">
        <v>25</v>
      </c>
      <c r="B496" s="3" t="s">
        <v>23</v>
      </c>
      <c r="C496" s="3" t="s">
        <v>9</v>
      </c>
      <c r="D496" s="3" t="s">
        <v>17</v>
      </c>
      <c r="E496" s="3" t="s">
        <v>15</v>
      </c>
      <c r="F496" s="3">
        <v>122300.0</v>
      </c>
    </row>
    <row r="497">
      <c r="A497" s="3" t="s">
        <v>25</v>
      </c>
      <c r="B497" s="3" t="s">
        <v>23</v>
      </c>
      <c r="C497" s="3" t="s">
        <v>9</v>
      </c>
      <c r="D497" s="3" t="s">
        <v>18</v>
      </c>
      <c r="E497" s="3" t="s">
        <v>11</v>
      </c>
      <c r="F497" s="3">
        <v>109900.0</v>
      </c>
    </row>
    <row r="498">
      <c r="A498" s="3" t="s">
        <v>25</v>
      </c>
      <c r="B498" s="3" t="s">
        <v>23</v>
      </c>
      <c r="C498" s="3" t="s">
        <v>9</v>
      </c>
      <c r="D498" s="3" t="s">
        <v>18</v>
      </c>
      <c r="E498" s="3" t="s">
        <v>12</v>
      </c>
      <c r="F498" s="3">
        <v>288600.0</v>
      </c>
    </row>
    <row r="499">
      <c r="A499" s="3" t="s">
        <v>25</v>
      </c>
      <c r="B499" s="3" t="s">
        <v>23</v>
      </c>
      <c r="C499" s="3" t="s">
        <v>9</v>
      </c>
      <c r="D499" s="3" t="s">
        <v>18</v>
      </c>
      <c r="E499" s="3" t="s">
        <v>13</v>
      </c>
      <c r="F499" s="3">
        <v>346400.0</v>
      </c>
    </row>
    <row r="500">
      <c r="A500" s="3" t="s">
        <v>25</v>
      </c>
      <c r="B500" s="3" t="s">
        <v>23</v>
      </c>
      <c r="C500" s="3" t="s">
        <v>9</v>
      </c>
      <c r="D500" s="3" t="s">
        <v>18</v>
      </c>
      <c r="E500" s="3" t="s">
        <v>14</v>
      </c>
      <c r="F500" s="3">
        <v>230500.0</v>
      </c>
    </row>
    <row r="501">
      <c r="A501" s="3" t="s">
        <v>25</v>
      </c>
      <c r="B501" s="3" t="s">
        <v>23</v>
      </c>
      <c r="C501" s="3" t="s">
        <v>9</v>
      </c>
      <c r="D501" s="3" t="s">
        <v>18</v>
      </c>
      <c r="E501" s="3" t="s">
        <v>15</v>
      </c>
      <c r="F501" s="3">
        <v>221800.0</v>
      </c>
    </row>
    <row r="502">
      <c r="A502" s="3" t="s">
        <v>25</v>
      </c>
      <c r="B502" s="3" t="s">
        <v>23</v>
      </c>
      <c r="C502" s="3" t="s">
        <v>19</v>
      </c>
      <c r="D502" s="3" t="s">
        <v>10</v>
      </c>
      <c r="E502" s="3" t="s">
        <v>11</v>
      </c>
      <c r="F502" s="3">
        <v>119700.0</v>
      </c>
    </row>
    <row r="503">
      <c r="A503" s="3" t="s">
        <v>25</v>
      </c>
      <c r="B503" s="3" t="s">
        <v>23</v>
      </c>
      <c r="C503" s="3" t="s">
        <v>19</v>
      </c>
      <c r="D503" s="3" t="s">
        <v>10</v>
      </c>
      <c r="E503" s="3" t="s">
        <v>12</v>
      </c>
      <c r="F503" s="3">
        <v>155700.0</v>
      </c>
    </row>
    <row r="504">
      <c r="A504" s="3" t="s">
        <v>25</v>
      </c>
      <c r="B504" s="3" t="s">
        <v>23</v>
      </c>
      <c r="C504" s="3" t="s">
        <v>19</v>
      </c>
      <c r="D504" s="3" t="s">
        <v>10</v>
      </c>
      <c r="E504" s="3" t="s">
        <v>13</v>
      </c>
      <c r="F504" s="3">
        <v>127600.0</v>
      </c>
    </row>
    <row r="505">
      <c r="A505" s="3" t="s">
        <v>25</v>
      </c>
      <c r="B505" s="3" t="s">
        <v>23</v>
      </c>
      <c r="C505" s="3" t="s">
        <v>19</v>
      </c>
      <c r="D505" s="3" t="s">
        <v>10</v>
      </c>
      <c r="E505" s="3" t="s">
        <v>14</v>
      </c>
      <c r="F505" s="3">
        <v>336900.0</v>
      </c>
    </row>
    <row r="506">
      <c r="A506" s="3" t="s">
        <v>25</v>
      </c>
      <c r="B506" s="3" t="s">
        <v>23</v>
      </c>
      <c r="C506" s="3" t="s">
        <v>19</v>
      </c>
      <c r="D506" s="3" t="s">
        <v>10</v>
      </c>
      <c r="E506" s="3" t="s">
        <v>15</v>
      </c>
      <c r="F506" s="3">
        <v>128900.0</v>
      </c>
    </row>
    <row r="507">
      <c r="A507" s="3" t="s">
        <v>25</v>
      </c>
      <c r="B507" s="3" t="s">
        <v>23</v>
      </c>
      <c r="C507" s="3" t="s">
        <v>19</v>
      </c>
      <c r="D507" s="3" t="s">
        <v>16</v>
      </c>
      <c r="E507" s="3" t="s">
        <v>11</v>
      </c>
      <c r="F507" s="3">
        <v>191800.0</v>
      </c>
    </row>
    <row r="508">
      <c r="A508" s="3" t="s">
        <v>25</v>
      </c>
      <c r="B508" s="3" t="s">
        <v>23</v>
      </c>
      <c r="C508" s="3" t="s">
        <v>19</v>
      </c>
      <c r="D508" s="3" t="s">
        <v>16</v>
      </c>
      <c r="E508" s="3" t="s">
        <v>12</v>
      </c>
      <c r="F508" s="3">
        <v>289200.0</v>
      </c>
    </row>
    <row r="509">
      <c r="A509" s="3" t="s">
        <v>25</v>
      </c>
      <c r="B509" s="3" t="s">
        <v>23</v>
      </c>
      <c r="C509" s="3" t="s">
        <v>19</v>
      </c>
      <c r="D509" s="3" t="s">
        <v>16</v>
      </c>
      <c r="E509" s="3" t="s">
        <v>13</v>
      </c>
      <c r="F509" s="3">
        <v>105000.0</v>
      </c>
    </row>
    <row r="510">
      <c r="A510" s="3" t="s">
        <v>25</v>
      </c>
      <c r="B510" s="3" t="s">
        <v>23</v>
      </c>
      <c r="C510" s="3" t="s">
        <v>19</v>
      </c>
      <c r="D510" s="3" t="s">
        <v>16</v>
      </c>
      <c r="E510" s="3" t="s">
        <v>14</v>
      </c>
      <c r="F510" s="3">
        <v>225100.0</v>
      </c>
    </row>
    <row r="511">
      <c r="A511" s="3" t="s">
        <v>25</v>
      </c>
      <c r="B511" s="3" t="s">
        <v>23</v>
      </c>
      <c r="C511" s="3" t="s">
        <v>19</v>
      </c>
      <c r="D511" s="3" t="s">
        <v>16</v>
      </c>
      <c r="E511" s="3" t="s">
        <v>15</v>
      </c>
      <c r="F511" s="3">
        <v>223800.0</v>
      </c>
    </row>
    <row r="512">
      <c r="A512" s="3" t="s">
        <v>25</v>
      </c>
      <c r="B512" s="3" t="s">
        <v>23</v>
      </c>
      <c r="C512" s="3" t="s">
        <v>19</v>
      </c>
      <c r="D512" s="3" t="s">
        <v>17</v>
      </c>
      <c r="E512" s="3" t="s">
        <v>11</v>
      </c>
      <c r="F512" s="3">
        <v>199000.0</v>
      </c>
    </row>
    <row r="513">
      <c r="A513" s="3" t="s">
        <v>25</v>
      </c>
      <c r="B513" s="3" t="s">
        <v>23</v>
      </c>
      <c r="C513" s="3" t="s">
        <v>19</v>
      </c>
      <c r="D513" s="3" t="s">
        <v>17</v>
      </c>
      <c r="E513" s="3" t="s">
        <v>12</v>
      </c>
      <c r="F513" s="3">
        <v>306900.0</v>
      </c>
    </row>
    <row r="514">
      <c r="A514" s="3" t="s">
        <v>25</v>
      </c>
      <c r="B514" s="3" t="s">
        <v>23</v>
      </c>
      <c r="C514" s="3" t="s">
        <v>19</v>
      </c>
      <c r="D514" s="3" t="s">
        <v>17</v>
      </c>
      <c r="E514" s="3" t="s">
        <v>13</v>
      </c>
      <c r="F514" s="3">
        <v>201800.0</v>
      </c>
    </row>
    <row r="515">
      <c r="A515" s="3" t="s">
        <v>25</v>
      </c>
      <c r="B515" s="3" t="s">
        <v>23</v>
      </c>
      <c r="C515" s="3" t="s">
        <v>19</v>
      </c>
      <c r="D515" s="3" t="s">
        <v>17</v>
      </c>
      <c r="E515" s="3" t="s">
        <v>14</v>
      </c>
      <c r="F515" s="3">
        <v>115200.0</v>
      </c>
    </row>
    <row r="516">
      <c r="A516" s="3" t="s">
        <v>25</v>
      </c>
      <c r="B516" s="3" t="s">
        <v>23</v>
      </c>
      <c r="C516" s="3" t="s">
        <v>19</v>
      </c>
      <c r="D516" s="3" t="s">
        <v>17</v>
      </c>
      <c r="E516" s="3" t="s">
        <v>15</v>
      </c>
      <c r="F516" s="3">
        <v>180200.0</v>
      </c>
    </row>
    <row r="517">
      <c r="A517" s="3" t="s">
        <v>25</v>
      </c>
      <c r="B517" s="3" t="s">
        <v>23</v>
      </c>
      <c r="C517" s="3" t="s">
        <v>19</v>
      </c>
      <c r="D517" s="3" t="s">
        <v>18</v>
      </c>
      <c r="E517" s="3" t="s">
        <v>11</v>
      </c>
      <c r="F517" s="3">
        <v>324700.0</v>
      </c>
    </row>
    <row r="518">
      <c r="A518" s="3" t="s">
        <v>25</v>
      </c>
      <c r="B518" s="3" t="s">
        <v>23</v>
      </c>
      <c r="C518" s="3" t="s">
        <v>19</v>
      </c>
      <c r="D518" s="3" t="s">
        <v>18</v>
      </c>
      <c r="E518" s="3" t="s">
        <v>12</v>
      </c>
      <c r="F518" s="3">
        <v>122900.0</v>
      </c>
    </row>
    <row r="519">
      <c r="A519" s="3" t="s">
        <v>25</v>
      </c>
      <c r="B519" s="3" t="s">
        <v>23</v>
      </c>
      <c r="C519" s="3" t="s">
        <v>19</v>
      </c>
      <c r="D519" s="3" t="s">
        <v>18</v>
      </c>
      <c r="E519" s="3" t="s">
        <v>13</v>
      </c>
      <c r="F519" s="3">
        <v>138000.0</v>
      </c>
    </row>
    <row r="520">
      <c r="A520" s="3" t="s">
        <v>25</v>
      </c>
      <c r="B520" s="3" t="s">
        <v>23</v>
      </c>
      <c r="C520" s="3" t="s">
        <v>19</v>
      </c>
      <c r="D520" s="3" t="s">
        <v>18</v>
      </c>
      <c r="E520" s="3" t="s">
        <v>14</v>
      </c>
      <c r="F520" s="3">
        <v>178400.0</v>
      </c>
    </row>
    <row r="521">
      <c r="A521" s="3" t="s">
        <v>25</v>
      </c>
      <c r="B521" s="3" t="s">
        <v>23</v>
      </c>
      <c r="C521" s="3" t="s">
        <v>19</v>
      </c>
      <c r="D521" s="3" t="s">
        <v>18</v>
      </c>
      <c r="E521" s="3" t="s">
        <v>15</v>
      </c>
      <c r="F521" s="3">
        <v>155700.0</v>
      </c>
    </row>
    <row r="522">
      <c r="A522" s="3" t="s">
        <v>25</v>
      </c>
      <c r="B522" s="3" t="s">
        <v>23</v>
      </c>
      <c r="C522" s="3" t="s">
        <v>20</v>
      </c>
      <c r="D522" s="3" t="s">
        <v>10</v>
      </c>
      <c r="E522" s="3" t="s">
        <v>11</v>
      </c>
      <c r="F522" s="3">
        <v>263400.0</v>
      </c>
    </row>
    <row r="523">
      <c r="A523" s="3" t="s">
        <v>25</v>
      </c>
      <c r="B523" s="3" t="s">
        <v>23</v>
      </c>
      <c r="C523" s="3" t="s">
        <v>20</v>
      </c>
      <c r="D523" s="3" t="s">
        <v>10</v>
      </c>
      <c r="E523" s="3" t="s">
        <v>12</v>
      </c>
      <c r="F523" s="3">
        <v>280300.0</v>
      </c>
    </row>
    <row r="524">
      <c r="A524" s="3" t="s">
        <v>25</v>
      </c>
      <c r="B524" s="3" t="s">
        <v>23</v>
      </c>
      <c r="C524" s="3" t="s">
        <v>20</v>
      </c>
      <c r="D524" s="3" t="s">
        <v>10</v>
      </c>
      <c r="E524" s="3" t="s">
        <v>13</v>
      </c>
      <c r="F524" s="3">
        <v>243600.0</v>
      </c>
    </row>
    <row r="525">
      <c r="A525" s="3" t="s">
        <v>25</v>
      </c>
      <c r="B525" s="3" t="s">
        <v>23</v>
      </c>
      <c r="C525" s="3" t="s">
        <v>20</v>
      </c>
      <c r="D525" s="3" t="s">
        <v>10</v>
      </c>
      <c r="E525" s="3" t="s">
        <v>14</v>
      </c>
      <c r="F525" s="3">
        <v>150900.0</v>
      </c>
    </row>
    <row r="526">
      <c r="A526" s="3" t="s">
        <v>25</v>
      </c>
      <c r="B526" s="3" t="s">
        <v>23</v>
      </c>
      <c r="C526" s="3" t="s">
        <v>20</v>
      </c>
      <c r="D526" s="3" t="s">
        <v>10</v>
      </c>
      <c r="E526" s="3" t="s">
        <v>15</v>
      </c>
      <c r="F526" s="3">
        <v>138000.0</v>
      </c>
    </row>
    <row r="527">
      <c r="A527" s="3" t="s">
        <v>25</v>
      </c>
      <c r="B527" s="3" t="s">
        <v>23</v>
      </c>
      <c r="C527" s="3" t="s">
        <v>20</v>
      </c>
      <c r="D527" s="3" t="s">
        <v>16</v>
      </c>
      <c r="E527" s="3" t="s">
        <v>11</v>
      </c>
      <c r="F527" s="3">
        <v>274700.0</v>
      </c>
    </row>
    <row r="528">
      <c r="A528" s="3" t="s">
        <v>25</v>
      </c>
      <c r="B528" s="3" t="s">
        <v>23</v>
      </c>
      <c r="C528" s="3" t="s">
        <v>20</v>
      </c>
      <c r="D528" s="3" t="s">
        <v>16</v>
      </c>
      <c r="E528" s="3" t="s">
        <v>12</v>
      </c>
      <c r="F528" s="3">
        <v>378400.0</v>
      </c>
    </row>
    <row r="529">
      <c r="A529" s="3" t="s">
        <v>25</v>
      </c>
      <c r="B529" s="3" t="s">
        <v>23</v>
      </c>
      <c r="C529" s="3" t="s">
        <v>20</v>
      </c>
      <c r="D529" s="3" t="s">
        <v>16</v>
      </c>
      <c r="E529" s="3" t="s">
        <v>13</v>
      </c>
      <c r="F529" s="3">
        <v>117300.0</v>
      </c>
    </row>
    <row r="530">
      <c r="A530" s="3" t="s">
        <v>25</v>
      </c>
      <c r="B530" s="3" t="s">
        <v>23</v>
      </c>
      <c r="C530" s="3" t="s">
        <v>20</v>
      </c>
      <c r="D530" s="3" t="s">
        <v>16</v>
      </c>
      <c r="E530" s="3" t="s">
        <v>14</v>
      </c>
      <c r="F530" s="3">
        <v>152600.0</v>
      </c>
    </row>
    <row r="531">
      <c r="A531" s="3" t="s">
        <v>25</v>
      </c>
      <c r="B531" s="3" t="s">
        <v>23</v>
      </c>
      <c r="C531" s="3" t="s">
        <v>20</v>
      </c>
      <c r="D531" s="3" t="s">
        <v>16</v>
      </c>
      <c r="E531" s="3" t="s">
        <v>15</v>
      </c>
      <c r="F531" s="3">
        <v>358600.0</v>
      </c>
    </row>
    <row r="532">
      <c r="A532" s="3" t="s">
        <v>25</v>
      </c>
      <c r="B532" s="3" t="s">
        <v>23</v>
      </c>
      <c r="C532" s="3" t="s">
        <v>20</v>
      </c>
      <c r="D532" s="3" t="s">
        <v>17</v>
      </c>
      <c r="E532" s="3" t="s">
        <v>11</v>
      </c>
      <c r="F532" s="3">
        <v>278700.0</v>
      </c>
    </row>
    <row r="533">
      <c r="A533" s="3" t="s">
        <v>25</v>
      </c>
      <c r="B533" s="3" t="s">
        <v>23</v>
      </c>
      <c r="C533" s="3" t="s">
        <v>20</v>
      </c>
      <c r="D533" s="3" t="s">
        <v>17</v>
      </c>
      <c r="E533" s="3" t="s">
        <v>12</v>
      </c>
      <c r="F533" s="3">
        <v>212400.0</v>
      </c>
    </row>
    <row r="534">
      <c r="A534" s="3" t="s">
        <v>25</v>
      </c>
      <c r="B534" s="3" t="s">
        <v>23</v>
      </c>
      <c r="C534" s="3" t="s">
        <v>20</v>
      </c>
      <c r="D534" s="3" t="s">
        <v>17</v>
      </c>
      <c r="E534" s="3" t="s">
        <v>13</v>
      </c>
      <c r="F534" s="3">
        <v>111000.0</v>
      </c>
    </row>
    <row r="535">
      <c r="A535" s="3" t="s">
        <v>25</v>
      </c>
      <c r="B535" s="3" t="s">
        <v>23</v>
      </c>
      <c r="C535" s="3" t="s">
        <v>20</v>
      </c>
      <c r="D535" s="3" t="s">
        <v>17</v>
      </c>
      <c r="E535" s="3" t="s">
        <v>14</v>
      </c>
      <c r="F535" s="3">
        <v>137500.0</v>
      </c>
    </row>
    <row r="536">
      <c r="A536" s="3" t="s">
        <v>25</v>
      </c>
      <c r="B536" s="3" t="s">
        <v>23</v>
      </c>
      <c r="C536" s="3" t="s">
        <v>20</v>
      </c>
      <c r="D536" s="3" t="s">
        <v>17</v>
      </c>
      <c r="E536" s="3" t="s">
        <v>15</v>
      </c>
      <c r="F536" s="3">
        <v>306800.0</v>
      </c>
    </row>
    <row r="537">
      <c r="A537" s="3" t="s">
        <v>25</v>
      </c>
      <c r="B537" s="3" t="s">
        <v>23</v>
      </c>
      <c r="C537" s="3" t="s">
        <v>20</v>
      </c>
      <c r="D537" s="3" t="s">
        <v>18</v>
      </c>
      <c r="E537" s="3" t="s">
        <v>11</v>
      </c>
      <c r="F537" s="3">
        <v>360800.0</v>
      </c>
    </row>
    <row r="538">
      <c r="A538" s="3" t="s">
        <v>25</v>
      </c>
      <c r="B538" s="3" t="s">
        <v>23</v>
      </c>
      <c r="C538" s="3" t="s">
        <v>20</v>
      </c>
      <c r="D538" s="3" t="s">
        <v>18</v>
      </c>
      <c r="E538" s="3" t="s">
        <v>12</v>
      </c>
      <c r="F538" s="3">
        <v>108500.0</v>
      </c>
    </row>
    <row r="539">
      <c r="A539" s="3" t="s">
        <v>25</v>
      </c>
      <c r="B539" s="3" t="s">
        <v>23</v>
      </c>
      <c r="C539" s="3" t="s">
        <v>20</v>
      </c>
      <c r="D539" s="3" t="s">
        <v>18</v>
      </c>
      <c r="E539" s="3" t="s">
        <v>13</v>
      </c>
      <c r="F539" s="3">
        <v>149200.0</v>
      </c>
    </row>
    <row r="540">
      <c r="A540" s="3" t="s">
        <v>25</v>
      </c>
      <c r="B540" s="3" t="s">
        <v>23</v>
      </c>
      <c r="C540" s="3" t="s">
        <v>20</v>
      </c>
      <c r="D540" s="3" t="s">
        <v>18</v>
      </c>
      <c r="E540" s="3" t="s">
        <v>14</v>
      </c>
      <c r="F540" s="3">
        <v>192200.0</v>
      </c>
    </row>
    <row r="541">
      <c r="A541" s="3" t="s">
        <v>25</v>
      </c>
      <c r="B541" s="3" t="s">
        <v>23</v>
      </c>
      <c r="C541" s="3" t="s">
        <v>20</v>
      </c>
      <c r="D541" s="3" t="s">
        <v>18</v>
      </c>
      <c r="E541" s="3" t="s">
        <v>15</v>
      </c>
      <c r="F541" s="3">
        <v>152800.0</v>
      </c>
    </row>
    <row r="542">
      <c r="A542" s="3" t="s">
        <v>25</v>
      </c>
      <c r="B542" s="3" t="s">
        <v>23</v>
      </c>
      <c r="C542" s="3" t="s">
        <v>21</v>
      </c>
      <c r="D542" s="3" t="s">
        <v>10</v>
      </c>
      <c r="E542" s="3" t="s">
        <v>11</v>
      </c>
      <c r="F542" s="3">
        <v>133900.0</v>
      </c>
    </row>
    <row r="543">
      <c r="A543" s="3" t="s">
        <v>25</v>
      </c>
      <c r="B543" s="3" t="s">
        <v>23</v>
      </c>
      <c r="C543" s="3" t="s">
        <v>21</v>
      </c>
      <c r="D543" s="3" t="s">
        <v>10</v>
      </c>
      <c r="E543" s="3" t="s">
        <v>12</v>
      </c>
      <c r="F543" s="3">
        <v>231300.0</v>
      </c>
    </row>
    <row r="544">
      <c r="A544" s="3" t="s">
        <v>25</v>
      </c>
      <c r="B544" s="3" t="s">
        <v>23</v>
      </c>
      <c r="C544" s="3" t="s">
        <v>21</v>
      </c>
      <c r="D544" s="3" t="s">
        <v>10</v>
      </c>
      <c r="E544" s="3" t="s">
        <v>13</v>
      </c>
      <c r="F544" s="3">
        <v>358000.0</v>
      </c>
    </row>
    <row r="545">
      <c r="A545" s="3" t="s">
        <v>25</v>
      </c>
      <c r="B545" s="3" t="s">
        <v>23</v>
      </c>
      <c r="C545" s="3" t="s">
        <v>21</v>
      </c>
      <c r="D545" s="3" t="s">
        <v>10</v>
      </c>
      <c r="E545" s="3" t="s">
        <v>14</v>
      </c>
      <c r="F545" s="3">
        <v>237200.0</v>
      </c>
    </row>
    <row r="546">
      <c r="A546" s="3" t="s">
        <v>25</v>
      </c>
      <c r="B546" s="3" t="s">
        <v>23</v>
      </c>
      <c r="C546" s="3" t="s">
        <v>21</v>
      </c>
      <c r="D546" s="3" t="s">
        <v>10</v>
      </c>
      <c r="E546" s="3" t="s">
        <v>15</v>
      </c>
      <c r="F546" s="3">
        <v>392500.0</v>
      </c>
    </row>
    <row r="547">
      <c r="A547" s="3" t="s">
        <v>25</v>
      </c>
      <c r="B547" s="3" t="s">
        <v>23</v>
      </c>
      <c r="C547" s="3" t="s">
        <v>21</v>
      </c>
      <c r="D547" s="3" t="s">
        <v>16</v>
      </c>
      <c r="E547" s="3" t="s">
        <v>11</v>
      </c>
      <c r="F547" s="3">
        <v>165600.0</v>
      </c>
    </row>
    <row r="548">
      <c r="A548" s="3" t="s">
        <v>25</v>
      </c>
      <c r="B548" s="3" t="s">
        <v>23</v>
      </c>
      <c r="C548" s="3" t="s">
        <v>21</v>
      </c>
      <c r="D548" s="3" t="s">
        <v>16</v>
      </c>
      <c r="E548" s="3" t="s">
        <v>12</v>
      </c>
      <c r="F548" s="3">
        <v>325100.0</v>
      </c>
    </row>
    <row r="549">
      <c r="A549" s="3" t="s">
        <v>25</v>
      </c>
      <c r="B549" s="3" t="s">
        <v>23</v>
      </c>
      <c r="C549" s="3" t="s">
        <v>21</v>
      </c>
      <c r="D549" s="3" t="s">
        <v>16</v>
      </c>
      <c r="E549" s="3" t="s">
        <v>13</v>
      </c>
      <c r="F549" s="3">
        <v>286300.0</v>
      </c>
    </row>
    <row r="550">
      <c r="A550" s="3" t="s">
        <v>25</v>
      </c>
      <c r="B550" s="3" t="s">
        <v>23</v>
      </c>
      <c r="C550" s="3" t="s">
        <v>21</v>
      </c>
      <c r="D550" s="3" t="s">
        <v>16</v>
      </c>
      <c r="E550" s="3" t="s">
        <v>14</v>
      </c>
      <c r="F550" s="3">
        <v>349900.0</v>
      </c>
    </row>
    <row r="551">
      <c r="A551" s="3" t="s">
        <v>25</v>
      </c>
      <c r="B551" s="3" t="s">
        <v>23</v>
      </c>
      <c r="C551" s="3" t="s">
        <v>21</v>
      </c>
      <c r="D551" s="3" t="s">
        <v>16</v>
      </c>
      <c r="E551" s="3" t="s">
        <v>15</v>
      </c>
      <c r="F551" s="3">
        <v>218000.0</v>
      </c>
    </row>
    <row r="552">
      <c r="A552" s="3" t="s">
        <v>25</v>
      </c>
      <c r="B552" s="3" t="s">
        <v>23</v>
      </c>
      <c r="C552" s="3" t="s">
        <v>21</v>
      </c>
      <c r="D552" s="3" t="s">
        <v>17</v>
      </c>
      <c r="E552" s="3" t="s">
        <v>11</v>
      </c>
      <c r="F552" s="3">
        <v>139500.0</v>
      </c>
    </row>
    <row r="553">
      <c r="A553" s="3" t="s">
        <v>25</v>
      </c>
      <c r="B553" s="3" t="s">
        <v>23</v>
      </c>
      <c r="C553" s="3" t="s">
        <v>21</v>
      </c>
      <c r="D553" s="3" t="s">
        <v>17</v>
      </c>
      <c r="E553" s="3" t="s">
        <v>12</v>
      </c>
      <c r="F553" s="3">
        <v>211500.0</v>
      </c>
    </row>
    <row r="554">
      <c r="A554" s="3" t="s">
        <v>25</v>
      </c>
      <c r="B554" s="3" t="s">
        <v>23</v>
      </c>
      <c r="C554" s="3" t="s">
        <v>21</v>
      </c>
      <c r="D554" s="3" t="s">
        <v>17</v>
      </c>
      <c r="E554" s="3" t="s">
        <v>13</v>
      </c>
      <c r="F554" s="3">
        <v>277900.0</v>
      </c>
    </row>
    <row r="555">
      <c r="A555" s="3" t="s">
        <v>25</v>
      </c>
      <c r="B555" s="3" t="s">
        <v>23</v>
      </c>
      <c r="C555" s="3" t="s">
        <v>21</v>
      </c>
      <c r="D555" s="3" t="s">
        <v>17</v>
      </c>
      <c r="E555" s="3" t="s">
        <v>14</v>
      </c>
      <c r="F555" s="3">
        <v>312300.0</v>
      </c>
    </row>
    <row r="556">
      <c r="A556" s="3" t="s">
        <v>25</v>
      </c>
      <c r="B556" s="3" t="s">
        <v>23</v>
      </c>
      <c r="C556" s="3" t="s">
        <v>21</v>
      </c>
      <c r="D556" s="3" t="s">
        <v>17</v>
      </c>
      <c r="E556" s="3" t="s">
        <v>15</v>
      </c>
      <c r="F556" s="3">
        <v>115500.0</v>
      </c>
    </row>
    <row r="557">
      <c r="A557" s="3" t="s">
        <v>25</v>
      </c>
      <c r="B557" s="3" t="s">
        <v>23</v>
      </c>
      <c r="C557" s="3" t="s">
        <v>21</v>
      </c>
      <c r="D557" s="3" t="s">
        <v>18</v>
      </c>
      <c r="E557" s="3" t="s">
        <v>11</v>
      </c>
      <c r="F557" s="3">
        <v>219200.0</v>
      </c>
    </row>
    <row r="558">
      <c r="A558" s="3" t="s">
        <v>25</v>
      </c>
      <c r="B558" s="3" t="s">
        <v>23</v>
      </c>
      <c r="C558" s="3" t="s">
        <v>21</v>
      </c>
      <c r="D558" s="3" t="s">
        <v>18</v>
      </c>
      <c r="E558" s="3" t="s">
        <v>12</v>
      </c>
      <c r="F558" s="3">
        <v>367000.0</v>
      </c>
    </row>
    <row r="559">
      <c r="A559" s="3" t="s">
        <v>25</v>
      </c>
      <c r="B559" s="3" t="s">
        <v>23</v>
      </c>
      <c r="C559" s="3" t="s">
        <v>21</v>
      </c>
      <c r="D559" s="3" t="s">
        <v>18</v>
      </c>
      <c r="E559" s="3" t="s">
        <v>13</v>
      </c>
      <c r="F559" s="3">
        <v>361900.0</v>
      </c>
    </row>
    <row r="560">
      <c r="A560" s="3" t="s">
        <v>25</v>
      </c>
      <c r="B560" s="3" t="s">
        <v>23</v>
      </c>
      <c r="C560" s="3" t="s">
        <v>21</v>
      </c>
      <c r="D560" s="3" t="s">
        <v>18</v>
      </c>
      <c r="E560" s="3" t="s">
        <v>14</v>
      </c>
      <c r="F560" s="3">
        <v>378200.0</v>
      </c>
    </row>
    <row r="561">
      <c r="A561" s="3" t="s">
        <v>25</v>
      </c>
      <c r="B561" s="3" t="s">
        <v>23</v>
      </c>
      <c r="C561" s="3" t="s">
        <v>21</v>
      </c>
      <c r="D561" s="3" t="s">
        <v>18</v>
      </c>
      <c r="E561" s="3" t="s">
        <v>15</v>
      </c>
      <c r="F561" s="3">
        <v>233700.0</v>
      </c>
    </row>
    <row r="562">
      <c r="A562" s="3" t="s">
        <v>25</v>
      </c>
      <c r="B562" s="3" t="s">
        <v>24</v>
      </c>
      <c r="C562" s="3" t="s">
        <v>9</v>
      </c>
      <c r="D562" s="3" t="s">
        <v>10</v>
      </c>
      <c r="E562" s="3" t="s">
        <v>11</v>
      </c>
      <c r="F562" s="3">
        <v>143900.0</v>
      </c>
    </row>
    <row r="563">
      <c r="A563" s="3" t="s">
        <v>25</v>
      </c>
      <c r="B563" s="3" t="s">
        <v>24</v>
      </c>
      <c r="C563" s="3" t="s">
        <v>9</v>
      </c>
      <c r="D563" s="3" t="s">
        <v>10</v>
      </c>
      <c r="E563" s="3" t="s">
        <v>12</v>
      </c>
      <c r="F563" s="3">
        <v>246200.0</v>
      </c>
    </row>
    <row r="564">
      <c r="A564" s="3" t="s">
        <v>25</v>
      </c>
      <c r="B564" s="3" t="s">
        <v>24</v>
      </c>
      <c r="C564" s="3" t="s">
        <v>9</v>
      </c>
      <c r="D564" s="3" t="s">
        <v>10</v>
      </c>
      <c r="E564" s="3" t="s">
        <v>13</v>
      </c>
      <c r="F564" s="3">
        <v>126700.0</v>
      </c>
    </row>
    <row r="565">
      <c r="A565" s="3" t="s">
        <v>25</v>
      </c>
      <c r="B565" s="3" t="s">
        <v>24</v>
      </c>
      <c r="C565" s="3" t="s">
        <v>9</v>
      </c>
      <c r="D565" s="3" t="s">
        <v>10</v>
      </c>
      <c r="E565" s="3" t="s">
        <v>14</v>
      </c>
      <c r="F565" s="3">
        <v>377800.0</v>
      </c>
    </row>
    <row r="566">
      <c r="A566" s="3" t="s">
        <v>25</v>
      </c>
      <c r="B566" s="3" t="s">
        <v>24</v>
      </c>
      <c r="C566" s="3" t="s">
        <v>9</v>
      </c>
      <c r="D566" s="3" t="s">
        <v>10</v>
      </c>
      <c r="E566" s="3" t="s">
        <v>15</v>
      </c>
      <c r="F566" s="3">
        <v>110500.0</v>
      </c>
    </row>
    <row r="567">
      <c r="A567" s="3" t="s">
        <v>25</v>
      </c>
      <c r="B567" s="3" t="s">
        <v>24</v>
      </c>
      <c r="C567" s="3" t="s">
        <v>9</v>
      </c>
      <c r="D567" s="3" t="s">
        <v>16</v>
      </c>
      <c r="E567" s="3" t="s">
        <v>11</v>
      </c>
      <c r="F567" s="3">
        <v>150900.0</v>
      </c>
    </row>
    <row r="568">
      <c r="A568" s="3" t="s">
        <v>25</v>
      </c>
      <c r="B568" s="3" t="s">
        <v>24</v>
      </c>
      <c r="C568" s="3" t="s">
        <v>9</v>
      </c>
      <c r="D568" s="3" t="s">
        <v>16</v>
      </c>
      <c r="E568" s="3" t="s">
        <v>12</v>
      </c>
      <c r="F568" s="3">
        <v>123200.0</v>
      </c>
    </row>
    <row r="569">
      <c r="A569" s="3" t="s">
        <v>25</v>
      </c>
      <c r="B569" s="3" t="s">
        <v>24</v>
      </c>
      <c r="C569" s="3" t="s">
        <v>9</v>
      </c>
      <c r="D569" s="3" t="s">
        <v>16</v>
      </c>
      <c r="E569" s="3" t="s">
        <v>13</v>
      </c>
      <c r="F569" s="3">
        <v>376200.0</v>
      </c>
    </row>
    <row r="570">
      <c r="A570" s="3" t="s">
        <v>25</v>
      </c>
      <c r="B570" s="3" t="s">
        <v>24</v>
      </c>
      <c r="C570" s="3" t="s">
        <v>9</v>
      </c>
      <c r="D570" s="3" t="s">
        <v>16</v>
      </c>
      <c r="E570" s="3" t="s">
        <v>14</v>
      </c>
      <c r="F570" s="3">
        <v>286800.0</v>
      </c>
    </row>
    <row r="571">
      <c r="A571" s="3" t="s">
        <v>25</v>
      </c>
      <c r="B571" s="3" t="s">
        <v>24</v>
      </c>
      <c r="C571" s="3" t="s">
        <v>9</v>
      </c>
      <c r="D571" s="3" t="s">
        <v>16</v>
      </c>
      <c r="E571" s="3" t="s">
        <v>15</v>
      </c>
      <c r="F571" s="3">
        <v>295800.0</v>
      </c>
    </row>
    <row r="572">
      <c r="A572" s="3" t="s">
        <v>25</v>
      </c>
      <c r="B572" s="3" t="s">
        <v>24</v>
      </c>
      <c r="C572" s="3" t="s">
        <v>9</v>
      </c>
      <c r="D572" s="3" t="s">
        <v>17</v>
      </c>
      <c r="E572" s="3" t="s">
        <v>11</v>
      </c>
      <c r="F572" s="3">
        <v>248500.0</v>
      </c>
    </row>
    <row r="573">
      <c r="A573" s="3" t="s">
        <v>25</v>
      </c>
      <c r="B573" s="3" t="s">
        <v>24</v>
      </c>
      <c r="C573" s="3" t="s">
        <v>9</v>
      </c>
      <c r="D573" s="3" t="s">
        <v>17</v>
      </c>
      <c r="E573" s="3" t="s">
        <v>12</v>
      </c>
      <c r="F573" s="3">
        <v>156200.0</v>
      </c>
    </row>
    <row r="574">
      <c r="A574" s="3" t="s">
        <v>25</v>
      </c>
      <c r="B574" s="3" t="s">
        <v>24</v>
      </c>
      <c r="C574" s="3" t="s">
        <v>9</v>
      </c>
      <c r="D574" s="3" t="s">
        <v>17</v>
      </c>
      <c r="E574" s="3" t="s">
        <v>13</v>
      </c>
      <c r="F574" s="3">
        <v>114200.0</v>
      </c>
    </row>
    <row r="575">
      <c r="A575" s="3" t="s">
        <v>25</v>
      </c>
      <c r="B575" s="3" t="s">
        <v>24</v>
      </c>
      <c r="C575" s="3" t="s">
        <v>9</v>
      </c>
      <c r="D575" s="3" t="s">
        <v>17</v>
      </c>
      <c r="E575" s="3" t="s">
        <v>14</v>
      </c>
      <c r="F575" s="3">
        <v>350000.0</v>
      </c>
    </row>
    <row r="576">
      <c r="A576" s="3" t="s">
        <v>25</v>
      </c>
      <c r="B576" s="3" t="s">
        <v>24</v>
      </c>
      <c r="C576" s="3" t="s">
        <v>9</v>
      </c>
      <c r="D576" s="3" t="s">
        <v>17</v>
      </c>
      <c r="E576" s="3" t="s">
        <v>15</v>
      </c>
      <c r="F576" s="3">
        <v>239200.0</v>
      </c>
    </row>
    <row r="577">
      <c r="A577" s="3" t="s">
        <v>25</v>
      </c>
      <c r="B577" s="3" t="s">
        <v>24</v>
      </c>
      <c r="C577" s="3" t="s">
        <v>9</v>
      </c>
      <c r="D577" s="3" t="s">
        <v>18</v>
      </c>
      <c r="E577" s="3" t="s">
        <v>11</v>
      </c>
      <c r="F577" s="3">
        <v>340400.0</v>
      </c>
    </row>
    <row r="578">
      <c r="A578" s="3" t="s">
        <v>25</v>
      </c>
      <c r="B578" s="3" t="s">
        <v>24</v>
      </c>
      <c r="C578" s="3" t="s">
        <v>9</v>
      </c>
      <c r="D578" s="3" t="s">
        <v>18</v>
      </c>
      <c r="E578" s="3" t="s">
        <v>12</v>
      </c>
      <c r="F578" s="3">
        <v>334100.0</v>
      </c>
    </row>
    <row r="579">
      <c r="A579" s="3" t="s">
        <v>25</v>
      </c>
      <c r="B579" s="3" t="s">
        <v>24</v>
      </c>
      <c r="C579" s="3" t="s">
        <v>9</v>
      </c>
      <c r="D579" s="3" t="s">
        <v>18</v>
      </c>
      <c r="E579" s="3" t="s">
        <v>13</v>
      </c>
      <c r="F579" s="3">
        <v>383300.0</v>
      </c>
    </row>
    <row r="580">
      <c r="A580" s="3" t="s">
        <v>25</v>
      </c>
      <c r="B580" s="3" t="s">
        <v>24</v>
      </c>
      <c r="C580" s="3" t="s">
        <v>9</v>
      </c>
      <c r="D580" s="3" t="s">
        <v>18</v>
      </c>
      <c r="E580" s="3" t="s">
        <v>14</v>
      </c>
      <c r="F580" s="3">
        <v>150400.0</v>
      </c>
    </row>
    <row r="581">
      <c r="A581" s="3" t="s">
        <v>25</v>
      </c>
      <c r="B581" s="3" t="s">
        <v>24</v>
      </c>
      <c r="C581" s="3" t="s">
        <v>9</v>
      </c>
      <c r="D581" s="3" t="s">
        <v>18</v>
      </c>
      <c r="E581" s="3" t="s">
        <v>15</v>
      </c>
      <c r="F581" s="3">
        <v>275900.0</v>
      </c>
    </row>
    <row r="582">
      <c r="A582" s="3" t="s">
        <v>25</v>
      </c>
      <c r="B582" s="3" t="s">
        <v>24</v>
      </c>
      <c r="C582" s="3" t="s">
        <v>19</v>
      </c>
      <c r="D582" s="3" t="s">
        <v>10</v>
      </c>
      <c r="E582" s="3" t="s">
        <v>11</v>
      </c>
      <c r="F582" s="3">
        <v>223800.0</v>
      </c>
    </row>
    <row r="583">
      <c r="A583" s="3" t="s">
        <v>25</v>
      </c>
      <c r="B583" s="3" t="s">
        <v>24</v>
      </c>
      <c r="C583" s="3" t="s">
        <v>19</v>
      </c>
      <c r="D583" s="3" t="s">
        <v>10</v>
      </c>
      <c r="E583" s="3" t="s">
        <v>12</v>
      </c>
      <c r="F583" s="3">
        <v>122200.0</v>
      </c>
    </row>
    <row r="584">
      <c r="A584" s="3" t="s">
        <v>25</v>
      </c>
      <c r="B584" s="3" t="s">
        <v>24</v>
      </c>
      <c r="C584" s="3" t="s">
        <v>19</v>
      </c>
      <c r="D584" s="3" t="s">
        <v>10</v>
      </c>
      <c r="E584" s="3" t="s">
        <v>13</v>
      </c>
      <c r="F584" s="3">
        <v>259100.0</v>
      </c>
    </row>
    <row r="585">
      <c r="A585" s="3" t="s">
        <v>25</v>
      </c>
      <c r="B585" s="3" t="s">
        <v>24</v>
      </c>
      <c r="C585" s="3" t="s">
        <v>19</v>
      </c>
      <c r="D585" s="3" t="s">
        <v>10</v>
      </c>
      <c r="E585" s="3" t="s">
        <v>14</v>
      </c>
      <c r="F585" s="3">
        <v>210800.0</v>
      </c>
    </row>
    <row r="586">
      <c r="A586" s="3" t="s">
        <v>25</v>
      </c>
      <c r="B586" s="3" t="s">
        <v>24</v>
      </c>
      <c r="C586" s="3" t="s">
        <v>19</v>
      </c>
      <c r="D586" s="3" t="s">
        <v>10</v>
      </c>
      <c r="E586" s="3" t="s">
        <v>15</v>
      </c>
      <c r="F586" s="3">
        <v>225300.0</v>
      </c>
    </row>
    <row r="587">
      <c r="A587" s="3" t="s">
        <v>25</v>
      </c>
      <c r="B587" s="3" t="s">
        <v>24</v>
      </c>
      <c r="C587" s="3" t="s">
        <v>19</v>
      </c>
      <c r="D587" s="3" t="s">
        <v>16</v>
      </c>
      <c r="E587" s="3" t="s">
        <v>11</v>
      </c>
      <c r="F587" s="3">
        <v>171600.0</v>
      </c>
    </row>
    <row r="588">
      <c r="A588" s="3" t="s">
        <v>25</v>
      </c>
      <c r="B588" s="3" t="s">
        <v>24</v>
      </c>
      <c r="C588" s="3" t="s">
        <v>19</v>
      </c>
      <c r="D588" s="3" t="s">
        <v>16</v>
      </c>
      <c r="E588" s="3" t="s">
        <v>12</v>
      </c>
      <c r="F588" s="3">
        <v>343500.0</v>
      </c>
    </row>
    <row r="589">
      <c r="A589" s="3" t="s">
        <v>25</v>
      </c>
      <c r="B589" s="3" t="s">
        <v>24</v>
      </c>
      <c r="C589" s="3" t="s">
        <v>19</v>
      </c>
      <c r="D589" s="3" t="s">
        <v>16</v>
      </c>
      <c r="E589" s="3" t="s">
        <v>13</v>
      </c>
      <c r="F589" s="3">
        <v>222100.0</v>
      </c>
    </row>
    <row r="590">
      <c r="A590" s="3" t="s">
        <v>25</v>
      </c>
      <c r="B590" s="3" t="s">
        <v>24</v>
      </c>
      <c r="C590" s="3" t="s">
        <v>19</v>
      </c>
      <c r="D590" s="3" t="s">
        <v>16</v>
      </c>
      <c r="E590" s="3" t="s">
        <v>14</v>
      </c>
      <c r="F590" s="3">
        <v>263400.0</v>
      </c>
    </row>
    <row r="591">
      <c r="A591" s="3" t="s">
        <v>25</v>
      </c>
      <c r="B591" s="3" t="s">
        <v>24</v>
      </c>
      <c r="C591" s="3" t="s">
        <v>19</v>
      </c>
      <c r="D591" s="3" t="s">
        <v>16</v>
      </c>
      <c r="E591" s="3" t="s">
        <v>15</v>
      </c>
      <c r="F591" s="3">
        <v>126500.0</v>
      </c>
    </row>
    <row r="592">
      <c r="A592" s="3" t="s">
        <v>25</v>
      </c>
      <c r="B592" s="3" t="s">
        <v>24</v>
      </c>
      <c r="C592" s="3" t="s">
        <v>19</v>
      </c>
      <c r="D592" s="3" t="s">
        <v>17</v>
      </c>
      <c r="E592" s="3" t="s">
        <v>11</v>
      </c>
      <c r="F592" s="3">
        <v>338700.0</v>
      </c>
    </row>
    <row r="593">
      <c r="A593" s="3" t="s">
        <v>25</v>
      </c>
      <c r="B593" s="3" t="s">
        <v>24</v>
      </c>
      <c r="C593" s="3" t="s">
        <v>19</v>
      </c>
      <c r="D593" s="3" t="s">
        <v>17</v>
      </c>
      <c r="E593" s="3" t="s">
        <v>12</v>
      </c>
      <c r="F593" s="3">
        <v>108100.0</v>
      </c>
    </row>
    <row r="594">
      <c r="A594" s="3" t="s">
        <v>25</v>
      </c>
      <c r="B594" s="3" t="s">
        <v>24</v>
      </c>
      <c r="C594" s="3" t="s">
        <v>19</v>
      </c>
      <c r="D594" s="3" t="s">
        <v>17</v>
      </c>
      <c r="E594" s="3" t="s">
        <v>13</v>
      </c>
      <c r="F594" s="3">
        <v>195200.0</v>
      </c>
    </row>
    <row r="595">
      <c r="A595" s="3" t="s">
        <v>25</v>
      </c>
      <c r="B595" s="3" t="s">
        <v>24</v>
      </c>
      <c r="C595" s="3" t="s">
        <v>19</v>
      </c>
      <c r="D595" s="3" t="s">
        <v>17</v>
      </c>
      <c r="E595" s="3" t="s">
        <v>14</v>
      </c>
      <c r="F595" s="3">
        <v>133900.0</v>
      </c>
    </row>
    <row r="596">
      <c r="A596" s="3" t="s">
        <v>25</v>
      </c>
      <c r="B596" s="3" t="s">
        <v>24</v>
      </c>
      <c r="C596" s="3" t="s">
        <v>19</v>
      </c>
      <c r="D596" s="3" t="s">
        <v>17</v>
      </c>
      <c r="E596" s="3" t="s">
        <v>15</v>
      </c>
      <c r="F596" s="3">
        <v>183300.0</v>
      </c>
    </row>
    <row r="597">
      <c r="A597" s="3" t="s">
        <v>25</v>
      </c>
      <c r="B597" s="3" t="s">
        <v>24</v>
      </c>
      <c r="C597" s="3" t="s">
        <v>19</v>
      </c>
      <c r="D597" s="3" t="s">
        <v>18</v>
      </c>
      <c r="E597" s="3" t="s">
        <v>11</v>
      </c>
      <c r="F597" s="3">
        <v>296100.0</v>
      </c>
    </row>
    <row r="598">
      <c r="A598" s="3" t="s">
        <v>25</v>
      </c>
      <c r="B598" s="3" t="s">
        <v>24</v>
      </c>
      <c r="C598" s="3" t="s">
        <v>19</v>
      </c>
      <c r="D598" s="3" t="s">
        <v>18</v>
      </c>
      <c r="E598" s="3" t="s">
        <v>12</v>
      </c>
      <c r="F598" s="3">
        <v>289200.0</v>
      </c>
    </row>
    <row r="599">
      <c r="A599" s="3" t="s">
        <v>25</v>
      </c>
      <c r="B599" s="3" t="s">
        <v>24</v>
      </c>
      <c r="C599" s="3" t="s">
        <v>19</v>
      </c>
      <c r="D599" s="3" t="s">
        <v>18</v>
      </c>
      <c r="E599" s="3" t="s">
        <v>13</v>
      </c>
      <c r="F599" s="3">
        <v>375400.0</v>
      </c>
    </row>
    <row r="600">
      <c r="A600" s="3" t="s">
        <v>25</v>
      </c>
      <c r="B600" s="3" t="s">
        <v>24</v>
      </c>
      <c r="C600" s="3" t="s">
        <v>19</v>
      </c>
      <c r="D600" s="3" t="s">
        <v>18</v>
      </c>
      <c r="E600" s="3" t="s">
        <v>14</v>
      </c>
      <c r="F600" s="3">
        <v>332300.0</v>
      </c>
    </row>
    <row r="601">
      <c r="A601" s="3" t="s">
        <v>25</v>
      </c>
      <c r="B601" s="3" t="s">
        <v>24</v>
      </c>
      <c r="C601" s="3" t="s">
        <v>19</v>
      </c>
      <c r="D601" s="3" t="s">
        <v>18</v>
      </c>
      <c r="E601" s="3" t="s">
        <v>15</v>
      </c>
      <c r="F601" s="3">
        <v>370000.0</v>
      </c>
    </row>
    <row r="602">
      <c r="A602" s="3" t="s">
        <v>25</v>
      </c>
      <c r="B602" s="3" t="s">
        <v>24</v>
      </c>
      <c r="C602" s="3" t="s">
        <v>20</v>
      </c>
      <c r="D602" s="3" t="s">
        <v>10</v>
      </c>
      <c r="E602" s="3" t="s">
        <v>11</v>
      </c>
      <c r="F602" s="3">
        <v>272200.0</v>
      </c>
    </row>
    <row r="603">
      <c r="A603" s="3" t="s">
        <v>25</v>
      </c>
      <c r="B603" s="3" t="s">
        <v>24</v>
      </c>
      <c r="C603" s="3" t="s">
        <v>20</v>
      </c>
      <c r="D603" s="3" t="s">
        <v>10</v>
      </c>
      <c r="E603" s="3" t="s">
        <v>12</v>
      </c>
      <c r="F603" s="3">
        <v>314600.0</v>
      </c>
    </row>
    <row r="604">
      <c r="A604" s="3" t="s">
        <v>25</v>
      </c>
      <c r="B604" s="3" t="s">
        <v>24</v>
      </c>
      <c r="C604" s="3" t="s">
        <v>20</v>
      </c>
      <c r="D604" s="3" t="s">
        <v>10</v>
      </c>
      <c r="E604" s="3" t="s">
        <v>13</v>
      </c>
      <c r="F604" s="3">
        <v>316100.0</v>
      </c>
    </row>
    <row r="605">
      <c r="A605" s="3" t="s">
        <v>25</v>
      </c>
      <c r="B605" s="3" t="s">
        <v>24</v>
      </c>
      <c r="C605" s="3" t="s">
        <v>20</v>
      </c>
      <c r="D605" s="3" t="s">
        <v>10</v>
      </c>
      <c r="E605" s="3" t="s">
        <v>14</v>
      </c>
      <c r="F605" s="3">
        <v>200300.0</v>
      </c>
    </row>
    <row r="606">
      <c r="A606" s="3" t="s">
        <v>25</v>
      </c>
      <c r="B606" s="3" t="s">
        <v>24</v>
      </c>
      <c r="C606" s="3" t="s">
        <v>20</v>
      </c>
      <c r="D606" s="3" t="s">
        <v>10</v>
      </c>
      <c r="E606" s="3" t="s">
        <v>15</v>
      </c>
      <c r="F606" s="3">
        <v>229400.0</v>
      </c>
    </row>
    <row r="607">
      <c r="A607" s="3" t="s">
        <v>25</v>
      </c>
      <c r="B607" s="3" t="s">
        <v>24</v>
      </c>
      <c r="C607" s="3" t="s">
        <v>20</v>
      </c>
      <c r="D607" s="3" t="s">
        <v>16</v>
      </c>
      <c r="E607" s="3" t="s">
        <v>11</v>
      </c>
      <c r="F607" s="3">
        <v>312500.0</v>
      </c>
    </row>
    <row r="608">
      <c r="A608" s="3" t="s">
        <v>25</v>
      </c>
      <c r="B608" s="3" t="s">
        <v>24</v>
      </c>
      <c r="C608" s="3" t="s">
        <v>20</v>
      </c>
      <c r="D608" s="3" t="s">
        <v>16</v>
      </c>
      <c r="E608" s="3" t="s">
        <v>12</v>
      </c>
      <c r="F608" s="3">
        <v>382000.0</v>
      </c>
    </row>
    <row r="609">
      <c r="A609" s="3" t="s">
        <v>25</v>
      </c>
      <c r="B609" s="3" t="s">
        <v>24</v>
      </c>
      <c r="C609" s="3" t="s">
        <v>20</v>
      </c>
      <c r="D609" s="3" t="s">
        <v>16</v>
      </c>
      <c r="E609" s="3" t="s">
        <v>13</v>
      </c>
      <c r="F609" s="3">
        <v>362200.0</v>
      </c>
    </row>
    <row r="610">
      <c r="A610" s="3" t="s">
        <v>25</v>
      </c>
      <c r="B610" s="3" t="s">
        <v>24</v>
      </c>
      <c r="C610" s="3" t="s">
        <v>20</v>
      </c>
      <c r="D610" s="3" t="s">
        <v>16</v>
      </c>
      <c r="E610" s="3" t="s">
        <v>14</v>
      </c>
      <c r="F610" s="3">
        <v>179400.0</v>
      </c>
    </row>
    <row r="611">
      <c r="A611" s="3" t="s">
        <v>25</v>
      </c>
      <c r="B611" s="3" t="s">
        <v>24</v>
      </c>
      <c r="C611" s="3" t="s">
        <v>20</v>
      </c>
      <c r="D611" s="3" t="s">
        <v>16</v>
      </c>
      <c r="E611" s="3" t="s">
        <v>15</v>
      </c>
      <c r="F611" s="3">
        <v>230900.0</v>
      </c>
    </row>
    <row r="612">
      <c r="A612" s="3" t="s">
        <v>25</v>
      </c>
      <c r="B612" s="3" t="s">
        <v>24</v>
      </c>
      <c r="C612" s="3" t="s">
        <v>20</v>
      </c>
      <c r="D612" s="3" t="s">
        <v>17</v>
      </c>
      <c r="E612" s="3" t="s">
        <v>11</v>
      </c>
      <c r="F612" s="3">
        <v>353100.0</v>
      </c>
    </row>
    <row r="613">
      <c r="A613" s="3" t="s">
        <v>25</v>
      </c>
      <c r="B613" s="3" t="s">
        <v>24</v>
      </c>
      <c r="C613" s="3" t="s">
        <v>20</v>
      </c>
      <c r="D613" s="3" t="s">
        <v>17</v>
      </c>
      <c r="E613" s="3" t="s">
        <v>12</v>
      </c>
      <c r="F613" s="3">
        <v>244300.0</v>
      </c>
    </row>
    <row r="614">
      <c r="A614" s="3" t="s">
        <v>25</v>
      </c>
      <c r="B614" s="3" t="s">
        <v>24</v>
      </c>
      <c r="C614" s="3" t="s">
        <v>20</v>
      </c>
      <c r="D614" s="3" t="s">
        <v>17</v>
      </c>
      <c r="E614" s="3" t="s">
        <v>13</v>
      </c>
      <c r="F614" s="3">
        <v>286000.0</v>
      </c>
    </row>
    <row r="615">
      <c r="A615" s="3" t="s">
        <v>25</v>
      </c>
      <c r="B615" s="3" t="s">
        <v>24</v>
      </c>
      <c r="C615" s="3" t="s">
        <v>20</v>
      </c>
      <c r="D615" s="3" t="s">
        <v>17</v>
      </c>
      <c r="E615" s="3" t="s">
        <v>14</v>
      </c>
      <c r="F615" s="3">
        <v>242700.0</v>
      </c>
    </row>
    <row r="616">
      <c r="A616" s="3" t="s">
        <v>25</v>
      </c>
      <c r="B616" s="3" t="s">
        <v>24</v>
      </c>
      <c r="C616" s="3" t="s">
        <v>20</v>
      </c>
      <c r="D616" s="3" t="s">
        <v>17</v>
      </c>
      <c r="E616" s="3" t="s">
        <v>15</v>
      </c>
      <c r="F616" s="3">
        <v>289300.0</v>
      </c>
    </row>
    <row r="617">
      <c r="A617" s="3" t="s">
        <v>25</v>
      </c>
      <c r="B617" s="3" t="s">
        <v>24</v>
      </c>
      <c r="C617" s="3" t="s">
        <v>20</v>
      </c>
      <c r="D617" s="3" t="s">
        <v>18</v>
      </c>
      <c r="E617" s="3" t="s">
        <v>11</v>
      </c>
      <c r="F617" s="3">
        <v>397700.0</v>
      </c>
    </row>
    <row r="618">
      <c r="A618" s="3" t="s">
        <v>25</v>
      </c>
      <c r="B618" s="3" t="s">
        <v>24</v>
      </c>
      <c r="C618" s="3" t="s">
        <v>20</v>
      </c>
      <c r="D618" s="3" t="s">
        <v>18</v>
      </c>
      <c r="E618" s="3" t="s">
        <v>12</v>
      </c>
      <c r="F618" s="3">
        <v>298900.0</v>
      </c>
    </row>
    <row r="619">
      <c r="A619" s="3" t="s">
        <v>25</v>
      </c>
      <c r="B619" s="3" t="s">
        <v>24</v>
      </c>
      <c r="C619" s="3" t="s">
        <v>20</v>
      </c>
      <c r="D619" s="3" t="s">
        <v>18</v>
      </c>
      <c r="E619" s="3" t="s">
        <v>13</v>
      </c>
      <c r="F619" s="3">
        <v>134700.0</v>
      </c>
    </row>
    <row r="620">
      <c r="A620" s="3" t="s">
        <v>25</v>
      </c>
      <c r="B620" s="3" t="s">
        <v>24</v>
      </c>
      <c r="C620" s="3" t="s">
        <v>20</v>
      </c>
      <c r="D620" s="3" t="s">
        <v>18</v>
      </c>
      <c r="E620" s="3" t="s">
        <v>14</v>
      </c>
      <c r="F620" s="3">
        <v>326100.0</v>
      </c>
    </row>
    <row r="621">
      <c r="A621" s="3" t="s">
        <v>25</v>
      </c>
      <c r="B621" s="3" t="s">
        <v>24</v>
      </c>
      <c r="C621" s="3" t="s">
        <v>20</v>
      </c>
      <c r="D621" s="3" t="s">
        <v>18</v>
      </c>
      <c r="E621" s="3" t="s">
        <v>15</v>
      </c>
      <c r="F621" s="3">
        <v>240000.0</v>
      </c>
    </row>
    <row r="622">
      <c r="A622" s="3" t="s">
        <v>25</v>
      </c>
      <c r="B622" s="3" t="s">
        <v>24</v>
      </c>
      <c r="C622" s="3" t="s">
        <v>21</v>
      </c>
      <c r="D622" s="3" t="s">
        <v>10</v>
      </c>
      <c r="E622" s="3" t="s">
        <v>11</v>
      </c>
      <c r="F622" s="3">
        <v>247400.0</v>
      </c>
    </row>
    <row r="623">
      <c r="A623" s="3" t="s">
        <v>25</v>
      </c>
      <c r="B623" s="3" t="s">
        <v>24</v>
      </c>
      <c r="C623" s="3" t="s">
        <v>21</v>
      </c>
      <c r="D623" s="3" t="s">
        <v>10</v>
      </c>
      <c r="E623" s="3" t="s">
        <v>12</v>
      </c>
      <c r="F623" s="3">
        <v>325200.0</v>
      </c>
    </row>
    <row r="624">
      <c r="A624" s="3" t="s">
        <v>25</v>
      </c>
      <c r="B624" s="3" t="s">
        <v>24</v>
      </c>
      <c r="C624" s="3" t="s">
        <v>21</v>
      </c>
      <c r="D624" s="3" t="s">
        <v>10</v>
      </c>
      <c r="E624" s="3" t="s">
        <v>13</v>
      </c>
      <c r="F624" s="3">
        <v>112900.0</v>
      </c>
    </row>
    <row r="625">
      <c r="A625" s="3" t="s">
        <v>25</v>
      </c>
      <c r="B625" s="3" t="s">
        <v>24</v>
      </c>
      <c r="C625" s="3" t="s">
        <v>21</v>
      </c>
      <c r="D625" s="3" t="s">
        <v>10</v>
      </c>
      <c r="E625" s="3" t="s">
        <v>14</v>
      </c>
      <c r="F625" s="3">
        <v>215500.0</v>
      </c>
    </row>
    <row r="626">
      <c r="A626" s="3" t="s">
        <v>25</v>
      </c>
      <c r="B626" s="3" t="s">
        <v>24</v>
      </c>
      <c r="C626" s="3" t="s">
        <v>21</v>
      </c>
      <c r="D626" s="3" t="s">
        <v>10</v>
      </c>
      <c r="E626" s="3" t="s">
        <v>15</v>
      </c>
      <c r="F626" s="3">
        <v>239000.0</v>
      </c>
    </row>
    <row r="627">
      <c r="A627" s="3" t="s">
        <v>25</v>
      </c>
      <c r="B627" s="3" t="s">
        <v>24</v>
      </c>
      <c r="C627" s="3" t="s">
        <v>21</v>
      </c>
      <c r="D627" s="3" t="s">
        <v>16</v>
      </c>
      <c r="E627" s="3" t="s">
        <v>11</v>
      </c>
      <c r="F627" s="3">
        <v>332700.0</v>
      </c>
    </row>
    <row r="628">
      <c r="A628" s="3" t="s">
        <v>25</v>
      </c>
      <c r="B628" s="3" t="s">
        <v>24</v>
      </c>
      <c r="C628" s="3" t="s">
        <v>21</v>
      </c>
      <c r="D628" s="3" t="s">
        <v>16</v>
      </c>
      <c r="E628" s="3" t="s">
        <v>12</v>
      </c>
      <c r="F628" s="3">
        <v>156100.0</v>
      </c>
    </row>
    <row r="629">
      <c r="A629" s="3" t="s">
        <v>25</v>
      </c>
      <c r="B629" s="3" t="s">
        <v>24</v>
      </c>
      <c r="C629" s="3" t="s">
        <v>21</v>
      </c>
      <c r="D629" s="3" t="s">
        <v>16</v>
      </c>
      <c r="E629" s="3" t="s">
        <v>13</v>
      </c>
      <c r="F629" s="3">
        <v>222600.0</v>
      </c>
    </row>
    <row r="630">
      <c r="A630" s="3" t="s">
        <v>25</v>
      </c>
      <c r="B630" s="3" t="s">
        <v>24</v>
      </c>
      <c r="C630" s="3" t="s">
        <v>21</v>
      </c>
      <c r="D630" s="3" t="s">
        <v>16</v>
      </c>
      <c r="E630" s="3" t="s">
        <v>14</v>
      </c>
      <c r="F630" s="3">
        <v>136700.0</v>
      </c>
    </row>
    <row r="631">
      <c r="A631" s="3" t="s">
        <v>25</v>
      </c>
      <c r="B631" s="3" t="s">
        <v>24</v>
      </c>
      <c r="C631" s="3" t="s">
        <v>21</v>
      </c>
      <c r="D631" s="3" t="s">
        <v>16</v>
      </c>
      <c r="E631" s="3" t="s">
        <v>15</v>
      </c>
      <c r="F631" s="3">
        <v>312600.0</v>
      </c>
    </row>
    <row r="632">
      <c r="A632" s="3" t="s">
        <v>25</v>
      </c>
      <c r="B632" s="3" t="s">
        <v>24</v>
      </c>
      <c r="C632" s="3" t="s">
        <v>21</v>
      </c>
      <c r="D632" s="3" t="s">
        <v>17</v>
      </c>
      <c r="E632" s="3" t="s">
        <v>11</v>
      </c>
      <c r="F632" s="3">
        <v>310200.0</v>
      </c>
    </row>
    <row r="633">
      <c r="A633" s="3" t="s">
        <v>25</v>
      </c>
      <c r="B633" s="3" t="s">
        <v>24</v>
      </c>
      <c r="C633" s="3" t="s">
        <v>21</v>
      </c>
      <c r="D633" s="3" t="s">
        <v>17</v>
      </c>
      <c r="E633" s="3" t="s">
        <v>12</v>
      </c>
      <c r="F633" s="3">
        <v>149600.0</v>
      </c>
    </row>
    <row r="634">
      <c r="A634" s="3" t="s">
        <v>25</v>
      </c>
      <c r="B634" s="3" t="s">
        <v>24</v>
      </c>
      <c r="C634" s="3" t="s">
        <v>21</v>
      </c>
      <c r="D634" s="3" t="s">
        <v>17</v>
      </c>
      <c r="E634" s="3" t="s">
        <v>13</v>
      </c>
      <c r="F634" s="3">
        <v>313400.0</v>
      </c>
    </row>
    <row r="635">
      <c r="A635" s="3" t="s">
        <v>25</v>
      </c>
      <c r="B635" s="3" t="s">
        <v>24</v>
      </c>
      <c r="C635" s="3" t="s">
        <v>21</v>
      </c>
      <c r="D635" s="3" t="s">
        <v>17</v>
      </c>
      <c r="E635" s="3" t="s">
        <v>14</v>
      </c>
      <c r="F635" s="3">
        <v>134000.0</v>
      </c>
    </row>
    <row r="636">
      <c r="A636" s="3" t="s">
        <v>25</v>
      </c>
      <c r="B636" s="3" t="s">
        <v>24</v>
      </c>
      <c r="C636" s="3" t="s">
        <v>21</v>
      </c>
      <c r="D636" s="3" t="s">
        <v>17</v>
      </c>
      <c r="E636" s="3" t="s">
        <v>15</v>
      </c>
      <c r="F636" s="3">
        <v>141500.0</v>
      </c>
    </row>
    <row r="637">
      <c r="A637" s="3" t="s">
        <v>25</v>
      </c>
      <c r="B637" s="3" t="s">
        <v>24</v>
      </c>
      <c r="C637" s="3" t="s">
        <v>21</v>
      </c>
      <c r="D637" s="3" t="s">
        <v>18</v>
      </c>
      <c r="E637" s="3" t="s">
        <v>11</v>
      </c>
      <c r="F637" s="3">
        <v>315900.0</v>
      </c>
    </row>
    <row r="638">
      <c r="A638" s="3" t="s">
        <v>25</v>
      </c>
      <c r="B638" s="3" t="s">
        <v>24</v>
      </c>
      <c r="C638" s="3" t="s">
        <v>21</v>
      </c>
      <c r="D638" s="3" t="s">
        <v>18</v>
      </c>
      <c r="E638" s="3" t="s">
        <v>12</v>
      </c>
      <c r="F638" s="3">
        <v>194900.0</v>
      </c>
    </row>
    <row r="639">
      <c r="A639" s="3" t="s">
        <v>25</v>
      </c>
      <c r="B639" s="3" t="s">
        <v>24</v>
      </c>
      <c r="C639" s="3" t="s">
        <v>21</v>
      </c>
      <c r="D639" s="3" t="s">
        <v>18</v>
      </c>
      <c r="E639" s="3" t="s">
        <v>13</v>
      </c>
      <c r="F639" s="3">
        <v>295200.0</v>
      </c>
    </row>
    <row r="640">
      <c r="A640" s="3" t="s">
        <v>25</v>
      </c>
      <c r="B640" s="3" t="s">
        <v>24</v>
      </c>
      <c r="C640" s="3" t="s">
        <v>21</v>
      </c>
      <c r="D640" s="3" t="s">
        <v>18</v>
      </c>
      <c r="E640" s="3" t="s">
        <v>14</v>
      </c>
      <c r="F640" s="3">
        <v>116500.0</v>
      </c>
    </row>
    <row r="641">
      <c r="A641" s="3" t="s">
        <v>25</v>
      </c>
      <c r="B641" s="3" t="s">
        <v>24</v>
      </c>
      <c r="C641" s="3" t="s">
        <v>21</v>
      </c>
      <c r="D641" s="3" t="s">
        <v>18</v>
      </c>
      <c r="E641" s="3" t="s">
        <v>15</v>
      </c>
      <c r="F641" s="3">
        <v>386800.0</v>
      </c>
    </row>
    <row r="642">
      <c r="A642" s="3" t="s">
        <v>26</v>
      </c>
      <c r="B642" s="3" t="s">
        <v>8</v>
      </c>
      <c r="C642" s="3" t="s">
        <v>9</v>
      </c>
      <c r="D642" s="3" t="s">
        <v>10</v>
      </c>
      <c r="E642" s="3" t="s">
        <v>11</v>
      </c>
      <c r="F642" s="3">
        <v>222300.0</v>
      </c>
    </row>
    <row r="643">
      <c r="A643" s="3" t="s">
        <v>26</v>
      </c>
      <c r="B643" s="3" t="s">
        <v>8</v>
      </c>
      <c r="C643" s="3" t="s">
        <v>9</v>
      </c>
      <c r="D643" s="3" t="s">
        <v>10</v>
      </c>
      <c r="E643" s="3" t="s">
        <v>12</v>
      </c>
      <c r="F643" s="3">
        <v>174600.0</v>
      </c>
    </row>
    <row r="644">
      <c r="A644" s="3" t="s">
        <v>26</v>
      </c>
      <c r="B644" s="3" t="s">
        <v>8</v>
      </c>
      <c r="C644" s="3" t="s">
        <v>9</v>
      </c>
      <c r="D644" s="3" t="s">
        <v>10</v>
      </c>
      <c r="E644" s="3" t="s">
        <v>13</v>
      </c>
      <c r="F644" s="3">
        <v>145100.0</v>
      </c>
    </row>
    <row r="645">
      <c r="A645" s="3" t="s">
        <v>26</v>
      </c>
      <c r="B645" s="3" t="s">
        <v>8</v>
      </c>
      <c r="C645" s="3" t="s">
        <v>9</v>
      </c>
      <c r="D645" s="3" t="s">
        <v>10</v>
      </c>
      <c r="E645" s="3" t="s">
        <v>14</v>
      </c>
      <c r="F645" s="3">
        <v>129600.0</v>
      </c>
    </row>
    <row r="646">
      <c r="A646" s="3" t="s">
        <v>26</v>
      </c>
      <c r="B646" s="3" t="s">
        <v>8</v>
      </c>
      <c r="C646" s="3" t="s">
        <v>9</v>
      </c>
      <c r="D646" s="3" t="s">
        <v>10</v>
      </c>
      <c r="E646" s="3" t="s">
        <v>15</v>
      </c>
      <c r="F646" s="3">
        <v>374000.0</v>
      </c>
    </row>
    <row r="647">
      <c r="A647" s="3" t="s">
        <v>26</v>
      </c>
      <c r="B647" s="3" t="s">
        <v>8</v>
      </c>
      <c r="C647" s="3" t="s">
        <v>9</v>
      </c>
      <c r="D647" s="3" t="s">
        <v>16</v>
      </c>
      <c r="E647" s="3" t="s">
        <v>11</v>
      </c>
      <c r="F647" s="3">
        <v>384800.0</v>
      </c>
    </row>
    <row r="648">
      <c r="A648" s="3" t="s">
        <v>26</v>
      </c>
      <c r="B648" s="3" t="s">
        <v>8</v>
      </c>
      <c r="C648" s="3" t="s">
        <v>9</v>
      </c>
      <c r="D648" s="3" t="s">
        <v>16</v>
      </c>
      <c r="E648" s="3" t="s">
        <v>12</v>
      </c>
      <c r="F648" s="3">
        <v>129300.0</v>
      </c>
    </row>
    <row r="649">
      <c r="A649" s="3" t="s">
        <v>26</v>
      </c>
      <c r="B649" s="3" t="s">
        <v>8</v>
      </c>
      <c r="C649" s="3" t="s">
        <v>9</v>
      </c>
      <c r="D649" s="3" t="s">
        <v>16</v>
      </c>
      <c r="E649" s="3" t="s">
        <v>13</v>
      </c>
      <c r="F649" s="3">
        <v>395800.0</v>
      </c>
    </row>
    <row r="650">
      <c r="A650" s="3" t="s">
        <v>26</v>
      </c>
      <c r="B650" s="3" t="s">
        <v>8</v>
      </c>
      <c r="C650" s="3" t="s">
        <v>9</v>
      </c>
      <c r="D650" s="3" t="s">
        <v>16</v>
      </c>
      <c r="E650" s="3" t="s">
        <v>14</v>
      </c>
      <c r="F650" s="3">
        <v>395200.0</v>
      </c>
    </row>
    <row r="651">
      <c r="A651" s="3" t="s">
        <v>26</v>
      </c>
      <c r="B651" s="3" t="s">
        <v>8</v>
      </c>
      <c r="C651" s="3" t="s">
        <v>9</v>
      </c>
      <c r="D651" s="3" t="s">
        <v>16</v>
      </c>
      <c r="E651" s="3" t="s">
        <v>15</v>
      </c>
      <c r="F651" s="3">
        <v>237800.0</v>
      </c>
    </row>
    <row r="652">
      <c r="A652" s="3" t="s">
        <v>26</v>
      </c>
      <c r="B652" s="3" t="s">
        <v>8</v>
      </c>
      <c r="C652" s="3" t="s">
        <v>9</v>
      </c>
      <c r="D652" s="3" t="s">
        <v>17</v>
      </c>
      <c r="E652" s="3" t="s">
        <v>11</v>
      </c>
      <c r="F652" s="3">
        <v>337500.0</v>
      </c>
    </row>
    <row r="653">
      <c r="A653" s="3" t="s">
        <v>26</v>
      </c>
      <c r="B653" s="3" t="s">
        <v>8</v>
      </c>
      <c r="C653" s="3" t="s">
        <v>9</v>
      </c>
      <c r="D653" s="3" t="s">
        <v>17</v>
      </c>
      <c r="E653" s="3" t="s">
        <v>12</v>
      </c>
      <c r="F653" s="3">
        <v>255900.0</v>
      </c>
    </row>
    <row r="654">
      <c r="A654" s="3" t="s">
        <v>26</v>
      </c>
      <c r="B654" s="3" t="s">
        <v>8</v>
      </c>
      <c r="C654" s="3" t="s">
        <v>9</v>
      </c>
      <c r="D654" s="3" t="s">
        <v>17</v>
      </c>
      <c r="E654" s="3" t="s">
        <v>13</v>
      </c>
      <c r="F654" s="3">
        <v>190200.0</v>
      </c>
    </row>
    <row r="655">
      <c r="A655" s="3" t="s">
        <v>26</v>
      </c>
      <c r="B655" s="3" t="s">
        <v>8</v>
      </c>
      <c r="C655" s="3" t="s">
        <v>9</v>
      </c>
      <c r="D655" s="3" t="s">
        <v>17</v>
      </c>
      <c r="E655" s="3" t="s">
        <v>14</v>
      </c>
      <c r="F655" s="3">
        <v>346300.0</v>
      </c>
    </row>
    <row r="656">
      <c r="A656" s="3" t="s">
        <v>26</v>
      </c>
      <c r="B656" s="3" t="s">
        <v>8</v>
      </c>
      <c r="C656" s="3" t="s">
        <v>9</v>
      </c>
      <c r="D656" s="3" t="s">
        <v>17</v>
      </c>
      <c r="E656" s="3" t="s">
        <v>15</v>
      </c>
      <c r="F656" s="3">
        <v>143100.0</v>
      </c>
    </row>
    <row r="657">
      <c r="A657" s="3" t="s">
        <v>26</v>
      </c>
      <c r="B657" s="3" t="s">
        <v>8</v>
      </c>
      <c r="C657" s="3" t="s">
        <v>9</v>
      </c>
      <c r="D657" s="3" t="s">
        <v>18</v>
      </c>
      <c r="E657" s="3" t="s">
        <v>11</v>
      </c>
      <c r="F657" s="3">
        <v>375600.0</v>
      </c>
    </row>
    <row r="658">
      <c r="A658" s="3" t="s">
        <v>26</v>
      </c>
      <c r="B658" s="3" t="s">
        <v>8</v>
      </c>
      <c r="C658" s="3" t="s">
        <v>9</v>
      </c>
      <c r="D658" s="3" t="s">
        <v>18</v>
      </c>
      <c r="E658" s="3" t="s">
        <v>12</v>
      </c>
      <c r="F658" s="3">
        <v>134300.0</v>
      </c>
    </row>
    <row r="659">
      <c r="A659" s="3" t="s">
        <v>26</v>
      </c>
      <c r="B659" s="3" t="s">
        <v>8</v>
      </c>
      <c r="C659" s="3" t="s">
        <v>9</v>
      </c>
      <c r="D659" s="3" t="s">
        <v>18</v>
      </c>
      <c r="E659" s="3" t="s">
        <v>13</v>
      </c>
      <c r="F659" s="3">
        <v>368200.0</v>
      </c>
    </row>
    <row r="660">
      <c r="A660" s="3" t="s">
        <v>26</v>
      </c>
      <c r="B660" s="3" t="s">
        <v>8</v>
      </c>
      <c r="C660" s="3" t="s">
        <v>9</v>
      </c>
      <c r="D660" s="3" t="s">
        <v>18</v>
      </c>
      <c r="E660" s="3" t="s">
        <v>14</v>
      </c>
      <c r="F660" s="3">
        <v>126400.0</v>
      </c>
    </row>
    <row r="661">
      <c r="A661" s="3" t="s">
        <v>26</v>
      </c>
      <c r="B661" s="3" t="s">
        <v>8</v>
      </c>
      <c r="C661" s="3" t="s">
        <v>9</v>
      </c>
      <c r="D661" s="3" t="s">
        <v>18</v>
      </c>
      <c r="E661" s="3" t="s">
        <v>15</v>
      </c>
      <c r="F661" s="3">
        <v>103800.0</v>
      </c>
    </row>
    <row r="662">
      <c r="A662" s="3" t="s">
        <v>26</v>
      </c>
      <c r="B662" s="3" t="s">
        <v>8</v>
      </c>
      <c r="C662" s="3" t="s">
        <v>19</v>
      </c>
      <c r="D662" s="3" t="s">
        <v>10</v>
      </c>
      <c r="E662" s="3" t="s">
        <v>11</v>
      </c>
      <c r="F662" s="3">
        <v>159800.0</v>
      </c>
    </row>
    <row r="663">
      <c r="A663" s="3" t="s">
        <v>26</v>
      </c>
      <c r="B663" s="3" t="s">
        <v>8</v>
      </c>
      <c r="C663" s="3" t="s">
        <v>19</v>
      </c>
      <c r="D663" s="3" t="s">
        <v>10</v>
      </c>
      <c r="E663" s="3" t="s">
        <v>12</v>
      </c>
      <c r="F663" s="3">
        <v>262100.0</v>
      </c>
    </row>
    <row r="664">
      <c r="A664" s="3" t="s">
        <v>26</v>
      </c>
      <c r="B664" s="3" t="s">
        <v>8</v>
      </c>
      <c r="C664" s="3" t="s">
        <v>19</v>
      </c>
      <c r="D664" s="3" t="s">
        <v>10</v>
      </c>
      <c r="E664" s="3" t="s">
        <v>13</v>
      </c>
      <c r="F664" s="3">
        <v>150400.0</v>
      </c>
    </row>
    <row r="665">
      <c r="A665" s="3" t="s">
        <v>26</v>
      </c>
      <c r="B665" s="3" t="s">
        <v>8</v>
      </c>
      <c r="C665" s="3" t="s">
        <v>19</v>
      </c>
      <c r="D665" s="3" t="s">
        <v>10</v>
      </c>
      <c r="E665" s="3" t="s">
        <v>14</v>
      </c>
      <c r="F665" s="3">
        <v>354700.0</v>
      </c>
    </row>
    <row r="666">
      <c r="A666" s="3" t="s">
        <v>26</v>
      </c>
      <c r="B666" s="3" t="s">
        <v>8</v>
      </c>
      <c r="C666" s="3" t="s">
        <v>19</v>
      </c>
      <c r="D666" s="3" t="s">
        <v>10</v>
      </c>
      <c r="E666" s="3" t="s">
        <v>15</v>
      </c>
      <c r="F666" s="3">
        <v>269500.0</v>
      </c>
    </row>
    <row r="667">
      <c r="A667" s="3" t="s">
        <v>26</v>
      </c>
      <c r="B667" s="3" t="s">
        <v>8</v>
      </c>
      <c r="C667" s="3" t="s">
        <v>19</v>
      </c>
      <c r="D667" s="3" t="s">
        <v>16</v>
      </c>
      <c r="E667" s="3" t="s">
        <v>11</v>
      </c>
      <c r="F667" s="3">
        <v>250700.0</v>
      </c>
    </row>
    <row r="668">
      <c r="A668" s="3" t="s">
        <v>26</v>
      </c>
      <c r="B668" s="3" t="s">
        <v>8</v>
      </c>
      <c r="C668" s="3" t="s">
        <v>19</v>
      </c>
      <c r="D668" s="3" t="s">
        <v>16</v>
      </c>
      <c r="E668" s="3" t="s">
        <v>12</v>
      </c>
      <c r="F668" s="3">
        <v>378600.0</v>
      </c>
    </row>
    <row r="669">
      <c r="A669" s="3" t="s">
        <v>26</v>
      </c>
      <c r="B669" s="3" t="s">
        <v>8</v>
      </c>
      <c r="C669" s="3" t="s">
        <v>19</v>
      </c>
      <c r="D669" s="3" t="s">
        <v>16</v>
      </c>
      <c r="E669" s="3" t="s">
        <v>13</v>
      </c>
      <c r="F669" s="3">
        <v>187600.0</v>
      </c>
    </row>
    <row r="670">
      <c r="A670" s="3" t="s">
        <v>26</v>
      </c>
      <c r="B670" s="3" t="s">
        <v>8</v>
      </c>
      <c r="C670" s="3" t="s">
        <v>19</v>
      </c>
      <c r="D670" s="3" t="s">
        <v>16</v>
      </c>
      <c r="E670" s="3" t="s">
        <v>14</v>
      </c>
      <c r="F670" s="3">
        <v>120100.0</v>
      </c>
    </row>
    <row r="671">
      <c r="A671" s="3" t="s">
        <v>26</v>
      </c>
      <c r="B671" s="3" t="s">
        <v>8</v>
      </c>
      <c r="C671" s="3" t="s">
        <v>19</v>
      </c>
      <c r="D671" s="3" t="s">
        <v>16</v>
      </c>
      <c r="E671" s="3" t="s">
        <v>15</v>
      </c>
      <c r="F671" s="3">
        <v>387300.0</v>
      </c>
    </row>
    <row r="672">
      <c r="A672" s="3" t="s">
        <v>26</v>
      </c>
      <c r="B672" s="3" t="s">
        <v>8</v>
      </c>
      <c r="C672" s="3" t="s">
        <v>19</v>
      </c>
      <c r="D672" s="3" t="s">
        <v>17</v>
      </c>
      <c r="E672" s="3" t="s">
        <v>11</v>
      </c>
      <c r="F672" s="3">
        <v>204300.0</v>
      </c>
    </row>
    <row r="673">
      <c r="A673" s="3" t="s">
        <v>26</v>
      </c>
      <c r="B673" s="3" t="s">
        <v>8</v>
      </c>
      <c r="C673" s="3" t="s">
        <v>19</v>
      </c>
      <c r="D673" s="3" t="s">
        <v>17</v>
      </c>
      <c r="E673" s="3" t="s">
        <v>12</v>
      </c>
      <c r="F673" s="3">
        <v>142200.0</v>
      </c>
    </row>
    <row r="674">
      <c r="A674" s="3" t="s">
        <v>26</v>
      </c>
      <c r="B674" s="3" t="s">
        <v>8</v>
      </c>
      <c r="C674" s="3" t="s">
        <v>19</v>
      </c>
      <c r="D674" s="3" t="s">
        <v>17</v>
      </c>
      <c r="E674" s="3" t="s">
        <v>13</v>
      </c>
      <c r="F674" s="3">
        <v>112500.0</v>
      </c>
    </row>
    <row r="675">
      <c r="A675" s="3" t="s">
        <v>26</v>
      </c>
      <c r="B675" s="3" t="s">
        <v>8</v>
      </c>
      <c r="C675" s="3" t="s">
        <v>19</v>
      </c>
      <c r="D675" s="3" t="s">
        <v>17</v>
      </c>
      <c r="E675" s="3" t="s">
        <v>14</v>
      </c>
      <c r="F675" s="3">
        <v>300700.0</v>
      </c>
    </row>
    <row r="676">
      <c r="A676" s="3" t="s">
        <v>26</v>
      </c>
      <c r="B676" s="3" t="s">
        <v>8</v>
      </c>
      <c r="C676" s="3" t="s">
        <v>19</v>
      </c>
      <c r="D676" s="3" t="s">
        <v>17</v>
      </c>
      <c r="E676" s="3" t="s">
        <v>15</v>
      </c>
      <c r="F676" s="3">
        <v>315000.0</v>
      </c>
    </row>
    <row r="677">
      <c r="A677" s="3" t="s">
        <v>26</v>
      </c>
      <c r="B677" s="3" t="s">
        <v>8</v>
      </c>
      <c r="C677" s="3" t="s">
        <v>19</v>
      </c>
      <c r="D677" s="3" t="s">
        <v>18</v>
      </c>
      <c r="E677" s="3" t="s">
        <v>11</v>
      </c>
      <c r="F677" s="3">
        <v>259600.0</v>
      </c>
    </row>
    <row r="678">
      <c r="A678" s="3" t="s">
        <v>26</v>
      </c>
      <c r="B678" s="3" t="s">
        <v>8</v>
      </c>
      <c r="C678" s="3" t="s">
        <v>19</v>
      </c>
      <c r="D678" s="3" t="s">
        <v>18</v>
      </c>
      <c r="E678" s="3" t="s">
        <v>12</v>
      </c>
      <c r="F678" s="3">
        <v>307300.0</v>
      </c>
    </row>
    <row r="679">
      <c r="A679" s="3" t="s">
        <v>26</v>
      </c>
      <c r="B679" s="3" t="s">
        <v>8</v>
      </c>
      <c r="C679" s="3" t="s">
        <v>19</v>
      </c>
      <c r="D679" s="3" t="s">
        <v>18</v>
      </c>
      <c r="E679" s="3" t="s">
        <v>13</v>
      </c>
      <c r="F679" s="3">
        <v>230000.0</v>
      </c>
    </row>
    <row r="680">
      <c r="A680" s="3" t="s">
        <v>26</v>
      </c>
      <c r="B680" s="3" t="s">
        <v>8</v>
      </c>
      <c r="C680" s="3" t="s">
        <v>19</v>
      </c>
      <c r="D680" s="3" t="s">
        <v>18</v>
      </c>
      <c r="E680" s="3" t="s">
        <v>14</v>
      </c>
      <c r="F680" s="3">
        <v>309900.0</v>
      </c>
    </row>
    <row r="681">
      <c r="A681" s="3" t="s">
        <v>26</v>
      </c>
      <c r="B681" s="3" t="s">
        <v>8</v>
      </c>
      <c r="C681" s="3" t="s">
        <v>19</v>
      </c>
      <c r="D681" s="3" t="s">
        <v>18</v>
      </c>
      <c r="E681" s="3" t="s">
        <v>15</v>
      </c>
      <c r="F681" s="3">
        <v>107700.0</v>
      </c>
    </row>
    <row r="682">
      <c r="A682" s="3" t="s">
        <v>26</v>
      </c>
      <c r="B682" s="3" t="s">
        <v>8</v>
      </c>
      <c r="C682" s="3" t="s">
        <v>20</v>
      </c>
      <c r="D682" s="3" t="s">
        <v>10</v>
      </c>
      <c r="E682" s="3" t="s">
        <v>11</v>
      </c>
      <c r="F682" s="3">
        <v>172200.0</v>
      </c>
    </row>
    <row r="683">
      <c r="A683" s="3" t="s">
        <v>26</v>
      </c>
      <c r="B683" s="3" t="s">
        <v>8</v>
      </c>
      <c r="C683" s="3" t="s">
        <v>20</v>
      </c>
      <c r="D683" s="3" t="s">
        <v>10</v>
      </c>
      <c r="E683" s="3" t="s">
        <v>12</v>
      </c>
      <c r="F683" s="3">
        <v>187100.0</v>
      </c>
    </row>
    <row r="684">
      <c r="A684" s="3" t="s">
        <v>26</v>
      </c>
      <c r="B684" s="3" t="s">
        <v>8</v>
      </c>
      <c r="C684" s="3" t="s">
        <v>20</v>
      </c>
      <c r="D684" s="3" t="s">
        <v>10</v>
      </c>
      <c r="E684" s="3" t="s">
        <v>13</v>
      </c>
      <c r="F684" s="3">
        <v>334800.0</v>
      </c>
    </row>
    <row r="685">
      <c r="A685" s="3" t="s">
        <v>26</v>
      </c>
      <c r="B685" s="3" t="s">
        <v>8</v>
      </c>
      <c r="C685" s="3" t="s">
        <v>20</v>
      </c>
      <c r="D685" s="3" t="s">
        <v>10</v>
      </c>
      <c r="E685" s="3" t="s">
        <v>14</v>
      </c>
      <c r="F685" s="3">
        <v>352000.0</v>
      </c>
    </row>
    <row r="686">
      <c r="A686" s="3" t="s">
        <v>26</v>
      </c>
      <c r="B686" s="3" t="s">
        <v>8</v>
      </c>
      <c r="C686" s="3" t="s">
        <v>20</v>
      </c>
      <c r="D686" s="3" t="s">
        <v>10</v>
      </c>
      <c r="E686" s="3" t="s">
        <v>15</v>
      </c>
      <c r="F686" s="3">
        <v>343700.0</v>
      </c>
    </row>
    <row r="687">
      <c r="A687" s="3" t="s">
        <v>26</v>
      </c>
      <c r="B687" s="3" t="s">
        <v>8</v>
      </c>
      <c r="C687" s="3" t="s">
        <v>20</v>
      </c>
      <c r="D687" s="3" t="s">
        <v>16</v>
      </c>
      <c r="E687" s="3" t="s">
        <v>11</v>
      </c>
      <c r="F687" s="3">
        <v>266100.0</v>
      </c>
    </row>
    <row r="688">
      <c r="A688" s="3" t="s">
        <v>26</v>
      </c>
      <c r="B688" s="3" t="s">
        <v>8</v>
      </c>
      <c r="C688" s="3" t="s">
        <v>20</v>
      </c>
      <c r="D688" s="3" t="s">
        <v>16</v>
      </c>
      <c r="E688" s="3" t="s">
        <v>12</v>
      </c>
      <c r="F688" s="3">
        <v>389200.0</v>
      </c>
    </row>
    <row r="689">
      <c r="A689" s="3" t="s">
        <v>26</v>
      </c>
      <c r="B689" s="3" t="s">
        <v>8</v>
      </c>
      <c r="C689" s="3" t="s">
        <v>20</v>
      </c>
      <c r="D689" s="3" t="s">
        <v>16</v>
      </c>
      <c r="E689" s="3" t="s">
        <v>13</v>
      </c>
      <c r="F689" s="3">
        <v>144700.0</v>
      </c>
    </row>
    <row r="690">
      <c r="A690" s="3" t="s">
        <v>26</v>
      </c>
      <c r="B690" s="3" t="s">
        <v>8</v>
      </c>
      <c r="C690" s="3" t="s">
        <v>20</v>
      </c>
      <c r="D690" s="3" t="s">
        <v>16</v>
      </c>
      <c r="E690" s="3" t="s">
        <v>14</v>
      </c>
      <c r="F690" s="3">
        <v>268300.0</v>
      </c>
    </row>
    <row r="691">
      <c r="A691" s="3" t="s">
        <v>26</v>
      </c>
      <c r="B691" s="3" t="s">
        <v>8</v>
      </c>
      <c r="C691" s="3" t="s">
        <v>20</v>
      </c>
      <c r="D691" s="3" t="s">
        <v>16</v>
      </c>
      <c r="E691" s="3" t="s">
        <v>15</v>
      </c>
      <c r="F691" s="3">
        <v>184700.0</v>
      </c>
    </row>
    <row r="692">
      <c r="A692" s="3" t="s">
        <v>26</v>
      </c>
      <c r="B692" s="3" t="s">
        <v>8</v>
      </c>
      <c r="C692" s="3" t="s">
        <v>20</v>
      </c>
      <c r="D692" s="3" t="s">
        <v>17</v>
      </c>
      <c r="E692" s="3" t="s">
        <v>11</v>
      </c>
      <c r="F692" s="3">
        <v>199500.0</v>
      </c>
    </row>
    <row r="693">
      <c r="A693" s="3" t="s">
        <v>26</v>
      </c>
      <c r="B693" s="3" t="s">
        <v>8</v>
      </c>
      <c r="C693" s="3" t="s">
        <v>20</v>
      </c>
      <c r="D693" s="3" t="s">
        <v>17</v>
      </c>
      <c r="E693" s="3" t="s">
        <v>12</v>
      </c>
      <c r="F693" s="3">
        <v>167800.0</v>
      </c>
    </row>
    <row r="694">
      <c r="A694" s="3" t="s">
        <v>26</v>
      </c>
      <c r="B694" s="3" t="s">
        <v>8</v>
      </c>
      <c r="C694" s="3" t="s">
        <v>20</v>
      </c>
      <c r="D694" s="3" t="s">
        <v>17</v>
      </c>
      <c r="E694" s="3" t="s">
        <v>13</v>
      </c>
      <c r="F694" s="3">
        <v>355800.0</v>
      </c>
    </row>
    <row r="695">
      <c r="A695" s="3" t="s">
        <v>26</v>
      </c>
      <c r="B695" s="3" t="s">
        <v>8</v>
      </c>
      <c r="C695" s="3" t="s">
        <v>20</v>
      </c>
      <c r="D695" s="3" t="s">
        <v>17</v>
      </c>
      <c r="E695" s="3" t="s">
        <v>14</v>
      </c>
      <c r="F695" s="3">
        <v>172300.0</v>
      </c>
    </row>
    <row r="696">
      <c r="A696" s="3" t="s">
        <v>26</v>
      </c>
      <c r="B696" s="3" t="s">
        <v>8</v>
      </c>
      <c r="C696" s="3" t="s">
        <v>20</v>
      </c>
      <c r="D696" s="3" t="s">
        <v>17</v>
      </c>
      <c r="E696" s="3" t="s">
        <v>15</v>
      </c>
      <c r="F696" s="3">
        <v>135600.0</v>
      </c>
    </row>
    <row r="697">
      <c r="A697" s="3" t="s">
        <v>26</v>
      </c>
      <c r="B697" s="3" t="s">
        <v>8</v>
      </c>
      <c r="C697" s="3" t="s">
        <v>20</v>
      </c>
      <c r="D697" s="3" t="s">
        <v>18</v>
      </c>
      <c r="E697" s="3" t="s">
        <v>11</v>
      </c>
      <c r="F697" s="3">
        <v>244200.0</v>
      </c>
    </row>
    <row r="698">
      <c r="A698" s="3" t="s">
        <v>26</v>
      </c>
      <c r="B698" s="3" t="s">
        <v>8</v>
      </c>
      <c r="C698" s="3" t="s">
        <v>20</v>
      </c>
      <c r="D698" s="3" t="s">
        <v>18</v>
      </c>
      <c r="E698" s="3" t="s">
        <v>12</v>
      </c>
      <c r="F698" s="3">
        <v>155200.0</v>
      </c>
    </row>
    <row r="699">
      <c r="A699" s="3" t="s">
        <v>26</v>
      </c>
      <c r="B699" s="3" t="s">
        <v>8</v>
      </c>
      <c r="C699" s="3" t="s">
        <v>20</v>
      </c>
      <c r="D699" s="3" t="s">
        <v>18</v>
      </c>
      <c r="E699" s="3" t="s">
        <v>13</v>
      </c>
      <c r="F699" s="3">
        <v>326800.0</v>
      </c>
    </row>
    <row r="700">
      <c r="A700" s="3" t="s">
        <v>26</v>
      </c>
      <c r="B700" s="3" t="s">
        <v>8</v>
      </c>
      <c r="C700" s="3" t="s">
        <v>20</v>
      </c>
      <c r="D700" s="3" t="s">
        <v>18</v>
      </c>
      <c r="E700" s="3" t="s">
        <v>14</v>
      </c>
      <c r="F700" s="3">
        <v>382500.0</v>
      </c>
    </row>
    <row r="701">
      <c r="A701" s="3" t="s">
        <v>26</v>
      </c>
      <c r="B701" s="3" t="s">
        <v>8</v>
      </c>
      <c r="C701" s="3" t="s">
        <v>20</v>
      </c>
      <c r="D701" s="3" t="s">
        <v>18</v>
      </c>
      <c r="E701" s="3" t="s">
        <v>15</v>
      </c>
      <c r="F701" s="3">
        <v>137300.0</v>
      </c>
    </row>
    <row r="702">
      <c r="A702" s="3" t="s">
        <v>26</v>
      </c>
      <c r="B702" s="3" t="s">
        <v>8</v>
      </c>
      <c r="C702" s="3" t="s">
        <v>21</v>
      </c>
      <c r="D702" s="3" t="s">
        <v>10</v>
      </c>
      <c r="E702" s="3" t="s">
        <v>11</v>
      </c>
      <c r="F702" s="3">
        <v>125600.0</v>
      </c>
    </row>
    <row r="703">
      <c r="A703" s="3" t="s">
        <v>26</v>
      </c>
      <c r="B703" s="3" t="s">
        <v>8</v>
      </c>
      <c r="C703" s="3" t="s">
        <v>21</v>
      </c>
      <c r="D703" s="3" t="s">
        <v>10</v>
      </c>
      <c r="E703" s="3" t="s">
        <v>12</v>
      </c>
      <c r="F703" s="3">
        <v>135500.0</v>
      </c>
    </row>
    <row r="704">
      <c r="A704" s="3" t="s">
        <v>26</v>
      </c>
      <c r="B704" s="3" t="s">
        <v>8</v>
      </c>
      <c r="C704" s="3" t="s">
        <v>21</v>
      </c>
      <c r="D704" s="3" t="s">
        <v>10</v>
      </c>
      <c r="E704" s="3" t="s">
        <v>13</v>
      </c>
      <c r="F704" s="3">
        <v>154000.0</v>
      </c>
    </row>
    <row r="705">
      <c r="A705" s="3" t="s">
        <v>26</v>
      </c>
      <c r="B705" s="3" t="s">
        <v>8</v>
      </c>
      <c r="C705" s="3" t="s">
        <v>21</v>
      </c>
      <c r="D705" s="3" t="s">
        <v>10</v>
      </c>
      <c r="E705" s="3" t="s">
        <v>14</v>
      </c>
      <c r="F705" s="3">
        <v>180600.0</v>
      </c>
    </row>
    <row r="706">
      <c r="A706" s="3" t="s">
        <v>26</v>
      </c>
      <c r="B706" s="3" t="s">
        <v>8</v>
      </c>
      <c r="C706" s="3" t="s">
        <v>21</v>
      </c>
      <c r="D706" s="3" t="s">
        <v>10</v>
      </c>
      <c r="E706" s="3" t="s">
        <v>15</v>
      </c>
      <c r="F706" s="3">
        <v>243700.0</v>
      </c>
    </row>
    <row r="707">
      <c r="A707" s="3" t="s">
        <v>26</v>
      </c>
      <c r="B707" s="3" t="s">
        <v>8</v>
      </c>
      <c r="C707" s="3" t="s">
        <v>21</v>
      </c>
      <c r="D707" s="3" t="s">
        <v>16</v>
      </c>
      <c r="E707" s="3" t="s">
        <v>11</v>
      </c>
      <c r="F707" s="3">
        <v>206300.0</v>
      </c>
    </row>
    <row r="708">
      <c r="A708" s="3" t="s">
        <v>26</v>
      </c>
      <c r="B708" s="3" t="s">
        <v>8</v>
      </c>
      <c r="C708" s="3" t="s">
        <v>21</v>
      </c>
      <c r="D708" s="3" t="s">
        <v>16</v>
      </c>
      <c r="E708" s="3" t="s">
        <v>12</v>
      </c>
      <c r="F708" s="3">
        <v>365700.0</v>
      </c>
    </row>
    <row r="709">
      <c r="A709" s="3" t="s">
        <v>26</v>
      </c>
      <c r="B709" s="3" t="s">
        <v>8</v>
      </c>
      <c r="C709" s="3" t="s">
        <v>21</v>
      </c>
      <c r="D709" s="3" t="s">
        <v>16</v>
      </c>
      <c r="E709" s="3" t="s">
        <v>13</v>
      </c>
      <c r="F709" s="3">
        <v>328700.0</v>
      </c>
    </row>
    <row r="710">
      <c r="A710" s="3" t="s">
        <v>26</v>
      </c>
      <c r="B710" s="3" t="s">
        <v>8</v>
      </c>
      <c r="C710" s="3" t="s">
        <v>21</v>
      </c>
      <c r="D710" s="3" t="s">
        <v>16</v>
      </c>
      <c r="E710" s="3" t="s">
        <v>14</v>
      </c>
      <c r="F710" s="3">
        <v>348100.0</v>
      </c>
    </row>
    <row r="711">
      <c r="A711" s="3" t="s">
        <v>26</v>
      </c>
      <c r="B711" s="3" t="s">
        <v>8</v>
      </c>
      <c r="C711" s="3" t="s">
        <v>21</v>
      </c>
      <c r="D711" s="3" t="s">
        <v>16</v>
      </c>
      <c r="E711" s="3" t="s">
        <v>15</v>
      </c>
      <c r="F711" s="3">
        <v>174700.0</v>
      </c>
    </row>
    <row r="712">
      <c r="A712" s="3" t="s">
        <v>26</v>
      </c>
      <c r="B712" s="3" t="s">
        <v>8</v>
      </c>
      <c r="C712" s="3" t="s">
        <v>21</v>
      </c>
      <c r="D712" s="3" t="s">
        <v>17</v>
      </c>
      <c r="E712" s="3" t="s">
        <v>11</v>
      </c>
      <c r="F712" s="3">
        <v>152500.0</v>
      </c>
    </row>
    <row r="713">
      <c r="A713" s="3" t="s">
        <v>26</v>
      </c>
      <c r="B713" s="3" t="s">
        <v>8</v>
      </c>
      <c r="C713" s="3" t="s">
        <v>21</v>
      </c>
      <c r="D713" s="3" t="s">
        <v>17</v>
      </c>
      <c r="E713" s="3" t="s">
        <v>12</v>
      </c>
      <c r="F713" s="3">
        <v>388700.0</v>
      </c>
    </row>
    <row r="714">
      <c r="A714" s="3" t="s">
        <v>26</v>
      </c>
      <c r="B714" s="3" t="s">
        <v>8</v>
      </c>
      <c r="C714" s="3" t="s">
        <v>21</v>
      </c>
      <c r="D714" s="3" t="s">
        <v>17</v>
      </c>
      <c r="E714" s="3" t="s">
        <v>13</v>
      </c>
      <c r="F714" s="3">
        <v>381700.0</v>
      </c>
    </row>
    <row r="715">
      <c r="A715" s="3" t="s">
        <v>26</v>
      </c>
      <c r="B715" s="3" t="s">
        <v>8</v>
      </c>
      <c r="C715" s="3" t="s">
        <v>21</v>
      </c>
      <c r="D715" s="3" t="s">
        <v>17</v>
      </c>
      <c r="E715" s="3" t="s">
        <v>14</v>
      </c>
      <c r="F715" s="3">
        <v>244200.0</v>
      </c>
    </row>
    <row r="716">
      <c r="A716" s="3" t="s">
        <v>26</v>
      </c>
      <c r="B716" s="3" t="s">
        <v>8</v>
      </c>
      <c r="C716" s="3" t="s">
        <v>21</v>
      </c>
      <c r="D716" s="3" t="s">
        <v>17</v>
      </c>
      <c r="E716" s="3" t="s">
        <v>15</v>
      </c>
      <c r="F716" s="3">
        <v>338300.0</v>
      </c>
    </row>
    <row r="717">
      <c r="A717" s="3" t="s">
        <v>26</v>
      </c>
      <c r="B717" s="3" t="s">
        <v>8</v>
      </c>
      <c r="C717" s="3" t="s">
        <v>21</v>
      </c>
      <c r="D717" s="3" t="s">
        <v>18</v>
      </c>
      <c r="E717" s="3" t="s">
        <v>11</v>
      </c>
      <c r="F717" s="3">
        <v>379700.0</v>
      </c>
    </row>
    <row r="718">
      <c r="A718" s="3" t="s">
        <v>26</v>
      </c>
      <c r="B718" s="3" t="s">
        <v>8</v>
      </c>
      <c r="C718" s="3" t="s">
        <v>21</v>
      </c>
      <c r="D718" s="3" t="s">
        <v>18</v>
      </c>
      <c r="E718" s="3" t="s">
        <v>12</v>
      </c>
      <c r="F718" s="3">
        <v>245300.0</v>
      </c>
    </row>
    <row r="719">
      <c r="A719" s="3" t="s">
        <v>26</v>
      </c>
      <c r="B719" s="3" t="s">
        <v>8</v>
      </c>
      <c r="C719" s="3" t="s">
        <v>21</v>
      </c>
      <c r="D719" s="3" t="s">
        <v>18</v>
      </c>
      <c r="E719" s="3" t="s">
        <v>13</v>
      </c>
      <c r="F719" s="3">
        <v>281400.0</v>
      </c>
    </row>
    <row r="720">
      <c r="A720" s="3" t="s">
        <v>26</v>
      </c>
      <c r="B720" s="3" t="s">
        <v>8</v>
      </c>
      <c r="C720" s="3" t="s">
        <v>21</v>
      </c>
      <c r="D720" s="3" t="s">
        <v>18</v>
      </c>
      <c r="E720" s="3" t="s">
        <v>14</v>
      </c>
      <c r="F720" s="3">
        <v>231100.0</v>
      </c>
    </row>
    <row r="721">
      <c r="A721" s="3" t="s">
        <v>26</v>
      </c>
      <c r="B721" s="3" t="s">
        <v>8</v>
      </c>
      <c r="C721" s="3" t="s">
        <v>21</v>
      </c>
      <c r="D721" s="3" t="s">
        <v>18</v>
      </c>
      <c r="E721" s="3" t="s">
        <v>15</v>
      </c>
      <c r="F721" s="3">
        <v>184700.0</v>
      </c>
    </row>
    <row r="722">
      <c r="A722" s="3" t="s">
        <v>26</v>
      </c>
      <c r="B722" s="3" t="s">
        <v>22</v>
      </c>
      <c r="C722" s="3" t="s">
        <v>9</v>
      </c>
      <c r="D722" s="3" t="s">
        <v>10</v>
      </c>
      <c r="E722" s="3" t="s">
        <v>11</v>
      </c>
      <c r="F722" s="3">
        <v>132600.0</v>
      </c>
    </row>
    <row r="723">
      <c r="A723" s="3" t="s">
        <v>26</v>
      </c>
      <c r="B723" s="3" t="s">
        <v>22</v>
      </c>
      <c r="C723" s="3" t="s">
        <v>9</v>
      </c>
      <c r="D723" s="3" t="s">
        <v>10</v>
      </c>
      <c r="E723" s="3" t="s">
        <v>12</v>
      </c>
      <c r="F723" s="3">
        <v>224000.0</v>
      </c>
    </row>
    <row r="724">
      <c r="A724" s="3" t="s">
        <v>26</v>
      </c>
      <c r="B724" s="3" t="s">
        <v>22</v>
      </c>
      <c r="C724" s="3" t="s">
        <v>9</v>
      </c>
      <c r="D724" s="3" t="s">
        <v>10</v>
      </c>
      <c r="E724" s="3" t="s">
        <v>13</v>
      </c>
      <c r="F724" s="3">
        <v>229100.0</v>
      </c>
    </row>
    <row r="725">
      <c r="A725" s="3" t="s">
        <v>26</v>
      </c>
      <c r="B725" s="3" t="s">
        <v>22</v>
      </c>
      <c r="C725" s="3" t="s">
        <v>9</v>
      </c>
      <c r="D725" s="3" t="s">
        <v>10</v>
      </c>
      <c r="E725" s="3" t="s">
        <v>14</v>
      </c>
      <c r="F725" s="3">
        <v>388800.0</v>
      </c>
    </row>
    <row r="726">
      <c r="A726" s="3" t="s">
        <v>26</v>
      </c>
      <c r="B726" s="3" t="s">
        <v>22</v>
      </c>
      <c r="C726" s="3" t="s">
        <v>9</v>
      </c>
      <c r="D726" s="3" t="s">
        <v>10</v>
      </c>
      <c r="E726" s="3" t="s">
        <v>15</v>
      </c>
      <c r="F726" s="3">
        <v>260800.0</v>
      </c>
    </row>
    <row r="727">
      <c r="A727" s="3" t="s">
        <v>26</v>
      </c>
      <c r="B727" s="3" t="s">
        <v>22</v>
      </c>
      <c r="C727" s="3" t="s">
        <v>9</v>
      </c>
      <c r="D727" s="3" t="s">
        <v>16</v>
      </c>
      <c r="E727" s="3" t="s">
        <v>11</v>
      </c>
      <c r="F727" s="3">
        <v>365500.0</v>
      </c>
    </row>
    <row r="728">
      <c r="A728" s="3" t="s">
        <v>26</v>
      </c>
      <c r="B728" s="3" t="s">
        <v>22</v>
      </c>
      <c r="C728" s="3" t="s">
        <v>9</v>
      </c>
      <c r="D728" s="3" t="s">
        <v>16</v>
      </c>
      <c r="E728" s="3" t="s">
        <v>12</v>
      </c>
      <c r="F728" s="3">
        <v>284400.0</v>
      </c>
    </row>
    <row r="729">
      <c r="A729" s="3" t="s">
        <v>26</v>
      </c>
      <c r="B729" s="3" t="s">
        <v>22</v>
      </c>
      <c r="C729" s="3" t="s">
        <v>9</v>
      </c>
      <c r="D729" s="3" t="s">
        <v>16</v>
      </c>
      <c r="E729" s="3" t="s">
        <v>13</v>
      </c>
      <c r="F729" s="3">
        <v>357300.0</v>
      </c>
    </row>
    <row r="730">
      <c r="A730" s="3" t="s">
        <v>26</v>
      </c>
      <c r="B730" s="3" t="s">
        <v>22</v>
      </c>
      <c r="C730" s="3" t="s">
        <v>9</v>
      </c>
      <c r="D730" s="3" t="s">
        <v>16</v>
      </c>
      <c r="E730" s="3" t="s">
        <v>14</v>
      </c>
      <c r="F730" s="3">
        <v>161500.0</v>
      </c>
    </row>
    <row r="731">
      <c r="A731" s="3" t="s">
        <v>26</v>
      </c>
      <c r="B731" s="3" t="s">
        <v>22</v>
      </c>
      <c r="C731" s="3" t="s">
        <v>9</v>
      </c>
      <c r="D731" s="3" t="s">
        <v>16</v>
      </c>
      <c r="E731" s="3" t="s">
        <v>15</v>
      </c>
      <c r="F731" s="3">
        <v>263000.0</v>
      </c>
    </row>
    <row r="732">
      <c r="A732" s="3" t="s">
        <v>26</v>
      </c>
      <c r="B732" s="3" t="s">
        <v>22</v>
      </c>
      <c r="C732" s="3" t="s">
        <v>9</v>
      </c>
      <c r="D732" s="3" t="s">
        <v>17</v>
      </c>
      <c r="E732" s="3" t="s">
        <v>11</v>
      </c>
      <c r="F732" s="3">
        <v>277900.0</v>
      </c>
    </row>
    <row r="733">
      <c r="A733" s="3" t="s">
        <v>26</v>
      </c>
      <c r="B733" s="3" t="s">
        <v>22</v>
      </c>
      <c r="C733" s="3" t="s">
        <v>9</v>
      </c>
      <c r="D733" s="3" t="s">
        <v>17</v>
      </c>
      <c r="E733" s="3" t="s">
        <v>12</v>
      </c>
      <c r="F733" s="3">
        <v>383000.0</v>
      </c>
    </row>
    <row r="734">
      <c r="A734" s="3" t="s">
        <v>26</v>
      </c>
      <c r="B734" s="3" t="s">
        <v>22</v>
      </c>
      <c r="C734" s="3" t="s">
        <v>9</v>
      </c>
      <c r="D734" s="3" t="s">
        <v>17</v>
      </c>
      <c r="E734" s="3" t="s">
        <v>13</v>
      </c>
      <c r="F734" s="3">
        <v>335400.0</v>
      </c>
    </row>
    <row r="735">
      <c r="A735" s="3" t="s">
        <v>26</v>
      </c>
      <c r="B735" s="3" t="s">
        <v>22</v>
      </c>
      <c r="C735" s="3" t="s">
        <v>9</v>
      </c>
      <c r="D735" s="3" t="s">
        <v>17</v>
      </c>
      <c r="E735" s="3" t="s">
        <v>14</v>
      </c>
      <c r="F735" s="3">
        <v>263200.0</v>
      </c>
    </row>
    <row r="736">
      <c r="A736" s="3" t="s">
        <v>26</v>
      </c>
      <c r="B736" s="3" t="s">
        <v>22</v>
      </c>
      <c r="C736" s="3" t="s">
        <v>9</v>
      </c>
      <c r="D736" s="3" t="s">
        <v>17</v>
      </c>
      <c r="E736" s="3" t="s">
        <v>15</v>
      </c>
      <c r="F736" s="3">
        <v>111600.0</v>
      </c>
    </row>
    <row r="737">
      <c r="A737" s="3" t="s">
        <v>26</v>
      </c>
      <c r="B737" s="3" t="s">
        <v>22</v>
      </c>
      <c r="C737" s="3" t="s">
        <v>9</v>
      </c>
      <c r="D737" s="3" t="s">
        <v>18</v>
      </c>
      <c r="E737" s="3" t="s">
        <v>11</v>
      </c>
      <c r="F737" s="3">
        <v>133600.0</v>
      </c>
    </row>
    <row r="738">
      <c r="A738" s="3" t="s">
        <v>26</v>
      </c>
      <c r="B738" s="3" t="s">
        <v>22</v>
      </c>
      <c r="C738" s="3" t="s">
        <v>9</v>
      </c>
      <c r="D738" s="3" t="s">
        <v>18</v>
      </c>
      <c r="E738" s="3" t="s">
        <v>12</v>
      </c>
      <c r="F738" s="3">
        <v>218100.0</v>
      </c>
    </row>
    <row r="739">
      <c r="A739" s="3" t="s">
        <v>26</v>
      </c>
      <c r="B739" s="3" t="s">
        <v>22</v>
      </c>
      <c r="C739" s="3" t="s">
        <v>9</v>
      </c>
      <c r="D739" s="3" t="s">
        <v>18</v>
      </c>
      <c r="E739" s="3" t="s">
        <v>13</v>
      </c>
      <c r="F739" s="3">
        <v>166300.0</v>
      </c>
    </row>
    <row r="740">
      <c r="A740" s="3" t="s">
        <v>26</v>
      </c>
      <c r="B740" s="3" t="s">
        <v>22</v>
      </c>
      <c r="C740" s="3" t="s">
        <v>9</v>
      </c>
      <c r="D740" s="3" t="s">
        <v>18</v>
      </c>
      <c r="E740" s="3" t="s">
        <v>14</v>
      </c>
      <c r="F740" s="3">
        <v>226800.0</v>
      </c>
    </row>
    <row r="741">
      <c r="A741" s="3" t="s">
        <v>26</v>
      </c>
      <c r="B741" s="3" t="s">
        <v>22</v>
      </c>
      <c r="C741" s="3" t="s">
        <v>9</v>
      </c>
      <c r="D741" s="3" t="s">
        <v>18</v>
      </c>
      <c r="E741" s="3" t="s">
        <v>15</v>
      </c>
      <c r="F741" s="3">
        <v>250700.0</v>
      </c>
    </row>
    <row r="742">
      <c r="A742" s="3" t="s">
        <v>26</v>
      </c>
      <c r="B742" s="3" t="s">
        <v>22</v>
      </c>
      <c r="C742" s="3" t="s">
        <v>19</v>
      </c>
      <c r="D742" s="3" t="s">
        <v>10</v>
      </c>
      <c r="E742" s="3" t="s">
        <v>11</v>
      </c>
      <c r="F742" s="3">
        <v>237200.0</v>
      </c>
    </row>
    <row r="743">
      <c r="A743" s="3" t="s">
        <v>26</v>
      </c>
      <c r="B743" s="3" t="s">
        <v>22</v>
      </c>
      <c r="C743" s="3" t="s">
        <v>19</v>
      </c>
      <c r="D743" s="3" t="s">
        <v>10</v>
      </c>
      <c r="E743" s="3" t="s">
        <v>12</v>
      </c>
      <c r="F743" s="3">
        <v>142800.0</v>
      </c>
    </row>
    <row r="744">
      <c r="A744" s="3" t="s">
        <v>26</v>
      </c>
      <c r="B744" s="3" t="s">
        <v>22</v>
      </c>
      <c r="C744" s="3" t="s">
        <v>19</v>
      </c>
      <c r="D744" s="3" t="s">
        <v>10</v>
      </c>
      <c r="E744" s="3" t="s">
        <v>13</v>
      </c>
      <c r="F744" s="3">
        <v>203200.0</v>
      </c>
    </row>
    <row r="745">
      <c r="A745" s="3" t="s">
        <v>26</v>
      </c>
      <c r="B745" s="3" t="s">
        <v>22</v>
      </c>
      <c r="C745" s="3" t="s">
        <v>19</v>
      </c>
      <c r="D745" s="3" t="s">
        <v>10</v>
      </c>
      <c r="E745" s="3" t="s">
        <v>14</v>
      </c>
      <c r="F745" s="3">
        <v>196100.0</v>
      </c>
    </row>
    <row r="746">
      <c r="A746" s="3" t="s">
        <v>26</v>
      </c>
      <c r="B746" s="3" t="s">
        <v>22</v>
      </c>
      <c r="C746" s="3" t="s">
        <v>19</v>
      </c>
      <c r="D746" s="3" t="s">
        <v>10</v>
      </c>
      <c r="E746" s="3" t="s">
        <v>15</v>
      </c>
      <c r="F746" s="3">
        <v>377200.0</v>
      </c>
    </row>
    <row r="747">
      <c r="A747" s="3" t="s">
        <v>26</v>
      </c>
      <c r="B747" s="3" t="s">
        <v>22</v>
      </c>
      <c r="C747" s="3" t="s">
        <v>19</v>
      </c>
      <c r="D747" s="3" t="s">
        <v>16</v>
      </c>
      <c r="E747" s="3" t="s">
        <v>11</v>
      </c>
      <c r="F747" s="3">
        <v>385500.0</v>
      </c>
    </row>
    <row r="748">
      <c r="A748" s="3" t="s">
        <v>26</v>
      </c>
      <c r="B748" s="3" t="s">
        <v>22</v>
      </c>
      <c r="C748" s="3" t="s">
        <v>19</v>
      </c>
      <c r="D748" s="3" t="s">
        <v>16</v>
      </c>
      <c r="E748" s="3" t="s">
        <v>12</v>
      </c>
      <c r="F748" s="3">
        <v>288000.0</v>
      </c>
    </row>
    <row r="749">
      <c r="A749" s="3" t="s">
        <v>26</v>
      </c>
      <c r="B749" s="3" t="s">
        <v>22</v>
      </c>
      <c r="C749" s="3" t="s">
        <v>19</v>
      </c>
      <c r="D749" s="3" t="s">
        <v>16</v>
      </c>
      <c r="E749" s="3" t="s">
        <v>13</v>
      </c>
      <c r="F749" s="3">
        <v>306500.0</v>
      </c>
    </row>
    <row r="750">
      <c r="A750" s="3" t="s">
        <v>26</v>
      </c>
      <c r="B750" s="3" t="s">
        <v>22</v>
      </c>
      <c r="C750" s="3" t="s">
        <v>19</v>
      </c>
      <c r="D750" s="3" t="s">
        <v>16</v>
      </c>
      <c r="E750" s="3" t="s">
        <v>14</v>
      </c>
      <c r="F750" s="3">
        <v>397200.0</v>
      </c>
    </row>
    <row r="751">
      <c r="A751" s="3" t="s">
        <v>26</v>
      </c>
      <c r="B751" s="3" t="s">
        <v>22</v>
      </c>
      <c r="C751" s="3" t="s">
        <v>19</v>
      </c>
      <c r="D751" s="3" t="s">
        <v>16</v>
      </c>
      <c r="E751" s="3" t="s">
        <v>15</v>
      </c>
      <c r="F751" s="3">
        <v>216000.0</v>
      </c>
    </row>
    <row r="752">
      <c r="A752" s="3" t="s">
        <v>26</v>
      </c>
      <c r="B752" s="3" t="s">
        <v>22</v>
      </c>
      <c r="C752" s="3" t="s">
        <v>19</v>
      </c>
      <c r="D752" s="3" t="s">
        <v>17</v>
      </c>
      <c r="E752" s="3" t="s">
        <v>11</v>
      </c>
      <c r="F752" s="3">
        <v>247300.0</v>
      </c>
    </row>
    <row r="753">
      <c r="A753" s="3" t="s">
        <v>26</v>
      </c>
      <c r="B753" s="3" t="s">
        <v>22</v>
      </c>
      <c r="C753" s="3" t="s">
        <v>19</v>
      </c>
      <c r="D753" s="3" t="s">
        <v>17</v>
      </c>
      <c r="E753" s="3" t="s">
        <v>12</v>
      </c>
      <c r="F753" s="3">
        <v>104800.0</v>
      </c>
    </row>
    <row r="754">
      <c r="A754" s="3" t="s">
        <v>26</v>
      </c>
      <c r="B754" s="3" t="s">
        <v>22</v>
      </c>
      <c r="C754" s="3" t="s">
        <v>19</v>
      </c>
      <c r="D754" s="3" t="s">
        <v>17</v>
      </c>
      <c r="E754" s="3" t="s">
        <v>13</v>
      </c>
      <c r="F754" s="3">
        <v>274600.0</v>
      </c>
    </row>
    <row r="755">
      <c r="A755" s="3" t="s">
        <v>26</v>
      </c>
      <c r="B755" s="3" t="s">
        <v>22</v>
      </c>
      <c r="C755" s="3" t="s">
        <v>19</v>
      </c>
      <c r="D755" s="3" t="s">
        <v>17</v>
      </c>
      <c r="E755" s="3" t="s">
        <v>14</v>
      </c>
      <c r="F755" s="3">
        <v>379300.0</v>
      </c>
    </row>
    <row r="756">
      <c r="A756" s="3" t="s">
        <v>26</v>
      </c>
      <c r="B756" s="3" t="s">
        <v>22</v>
      </c>
      <c r="C756" s="3" t="s">
        <v>19</v>
      </c>
      <c r="D756" s="3" t="s">
        <v>17</v>
      </c>
      <c r="E756" s="3" t="s">
        <v>15</v>
      </c>
      <c r="F756" s="3">
        <v>217700.0</v>
      </c>
    </row>
    <row r="757">
      <c r="A757" s="3" t="s">
        <v>26</v>
      </c>
      <c r="B757" s="3" t="s">
        <v>22</v>
      </c>
      <c r="C757" s="3" t="s">
        <v>19</v>
      </c>
      <c r="D757" s="3" t="s">
        <v>18</v>
      </c>
      <c r="E757" s="3" t="s">
        <v>11</v>
      </c>
      <c r="F757" s="3">
        <v>326700.0</v>
      </c>
    </row>
    <row r="758">
      <c r="A758" s="3" t="s">
        <v>26</v>
      </c>
      <c r="B758" s="3" t="s">
        <v>22</v>
      </c>
      <c r="C758" s="3" t="s">
        <v>19</v>
      </c>
      <c r="D758" s="3" t="s">
        <v>18</v>
      </c>
      <c r="E758" s="3" t="s">
        <v>12</v>
      </c>
      <c r="F758" s="3">
        <v>273100.0</v>
      </c>
    </row>
    <row r="759">
      <c r="A759" s="3" t="s">
        <v>26</v>
      </c>
      <c r="B759" s="3" t="s">
        <v>22</v>
      </c>
      <c r="C759" s="3" t="s">
        <v>19</v>
      </c>
      <c r="D759" s="3" t="s">
        <v>18</v>
      </c>
      <c r="E759" s="3" t="s">
        <v>13</v>
      </c>
      <c r="F759" s="3">
        <v>239400.0</v>
      </c>
    </row>
    <row r="760">
      <c r="A760" s="3" t="s">
        <v>26</v>
      </c>
      <c r="B760" s="3" t="s">
        <v>22</v>
      </c>
      <c r="C760" s="3" t="s">
        <v>19</v>
      </c>
      <c r="D760" s="3" t="s">
        <v>18</v>
      </c>
      <c r="E760" s="3" t="s">
        <v>14</v>
      </c>
      <c r="F760" s="3">
        <v>273200.0</v>
      </c>
    </row>
    <row r="761">
      <c r="A761" s="3" t="s">
        <v>26</v>
      </c>
      <c r="B761" s="3" t="s">
        <v>22</v>
      </c>
      <c r="C761" s="3" t="s">
        <v>19</v>
      </c>
      <c r="D761" s="3" t="s">
        <v>18</v>
      </c>
      <c r="E761" s="3" t="s">
        <v>15</v>
      </c>
      <c r="F761" s="3">
        <v>150300.0</v>
      </c>
    </row>
    <row r="762">
      <c r="A762" s="3" t="s">
        <v>26</v>
      </c>
      <c r="B762" s="3" t="s">
        <v>22</v>
      </c>
      <c r="C762" s="3" t="s">
        <v>20</v>
      </c>
      <c r="D762" s="3" t="s">
        <v>10</v>
      </c>
      <c r="E762" s="3" t="s">
        <v>11</v>
      </c>
      <c r="F762" s="3">
        <v>150200.0</v>
      </c>
    </row>
    <row r="763">
      <c r="A763" s="3" t="s">
        <v>26</v>
      </c>
      <c r="B763" s="3" t="s">
        <v>22</v>
      </c>
      <c r="C763" s="3" t="s">
        <v>20</v>
      </c>
      <c r="D763" s="3" t="s">
        <v>10</v>
      </c>
      <c r="E763" s="3" t="s">
        <v>12</v>
      </c>
      <c r="F763" s="3">
        <v>145800.0</v>
      </c>
    </row>
    <row r="764">
      <c r="A764" s="3" t="s">
        <v>26</v>
      </c>
      <c r="B764" s="3" t="s">
        <v>22</v>
      </c>
      <c r="C764" s="3" t="s">
        <v>20</v>
      </c>
      <c r="D764" s="3" t="s">
        <v>10</v>
      </c>
      <c r="E764" s="3" t="s">
        <v>13</v>
      </c>
      <c r="F764" s="3">
        <v>103000.0</v>
      </c>
    </row>
    <row r="765">
      <c r="A765" s="3" t="s">
        <v>26</v>
      </c>
      <c r="B765" s="3" t="s">
        <v>22</v>
      </c>
      <c r="C765" s="3" t="s">
        <v>20</v>
      </c>
      <c r="D765" s="3" t="s">
        <v>10</v>
      </c>
      <c r="E765" s="3" t="s">
        <v>14</v>
      </c>
      <c r="F765" s="3">
        <v>371700.0</v>
      </c>
    </row>
    <row r="766">
      <c r="A766" s="3" t="s">
        <v>26</v>
      </c>
      <c r="B766" s="3" t="s">
        <v>22</v>
      </c>
      <c r="C766" s="3" t="s">
        <v>20</v>
      </c>
      <c r="D766" s="3" t="s">
        <v>10</v>
      </c>
      <c r="E766" s="3" t="s">
        <v>15</v>
      </c>
      <c r="F766" s="3">
        <v>343700.0</v>
      </c>
    </row>
    <row r="767">
      <c r="A767" s="3" t="s">
        <v>26</v>
      </c>
      <c r="B767" s="3" t="s">
        <v>22</v>
      </c>
      <c r="C767" s="3" t="s">
        <v>20</v>
      </c>
      <c r="D767" s="3" t="s">
        <v>16</v>
      </c>
      <c r="E767" s="3" t="s">
        <v>11</v>
      </c>
      <c r="F767" s="3">
        <v>265200.0</v>
      </c>
    </row>
    <row r="768">
      <c r="A768" s="3" t="s">
        <v>26</v>
      </c>
      <c r="B768" s="3" t="s">
        <v>22</v>
      </c>
      <c r="C768" s="3" t="s">
        <v>20</v>
      </c>
      <c r="D768" s="3" t="s">
        <v>16</v>
      </c>
      <c r="E768" s="3" t="s">
        <v>12</v>
      </c>
      <c r="F768" s="3">
        <v>126200.0</v>
      </c>
    </row>
    <row r="769">
      <c r="A769" s="3" t="s">
        <v>26</v>
      </c>
      <c r="B769" s="3" t="s">
        <v>22</v>
      </c>
      <c r="C769" s="3" t="s">
        <v>20</v>
      </c>
      <c r="D769" s="3" t="s">
        <v>16</v>
      </c>
      <c r="E769" s="3" t="s">
        <v>13</v>
      </c>
      <c r="F769" s="3">
        <v>342900.0</v>
      </c>
    </row>
    <row r="770">
      <c r="A770" s="3" t="s">
        <v>26</v>
      </c>
      <c r="B770" s="3" t="s">
        <v>22</v>
      </c>
      <c r="C770" s="3" t="s">
        <v>20</v>
      </c>
      <c r="D770" s="3" t="s">
        <v>16</v>
      </c>
      <c r="E770" s="3" t="s">
        <v>14</v>
      </c>
      <c r="F770" s="3">
        <v>385200.0</v>
      </c>
    </row>
    <row r="771">
      <c r="A771" s="3" t="s">
        <v>26</v>
      </c>
      <c r="B771" s="3" t="s">
        <v>22</v>
      </c>
      <c r="C771" s="3" t="s">
        <v>20</v>
      </c>
      <c r="D771" s="3" t="s">
        <v>16</v>
      </c>
      <c r="E771" s="3" t="s">
        <v>15</v>
      </c>
      <c r="F771" s="3">
        <v>274200.0</v>
      </c>
    </row>
    <row r="772">
      <c r="A772" s="3" t="s">
        <v>26</v>
      </c>
      <c r="B772" s="3" t="s">
        <v>22</v>
      </c>
      <c r="C772" s="3" t="s">
        <v>20</v>
      </c>
      <c r="D772" s="3" t="s">
        <v>17</v>
      </c>
      <c r="E772" s="3" t="s">
        <v>11</v>
      </c>
      <c r="F772" s="3">
        <v>242300.0</v>
      </c>
    </row>
    <row r="773">
      <c r="A773" s="3" t="s">
        <v>26</v>
      </c>
      <c r="B773" s="3" t="s">
        <v>22</v>
      </c>
      <c r="C773" s="3" t="s">
        <v>20</v>
      </c>
      <c r="D773" s="3" t="s">
        <v>17</v>
      </c>
      <c r="E773" s="3" t="s">
        <v>12</v>
      </c>
      <c r="F773" s="3">
        <v>185500.0</v>
      </c>
    </row>
    <row r="774">
      <c r="A774" s="3" t="s">
        <v>26</v>
      </c>
      <c r="B774" s="3" t="s">
        <v>22</v>
      </c>
      <c r="C774" s="3" t="s">
        <v>20</v>
      </c>
      <c r="D774" s="3" t="s">
        <v>17</v>
      </c>
      <c r="E774" s="3" t="s">
        <v>13</v>
      </c>
      <c r="F774" s="3">
        <v>105000.0</v>
      </c>
    </row>
    <row r="775">
      <c r="A775" s="3" t="s">
        <v>26</v>
      </c>
      <c r="B775" s="3" t="s">
        <v>22</v>
      </c>
      <c r="C775" s="3" t="s">
        <v>20</v>
      </c>
      <c r="D775" s="3" t="s">
        <v>17</v>
      </c>
      <c r="E775" s="3" t="s">
        <v>14</v>
      </c>
      <c r="F775" s="3">
        <v>274500.0</v>
      </c>
    </row>
    <row r="776">
      <c r="A776" s="3" t="s">
        <v>26</v>
      </c>
      <c r="B776" s="3" t="s">
        <v>22</v>
      </c>
      <c r="C776" s="3" t="s">
        <v>20</v>
      </c>
      <c r="D776" s="3" t="s">
        <v>17</v>
      </c>
      <c r="E776" s="3" t="s">
        <v>15</v>
      </c>
      <c r="F776" s="3">
        <v>242700.0</v>
      </c>
    </row>
    <row r="777">
      <c r="A777" s="3" t="s">
        <v>26</v>
      </c>
      <c r="B777" s="3" t="s">
        <v>22</v>
      </c>
      <c r="C777" s="3" t="s">
        <v>20</v>
      </c>
      <c r="D777" s="3" t="s">
        <v>18</v>
      </c>
      <c r="E777" s="3" t="s">
        <v>11</v>
      </c>
      <c r="F777" s="3">
        <v>113500.0</v>
      </c>
    </row>
    <row r="778">
      <c r="A778" s="3" t="s">
        <v>26</v>
      </c>
      <c r="B778" s="3" t="s">
        <v>22</v>
      </c>
      <c r="C778" s="3" t="s">
        <v>20</v>
      </c>
      <c r="D778" s="3" t="s">
        <v>18</v>
      </c>
      <c r="E778" s="3" t="s">
        <v>12</v>
      </c>
      <c r="F778" s="3">
        <v>196700.0</v>
      </c>
    </row>
    <row r="779">
      <c r="A779" s="3" t="s">
        <v>26</v>
      </c>
      <c r="B779" s="3" t="s">
        <v>22</v>
      </c>
      <c r="C779" s="3" t="s">
        <v>20</v>
      </c>
      <c r="D779" s="3" t="s">
        <v>18</v>
      </c>
      <c r="E779" s="3" t="s">
        <v>13</v>
      </c>
      <c r="F779" s="3">
        <v>138000.0</v>
      </c>
    </row>
    <row r="780">
      <c r="A780" s="3" t="s">
        <v>26</v>
      </c>
      <c r="B780" s="3" t="s">
        <v>22</v>
      </c>
      <c r="C780" s="3" t="s">
        <v>20</v>
      </c>
      <c r="D780" s="3" t="s">
        <v>18</v>
      </c>
      <c r="E780" s="3" t="s">
        <v>14</v>
      </c>
      <c r="F780" s="3">
        <v>274900.0</v>
      </c>
    </row>
    <row r="781">
      <c r="A781" s="3" t="s">
        <v>26</v>
      </c>
      <c r="B781" s="3" t="s">
        <v>22</v>
      </c>
      <c r="C781" s="3" t="s">
        <v>20</v>
      </c>
      <c r="D781" s="3" t="s">
        <v>18</v>
      </c>
      <c r="E781" s="3" t="s">
        <v>15</v>
      </c>
      <c r="F781" s="3">
        <v>336600.0</v>
      </c>
    </row>
    <row r="782">
      <c r="A782" s="3" t="s">
        <v>26</v>
      </c>
      <c r="B782" s="3" t="s">
        <v>22</v>
      </c>
      <c r="C782" s="3" t="s">
        <v>21</v>
      </c>
      <c r="D782" s="3" t="s">
        <v>10</v>
      </c>
      <c r="E782" s="3" t="s">
        <v>11</v>
      </c>
      <c r="F782" s="3">
        <v>121000.0</v>
      </c>
    </row>
    <row r="783">
      <c r="A783" s="3" t="s">
        <v>26</v>
      </c>
      <c r="B783" s="3" t="s">
        <v>22</v>
      </c>
      <c r="C783" s="3" t="s">
        <v>21</v>
      </c>
      <c r="D783" s="3" t="s">
        <v>10</v>
      </c>
      <c r="E783" s="3" t="s">
        <v>12</v>
      </c>
      <c r="F783" s="3">
        <v>302900.0</v>
      </c>
    </row>
    <row r="784">
      <c r="A784" s="3" t="s">
        <v>26</v>
      </c>
      <c r="B784" s="3" t="s">
        <v>22</v>
      </c>
      <c r="C784" s="3" t="s">
        <v>21</v>
      </c>
      <c r="D784" s="3" t="s">
        <v>10</v>
      </c>
      <c r="E784" s="3" t="s">
        <v>13</v>
      </c>
      <c r="F784" s="3">
        <v>167600.0</v>
      </c>
    </row>
    <row r="785">
      <c r="A785" s="3" t="s">
        <v>26</v>
      </c>
      <c r="B785" s="3" t="s">
        <v>22</v>
      </c>
      <c r="C785" s="3" t="s">
        <v>21</v>
      </c>
      <c r="D785" s="3" t="s">
        <v>10</v>
      </c>
      <c r="E785" s="3" t="s">
        <v>14</v>
      </c>
      <c r="F785" s="3">
        <v>280300.0</v>
      </c>
    </row>
    <row r="786">
      <c r="A786" s="3" t="s">
        <v>26</v>
      </c>
      <c r="B786" s="3" t="s">
        <v>22</v>
      </c>
      <c r="C786" s="3" t="s">
        <v>21</v>
      </c>
      <c r="D786" s="3" t="s">
        <v>10</v>
      </c>
      <c r="E786" s="3" t="s">
        <v>15</v>
      </c>
      <c r="F786" s="3">
        <v>124400.0</v>
      </c>
    </row>
    <row r="787">
      <c r="A787" s="3" t="s">
        <v>26</v>
      </c>
      <c r="B787" s="3" t="s">
        <v>22</v>
      </c>
      <c r="C787" s="3" t="s">
        <v>21</v>
      </c>
      <c r="D787" s="3" t="s">
        <v>16</v>
      </c>
      <c r="E787" s="3" t="s">
        <v>11</v>
      </c>
      <c r="F787" s="3">
        <v>223800.0</v>
      </c>
    </row>
    <row r="788">
      <c r="A788" s="3" t="s">
        <v>26</v>
      </c>
      <c r="B788" s="3" t="s">
        <v>22</v>
      </c>
      <c r="C788" s="3" t="s">
        <v>21</v>
      </c>
      <c r="D788" s="3" t="s">
        <v>16</v>
      </c>
      <c r="E788" s="3" t="s">
        <v>12</v>
      </c>
      <c r="F788" s="3">
        <v>191100.0</v>
      </c>
    </row>
    <row r="789">
      <c r="A789" s="3" t="s">
        <v>26</v>
      </c>
      <c r="B789" s="3" t="s">
        <v>22</v>
      </c>
      <c r="C789" s="3" t="s">
        <v>21</v>
      </c>
      <c r="D789" s="3" t="s">
        <v>16</v>
      </c>
      <c r="E789" s="3" t="s">
        <v>13</v>
      </c>
      <c r="F789" s="3">
        <v>242100.0</v>
      </c>
    </row>
    <row r="790">
      <c r="A790" s="3" t="s">
        <v>26</v>
      </c>
      <c r="B790" s="3" t="s">
        <v>22</v>
      </c>
      <c r="C790" s="3" t="s">
        <v>21</v>
      </c>
      <c r="D790" s="3" t="s">
        <v>16</v>
      </c>
      <c r="E790" s="3" t="s">
        <v>14</v>
      </c>
      <c r="F790" s="3">
        <v>351400.0</v>
      </c>
    </row>
    <row r="791">
      <c r="A791" s="3" t="s">
        <v>26</v>
      </c>
      <c r="B791" s="3" t="s">
        <v>22</v>
      </c>
      <c r="C791" s="3" t="s">
        <v>21</v>
      </c>
      <c r="D791" s="3" t="s">
        <v>16</v>
      </c>
      <c r="E791" s="3" t="s">
        <v>15</v>
      </c>
      <c r="F791" s="3">
        <v>342300.0</v>
      </c>
    </row>
    <row r="792">
      <c r="A792" s="3" t="s">
        <v>26</v>
      </c>
      <c r="B792" s="3" t="s">
        <v>22</v>
      </c>
      <c r="C792" s="3" t="s">
        <v>21</v>
      </c>
      <c r="D792" s="3" t="s">
        <v>17</v>
      </c>
      <c r="E792" s="3" t="s">
        <v>11</v>
      </c>
      <c r="F792" s="3">
        <v>332600.0</v>
      </c>
    </row>
    <row r="793">
      <c r="A793" s="3" t="s">
        <v>26</v>
      </c>
      <c r="B793" s="3" t="s">
        <v>22</v>
      </c>
      <c r="C793" s="3" t="s">
        <v>21</v>
      </c>
      <c r="D793" s="3" t="s">
        <v>17</v>
      </c>
      <c r="E793" s="3" t="s">
        <v>12</v>
      </c>
      <c r="F793" s="3">
        <v>208600.0</v>
      </c>
    </row>
    <row r="794">
      <c r="A794" s="3" t="s">
        <v>26</v>
      </c>
      <c r="B794" s="3" t="s">
        <v>22</v>
      </c>
      <c r="C794" s="3" t="s">
        <v>21</v>
      </c>
      <c r="D794" s="3" t="s">
        <v>17</v>
      </c>
      <c r="E794" s="3" t="s">
        <v>13</v>
      </c>
      <c r="F794" s="3">
        <v>124500.0</v>
      </c>
    </row>
    <row r="795">
      <c r="A795" s="3" t="s">
        <v>26</v>
      </c>
      <c r="B795" s="3" t="s">
        <v>22</v>
      </c>
      <c r="C795" s="3" t="s">
        <v>21</v>
      </c>
      <c r="D795" s="3" t="s">
        <v>17</v>
      </c>
      <c r="E795" s="3" t="s">
        <v>14</v>
      </c>
      <c r="F795" s="3">
        <v>269700.0</v>
      </c>
    </row>
    <row r="796">
      <c r="A796" s="3" t="s">
        <v>26</v>
      </c>
      <c r="B796" s="3" t="s">
        <v>22</v>
      </c>
      <c r="C796" s="3" t="s">
        <v>21</v>
      </c>
      <c r="D796" s="3" t="s">
        <v>17</v>
      </c>
      <c r="E796" s="3" t="s">
        <v>15</v>
      </c>
      <c r="F796" s="3">
        <v>227900.0</v>
      </c>
    </row>
    <row r="797">
      <c r="A797" s="3" t="s">
        <v>26</v>
      </c>
      <c r="B797" s="3" t="s">
        <v>22</v>
      </c>
      <c r="C797" s="3" t="s">
        <v>21</v>
      </c>
      <c r="D797" s="3" t="s">
        <v>18</v>
      </c>
      <c r="E797" s="3" t="s">
        <v>11</v>
      </c>
      <c r="F797" s="3">
        <v>288700.0</v>
      </c>
    </row>
    <row r="798">
      <c r="A798" s="3" t="s">
        <v>26</v>
      </c>
      <c r="B798" s="3" t="s">
        <v>22</v>
      </c>
      <c r="C798" s="3" t="s">
        <v>21</v>
      </c>
      <c r="D798" s="3" t="s">
        <v>18</v>
      </c>
      <c r="E798" s="3" t="s">
        <v>12</v>
      </c>
      <c r="F798" s="3">
        <v>257000.0</v>
      </c>
    </row>
    <row r="799">
      <c r="A799" s="3" t="s">
        <v>26</v>
      </c>
      <c r="B799" s="3" t="s">
        <v>22</v>
      </c>
      <c r="C799" s="3" t="s">
        <v>21</v>
      </c>
      <c r="D799" s="3" t="s">
        <v>18</v>
      </c>
      <c r="E799" s="3" t="s">
        <v>13</v>
      </c>
      <c r="F799" s="3">
        <v>276800.0</v>
      </c>
    </row>
    <row r="800">
      <c r="A800" s="3" t="s">
        <v>26</v>
      </c>
      <c r="B800" s="3" t="s">
        <v>22</v>
      </c>
      <c r="C800" s="3" t="s">
        <v>21</v>
      </c>
      <c r="D800" s="3" t="s">
        <v>18</v>
      </c>
      <c r="E800" s="3" t="s">
        <v>14</v>
      </c>
      <c r="F800" s="3">
        <v>390300.0</v>
      </c>
    </row>
    <row r="801">
      <c r="A801" s="3" t="s">
        <v>26</v>
      </c>
      <c r="B801" s="3" t="s">
        <v>22</v>
      </c>
      <c r="C801" s="3" t="s">
        <v>21</v>
      </c>
      <c r="D801" s="3" t="s">
        <v>18</v>
      </c>
      <c r="E801" s="3" t="s">
        <v>15</v>
      </c>
      <c r="F801" s="3">
        <v>265400.0</v>
      </c>
    </row>
    <row r="802">
      <c r="A802" s="3" t="s">
        <v>26</v>
      </c>
      <c r="B802" s="3" t="s">
        <v>23</v>
      </c>
      <c r="C802" s="3" t="s">
        <v>9</v>
      </c>
      <c r="D802" s="3" t="s">
        <v>10</v>
      </c>
      <c r="E802" s="3" t="s">
        <v>11</v>
      </c>
      <c r="F802" s="3">
        <v>155800.0</v>
      </c>
    </row>
    <row r="803">
      <c r="A803" s="3" t="s">
        <v>26</v>
      </c>
      <c r="B803" s="3" t="s">
        <v>23</v>
      </c>
      <c r="C803" s="3" t="s">
        <v>9</v>
      </c>
      <c r="D803" s="3" t="s">
        <v>10</v>
      </c>
      <c r="E803" s="3" t="s">
        <v>12</v>
      </c>
      <c r="F803" s="3">
        <v>258800.0</v>
      </c>
    </row>
    <row r="804">
      <c r="A804" s="3" t="s">
        <v>26</v>
      </c>
      <c r="B804" s="3" t="s">
        <v>23</v>
      </c>
      <c r="C804" s="3" t="s">
        <v>9</v>
      </c>
      <c r="D804" s="3" t="s">
        <v>10</v>
      </c>
      <c r="E804" s="3" t="s">
        <v>13</v>
      </c>
      <c r="F804" s="3">
        <v>332300.0</v>
      </c>
    </row>
    <row r="805">
      <c r="A805" s="3" t="s">
        <v>26</v>
      </c>
      <c r="B805" s="3" t="s">
        <v>23</v>
      </c>
      <c r="C805" s="3" t="s">
        <v>9</v>
      </c>
      <c r="D805" s="3" t="s">
        <v>10</v>
      </c>
      <c r="E805" s="3" t="s">
        <v>14</v>
      </c>
      <c r="F805" s="3">
        <v>341600.0</v>
      </c>
    </row>
    <row r="806">
      <c r="A806" s="3" t="s">
        <v>26</v>
      </c>
      <c r="B806" s="3" t="s">
        <v>23</v>
      </c>
      <c r="C806" s="3" t="s">
        <v>9</v>
      </c>
      <c r="D806" s="3" t="s">
        <v>10</v>
      </c>
      <c r="E806" s="3" t="s">
        <v>15</v>
      </c>
      <c r="F806" s="3">
        <v>256900.0</v>
      </c>
    </row>
    <row r="807">
      <c r="A807" s="3" t="s">
        <v>26</v>
      </c>
      <c r="B807" s="3" t="s">
        <v>23</v>
      </c>
      <c r="C807" s="3" t="s">
        <v>9</v>
      </c>
      <c r="D807" s="3" t="s">
        <v>16</v>
      </c>
      <c r="E807" s="3" t="s">
        <v>11</v>
      </c>
      <c r="F807" s="3">
        <v>188600.0</v>
      </c>
    </row>
    <row r="808">
      <c r="A808" s="3" t="s">
        <v>26</v>
      </c>
      <c r="B808" s="3" t="s">
        <v>23</v>
      </c>
      <c r="C808" s="3" t="s">
        <v>9</v>
      </c>
      <c r="D808" s="3" t="s">
        <v>16</v>
      </c>
      <c r="E808" s="3" t="s">
        <v>12</v>
      </c>
      <c r="F808" s="3">
        <v>370100.0</v>
      </c>
    </row>
    <row r="809">
      <c r="A809" s="3" t="s">
        <v>26</v>
      </c>
      <c r="B809" s="3" t="s">
        <v>23</v>
      </c>
      <c r="C809" s="3" t="s">
        <v>9</v>
      </c>
      <c r="D809" s="3" t="s">
        <v>16</v>
      </c>
      <c r="E809" s="3" t="s">
        <v>13</v>
      </c>
      <c r="F809" s="3">
        <v>249300.0</v>
      </c>
    </row>
    <row r="810">
      <c r="A810" s="3" t="s">
        <v>26</v>
      </c>
      <c r="B810" s="3" t="s">
        <v>23</v>
      </c>
      <c r="C810" s="3" t="s">
        <v>9</v>
      </c>
      <c r="D810" s="3" t="s">
        <v>16</v>
      </c>
      <c r="E810" s="3" t="s">
        <v>14</v>
      </c>
      <c r="F810" s="3">
        <v>320000.0</v>
      </c>
    </row>
    <row r="811">
      <c r="A811" s="3" t="s">
        <v>26</v>
      </c>
      <c r="B811" s="3" t="s">
        <v>23</v>
      </c>
      <c r="C811" s="3" t="s">
        <v>9</v>
      </c>
      <c r="D811" s="3" t="s">
        <v>16</v>
      </c>
      <c r="E811" s="3" t="s">
        <v>15</v>
      </c>
      <c r="F811" s="3">
        <v>288700.0</v>
      </c>
    </row>
    <row r="812">
      <c r="A812" s="3" t="s">
        <v>26</v>
      </c>
      <c r="B812" s="3" t="s">
        <v>23</v>
      </c>
      <c r="C812" s="3" t="s">
        <v>9</v>
      </c>
      <c r="D812" s="3" t="s">
        <v>17</v>
      </c>
      <c r="E812" s="3" t="s">
        <v>11</v>
      </c>
      <c r="F812" s="3">
        <v>246700.0</v>
      </c>
    </row>
    <row r="813">
      <c r="A813" s="3" t="s">
        <v>26</v>
      </c>
      <c r="B813" s="3" t="s">
        <v>23</v>
      </c>
      <c r="C813" s="3" t="s">
        <v>9</v>
      </c>
      <c r="D813" s="3" t="s">
        <v>17</v>
      </c>
      <c r="E813" s="3" t="s">
        <v>12</v>
      </c>
      <c r="F813" s="3">
        <v>206800.0</v>
      </c>
    </row>
    <row r="814">
      <c r="A814" s="3" t="s">
        <v>26</v>
      </c>
      <c r="B814" s="3" t="s">
        <v>23</v>
      </c>
      <c r="C814" s="3" t="s">
        <v>9</v>
      </c>
      <c r="D814" s="3" t="s">
        <v>17</v>
      </c>
      <c r="E814" s="3" t="s">
        <v>13</v>
      </c>
      <c r="F814" s="3">
        <v>287700.0</v>
      </c>
    </row>
    <row r="815">
      <c r="A815" s="3" t="s">
        <v>26</v>
      </c>
      <c r="B815" s="3" t="s">
        <v>23</v>
      </c>
      <c r="C815" s="3" t="s">
        <v>9</v>
      </c>
      <c r="D815" s="3" t="s">
        <v>17</v>
      </c>
      <c r="E815" s="3" t="s">
        <v>14</v>
      </c>
      <c r="F815" s="3">
        <v>241000.0</v>
      </c>
    </row>
    <row r="816">
      <c r="A816" s="3" t="s">
        <v>26</v>
      </c>
      <c r="B816" s="3" t="s">
        <v>23</v>
      </c>
      <c r="C816" s="3" t="s">
        <v>9</v>
      </c>
      <c r="D816" s="3" t="s">
        <v>17</v>
      </c>
      <c r="E816" s="3" t="s">
        <v>15</v>
      </c>
      <c r="F816" s="3">
        <v>201200.0</v>
      </c>
    </row>
    <row r="817">
      <c r="A817" s="3" t="s">
        <v>26</v>
      </c>
      <c r="B817" s="3" t="s">
        <v>23</v>
      </c>
      <c r="C817" s="3" t="s">
        <v>9</v>
      </c>
      <c r="D817" s="3" t="s">
        <v>18</v>
      </c>
      <c r="E817" s="3" t="s">
        <v>11</v>
      </c>
      <c r="F817" s="3">
        <v>145000.0</v>
      </c>
    </row>
    <row r="818">
      <c r="A818" s="3" t="s">
        <v>26</v>
      </c>
      <c r="B818" s="3" t="s">
        <v>23</v>
      </c>
      <c r="C818" s="3" t="s">
        <v>9</v>
      </c>
      <c r="D818" s="3" t="s">
        <v>18</v>
      </c>
      <c r="E818" s="3" t="s">
        <v>12</v>
      </c>
      <c r="F818" s="3">
        <v>395500.0</v>
      </c>
    </row>
    <row r="819">
      <c r="A819" s="3" t="s">
        <v>26</v>
      </c>
      <c r="B819" s="3" t="s">
        <v>23</v>
      </c>
      <c r="C819" s="3" t="s">
        <v>9</v>
      </c>
      <c r="D819" s="3" t="s">
        <v>18</v>
      </c>
      <c r="E819" s="3" t="s">
        <v>13</v>
      </c>
      <c r="F819" s="3">
        <v>214400.0</v>
      </c>
    </row>
    <row r="820">
      <c r="A820" s="3" t="s">
        <v>26</v>
      </c>
      <c r="B820" s="3" t="s">
        <v>23</v>
      </c>
      <c r="C820" s="3" t="s">
        <v>9</v>
      </c>
      <c r="D820" s="3" t="s">
        <v>18</v>
      </c>
      <c r="E820" s="3" t="s">
        <v>14</v>
      </c>
      <c r="F820" s="3">
        <v>148400.0</v>
      </c>
    </row>
    <row r="821">
      <c r="A821" s="3" t="s">
        <v>26</v>
      </c>
      <c r="B821" s="3" t="s">
        <v>23</v>
      </c>
      <c r="C821" s="3" t="s">
        <v>9</v>
      </c>
      <c r="D821" s="3" t="s">
        <v>18</v>
      </c>
      <c r="E821" s="3" t="s">
        <v>15</v>
      </c>
      <c r="F821" s="3">
        <v>185900.0</v>
      </c>
    </row>
    <row r="822">
      <c r="A822" s="3" t="s">
        <v>26</v>
      </c>
      <c r="B822" s="3" t="s">
        <v>23</v>
      </c>
      <c r="C822" s="3" t="s">
        <v>19</v>
      </c>
      <c r="D822" s="3" t="s">
        <v>10</v>
      </c>
      <c r="E822" s="3" t="s">
        <v>11</v>
      </c>
      <c r="F822" s="3">
        <v>288400.0</v>
      </c>
    </row>
    <row r="823">
      <c r="A823" s="3" t="s">
        <v>26</v>
      </c>
      <c r="B823" s="3" t="s">
        <v>23</v>
      </c>
      <c r="C823" s="3" t="s">
        <v>19</v>
      </c>
      <c r="D823" s="3" t="s">
        <v>10</v>
      </c>
      <c r="E823" s="3" t="s">
        <v>12</v>
      </c>
      <c r="F823" s="3">
        <v>323600.0</v>
      </c>
    </row>
    <row r="824">
      <c r="A824" s="3" t="s">
        <v>26</v>
      </c>
      <c r="B824" s="3" t="s">
        <v>23</v>
      </c>
      <c r="C824" s="3" t="s">
        <v>19</v>
      </c>
      <c r="D824" s="3" t="s">
        <v>10</v>
      </c>
      <c r="E824" s="3" t="s">
        <v>13</v>
      </c>
      <c r="F824" s="3">
        <v>119900.0</v>
      </c>
    </row>
    <row r="825">
      <c r="A825" s="3" t="s">
        <v>26</v>
      </c>
      <c r="B825" s="3" t="s">
        <v>23</v>
      </c>
      <c r="C825" s="3" t="s">
        <v>19</v>
      </c>
      <c r="D825" s="3" t="s">
        <v>10</v>
      </c>
      <c r="E825" s="3" t="s">
        <v>14</v>
      </c>
      <c r="F825" s="3">
        <v>332700.0</v>
      </c>
    </row>
    <row r="826">
      <c r="A826" s="3" t="s">
        <v>26</v>
      </c>
      <c r="B826" s="3" t="s">
        <v>23</v>
      </c>
      <c r="C826" s="3" t="s">
        <v>19</v>
      </c>
      <c r="D826" s="3" t="s">
        <v>10</v>
      </c>
      <c r="E826" s="3" t="s">
        <v>15</v>
      </c>
      <c r="F826" s="3">
        <v>174400.0</v>
      </c>
    </row>
    <row r="827">
      <c r="A827" s="3" t="s">
        <v>26</v>
      </c>
      <c r="B827" s="3" t="s">
        <v>23</v>
      </c>
      <c r="C827" s="3" t="s">
        <v>19</v>
      </c>
      <c r="D827" s="3" t="s">
        <v>16</v>
      </c>
      <c r="E827" s="3" t="s">
        <v>11</v>
      </c>
      <c r="F827" s="3">
        <v>335600.0</v>
      </c>
    </row>
    <row r="828">
      <c r="A828" s="3" t="s">
        <v>26</v>
      </c>
      <c r="B828" s="3" t="s">
        <v>23</v>
      </c>
      <c r="C828" s="3" t="s">
        <v>19</v>
      </c>
      <c r="D828" s="3" t="s">
        <v>16</v>
      </c>
      <c r="E828" s="3" t="s">
        <v>12</v>
      </c>
      <c r="F828" s="3">
        <v>348500.0</v>
      </c>
    </row>
    <row r="829">
      <c r="A829" s="3" t="s">
        <v>26</v>
      </c>
      <c r="B829" s="3" t="s">
        <v>23</v>
      </c>
      <c r="C829" s="3" t="s">
        <v>19</v>
      </c>
      <c r="D829" s="3" t="s">
        <v>16</v>
      </c>
      <c r="E829" s="3" t="s">
        <v>13</v>
      </c>
      <c r="F829" s="3">
        <v>240300.0</v>
      </c>
    </row>
    <row r="830">
      <c r="A830" s="3" t="s">
        <v>26</v>
      </c>
      <c r="B830" s="3" t="s">
        <v>23</v>
      </c>
      <c r="C830" s="3" t="s">
        <v>19</v>
      </c>
      <c r="D830" s="3" t="s">
        <v>16</v>
      </c>
      <c r="E830" s="3" t="s">
        <v>14</v>
      </c>
      <c r="F830" s="3">
        <v>311600.0</v>
      </c>
    </row>
    <row r="831">
      <c r="A831" s="3" t="s">
        <v>26</v>
      </c>
      <c r="B831" s="3" t="s">
        <v>23</v>
      </c>
      <c r="C831" s="3" t="s">
        <v>19</v>
      </c>
      <c r="D831" s="3" t="s">
        <v>16</v>
      </c>
      <c r="E831" s="3" t="s">
        <v>15</v>
      </c>
      <c r="F831" s="3">
        <v>318700.0</v>
      </c>
    </row>
    <row r="832">
      <c r="A832" s="3" t="s">
        <v>26</v>
      </c>
      <c r="B832" s="3" t="s">
        <v>23</v>
      </c>
      <c r="C832" s="3" t="s">
        <v>19</v>
      </c>
      <c r="D832" s="3" t="s">
        <v>17</v>
      </c>
      <c r="E832" s="3" t="s">
        <v>11</v>
      </c>
      <c r="F832" s="3">
        <v>355600.0</v>
      </c>
    </row>
    <row r="833">
      <c r="A833" s="3" t="s">
        <v>26</v>
      </c>
      <c r="B833" s="3" t="s">
        <v>23</v>
      </c>
      <c r="C833" s="3" t="s">
        <v>19</v>
      </c>
      <c r="D833" s="3" t="s">
        <v>17</v>
      </c>
      <c r="E833" s="3" t="s">
        <v>12</v>
      </c>
      <c r="F833" s="3">
        <v>253800.0</v>
      </c>
    </row>
    <row r="834">
      <c r="A834" s="3" t="s">
        <v>26</v>
      </c>
      <c r="B834" s="3" t="s">
        <v>23</v>
      </c>
      <c r="C834" s="3" t="s">
        <v>19</v>
      </c>
      <c r="D834" s="3" t="s">
        <v>17</v>
      </c>
      <c r="E834" s="3" t="s">
        <v>13</v>
      </c>
      <c r="F834" s="3">
        <v>290600.0</v>
      </c>
    </row>
    <row r="835">
      <c r="A835" s="3" t="s">
        <v>26</v>
      </c>
      <c r="B835" s="3" t="s">
        <v>23</v>
      </c>
      <c r="C835" s="3" t="s">
        <v>19</v>
      </c>
      <c r="D835" s="3" t="s">
        <v>17</v>
      </c>
      <c r="E835" s="3" t="s">
        <v>14</v>
      </c>
      <c r="F835" s="3">
        <v>275200.0</v>
      </c>
    </row>
    <row r="836">
      <c r="A836" s="3" t="s">
        <v>26</v>
      </c>
      <c r="B836" s="3" t="s">
        <v>23</v>
      </c>
      <c r="C836" s="3" t="s">
        <v>19</v>
      </c>
      <c r="D836" s="3" t="s">
        <v>17</v>
      </c>
      <c r="E836" s="3" t="s">
        <v>15</v>
      </c>
      <c r="F836" s="3">
        <v>131200.0</v>
      </c>
    </row>
    <row r="837">
      <c r="A837" s="3" t="s">
        <v>26</v>
      </c>
      <c r="B837" s="3" t="s">
        <v>23</v>
      </c>
      <c r="C837" s="3" t="s">
        <v>19</v>
      </c>
      <c r="D837" s="3" t="s">
        <v>18</v>
      </c>
      <c r="E837" s="3" t="s">
        <v>11</v>
      </c>
      <c r="F837" s="3">
        <v>253600.0</v>
      </c>
    </row>
    <row r="838">
      <c r="A838" s="3" t="s">
        <v>26</v>
      </c>
      <c r="B838" s="3" t="s">
        <v>23</v>
      </c>
      <c r="C838" s="3" t="s">
        <v>19</v>
      </c>
      <c r="D838" s="3" t="s">
        <v>18</v>
      </c>
      <c r="E838" s="3" t="s">
        <v>12</v>
      </c>
      <c r="F838" s="3">
        <v>134800.0</v>
      </c>
    </row>
    <row r="839">
      <c r="A839" s="3" t="s">
        <v>26</v>
      </c>
      <c r="B839" s="3" t="s">
        <v>23</v>
      </c>
      <c r="C839" s="3" t="s">
        <v>19</v>
      </c>
      <c r="D839" s="3" t="s">
        <v>18</v>
      </c>
      <c r="E839" s="3" t="s">
        <v>13</v>
      </c>
      <c r="F839" s="3">
        <v>121900.0</v>
      </c>
    </row>
    <row r="840">
      <c r="A840" s="3" t="s">
        <v>26</v>
      </c>
      <c r="B840" s="3" t="s">
        <v>23</v>
      </c>
      <c r="C840" s="3" t="s">
        <v>19</v>
      </c>
      <c r="D840" s="3" t="s">
        <v>18</v>
      </c>
      <c r="E840" s="3" t="s">
        <v>14</v>
      </c>
      <c r="F840" s="3">
        <v>362100.0</v>
      </c>
    </row>
    <row r="841">
      <c r="A841" s="3" t="s">
        <v>26</v>
      </c>
      <c r="B841" s="3" t="s">
        <v>23</v>
      </c>
      <c r="C841" s="3" t="s">
        <v>19</v>
      </c>
      <c r="D841" s="3" t="s">
        <v>18</v>
      </c>
      <c r="E841" s="3" t="s">
        <v>15</v>
      </c>
      <c r="F841" s="3">
        <v>311800.0</v>
      </c>
    </row>
    <row r="842">
      <c r="A842" s="3" t="s">
        <v>26</v>
      </c>
      <c r="B842" s="3" t="s">
        <v>23</v>
      </c>
      <c r="C842" s="3" t="s">
        <v>20</v>
      </c>
      <c r="D842" s="3" t="s">
        <v>10</v>
      </c>
      <c r="E842" s="3" t="s">
        <v>11</v>
      </c>
      <c r="F842" s="3">
        <v>301900.0</v>
      </c>
    </row>
    <row r="843">
      <c r="A843" s="3" t="s">
        <v>26</v>
      </c>
      <c r="B843" s="3" t="s">
        <v>23</v>
      </c>
      <c r="C843" s="3" t="s">
        <v>20</v>
      </c>
      <c r="D843" s="3" t="s">
        <v>10</v>
      </c>
      <c r="E843" s="3" t="s">
        <v>12</v>
      </c>
      <c r="F843" s="3">
        <v>170100.0</v>
      </c>
    </row>
    <row r="844">
      <c r="A844" s="3" t="s">
        <v>26</v>
      </c>
      <c r="B844" s="3" t="s">
        <v>23</v>
      </c>
      <c r="C844" s="3" t="s">
        <v>20</v>
      </c>
      <c r="D844" s="3" t="s">
        <v>10</v>
      </c>
      <c r="E844" s="3" t="s">
        <v>13</v>
      </c>
      <c r="F844" s="3">
        <v>389400.0</v>
      </c>
    </row>
    <row r="845">
      <c r="A845" s="3" t="s">
        <v>26</v>
      </c>
      <c r="B845" s="3" t="s">
        <v>23</v>
      </c>
      <c r="C845" s="3" t="s">
        <v>20</v>
      </c>
      <c r="D845" s="3" t="s">
        <v>10</v>
      </c>
      <c r="E845" s="3" t="s">
        <v>14</v>
      </c>
      <c r="F845" s="3">
        <v>357700.0</v>
      </c>
    </row>
    <row r="846">
      <c r="A846" s="3" t="s">
        <v>26</v>
      </c>
      <c r="B846" s="3" t="s">
        <v>23</v>
      </c>
      <c r="C846" s="3" t="s">
        <v>20</v>
      </c>
      <c r="D846" s="3" t="s">
        <v>10</v>
      </c>
      <c r="E846" s="3" t="s">
        <v>15</v>
      </c>
      <c r="F846" s="3">
        <v>121800.0</v>
      </c>
    </row>
    <row r="847">
      <c r="A847" s="3" t="s">
        <v>26</v>
      </c>
      <c r="B847" s="3" t="s">
        <v>23</v>
      </c>
      <c r="C847" s="3" t="s">
        <v>20</v>
      </c>
      <c r="D847" s="3" t="s">
        <v>16</v>
      </c>
      <c r="E847" s="3" t="s">
        <v>11</v>
      </c>
      <c r="F847" s="3">
        <v>127300.0</v>
      </c>
    </row>
    <row r="848">
      <c r="A848" s="3" t="s">
        <v>26</v>
      </c>
      <c r="B848" s="3" t="s">
        <v>23</v>
      </c>
      <c r="C848" s="3" t="s">
        <v>20</v>
      </c>
      <c r="D848" s="3" t="s">
        <v>16</v>
      </c>
      <c r="E848" s="3" t="s">
        <v>12</v>
      </c>
      <c r="F848" s="3">
        <v>339700.0</v>
      </c>
    </row>
    <row r="849">
      <c r="A849" s="3" t="s">
        <v>26</v>
      </c>
      <c r="B849" s="3" t="s">
        <v>23</v>
      </c>
      <c r="C849" s="3" t="s">
        <v>20</v>
      </c>
      <c r="D849" s="3" t="s">
        <v>16</v>
      </c>
      <c r="E849" s="3" t="s">
        <v>13</v>
      </c>
      <c r="F849" s="3">
        <v>159200.0</v>
      </c>
    </row>
    <row r="850">
      <c r="A850" s="3" t="s">
        <v>26</v>
      </c>
      <c r="B850" s="3" t="s">
        <v>23</v>
      </c>
      <c r="C850" s="3" t="s">
        <v>20</v>
      </c>
      <c r="D850" s="3" t="s">
        <v>16</v>
      </c>
      <c r="E850" s="3" t="s">
        <v>14</v>
      </c>
      <c r="F850" s="3">
        <v>162200.0</v>
      </c>
    </row>
    <row r="851">
      <c r="A851" s="3" t="s">
        <v>26</v>
      </c>
      <c r="B851" s="3" t="s">
        <v>23</v>
      </c>
      <c r="C851" s="3" t="s">
        <v>20</v>
      </c>
      <c r="D851" s="3" t="s">
        <v>16</v>
      </c>
      <c r="E851" s="3" t="s">
        <v>15</v>
      </c>
      <c r="F851" s="3">
        <v>271000.0</v>
      </c>
    </row>
    <row r="852">
      <c r="A852" s="3" t="s">
        <v>26</v>
      </c>
      <c r="B852" s="3" t="s">
        <v>23</v>
      </c>
      <c r="C852" s="3" t="s">
        <v>20</v>
      </c>
      <c r="D852" s="3" t="s">
        <v>17</v>
      </c>
      <c r="E852" s="3" t="s">
        <v>11</v>
      </c>
      <c r="F852" s="3">
        <v>387000.0</v>
      </c>
    </row>
    <row r="853">
      <c r="A853" s="3" t="s">
        <v>26</v>
      </c>
      <c r="B853" s="3" t="s">
        <v>23</v>
      </c>
      <c r="C853" s="3" t="s">
        <v>20</v>
      </c>
      <c r="D853" s="3" t="s">
        <v>17</v>
      </c>
      <c r="E853" s="3" t="s">
        <v>12</v>
      </c>
      <c r="F853" s="3">
        <v>364000.0</v>
      </c>
    </row>
    <row r="854">
      <c r="A854" s="3" t="s">
        <v>26</v>
      </c>
      <c r="B854" s="3" t="s">
        <v>23</v>
      </c>
      <c r="C854" s="3" t="s">
        <v>20</v>
      </c>
      <c r="D854" s="3" t="s">
        <v>17</v>
      </c>
      <c r="E854" s="3" t="s">
        <v>13</v>
      </c>
      <c r="F854" s="3">
        <v>358900.0</v>
      </c>
    </row>
    <row r="855">
      <c r="A855" s="3" t="s">
        <v>26</v>
      </c>
      <c r="B855" s="3" t="s">
        <v>23</v>
      </c>
      <c r="C855" s="3" t="s">
        <v>20</v>
      </c>
      <c r="D855" s="3" t="s">
        <v>17</v>
      </c>
      <c r="E855" s="3" t="s">
        <v>14</v>
      </c>
      <c r="F855" s="3">
        <v>260000.0</v>
      </c>
    </row>
    <row r="856">
      <c r="A856" s="3" t="s">
        <v>26</v>
      </c>
      <c r="B856" s="3" t="s">
        <v>23</v>
      </c>
      <c r="C856" s="3" t="s">
        <v>20</v>
      </c>
      <c r="D856" s="3" t="s">
        <v>17</v>
      </c>
      <c r="E856" s="3" t="s">
        <v>15</v>
      </c>
      <c r="F856" s="3">
        <v>365200.0</v>
      </c>
    </row>
    <row r="857">
      <c r="A857" s="3" t="s">
        <v>26</v>
      </c>
      <c r="B857" s="3" t="s">
        <v>23</v>
      </c>
      <c r="C857" s="3" t="s">
        <v>20</v>
      </c>
      <c r="D857" s="3" t="s">
        <v>18</v>
      </c>
      <c r="E857" s="3" t="s">
        <v>11</v>
      </c>
      <c r="F857" s="3">
        <v>100400.0</v>
      </c>
    </row>
    <row r="858">
      <c r="A858" s="3" t="s">
        <v>26</v>
      </c>
      <c r="B858" s="3" t="s">
        <v>23</v>
      </c>
      <c r="C858" s="3" t="s">
        <v>20</v>
      </c>
      <c r="D858" s="3" t="s">
        <v>18</v>
      </c>
      <c r="E858" s="3" t="s">
        <v>12</v>
      </c>
      <c r="F858" s="3">
        <v>196400.0</v>
      </c>
    </row>
    <row r="859">
      <c r="A859" s="3" t="s">
        <v>26</v>
      </c>
      <c r="B859" s="3" t="s">
        <v>23</v>
      </c>
      <c r="C859" s="3" t="s">
        <v>20</v>
      </c>
      <c r="D859" s="3" t="s">
        <v>18</v>
      </c>
      <c r="E859" s="3" t="s">
        <v>13</v>
      </c>
      <c r="F859" s="3">
        <v>222700.0</v>
      </c>
    </row>
    <row r="860">
      <c r="A860" s="3" t="s">
        <v>26</v>
      </c>
      <c r="B860" s="3" t="s">
        <v>23</v>
      </c>
      <c r="C860" s="3" t="s">
        <v>20</v>
      </c>
      <c r="D860" s="3" t="s">
        <v>18</v>
      </c>
      <c r="E860" s="3" t="s">
        <v>14</v>
      </c>
      <c r="F860" s="3">
        <v>354800.0</v>
      </c>
    </row>
    <row r="861">
      <c r="A861" s="3" t="s">
        <v>26</v>
      </c>
      <c r="B861" s="3" t="s">
        <v>23</v>
      </c>
      <c r="C861" s="3" t="s">
        <v>20</v>
      </c>
      <c r="D861" s="3" t="s">
        <v>18</v>
      </c>
      <c r="E861" s="3" t="s">
        <v>15</v>
      </c>
      <c r="F861" s="3">
        <v>112900.0</v>
      </c>
    </row>
    <row r="862">
      <c r="A862" s="3" t="s">
        <v>26</v>
      </c>
      <c r="B862" s="3" t="s">
        <v>23</v>
      </c>
      <c r="C862" s="3" t="s">
        <v>21</v>
      </c>
      <c r="D862" s="3" t="s">
        <v>10</v>
      </c>
      <c r="E862" s="3" t="s">
        <v>11</v>
      </c>
      <c r="F862" s="3">
        <v>265400.0</v>
      </c>
    </row>
    <row r="863">
      <c r="A863" s="3" t="s">
        <v>26</v>
      </c>
      <c r="B863" s="3" t="s">
        <v>23</v>
      </c>
      <c r="C863" s="3" t="s">
        <v>21</v>
      </c>
      <c r="D863" s="3" t="s">
        <v>10</v>
      </c>
      <c r="E863" s="3" t="s">
        <v>12</v>
      </c>
      <c r="F863" s="3">
        <v>215800.0</v>
      </c>
    </row>
    <row r="864">
      <c r="A864" s="3" t="s">
        <v>26</v>
      </c>
      <c r="B864" s="3" t="s">
        <v>23</v>
      </c>
      <c r="C864" s="3" t="s">
        <v>21</v>
      </c>
      <c r="D864" s="3" t="s">
        <v>10</v>
      </c>
      <c r="E864" s="3" t="s">
        <v>13</v>
      </c>
      <c r="F864" s="3">
        <v>323300.0</v>
      </c>
    </row>
    <row r="865">
      <c r="A865" s="3" t="s">
        <v>26</v>
      </c>
      <c r="B865" s="3" t="s">
        <v>23</v>
      </c>
      <c r="C865" s="3" t="s">
        <v>21</v>
      </c>
      <c r="D865" s="3" t="s">
        <v>10</v>
      </c>
      <c r="E865" s="3" t="s">
        <v>14</v>
      </c>
      <c r="F865" s="3">
        <v>111800.0</v>
      </c>
    </row>
    <row r="866">
      <c r="A866" s="3" t="s">
        <v>26</v>
      </c>
      <c r="B866" s="3" t="s">
        <v>23</v>
      </c>
      <c r="C866" s="3" t="s">
        <v>21</v>
      </c>
      <c r="D866" s="3" t="s">
        <v>10</v>
      </c>
      <c r="E866" s="3" t="s">
        <v>15</v>
      </c>
      <c r="F866" s="3">
        <v>164900.0</v>
      </c>
    </row>
    <row r="867">
      <c r="A867" s="3" t="s">
        <v>26</v>
      </c>
      <c r="B867" s="3" t="s">
        <v>23</v>
      </c>
      <c r="C867" s="3" t="s">
        <v>21</v>
      </c>
      <c r="D867" s="3" t="s">
        <v>16</v>
      </c>
      <c r="E867" s="3" t="s">
        <v>11</v>
      </c>
      <c r="F867" s="3">
        <v>271300.0</v>
      </c>
    </row>
    <row r="868">
      <c r="A868" s="3" t="s">
        <v>26</v>
      </c>
      <c r="B868" s="3" t="s">
        <v>23</v>
      </c>
      <c r="C868" s="3" t="s">
        <v>21</v>
      </c>
      <c r="D868" s="3" t="s">
        <v>16</v>
      </c>
      <c r="E868" s="3" t="s">
        <v>12</v>
      </c>
      <c r="F868" s="3">
        <v>399600.0</v>
      </c>
    </row>
    <row r="869">
      <c r="A869" s="3" t="s">
        <v>26</v>
      </c>
      <c r="B869" s="3" t="s">
        <v>23</v>
      </c>
      <c r="C869" s="3" t="s">
        <v>21</v>
      </c>
      <c r="D869" s="3" t="s">
        <v>16</v>
      </c>
      <c r="E869" s="3" t="s">
        <v>13</v>
      </c>
      <c r="F869" s="3">
        <v>233800.0</v>
      </c>
    </row>
    <row r="870">
      <c r="A870" s="3" t="s">
        <v>26</v>
      </c>
      <c r="B870" s="3" t="s">
        <v>23</v>
      </c>
      <c r="C870" s="3" t="s">
        <v>21</v>
      </c>
      <c r="D870" s="3" t="s">
        <v>16</v>
      </c>
      <c r="E870" s="3" t="s">
        <v>14</v>
      </c>
      <c r="F870" s="3">
        <v>352400.0</v>
      </c>
    </row>
    <row r="871">
      <c r="A871" s="3" t="s">
        <v>26</v>
      </c>
      <c r="B871" s="3" t="s">
        <v>23</v>
      </c>
      <c r="C871" s="3" t="s">
        <v>21</v>
      </c>
      <c r="D871" s="3" t="s">
        <v>16</v>
      </c>
      <c r="E871" s="3" t="s">
        <v>15</v>
      </c>
      <c r="F871" s="3">
        <v>341100.0</v>
      </c>
    </row>
    <row r="872">
      <c r="A872" s="3" t="s">
        <v>26</v>
      </c>
      <c r="B872" s="3" t="s">
        <v>23</v>
      </c>
      <c r="C872" s="3" t="s">
        <v>21</v>
      </c>
      <c r="D872" s="3" t="s">
        <v>17</v>
      </c>
      <c r="E872" s="3" t="s">
        <v>11</v>
      </c>
      <c r="F872" s="3">
        <v>307600.0</v>
      </c>
    </row>
    <row r="873">
      <c r="A873" s="3" t="s">
        <v>26</v>
      </c>
      <c r="B873" s="3" t="s">
        <v>23</v>
      </c>
      <c r="C873" s="3" t="s">
        <v>21</v>
      </c>
      <c r="D873" s="3" t="s">
        <v>17</v>
      </c>
      <c r="E873" s="3" t="s">
        <v>12</v>
      </c>
      <c r="F873" s="3">
        <v>357400.0</v>
      </c>
    </row>
    <row r="874">
      <c r="A874" s="3" t="s">
        <v>26</v>
      </c>
      <c r="B874" s="3" t="s">
        <v>23</v>
      </c>
      <c r="C874" s="3" t="s">
        <v>21</v>
      </c>
      <c r="D874" s="3" t="s">
        <v>17</v>
      </c>
      <c r="E874" s="3" t="s">
        <v>13</v>
      </c>
      <c r="F874" s="3">
        <v>179700.0</v>
      </c>
    </row>
    <row r="875">
      <c r="A875" s="3" t="s">
        <v>26</v>
      </c>
      <c r="B875" s="3" t="s">
        <v>23</v>
      </c>
      <c r="C875" s="3" t="s">
        <v>21</v>
      </c>
      <c r="D875" s="3" t="s">
        <v>17</v>
      </c>
      <c r="E875" s="3" t="s">
        <v>14</v>
      </c>
      <c r="F875" s="3">
        <v>120100.0</v>
      </c>
    </row>
    <row r="876">
      <c r="A876" s="3" t="s">
        <v>26</v>
      </c>
      <c r="B876" s="3" t="s">
        <v>23</v>
      </c>
      <c r="C876" s="3" t="s">
        <v>21</v>
      </c>
      <c r="D876" s="3" t="s">
        <v>17</v>
      </c>
      <c r="E876" s="3" t="s">
        <v>15</v>
      </c>
      <c r="F876" s="3">
        <v>383300.0</v>
      </c>
    </row>
    <row r="877">
      <c r="A877" s="3" t="s">
        <v>26</v>
      </c>
      <c r="B877" s="3" t="s">
        <v>23</v>
      </c>
      <c r="C877" s="3" t="s">
        <v>21</v>
      </c>
      <c r="D877" s="3" t="s">
        <v>18</v>
      </c>
      <c r="E877" s="3" t="s">
        <v>11</v>
      </c>
      <c r="F877" s="3">
        <v>179800.0</v>
      </c>
    </row>
    <row r="878">
      <c r="A878" s="3" t="s">
        <v>26</v>
      </c>
      <c r="B878" s="3" t="s">
        <v>23</v>
      </c>
      <c r="C878" s="3" t="s">
        <v>21</v>
      </c>
      <c r="D878" s="3" t="s">
        <v>18</v>
      </c>
      <c r="E878" s="3" t="s">
        <v>12</v>
      </c>
      <c r="F878" s="3">
        <v>381200.0</v>
      </c>
    </row>
    <row r="879">
      <c r="A879" s="3" t="s">
        <v>26</v>
      </c>
      <c r="B879" s="3" t="s">
        <v>23</v>
      </c>
      <c r="C879" s="3" t="s">
        <v>21</v>
      </c>
      <c r="D879" s="3" t="s">
        <v>18</v>
      </c>
      <c r="E879" s="3" t="s">
        <v>13</v>
      </c>
      <c r="F879" s="3">
        <v>263600.0</v>
      </c>
    </row>
    <row r="880">
      <c r="A880" s="3" t="s">
        <v>26</v>
      </c>
      <c r="B880" s="3" t="s">
        <v>23</v>
      </c>
      <c r="C880" s="3" t="s">
        <v>21</v>
      </c>
      <c r="D880" s="3" t="s">
        <v>18</v>
      </c>
      <c r="E880" s="3" t="s">
        <v>14</v>
      </c>
      <c r="F880" s="3">
        <v>335300.0</v>
      </c>
    </row>
    <row r="881">
      <c r="A881" s="3" t="s">
        <v>26</v>
      </c>
      <c r="B881" s="3" t="s">
        <v>23</v>
      </c>
      <c r="C881" s="3" t="s">
        <v>21</v>
      </c>
      <c r="D881" s="3" t="s">
        <v>18</v>
      </c>
      <c r="E881" s="3" t="s">
        <v>15</v>
      </c>
      <c r="F881" s="3">
        <v>252400.0</v>
      </c>
    </row>
    <row r="882">
      <c r="A882" s="3" t="s">
        <v>26</v>
      </c>
      <c r="B882" s="3" t="s">
        <v>24</v>
      </c>
      <c r="C882" s="3" t="s">
        <v>9</v>
      </c>
      <c r="D882" s="3" t="s">
        <v>10</v>
      </c>
      <c r="E882" s="3" t="s">
        <v>11</v>
      </c>
      <c r="F882" s="3">
        <v>310300.0</v>
      </c>
    </row>
    <row r="883">
      <c r="A883" s="3" t="s">
        <v>26</v>
      </c>
      <c r="B883" s="3" t="s">
        <v>24</v>
      </c>
      <c r="C883" s="3" t="s">
        <v>9</v>
      </c>
      <c r="D883" s="3" t="s">
        <v>10</v>
      </c>
      <c r="E883" s="3" t="s">
        <v>12</v>
      </c>
      <c r="F883" s="3">
        <v>229800.0</v>
      </c>
    </row>
    <row r="884">
      <c r="A884" s="3" t="s">
        <v>26</v>
      </c>
      <c r="B884" s="3" t="s">
        <v>24</v>
      </c>
      <c r="C884" s="3" t="s">
        <v>9</v>
      </c>
      <c r="D884" s="3" t="s">
        <v>10</v>
      </c>
      <c r="E884" s="3" t="s">
        <v>13</v>
      </c>
      <c r="F884" s="3">
        <v>102700.0</v>
      </c>
    </row>
    <row r="885">
      <c r="A885" s="3" t="s">
        <v>26</v>
      </c>
      <c r="B885" s="3" t="s">
        <v>24</v>
      </c>
      <c r="C885" s="3" t="s">
        <v>9</v>
      </c>
      <c r="D885" s="3" t="s">
        <v>10</v>
      </c>
      <c r="E885" s="3" t="s">
        <v>14</v>
      </c>
      <c r="F885" s="3">
        <v>377300.0</v>
      </c>
    </row>
    <row r="886">
      <c r="A886" s="3" t="s">
        <v>26</v>
      </c>
      <c r="B886" s="3" t="s">
        <v>24</v>
      </c>
      <c r="C886" s="3" t="s">
        <v>9</v>
      </c>
      <c r="D886" s="3" t="s">
        <v>10</v>
      </c>
      <c r="E886" s="3" t="s">
        <v>15</v>
      </c>
      <c r="F886" s="3">
        <v>243300.0</v>
      </c>
    </row>
    <row r="887">
      <c r="A887" s="3" t="s">
        <v>26</v>
      </c>
      <c r="B887" s="3" t="s">
        <v>24</v>
      </c>
      <c r="C887" s="3" t="s">
        <v>9</v>
      </c>
      <c r="D887" s="3" t="s">
        <v>16</v>
      </c>
      <c r="E887" s="3" t="s">
        <v>11</v>
      </c>
      <c r="F887" s="3">
        <v>256000.0</v>
      </c>
    </row>
    <row r="888">
      <c r="A888" s="3" t="s">
        <v>26</v>
      </c>
      <c r="B888" s="3" t="s">
        <v>24</v>
      </c>
      <c r="C888" s="3" t="s">
        <v>9</v>
      </c>
      <c r="D888" s="3" t="s">
        <v>16</v>
      </c>
      <c r="E888" s="3" t="s">
        <v>12</v>
      </c>
      <c r="F888" s="3">
        <v>393500.0</v>
      </c>
    </row>
    <row r="889">
      <c r="A889" s="3" t="s">
        <v>26</v>
      </c>
      <c r="B889" s="3" t="s">
        <v>24</v>
      </c>
      <c r="C889" s="3" t="s">
        <v>9</v>
      </c>
      <c r="D889" s="3" t="s">
        <v>16</v>
      </c>
      <c r="E889" s="3" t="s">
        <v>13</v>
      </c>
      <c r="F889" s="3">
        <v>102900.0</v>
      </c>
    </row>
    <row r="890">
      <c r="A890" s="3" t="s">
        <v>26</v>
      </c>
      <c r="B890" s="3" t="s">
        <v>24</v>
      </c>
      <c r="C890" s="3" t="s">
        <v>9</v>
      </c>
      <c r="D890" s="3" t="s">
        <v>16</v>
      </c>
      <c r="E890" s="3" t="s">
        <v>14</v>
      </c>
      <c r="F890" s="3">
        <v>289200.0</v>
      </c>
    </row>
    <row r="891">
      <c r="A891" s="3" t="s">
        <v>26</v>
      </c>
      <c r="B891" s="3" t="s">
        <v>24</v>
      </c>
      <c r="C891" s="3" t="s">
        <v>9</v>
      </c>
      <c r="D891" s="3" t="s">
        <v>16</v>
      </c>
      <c r="E891" s="3" t="s">
        <v>15</v>
      </c>
      <c r="F891" s="3">
        <v>236100.0</v>
      </c>
    </row>
    <row r="892">
      <c r="A892" s="3" t="s">
        <v>26</v>
      </c>
      <c r="B892" s="3" t="s">
        <v>24</v>
      </c>
      <c r="C892" s="3" t="s">
        <v>9</v>
      </c>
      <c r="D892" s="3" t="s">
        <v>17</v>
      </c>
      <c r="E892" s="3" t="s">
        <v>11</v>
      </c>
      <c r="F892" s="3">
        <v>375000.0</v>
      </c>
    </row>
    <row r="893">
      <c r="A893" s="3" t="s">
        <v>26</v>
      </c>
      <c r="B893" s="3" t="s">
        <v>24</v>
      </c>
      <c r="C893" s="3" t="s">
        <v>9</v>
      </c>
      <c r="D893" s="3" t="s">
        <v>17</v>
      </c>
      <c r="E893" s="3" t="s">
        <v>12</v>
      </c>
      <c r="F893" s="3">
        <v>106000.0</v>
      </c>
    </row>
    <row r="894">
      <c r="A894" s="3" t="s">
        <v>26</v>
      </c>
      <c r="B894" s="3" t="s">
        <v>24</v>
      </c>
      <c r="C894" s="3" t="s">
        <v>9</v>
      </c>
      <c r="D894" s="3" t="s">
        <v>17</v>
      </c>
      <c r="E894" s="3" t="s">
        <v>13</v>
      </c>
      <c r="F894" s="3">
        <v>364700.0</v>
      </c>
    </row>
    <row r="895">
      <c r="A895" s="3" t="s">
        <v>26</v>
      </c>
      <c r="B895" s="3" t="s">
        <v>24</v>
      </c>
      <c r="C895" s="3" t="s">
        <v>9</v>
      </c>
      <c r="D895" s="3" t="s">
        <v>17</v>
      </c>
      <c r="E895" s="3" t="s">
        <v>14</v>
      </c>
      <c r="F895" s="3">
        <v>192300.0</v>
      </c>
    </row>
    <row r="896">
      <c r="A896" s="3" t="s">
        <v>26</v>
      </c>
      <c r="B896" s="3" t="s">
        <v>24</v>
      </c>
      <c r="C896" s="3" t="s">
        <v>9</v>
      </c>
      <c r="D896" s="3" t="s">
        <v>17</v>
      </c>
      <c r="E896" s="3" t="s">
        <v>15</v>
      </c>
      <c r="F896" s="3">
        <v>109800.0</v>
      </c>
    </row>
    <row r="897">
      <c r="A897" s="3" t="s">
        <v>26</v>
      </c>
      <c r="B897" s="3" t="s">
        <v>24</v>
      </c>
      <c r="C897" s="3" t="s">
        <v>9</v>
      </c>
      <c r="D897" s="3" t="s">
        <v>18</v>
      </c>
      <c r="E897" s="3" t="s">
        <v>11</v>
      </c>
      <c r="F897" s="3">
        <v>124200.0</v>
      </c>
    </row>
    <row r="898">
      <c r="A898" s="3" t="s">
        <v>26</v>
      </c>
      <c r="B898" s="3" t="s">
        <v>24</v>
      </c>
      <c r="C898" s="3" t="s">
        <v>9</v>
      </c>
      <c r="D898" s="3" t="s">
        <v>18</v>
      </c>
      <c r="E898" s="3" t="s">
        <v>12</v>
      </c>
      <c r="F898" s="3">
        <v>206800.0</v>
      </c>
    </row>
    <row r="899">
      <c r="A899" s="3" t="s">
        <v>26</v>
      </c>
      <c r="B899" s="3" t="s">
        <v>24</v>
      </c>
      <c r="C899" s="3" t="s">
        <v>9</v>
      </c>
      <c r="D899" s="3" t="s">
        <v>18</v>
      </c>
      <c r="E899" s="3" t="s">
        <v>13</v>
      </c>
      <c r="F899" s="3">
        <v>328900.0</v>
      </c>
    </row>
    <row r="900">
      <c r="A900" s="3" t="s">
        <v>26</v>
      </c>
      <c r="B900" s="3" t="s">
        <v>24</v>
      </c>
      <c r="C900" s="3" t="s">
        <v>9</v>
      </c>
      <c r="D900" s="3" t="s">
        <v>18</v>
      </c>
      <c r="E900" s="3" t="s">
        <v>14</v>
      </c>
      <c r="F900" s="3">
        <v>311700.0</v>
      </c>
    </row>
    <row r="901">
      <c r="A901" s="3" t="s">
        <v>26</v>
      </c>
      <c r="B901" s="3" t="s">
        <v>24</v>
      </c>
      <c r="C901" s="3" t="s">
        <v>9</v>
      </c>
      <c r="D901" s="3" t="s">
        <v>18</v>
      </c>
      <c r="E901" s="3" t="s">
        <v>15</v>
      </c>
      <c r="F901" s="3">
        <v>200100.0</v>
      </c>
    </row>
    <row r="902">
      <c r="A902" s="3" t="s">
        <v>26</v>
      </c>
      <c r="B902" s="3" t="s">
        <v>24</v>
      </c>
      <c r="C902" s="3" t="s">
        <v>19</v>
      </c>
      <c r="D902" s="3" t="s">
        <v>10</v>
      </c>
      <c r="E902" s="3" t="s">
        <v>11</v>
      </c>
      <c r="F902" s="3">
        <v>306300.0</v>
      </c>
    </row>
    <row r="903">
      <c r="A903" s="3" t="s">
        <v>26</v>
      </c>
      <c r="B903" s="3" t="s">
        <v>24</v>
      </c>
      <c r="C903" s="3" t="s">
        <v>19</v>
      </c>
      <c r="D903" s="3" t="s">
        <v>10</v>
      </c>
      <c r="E903" s="3" t="s">
        <v>12</v>
      </c>
      <c r="F903" s="3">
        <v>332000.0</v>
      </c>
    </row>
    <row r="904">
      <c r="A904" s="3" t="s">
        <v>26</v>
      </c>
      <c r="B904" s="3" t="s">
        <v>24</v>
      </c>
      <c r="C904" s="3" t="s">
        <v>19</v>
      </c>
      <c r="D904" s="3" t="s">
        <v>10</v>
      </c>
      <c r="E904" s="3" t="s">
        <v>13</v>
      </c>
      <c r="F904" s="3">
        <v>116900.0</v>
      </c>
    </row>
    <row r="905">
      <c r="A905" s="3" t="s">
        <v>26</v>
      </c>
      <c r="B905" s="3" t="s">
        <v>24</v>
      </c>
      <c r="C905" s="3" t="s">
        <v>19</v>
      </c>
      <c r="D905" s="3" t="s">
        <v>10</v>
      </c>
      <c r="E905" s="3" t="s">
        <v>14</v>
      </c>
      <c r="F905" s="3">
        <v>115100.0</v>
      </c>
    </row>
    <row r="906">
      <c r="A906" s="3" t="s">
        <v>26</v>
      </c>
      <c r="B906" s="3" t="s">
        <v>24</v>
      </c>
      <c r="C906" s="3" t="s">
        <v>19</v>
      </c>
      <c r="D906" s="3" t="s">
        <v>10</v>
      </c>
      <c r="E906" s="3" t="s">
        <v>15</v>
      </c>
      <c r="F906" s="3">
        <v>156000.0</v>
      </c>
    </row>
    <row r="907">
      <c r="A907" s="3" t="s">
        <v>26</v>
      </c>
      <c r="B907" s="3" t="s">
        <v>24</v>
      </c>
      <c r="C907" s="3" t="s">
        <v>19</v>
      </c>
      <c r="D907" s="3" t="s">
        <v>16</v>
      </c>
      <c r="E907" s="3" t="s">
        <v>11</v>
      </c>
      <c r="F907" s="3">
        <v>116800.0</v>
      </c>
    </row>
    <row r="908">
      <c r="A908" s="3" t="s">
        <v>26</v>
      </c>
      <c r="B908" s="3" t="s">
        <v>24</v>
      </c>
      <c r="C908" s="3" t="s">
        <v>19</v>
      </c>
      <c r="D908" s="3" t="s">
        <v>16</v>
      </c>
      <c r="E908" s="3" t="s">
        <v>12</v>
      </c>
      <c r="F908" s="3">
        <v>234000.0</v>
      </c>
    </row>
    <row r="909">
      <c r="A909" s="3" t="s">
        <v>26</v>
      </c>
      <c r="B909" s="3" t="s">
        <v>24</v>
      </c>
      <c r="C909" s="3" t="s">
        <v>19</v>
      </c>
      <c r="D909" s="3" t="s">
        <v>16</v>
      </c>
      <c r="E909" s="3" t="s">
        <v>13</v>
      </c>
      <c r="F909" s="3">
        <v>234100.0</v>
      </c>
    </row>
    <row r="910">
      <c r="A910" s="3" t="s">
        <v>26</v>
      </c>
      <c r="B910" s="3" t="s">
        <v>24</v>
      </c>
      <c r="C910" s="3" t="s">
        <v>19</v>
      </c>
      <c r="D910" s="3" t="s">
        <v>16</v>
      </c>
      <c r="E910" s="3" t="s">
        <v>14</v>
      </c>
      <c r="F910" s="3">
        <v>311400.0</v>
      </c>
    </row>
    <row r="911">
      <c r="A911" s="3" t="s">
        <v>26</v>
      </c>
      <c r="B911" s="3" t="s">
        <v>24</v>
      </c>
      <c r="C911" s="3" t="s">
        <v>19</v>
      </c>
      <c r="D911" s="3" t="s">
        <v>16</v>
      </c>
      <c r="E911" s="3" t="s">
        <v>15</v>
      </c>
      <c r="F911" s="3">
        <v>138700.0</v>
      </c>
    </row>
    <row r="912">
      <c r="A912" s="3" t="s">
        <v>26</v>
      </c>
      <c r="B912" s="3" t="s">
        <v>24</v>
      </c>
      <c r="C912" s="3" t="s">
        <v>19</v>
      </c>
      <c r="D912" s="3" t="s">
        <v>17</v>
      </c>
      <c r="E912" s="3" t="s">
        <v>11</v>
      </c>
      <c r="F912" s="3">
        <v>353800.0</v>
      </c>
    </row>
    <row r="913">
      <c r="A913" s="3" t="s">
        <v>26</v>
      </c>
      <c r="B913" s="3" t="s">
        <v>24</v>
      </c>
      <c r="C913" s="3" t="s">
        <v>19</v>
      </c>
      <c r="D913" s="3" t="s">
        <v>17</v>
      </c>
      <c r="E913" s="3" t="s">
        <v>12</v>
      </c>
      <c r="F913" s="3">
        <v>141400.0</v>
      </c>
    </row>
    <row r="914">
      <c r="A914" s="3" t="s">
        <v>26</v>
      </c>
      <c r="B914" s="3" t="s">
        <v>24</v>
      </c>
      <c r="C914" s="3" t="s">
        <v>19</v>
      </c>
      <c r="D914" s="3" t="s">
        <v>17</v>
      </c>
      <c r="E914" s="3" t="s">
        <v>13</v>
      </c>
      <c r="F914" s="3">
        <v>163900.0</v>
      </c>
    </row>
    <row r="915">
      <c r="A915" s="3" t="s">
        <v>26</v>
      </c>
      <c r="B915" s="3" t="s">
        <v>24</v>
      </c>
      <c r="C915" s="3" t="s">
        <v>19</v>
      </c>
      <c r="D915" s="3" t="s">
        <v>17</v>
      </c>
      <c r="E915" s="3" t="s">
        <v>14</v>
      </c>
      <c r="F915" s="3">
        <v>372500.0</v>
      </c>
    </row>
    <row r="916">
      <c r="A916" s="3" t="s">
        <v>26</v>
      </c>
      <c r="B916" s="3" t="s">
        <v>24</v>
      </c>
      <c r="C916" s="3" t="s">
        <v>19</v>
      </c>
      <c r="D916" s="3" t="s">
        <v>17</v>
      </c>
      <c r="E916" s="3" t="s">
        <v>15</v>
      </c>
      <c r="F916" s="3">
        <v>263900.0</v>
      </c>
    </row>
    <row r="917">
      <c r="A917" s="3" t="s">
        <v>26</v>
      </c>
      <c r="B917" s="3" t="s">
        <v>24</v>
      </c>
      <c r="C917" s="3" t="s">
        <v>19</v>
      </c>
      <c r="D917" s="3" t="s">
        <v>18</v>
      </c>
      <c r="E917" s="3" t="s">
        <v>11</v>
      </c>
      <c r="F917" s="3">
        <v>336100.0</v>
      </c>
    </row>
    <row r="918">
      <c r="A918" s="3" t="s">
        <v>26</v>
      </c>
      <c r="B918" s="3" t="s">
        <v>24</v>
      </c>
      <c r="C918" s="3" t="s">
        <v>19</v>
      </c>
      <c r="D918" s="3" t="s">
        <v>18</v>
      </c>
      <c r="E918" s="3" t="s">
        <v>12</v>
      </c>
      <c r="F918" s="3">
        <v>125700.0</v>
      </c>
    </row>
    <row r="919">
      <c r="A919" s="3" t="s">
        <v>26</v>
      </c>
      <c r="B919" s="3" t="s">
        <v>24</v>
      </c>
      <c r="C919" s="3" t="s">
        <v>19</v>
      </c>
      <c r="D919" s="3" t="s">
        <v>18</v>
      </c>
      <c r="E919" s="3" t="s">
        <v>13</v>
      </c>
      <c r="F919" s="3">
        <v>119100.0</v>
      </c>
    </row>
    <row r="920">
      <c r="A920" s="3" t="s">
        <v>26</v>
      </c>
      <c r="B920" s="3" t="s">
        <v>24</v>
      </c>
      <c r="C920" s="3" t="s">
        <v>19</v>
      </c>
      <c r="D920" s="3" t="s">
        <v>18</v>
      </c>
      <c r="E920" s="3" t="s">
        <v>14</v>
      </c>
      <c r="F920" s="3">
        <v>221300.0</v>
      </c>
    </row>
    <row r="921">
      <c r="A921" s="3" t="s">
        <v>26</v>
      </c>
      <c r="B921" s="3" t="s">
        <v>24</v>
      </c>
      <c r="C921" s="3" t="s">
        <v>19</v>
      </c>
      <c r="D921" s="3" t="s">
        <v>18</v>
      </c>
      <c r="E921" s="3" t="s">
        <v>15</v>
      </c>
      <c r="F921" s="3">
        <v>257000.0</v>
      </c>
    </row>
    <row r="922">
      <c r="A922" s="3" t="s">
        <v>26</v>
      </c>
      <c r="B922" s="3" t="s">
        <v>24</v>
      </c>
      <c r="C922" s="3" t="s">
        <v>20</v>
      </c>
      <c r="D922" s="3" t="s">
        <v>10</v>
      </c>
      <c r="E922" s="3" t="s">
        <v>11</v>
      </c>
      <c r="F922" s="3">
        <v>323500.0</v>
      </c>
    </row>
    <row r="923">
      <c r="A923" s="3" t="s">
        <v>26</v>
      </c>
      <c r="B923" s="3" t="s">
        <v>24</v>
      </c>
      <c r="C923" s="3" t="s">
        <v>20</v>
      </c>
      <c r="D923" s="3" t="s">
        <v>10</v>
      </c>
      <c r="E923" s="3" t="s">
        <v>12</v>
      </c>
      <c r="F923" s="3">
        <v>229900.0</v>
      </c>
    </row>
    <row r="924">
      <c r="A924" s="3" t="s">
        <v>26</v>
      </c>
      <c r="B924" s="3" t="s">
        <v>24</v>
      </c>
      <c r="C924" s="3" t="s">
        <v>20</v>
      </c>
      <c r="D924" s="3" t="s">
        <v>10</v>
      </c>
      <c r="E924" s="3" t="s">
        <v>13</v>
      </c>
      <c r="F924" s="3">
        <v>294000.0</v>
      </c>
    </row>
    <row r="925">
      <c r="A925" s="3" t="s">
        <v>26</v>
      </c>
      <c r="B925" s="3" t="s">
        <v>24</v>
      </c>
      <c r="C925" s="3" t="s">
        <v>20</v>
      </c>
      <c r="D925" s="3" t="s">
        <v>10</v>
      </c>
      <c r="E925" s="3" t="s">
        <v>14</v>
      </c>
      <c r="F925" s="3">
        <v>141300.0</v>
      </c>
    </row>
    <row r="926">
      <c r="A926" s="3" t="s">
        <v>26</v>
      </c>
      <c r="B926" s="3" t="s">
        <v>24</v>
      </c>
      <c r="C926" s="3" t="s">
        <v>20</v>
      </c>
      <c r="D926" s="3" t="s">
        <v>10</v>
      </c>
      <c r="E926" s="3" t="s">
        <v>15</v>
      </c>
      <c r="F926" s="3">
        <v>286900.0</v>
      </c>
    </row>
    <row r="927">
      <c r="A927" s="3" t="s">
        <v>26</v>
      </c>
      <c r="B927" s="3" t="s">
        <v>24</v>
      </c>
      <c r="C927" s="3" t="s">
        <v>20</v>
      </c>
      <c r="D927" s="3" t="s">
        <v>16</v>
      </c>
      <c r="E927" s="3" t="s">
        <v>11</v>
      </c>
      <c r="F927" s="3">
        <v>340700.0</v>
      </c>
    </row>
    <row r="928">
      <c r="A928" s="3" t="s">
        <v>26</v>
      </c>
      <c r="B928" s="3" t="s">
        <v>24</v>
      </c>
      <c r="C928" s="3" t="s">
        <v>20</v>
      </c>
      <c r="D928" s="3" t="s">
        <v>16</v>
      </c>
      <c r="E928" s="3" t="s">
        <v>12</v>
      </c>
      <c r="F928" s="3">
        <v>187000.0</v>
      </c>
    </row>
    <row r="929">
      <c r="A929" s="3" t="s">
        <v>26</v>
      </c>
      <c r="B929" s="3" t="s">
        <v>24</v>
      </c>
      <c r="C929" s="3" t="s">
        <v>20</v>
      </c>
      <c r="D929" s="3" t="s">
        <v>16</v>
      </c>
      <c r="E929" s="3" t="s">
        <v>13</v>
      </c>
      <c r="F929" s="3">
        <v>363100.0</v>
      </c>
    </row>
    <row r="930">
      <c r="A930" s="3" t="s">
        <v>26</v>
      </c>
      <c r="B930" s="3" t="s">
        <v>24</v>
      </c>
      <c r="C930" s="3" t="s">
        <v>20</v>
      </c>
      <c r="D930" s="3" t="s">
        <v>16</v>
      </c>
      <c r="E930" s="3" t="s">
        <v>14</v>
      </c>
      <c r="F930" s="3">
        <v>211800.0</v>
      </c>
    </row>
    <row r="931">
      <c r="A931" s="3" t="s">
        <v>26</v>
      </c>
      <c r="B931" s="3" t="s">
        <v>24</v>
      </c>
      <c r="C931" s="3" t="s">
        <v>20</v>
      </c>
      <c r="D931" s="3" t="s">
        <v>16</v>
      </c>
      <c r="E931" s="3" t="s">
        <v>15</v>
      </c>
      <c r="F931" s="3">
        <v>180300.0</v>
      </c>
    </row>
    <row r="932">
      <c r="A932" s="3" t="s">
        <v>26</v>
      </c>
      <c r="B932" s="3" t="s">
        <v>24</v>
      </c>
      <c r="C932" s="3" t="s">
        <v>20</v>
      </c>
      <c r="D932" s="3" t="s">
        <v>17</v>
      </c>
      <c r="E932" s="3" t="s">
        <v>11</v>
      </c>
      <c r="F932" s="3">
        <v>218000.0</v>
      </c>
    </row>
    <row r="933">
      <c r="A933" s="3" t="s">
        <v>26</v>
      </c>
      <c r="B933" s="3" t="s">
        <v>24</v>
      </c>
      <c r="C933" s="3" t="s">
        <v>20</v>
      </c>
      <c r="D933" s="3" t="s">
        <v>17</v>
      </c>
      <c r="E933" s="3" t="s">
        <v>12</v>
      </c>
      <c r="F933" s="3">
        <v>377800.0</v>
      </c>
    </row>
    <row r="934">
      <c r="A934" s="3" t="s">
        <v>26</v>
      </c>
      <c r="B934" s="3" t="s">
        <v>24</v>
      </c>
      <c r="C934" s="3" t="s">
        <v>20</v>
      </c>
      <c r="D934" s="3" t="s">
        <v>17</v>
      </c>
      <c r="E934" s="3" t="s">
        <v>13</v>
      </c>
      <c r="F934" s="3">
        <v>361500.0</v>
      </c>
    </row>
    <row r="935">
      <c r="A935" s="3" t="s">
        <v>26</v>
      </c>
      <c r="B935" s="3" t="s">
        <v>24</v>
      </c>
      <c r="C935" s="3" t="s">
        <v>20</v>
      </c>
      <c r="D935" s="3" t="s">
        <v>17</v>
      </c>
      <c r="E935" s="3" t="s">
        <v>14</v>
      </c>
      <c r="F935" s="3">
        <v>162200.0</v>
      </c>
    </row>
    <row r="936">
      <c r="A936" s="3" t="s">
        <v>26</v>
      </c>
      <c r="B936" s="3" t="s">
        <v>24</v>
      </c>
      <c r="C936" s="3" t="s">
        <v>20</v>
      </c>
      <c r="D936" s="3" t="s">
        <v>17</v>
      </c>
      <c r="E936" s="3" t="s">
        <v>15</v>
      </c>
      <c r="F936" s="3">
        <v>305900.0</v>
      </c>
    </row>
    <row r="937">
      <c r="A937" s="3" t="s">
        <v>26</v>
      </c>
      <c r="B937" s="3" t="s">
        <v>24</v>
      </c>
      <c r="C937" s="3" t="s">
        <v>20</v>
      </c>
      <c r="D937" s="3" t="s">
        <v>18</v>
      </c>
      <c r="E937" s="3" t="s">
        <v>11</v>
      </c>
      <c r="F937" s="3">
        <v>185800.0</v>
      </c>
    </row>
    <row r="938">
      <c r="A938" s="3" t="s">
        <v>26</v>
      </c>
      <c r="B938" s="3" t="s">
        <v>24</v>
      </c>
      <c r="C938" s="3" t="s">
        <v>20</v>
      </c>
      <c r="D938" s="3" t="s">
        <v>18</v>
      </c>
      <c r="E938" s="3" t="s">
        <v>12</v>
      </c>
      <c r="F938" s="3">
        <v>356100.0</v>
      </c>
    </row>
    <row r="939">
      <c r="A939" s="3" t="s">
        <v>26</v>
      </c>
      <c r="B939" s="3" t="s">
        <v>24</v>
      </c>
      <c r="C939" s="3" t="s">
        <v>20</v>
      </c>
      <c r="D939" s="3" t="s">
        <v>18</v>
      </c>
      <c r="E939" s="3" t="s">
        <v>13</v>
      </c>
      <c r="F939" s="3">
        <v>289200.0</v>
      </c>
    </row>
    <row r="940">
      <c r="A940" s="3" t="s">
        <v>26</v>
      </c>
      <c r="B940" s="3" t="s">
        <v>24</v>
      </c>
      <c r="C940" s="3" t="s">
        <v>20</v>
      </c>
      <c r="D940" s="3" t="s">
        <v>18</v>
      </c>
      <c r="E940" s="3" t="s">
        <v>14</v>
      </c>
      <c r="F940" s="3">
        <v>278800.0</v>
      </c>
    </row>
    <row r="941">
      <c r="A941" s="3" t="s">
        <v>26</v>
      </c>
      <c r="B941" s="3" t="s">
        <v>24</v>
      </c>
      <c r="C941" s="3" t="s">
        <v>20</v>
      </c>
      <c r="D941" s="3" t="s">
        <v>18</v>
      </c>
      <c r="E941" s="3" t="s">
        <v>15</v>
      </c>
      <c r="F941" s="3">
        <v>348300.0</v>
      </c>
    </row>
    <row r="942">
      <c r="A942" s="3" t="s">
        <v>26</v>
      </c>
      <c r="B942" s="3" t="s">
        <v>24</v>
      </c>
      <c r="C942" s="3" t="s">
        <v>21</v>
      </c>
      <c r="D942" s="3" t="s">
        <v>10</v>
      </c>
      <c r="E942" s="3" t="s">
        <v>11</v>
      </c>
      <c r="F942" s="3">
        <v>375800.0</v>
      </c>
    </row>
    <row r="943">
      <c r="A943" s="3" t="s">
        <v>26</v>
      </c>
      <c r="B943" s="3" t="s">
        <v>24</v>
      </c>
      <c r="C943" s="3" t="s">
        <v>21</v>
      </c>
      <c r="D943" s="3" t="s">
        <v>10</v>
      </c>
      <c r="E943" s="3" t="s">
        <v>12</v>
      </c>
      <c r="F943" s="3">
        <v>185000.0</v>
      </c>
    </row>
    <row r="944">
      <c r="A944" s="3" t="s">
        <v>26</v>
      </c>
      <c r="B944" s="3" t="s">
        <v>24</v>
      </c>
      <c r="C944" s="3" t="s">
        <v>21</v>
      </c>
      <c r="D944" s="3" t="s">
        <v>10</v>
      </c>
      <c r="E944" s="3" t="s">
        <v>13</v>
      </c>
      <c r="F944" s="3">
        <v>202200.0</v>
      </c>
    </row>
    <row r="945">
      <c r="A945" s="3" t="s">
        <v>26</v>
      </c>
      <c r="B945" s="3" t="s">
        <v>24</v>
      </c>
      <c r="C945" s="3" t="s">
        <v>21</v>
      </c>
      <c r="D945" s="3" t="s">
        <v>10</v>
      </c>
      <c r="E945" s="3" t="s">
        <v>14</v>
      </c>
      <c r="F945" s="3">
        <v>323300.0</v>
      </c>
    </row>
    <row r="946">
      <c r="A946" s="3" t="s">
        <v>26</v>
      </c>
      <c r="B946" s="3" t="s">
        <v>24</v>
      </c>
      <c r="C946" s="3" t="s">
        <v>21</v>
      </c>
      <c r="D946" s="3" t="s">
        <v>10</v>
      </c>
      <c r="E946" s="3" t="s">
        <v>15</v>
      </c>
      <c r="F946" s="3">
        <v>186800.0</v>
      </c>
    </row>
    <row r="947">
      <c r="A947" s="3" t="s">
        <v>26</v>
      </c>
      <c r="B947" s="3" t="s">
        <v>24</v>
      </c>
      <c r="C947" s="3" t="s">
        <v>21</v>
      </c>
      <c r="D947" s="3" t="s">
        <v>16</v>
      </c>
      <c r="E947" s="3" t="s">
        <v>11</v>
      </c>
      <c r="F947" s="3">
        <v>229700.0</v>
      </c>
    </row>
    <row r="948">
      <c r="A948" s="3" t="s">
        <v>26</v>
      </c>
      <c r="B948" s="3" t="s">
        <v>24</v>
      </c>
      <c r="C948" s="3" t="s">
        <v>21</v>
      </c>
      <c r="D948" s="3" t="s">
        <v>16</v>
      </c>
      <c r="E948" s="3" t="s">
        <v>12</v>
      </c>
      <c r="F948" s="3">
        <v>262400.0</v>
      </c>
    </row>
    <row r="949">
      <c r="A949" s="3" t="s">
        <v>26</v>
      </c>
      <c r="B949" s="3" t="s">
        <v>24</v>
      </c>
      <c r="C949" s="3" t="s">
        <v>21</v>
      </c>
      <c r="D949" s="3" t="s">
        <v>16</v>
      </c>
      <c r="E949" s="3" t="s">
        <v>13</v>
      </c>
      <c r="F949" s="3">
        <v>250000.0</v>
      </c>
    </row>
    <row r="950">
      <c r="A950" s="3" t="s">
        <v>26</v>
      </c>
      <c r="B950" s="3" t="s">
        <v>24</v>
      </c>
      <c r="C950" s="3" t="s">
        <v>21</v>
      </c>
      <c r="D950" s="3" t="s">
        <v>16</v>
      </c>
      <c r="E950" s="3" t="s">
        <v>14</v>
      </c>
      <c r="F950" s="3">
        <v>367600.0</v>
      </c>
    </row>
    <row r="951">
      <c r="A951" s="3" t="s">
        <v>26</v>
      </c>
      <c r="B951" s="3" t="s">
        <v>24</v>
      </c>
      <c r="C951" s="3" t="s">
        <v>21</v>
      </c>
      <c r="D951" s="3" t="s">
        <v>16</v>
      </c>
      <c r="E951" s="3" t="s">
        <v>15</v>
      </c>
      <c r="F951" s="3">
        <v>311300.0</v>
      </c>
    </row>
    <row r="952">
      <c r="A952" s="3" t="s">
        <v>26</v>
      </c>
      <c r="B952" s="3" t="s">
        <v>24</v>
      </c>
      <c r="C952" s="3" t="s">
        <v>21</v>
      </c>
      <c r="D952" s="3" t="s">
        <v>17</v>
      </c>
      <c r="E952" s="3" t="s">
        <v>11</v>
      </c>
      <c r="F952" s="3">
        <v>328600.0</v>
      </c>
    </row>
    <row r="953">
      <c r="A953" s="3" t="s">
        <v>26</v>
      </c>
      <c r="B953" s="3" t="s">
        <v>24</v>
      </c>
      <c r="C953" s="3" t="s">
        <v>21</v>
      </c>
      <c r="D953" s="3" t="s">
        <v>17</v>
      </c>
      <c r="E953" s="3" t="s">
        <v>12</v>
      </c>
      <c r="F953" s="3">
        <v>291200.0</v>
      </c>
    </row>
    <row r="954">
      <c r="A954" s="3" t="s">
        <v>26</v>
      </c>
      <c r="B954" s="3" t="s">
        <v>24</v>
      </c>
      <c r="C954" s="3" t="s">
        <v>21</v>
      </c>
      <c r="D954" s="3" t="s">
        <v>17</v>
      </c>
      <c r="E954" s="3" t="s">
        <v>13</v>
      </c>
      <c r="F954" s="3">
        <v>187700.0</v>
      </c>
    </row>
    <row r="955">
      <c r="A955" s="3" t="s">
        <v>26</v>
      </c>
      <c r="B955" s="3" t="s">
        <v>24</v>
      </c>
      <c r="C955" s="3" t="s">
        <v>21</v>
      </c>
      <c r="D955" s="3" t="s">
        <v>17</v>
      </c>
      <c r="E955" s="3" t="s">
        <v>14</v>
      </c>
      <c r="F955" s="3">
        <v>303900.0</v>
      </c>
    </row>
    <row r="956">
      <c r="A956" s="3" t="s">
        <v>26</v>
      </c>
      <c r="B956" s="3" t="s">
        <v>24</v>
      </c>
      <c r="C956" s="3" t="s">
        <v>21</v>
      </c>
      <c r="D956" s="3" t="s">
        <v>17</v>
      </c>
      <c r="E956" s="3" t="s">
        <v>15</v>
      </c>
      <c r="F956" s="3">
        <v>246600.0</v>
      </c>
    </row>
    <row r="957">
      <c r="A957" s="3" t="s">
        <v>26</v>
      </c>
      <c r="B957" s="3" t="s">
        <v>24</v>
      </c>
      <c r="C957" s="3" t="s">
        <v>21</v>
      </c>
      <c r="D957" s="3" t="s">
        <v>18</v>
      </c>
      <c r="E957" s="3" t="s">
        <v>11</v>
      </c>
      <c r="F957" s="3">
        <v>245500.0</v>
      </c>
    </row>
    <row r="958">
      <c r="A958" s="3" t="s">
        <v>26</v>
      </c>
      <c r="B958" s="3" t="s">
        <v>24</v>
      </c>
      <c r="C958" s="3" t="s">
        <v>21</v>
      </c>
      <c r="D958" s="3" t="s">
        <v>18</v>
      </c>
      <c r="E958" s="3" t="s">
        <v>12</v>
      </c>
      <c r="F958" s="3">
        <v>257300.0</v>
      </c>
    </row>
    <row r="959">
      <c r="A959" s="3" t="s">
        <v>26</v>
      </c>
      <c r="B959" s="3" t="s">
        <v>24</v>
      </c>
      <c r="C959" s="3" t="s">
        <v>21</v>
      </c>
      <c r="D959" s="3" t="s">
        <v>18</v>
      </c>
      <c r="E959" s="3" t="s">
        <v>13</v>
      </c>
      <c r="F959" s="3">
        <v>166400.0</v>
      </c>
    </row>
    <row r="960">
      <c r="A960" s="3" t="s">
        <v>26</v>
      </c>
      <c r="B960" s="3" t="s">
        <v>24</v>
      </c>
      <c r="C960" s="3" t="s">
        <v>21</v>
      </c>
      <c r="D960" s="3" t="s">
        <v>18</v>
      </c>
      <c r="E960" s="3" t="s">
        <v>14</v>
      </c>
      <c r="F960" s="3">
        <v>198000.0</v>
      </c>
    </row>
    <row r="961">
      <c r="A961" s="3" t="s">
        <v>26</v>
      </c>
      <c r="B961" s="3" t="s">
        <v>24</v>
      </c>
      <c r="C961" s="3" t="s">
        <v>21</v>
      </c>
      <c r="D961" s="3" t="s">
        <v>18</v>
      </c>
      <c r="E961" s="3" t="s">
        <v>15</v>
      </c>
      <c r="F961" s="3">
        <v>367300.0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5" width="19.38"/>
    <col customWidth="1" min="6" max="6" width="15.5"/>
    <col customWidth="1" min="7" max="7" width="12.63"/>
  </cols>
  <sheetData>
    <row r="1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5" t="s">
        <v>6</v>
      </c>
      <c r="H1" s="5" t="s">
        <v>27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>
        <v>260000.0</v>
      </c>
      <c r="G2" s="6">
        <f>Sumifs('Transaction data'!$C$2:$C$1921,'Transaction data'!$I$2:$I$1921,A2,'Transaction data'!$M$2:$M$1921,B2,'Transaction data'!$Q$2:$Q$1921,C2,'Transaction data'!$S$2:$S$1921,D2,'Transaction data'!$T$2:$T$1921,E2)</f>
        <v>315700</v>
      </c>
      <c r="H2" s="6">
        <f t="shared" ref="H2:H961" si="1">F2-G2</f>
        <v>-55700</v>
      </c>
    </row>
    <row r="3">
      <c r="A3" s="3" t="s">
        <v>7</v>
      </c>
      <c r="B3" s="3" t="s">
        <v>8</v>
      </c>
      <c r="C3" s="3" t="s">
        <v>9</v>
      </c>
      <c r="D3" s="3" t="s">
        <v>10</v>
      </c>
      <c r="E3" s="3" t="s">
        <v>12</v>
      </c>
      <c r="F3" s="3">
        <v>121600.0</v>
      </c>
      <c r="G3" s="6">
        <f>Sumifs('Transaction data'!$C$2:$C$1921,'Transaction data'!$I$2:$I$1921,A3,'Transaction data'!$M$2:$M$1921,B3,'Transaction data'!$Q$2:$Q$1921,C3,'Transaction data'!$S$2:$S$1921,D3,'Transaction data'!$T$2:$T$1921,E3)</f>
        <v>112600</v>
      </c>
      <c r="H3" s="6">
        <f t="shared" si="1"/>
        <v>9000</v>
      </c>
    </row>
    <row r="4">
      <c r="A4" s="3" t="s">
        <v>7</v>
      </c>
      <c r="B4" s="3" t="s">
        <v>8</v>
      </c>
      <c r="C4" s="3" t="s">
        <v>9</v>
      </c>
      <c r="D4" s="3" t="s">
        <v>10</v>
      </c>
      <c r="E4" s="3" t="s">
        <v>13</v>
      </c>
      <c r="F4" s="3">
        <v>362900.0</v>
      </c>
      <c r="G4" s="6">
        <f>Sumifs('Transaction data'!$C$2:$C$1921,'Transaction data'!$I$2:$I$1921,A4,'Transaction data'!$M$2:$M$1921,B4,'Transaction data'!$Q$2:$Q$1921,C4,'Transaction data'!$S$2:$S$1921,D4,'Transaction data'!$T$2:$T$1921,E4)</f>
        <v>355700</v>
      </c>
      <c r="H4" s="6">
        <f t="shared" si="1"/>
        <v>7200</v>
      </c>
    </row>
    <row r="5">
      <c r="A5" s="3" t="s">
        <v>7</v>
      </c>
      <c r="B5" s="3" t="s">
        <v>8</v>
      </c>
      <c r="C5" s="3" t="s">
        <v>9</v>
      </c>
      <c r="D5" s="3" t="s">
        <v>10</v>
      </c>
      <c r="E5" s="3" t="s">
        <v>14</v>
      </c>
      <c r="F5" s="3">
        <v>389100.0</v>
      </c>
      <c r="G5" s="6">
        <f>Sumifs('Transaction data'!$C$2:$C$1921,'Transaction data'!$I$2:$I$1921,A5,'Transaction data'!$M$2:$M$1921,B5,'Transaction data'!$Q$2:$Q$1921,C5,'Transaction data'!$S$2:$S$1921,D5,'Transaction data'!$T$2:$T$1921,E5)</f>
        <v>328100</v>
      </c>
      <c r="H5" s="6">
        <f t="shared" si="1"/>
        <v>61000</v>
      </c>
    </row>
    <row r="6">
      <c r="A6" s="3" t="s">
        <v>7</v>
      </c>
      <c r="B6" s="3" t="s">
        <v>8</v>
      </c>
      <c r="C6" s="3" t="s">
        <v>9</v>
      </c>
      <c r="D6" s="3" t="s">
        <v>10</v>
      </c>
      <c r="E6" s="3" t="s">
        <v>15</v>
      </c>
      <c r="F6" s="3">
        <v>336300.0</v>
      </c>
      <c r="G6" s="6">
        <f>Sumifs('Transaction data'!$C$2:$C$1921,'Transaction data'!$I$2:$I$1921,A6,'Transaction data'!$M$2:$M$1921,B6,'Transaction data'!$Q$2:$Q$1921,C6,'Transaction data'!$S$2:$S$1921,D6,'Transaction data'!$T$2:$T$1921,E6)</f>
        <v>602800</v>
      </c>
      <c r="H6" s="6">
        <f t="shared" si="1"/>
        <v>-266500</v>
      </c>
    </row>
    <row r="7">
      <c r="A7" s="3" t="s">
        <v>7</v>
      </c>
      <c r="B7" s="3" t="s">
        <v>8</v>
      </c>
      <c r="C7" s="3" t="s">
        <v>9</v>
      </c>
      <c r="D7" s="3" t="s">
        <v>16</v>
      </c>
      <c r="E7" s="3" t="s">
        <v>11</v>
      </c>
      <c r="F7" s="3">
        <v>234400.0</v>
      </c>
      <c r="G7" s="6">
        <f>Sumifs('Transaction data'!$C$2:$C$1921,'Transaction data'!$I$2:$I$1921,A7,'Transaction data'!$M$2:$M$1921,B7,'Transaction data'!$Q$2:$Q$1921,C7,'Transaction data'!$S$2:$S$1921,D7,'Transaction data'!$T$2:$T$1921,E7)</f>
        <v>161300</v>
      </c>
      <c r="H7" s="6">
        <f t="shared" si="1"/>
        <v>73100</v>
      </c>
    </row>
    <row r="8">
      <c r="A8" s="3" t="s">
        <v>7</v>
      </c>
      <c r="B8" s="3" t="s">
        <v>8</v>
      </c>
      <c r="C8" s="3" t="s">
        <v>9</v>
      </c>
      <c r="D8" s="3" t="s">
        <v>16</v>
      </c>
      <c r="E8" s="3" t="s">
        <v>12</v>
      </c>
      <c r="F8" s="3">
        <v>294200.0</v>
      </c>
      <c r="G8" s="6">
        <f>Sumifs('Transaction data'!$C$2:$C$1921,'Transaction data'!$I$2:$I$1921,A8,'Transaction data'!$M$2:$M$1921,B8,'Transaction data'!$Q$2:$Q$1921,C8,'Transaction data'!$S$2:$S$1921,D8,'Transaction data'!$T$2:$T$1921,E8)</f>
        <v>621800</v>
      </c>
      <c r="H8" s="6">
        <f t="shared" si="1"/>
        <v>-327600</v>
      </c>
    </row>
    <row r="9">
      <c r="A9" s="3" t="s">
        <v>7</v>
      </c>
      <c r="B9" s="3" t="s">
        <v>8</v>
      </c>
      <c r="C9" s="3" t="s">
        <v>9</v>
      </c>
      <c r="D9" s="3" t="s">
        <v>16</v>
      </c>
      <c r="E9" s="3" t="s">
        <v>13</v>
      </c>
      <c r="F9" s="3">
        <v>345600.0</v>
      </c>
      <c r="G9" s="6">
        <f>Sumifs('Transaction data'!$C$2:$C$1921,'Transaction data'!$I$2:$I$1921,A9,'Transaction data'!$M$2:$M$1921,B9,'Transaction data'!$Q$2:$Q$1921,C9,'Transaction data'!$S$2:$S$1921,D9,'Transaction data'!$T$2:$T$1921,E9)</f>
        <v>302800</v>
      </c>
      <c r="H9" s="6">
        <f t="shared" si="1"/>
        <v>42800</v>
      </c>
    </row>
    <row r="10">
      <c r="A10" s="3" t="s">
        <v>7</v>
      </c>
      <c r="B10" s="3" t="s">
        <v>8</v>
      </c>
      <c r="C10" s="3" t="s">
        <v>9</v>
      </c>
      <c r="D10" s="3" t="s">
        <v>16</v>
      </c>
      <c r="E10" s="3" t="s">
        <v>14</v>
      </c>
      <c r="F10" s="3">
        <v>288800.0</v>
      </c>
      <c r="G10" s="6">
        <f>Sumifs('Transaction data'!$C$2:$C$1921,'Transaction data'!$I$2:$I$1921,A10,'Transaction data'!$M$2:$M$1921,B10,'Transaction data'!$Q$2:$Q$1921,C10,'Transaction data'!$S$2:$S$1921,D10,'Transaction data'!$T$2:$T$1921,E10)</f>
        <v>282000</v>
      </c>
      <c r="H10" s="6">
        <f t="shared" si="1"/>
        <v>6800</v>
      </c>
    </row>
    <row r="11">
      <c r="A11" s="3" t="s">
        <v>7</v>
      </c>
      <c r="B11" s="3" t="s">
        <v>8</v>
      </c>
      <c r="C11" s="3" t="s">
        <v>9</v>
      </c>
      <c r="D11" s="3" t="s">
        <v>16</v>
      </c>
      <c r="E11" s="3" t="s">
        <v>15</v>
      </c>
      <c r="F11" s="3">
        <v>231000.0</v>
      </c>
      <c r="G11" s="6">
        <f>Sumifs('Transaction data'!$C$2:$C$1921,'Transaction data'!$I$2:$I$1921,A11,'Transaction data'!$M$2:$M$1921,B11,'Transaction data'!$Q$2:$Q$1921,C11,'Transaction data'!$S$2:$S$1921,D11,'Transaction data'!$T$2:$T$1921,E11)</f>
        <v>270800</v>
      </c>
      <c r="H11" s="6">
        <f t="shared" si="1"/>
        <v>-39800</v>
      </c>
    </row>
    <row r="12">
      <c r="A12" s="3" t="s">
        <v>7</v>
      </c>
      <c r="B12" s="3" t="s">
        <v>8</v>
      </c>
      <c r="C12" s="3" t="s">
        <v>9</v>
      </c>
      <c r="D12" s="3" t="s">
        <v>17</v>
      </c>
      <c r="E12" s="3" t="s">
        <v>11</v>
      </c>
      <c r="F12" s="3">
        <v>136500.0</v>
      </c>
      <c r="G12" s="6">
        <f>Sumifs('Transaction data'!$C$2:$C$1921,'Transaction data'!$I$2:$I$1921,A12,'Transaction data'!$M$2:$M$1921,B12,'Transaction data'!$Q$2:$Q$1921,C12,'Transaction data'!$S$2:$S$1921,D12,'Transaction data'!$T$2:$T$1921,E12)</f>
        <v>412000</v>
      </c>
      <c r="H12" s="6">
        <f t="shared" si="1"/>
        <v>-275500</v>
      </c>
    </row>
    <row r="13">
      <c r="A13" s="3" t="s">
        <v>7</v>
      </c>
      <c r="B13" s="3" t="s">
        <v>8</v>
      </c>
      <c r="C13" s="3" t="s">
        <v>9</v>
      </c>
      <c r="D13" s="3" t="s">
        <v>17</v>
      </c>
      <c r="E13" s="3" t="s">
        <v>12</v>
      </c>
      <c r="F13" s="3">
        <v>325400.0</v>
      </c>
      <c r="G13" s="6">
        <f>Sumifs('Transaction data'!$C$2:$C$1921,'Transaction data'!$I$2:$I$1921,A13,'Transaction data'!$M$2:$M$1921,B13,'Transaction data'!$Q$2:$Q$1921,C13,'Transaction data'!$S$2:$S$1921,D13,'Transaction data'!$T$2:$T$1921,E13)</f>
        <v>457400</v>
      </c>
      <c r="H13" s="6">
        <f t="shared" si="1"/>
        <v>-132000</v>
      </c>
    </row>
    <row r="14">
      <c r="A14" s="3" t="s">
        <v>7</v>
      </c>
      <c r="B14" s="3" t="s">
        <v>8</v>
      </c>
      <c r="C14" s="3" t="s">
        <v>9</v>
      </c>
      <c r="D14" s="3" t="s">
        <v>17</v>
      </c>
      <c r="E14" s="3" t="s">
        <v>13</v>
      </c>
      <c r="F14" s="3">
        <v>203800.0</v>
      </c>
      <c r="G14" s="6">
        <f>Sumifs('Transaction data'!$C$2:$C$1921,'Transaction data'!$I$2:$I$1921,A14,'Transaction data'!$M$2:$M$1921,B14,'Transaction data'!$Q$2:$Q$1921,C14,'Transaction data'!$S$2:$S$1921,D14,'Transaction data'!$T$2:$T$1921,E14)</f>
        <v>365900</v>
      </c>
      <c r="H14" s="6">
        <f t="shared" si="1"/>
        <v>-162100</v>
      </c>
    </row>
    <row r="15">
      <c r="A15" s="3" t="s">
        <v>7</v>
      </c>
      <c r="B15" s="3" t="s">
        <v>8</v>
      </c>
      <c r="C15" s="3" t="s">
        <v>9</v>
      </c>
      <c r="D15" s="3" t="s">
        <v>17</v>
      </c>
      <c r="E15" s="3" t="s">
        <v>14</v>
      </c>
      <c r="F15" s="3">
        <v>139100.0</v>
      </c>
      <c r="G15" s="6">
        <f>Sumifs('Transaction data'!$C$2:$C$1921,'Transaction data'!$I$2:$I$1921,A15,'Transaction data'!$M$2:$M$1921,B15,'Transaction data'!$Q$2:$Q$1921,C15,'Transaction data'!$S$2:$S$1921,D15,'Transaction data'!$T$2:$T$1921,E15)</f>
        <v>392200</v>
      </c>
      <c r="H15" s="6">
        <f t="shared" si="1"/>
        <v>-253100</v>
      </c>
    </row>
    <row r="16">
      <c r="A16" s="3" t="s">
        <v>7</v>
      </c>
      <c r="B16" s="3" t="s">
        <v>8</v>
      </c>
      <c r="C16" s="3" t="s">
        <v>9</v>
      </c>
      <c r="D16" s="3" t="s">
        <v>17</v>
      </c>
      <c r="E16" s="3" t="s">
        <v>15</v>
      </c>
      <c r="F16" s="3">
        <v>317400.0</v>
      </c>
      <c r="G16" s="6">
        <f>Sumifs('Transaction data'!$C$2:$C$1921,'Transaction data'!$I$2:$I$1921,A16,'Transaction data'!$M$2:$M$1921,B16,'Transaction data'!$Q$2:$Q$1921,C16,'Transaction data'!$S$2:$S$1921,D16,'Transaction data'!$T$2:$T$1921,E16)</f>
        <v>476000</v>
      </c>
      <c r="H16" s="6">
        <f t="shared" si="1"/>
        <v>-158600</v>
      </c>
    </row>
    <row r="17">
      <c r="A17" s="3" t="s">
        <v>7</v>
      </c>
      <c r="B17" s="3" t="s">
        <v>8</v>
      </c>
      <c r="C17" s="3" t="s">
        <v>9</v>
      </c>
      <c r="D17" s="3" t="s">
        <v>18</v>
      </c>
      <c r="E17" s="3" t="s">
        <v>11</v>
      </c>
      <c r="F17" s="3">
        <v>284100.0</v>
      </c>
      <c r="G17" s="6">
        <f>Sumifs('Transaction data'!$C$2:$C$1921,'Transaction data'!$I$2:$I$1921,A17,'Transaction data'!$M$2:$M$1921,B17,'Transaction data'!$Q$2:$Q$1921,C17,'Transaction data'!$S$2:$S$1921,D17,'Transaction data'!$T$2:$T$1921,E17)</f>
        <v>309800</v>
      </c>
      <c r="H17" s="6">
        <f t="shared" si="1"/>
        <v>-25700</v>
      </c>
    </row>
    <row r="18">
      <c r="A18" s="3" t="s">
        <v>7</v>
      </c>
      <c r="B18" s="3" t="s">
        <v>8</v>
      </c>
      <c r="C18" s="3" t="s">
        <v>9</v>
      </c>
      <c r="D18" s="3" t="s">
        <v>18</v>
      </c>
      <c r="E18" s="3" t="s">
        <v>12</v>
      </c>
      <c r="F18" s="3">
        <v>189100.0</v>
      </c>
      <c r="G18" s="6">
        <f>Sumifs('Transaction data'!$C$2:$C$1921,'Transaction data'!$I$2:$I$1921,A18,'Transaction data'!$M$2:$M$1921,B18,'Transaction data'!$Q$2:$Q$1921,C18,'Transaction data'!$S$2:$S$1921,D18,'Transaction data'!$T$2:$T$1921,E18)</f>
        <v>100800</v>
      </c>
      <c r="H18" s="6">
        <f t="shared" si="1"/>
        <v>88300</v>
      </c>
    </row>
    <row r="19">
      <c r="A19" s="3" t="s">
        <v>7</v>
      </c>
      <c r="B19" s="3" t="s">
        <v>8</v>
      </c>
      <c r="C19" s="3" t="s">
        <v>9</v>
      </c>
      <c r="D19" s="3" t="s">
        <v>18</v>
      </c>
      <c r="E19" s="3" t="s">
        <v>13</v>
      </c>
      <c r="F19" s="3">
        <v>241400.0</v>
      </c>
      <c r="G19" s="6">
        <f>Sumifs('Transaction data'!$C$2:$C$1921,'Transaction data'!$I$2:$I$1921,A19,'Transaction data'!$M$2:$M$1921,B19,'Transaction data'!$Q$2:$Q$1921,C19,'Transaction data'!$S$2:$S$1921,D19,'Transaction data'!$T$2:$T$1921,E19)</f>
        <v>308400</v>
      </c>
      <c r="H19" s="6">
        <f t="shared" si="1"/>
        <v>-67000</v>
      </c>
    </row>
    <row r="20">
      <c r="A20" s="3" t="s">
        <v>7</v>
      </c>
      <c r="B20" s="3" t="s">
        <v>8</v>
      </c>
      <c r="C20" s="3" t="s">
        <v>9</v>
      </c>
      <c r="D20" s="3" t="s">
        <v>18</v>
      </c>
      <c r="E20" s="3" t="s">
        <v>14</v>
      </c>
      <c r="F20" s="3">
        <v>314200.0</v>
      </c>
      <c r="G20" s="6">
        <f>Sumifs('Transaction data'!$C$2:$C$1921,'Transaction data'!$I$2:$I$1921,A20,'Transaction data'!$M$2:$M$1921,B20,'Transaction data'!$Q$2:$Q$1921,C20,'Transaction data'!$S$2:$S$1921,D20,'Transaction data'!$T$2:$T$1921,E20)</f>
        <v>354800</v>
      </c>
      <c r="H20" s="6">
        <f t="shared" si="1"/>
        <v>-40600</v>
      </c>
    </row>
    <row r="21">
      <c r="A21" s="3" t="s">
        <v>7</v>
      </c>
      <c r="B21" s="3" t="s">
        <v>8</v>
      </c>
      <c r="C21" s="3" t="s">
        <v>9</v>
      </c>
      <c r="D21" s="3" t="s">
        <v>18</v>
      </c>
      <c r="E21" s="3" t="s">
        <v>15</v>
      </c>
      <c r="F21" s="3">
        <v>139700.0</v>
      </c>
      <c r="G21" s="6">
        <f>Sumifs('Transaction data'!$C$2:$C$1921,'Transaction data'!$I$2:$I$1921,A21,'Transaction data'!$M$2:$M$1921,B21,'Transaction data'!$Q$2:$Q$1921,C21,'Transaction data'!$S$2:$S$1921,D21,'Transaction data'!$T$2:$T$1921,E21)</f>
        <v>348100</v>
      </c>
      <c r="H21" s="6">
        <f t="shared" si="1"/>
        <v>-208400</v>
      </c>
    </row>
    <row r="22">
      <c r="A22" s="3" t="s">
        <v>7</v>
      </c>
      <c r="B22" s="3" t="s">
        <v>8</v>
      </c>
      <c r="C22" s="3" t="s">
        <v>19</v>
      </c>
      <c r="D22" s="3" t="s">
        <v>10</v>
      </c>
      <c r="E22" s="3" t="s">
        <v>11</v>
      </c>
      <c r="F22" s="3">
        <v>334000.0</v>
      </c>
      <c r="G22" s="6">
        <f>Sumifs('Transaction data'!$C$2:$C$1921,'Transaction data'!$I$2:$I$1921,A22,'Transaction data'!$M$2:$M$1921,B22,'Transaction data'!$Q$2:$Q$1921,C22,'Transaction data'!$S$2:$S$1921,D22,'Transaction data'!$T$2:$T$1921,E22)</f>
        <v>215100</v>
      </c>
      <c r="H22" s="6">
        <f t="shared" si="1"/>
        <v>118900</v>
      </c>
    </row>
    <row r="23">
      <c r="A23" s="3" t="s">
        <v>7</v>
      </c>
      <c r="B23" s="3" t="s">
        <v>8</v>
      </c>
      <c r="C23" s="3" t="s">
        <v>19</v>
      </c>
      <c r="D23" s="3" t="s">
        <v>10</v>
      </c>
      <c r="E23" s="3" t="s">
        <v>12</v>
      </c>
      <c r="F23" s="3">
        <v>286900.0</v>
      </c>
      <c r="G23" s="6">
        <f>Sumifs('Transaction data'!$C$2:$C$1921,'Transaction data'!$I$2:$I$1921,A23,'Transaction data'!$M$2:$M$1921,B23,'Transaction data'!$Q$2:$Q$1921,C23,'Transaction data'!$S$2:$S$1921,D23,'Transaction data'!$T$2:$T$1921,E23)</f>
        <v>386300</v>
      </c>
      <c r="H23" s="6">
        <f t="shared" si="1"/>
        <v>-99400</v>
      </c>
    </row>
    <row r="24">
      <c r="A24" s="3" t="s">
        <v>7</v>
      </c>
      <c r="B24" s="3" t="s">
        <v>8</v>
      </c>
      <c r="C24" s="3" t="s">
        <v>19</v>
      </c>
      <c r="D24" s="3" t="s">
        <v>10</v>
      </c>
      <c r="E24" s="3" t="s">
        <v>13</v>
      </c>
      <c r="F24" s="3">
        <v>283500.0</v>
      </c>
      <c r="G24" s="6">
        <f>Sumifs('Transaction data'!$C$2:$C$1921,'Transaction data'!$I$2:$I$1921,A24,'Transaction data'!$M$2:$M$1921,B24,'Transaction data'!$Q$2:$Q$1921,C24,'Transaction data'!$S$2:$S$1921,D24,'Transaction data'!$T$2:$T$1921,E24)</f>
        <v>93500</v>
      </c>
      <c r="H24" s="6">
        <f t="shared" si="1"/>
        <v>190000</v>
      </c>
    </row>
    <row r="25">
      <c r="A25" s="3" t="s">
        <v>7</v>
      </c>
      <c r="B25" s="3" t="s">
        <v>8</v>
      </c>
      <c r="C25" s="3" t="s">
        <v>19</v>
      </c>
      <c r="D25" s="3" t="s">
        <v>10</v>
      </c>
      <c r="E25" s="3" t="s">
        <v>14</v>
      </c>
      <c r="F25" s="3">
        <v>349500.0</v>
      </c>
      <c r="G25" s="6">
        <f>Sumifs('Transaction data'!$C$2:$C$1921,'Transaction data'!$I$2:$I$1921,A25,'Transaction data'!$M$2:$M$1921,B25,'Transaction data'!$Q$2:$Q$1921,C25,'Transaction data'!$S$2:$S$1921,D25,'Transaction data'!$T$2:$T$1921,E25)</f>
        <v>249500</v>
      </c>
      <c r="H25" s="6">
        <f t="shared" si="1"/>
        <v>100000</v>
      </c>
    </row>
    <row r="26">
      <c r="A26" s="3" t="s">
        <v>7</v>
      </c>
      <c r="B26" s="3" t="s">
        <v>8</v>
      </c>
      <c r="C26" s="3" t="s">
        <v>19</v>
      </c>
      <c r="D26" s="3" t="s">
        <v>10</v>
      </c>
      <c r="E26" s="3" t="s">
        <v>15</v>
      </c>
      <c r="F26" s="3">
        <v>292100.0</v>
      </c>
      <c r="G26" s="6">
        <f>Sumifs('Transaction data'!$C$2:$C$1921,'Transaction data'!$I$2:$I$1921,A26,'Transaction data'!$M$2:$M$1921,B26,'Transaction data'!$Q$2:$Q$1921,C26,'Transaction data'!$S$2:$S$1921,D26,'Transaction data'!$T$2:$T$1921,E26)</f>
        <v>316000</v>
      </c>
      <c r="H26" s="6">
        <f t="shared" si="1"/>
        <v>-23900</v>
      </c>
    </row>
    <row r="27">
      <c r="A27" s="3" t="s">
        <v>7</v>
      </c>
      <c r="B27" s="3" t="s">
        <v>8</v>
      </c>
      <c r="C27" s="3" t="s">
        <v>19</v>
      </c>
      <c r="D27" s="3" t="s">
        <v>16</v>
      </c>
      <c r="E27" s="3" t="s">
        <v>11</v>
      </c>
      <c r="F27" s="3">
        <v>281500.0</v>
      </c>
      <c r="G27" s="6">
        <f>Sumifs('Transaction data'!$C$2:$C$1921,'Transaction data'!$I$2:$I$1921,A27,'Transaction data'!$M$2:$M$1921,B27,'Transaction data'!$Q$2:$Q$1921,C27,'Transaction data'!$S$2:$S$1921,D27,'Transaction data'!$T$2:$T$1921,E27)</f>
        <v>359800</v>
      </c>
      <c r="H27" s="6">
        <f t="shared" si="1"/>
        <v>-78300</v>
      </c>
    </row>
    <row r="28">
      <c r="A28" s="3" t="s">
        <v>7</v>
      </c>
      <c r="B28" s="3" t="s">
        <v>8</v>
      </c>
      <c r="C28" s="3" t="s">
        <v>19</v>
      </c>
      <c r="D28" s="3" t="s">
        <v>16</v>
      </c>
      <c r="E28" s="3" t="s">
        <v>12</v>
      </c>
      <c r="F28" s="3">
        <v>263200.0</v>
      </c>
      <c r="G28" s="6">
        <f>Sumifs('Transaction data'!$C$2:$C$1921,'Transaction data'!$I$2:$I$1921,A28,'Transaction data'!$M$2:$M$1921,B28,'Transaction data'!$Q$2:$Q$1921,C28,'Transaction data'!$S$2:$S$1921,D28,'Transaction data'!$T$2:$T$1921,E28)</f>
        <v>507400</v>
      </c>
      <c r="H28" s="6">
        <f t="shared" si="1"/>
        <v>-244200</v>
      </c>
    </row>
    <row r="29">
      <c r="A29" s="3" t="s">
        <v>7</v>
      </c>
      <c r="B29" s="3" t="s">
        <v>8</v>
      </c>
      <c r="C29" s="3" t="s">
        <v>19</v>
      </c>
      <c r="D29" s="3" t="s">
        <v>16</v>
      </c>
      <c r="E29" s="3" t="s">
        <v>13</v>
      </c>
      <c r="F29" s="3">
        <v>105100.0</v>
      </c>
      <c r="G29" s="6">
        <f>Sumifs('Transaction data'!$C$2:$C$1921,'Transaction data'!$I$2:$I$1921,A29,'Transaction data'!$M$2:$M$1921,B29,'Transaction data'!$Q$2:$Q$1921,C29,'Transaction data'!$S$2:$S$1921,D29,'Transaction data'!$T$2:$T$1921,E29)</f>
        <v>193800</v>
      </c>
      <c r="H29" s="6">
        <f t="shared" si="1"/>
        <v>-88700</v>
      </c>
    </row>
    <row r="30">
      <c r="A30" s="3" t="s">
        <v>7</v>
      </c>
      <c r="B30" s="3" t="s">
        <v>8</v>
      </c>
      <c r="C30" s="3" t="s">
        <v>19</v>
      </c>
      <c r="D30" s="3" t="s">
        <v>16</v>
      </c>
      <c r="E30" s="3" t="s">
        <v>14</v>
      </c>
      <c r="F30" s="3">
        <v>323600.0</v>
      </c>
      <c r="G30" s="6">
        <f>Sumifs('Transaction data'!$C$2:$C$1921,'Transaction data'!$I$2:$I$1921,A30,'Transaction data'!$M$2:$M$1921,B30,'Transaction data'!$Q$2:$Q$1921,C30,'Transaction data'!$S$2:$S$1921,D30,'Transaction data'!$T$2:$T$1921,E30)</f>
        <v>180100</v>
      </c>
      <c r="H30" s="6">
        <f t="shared" si="1"/>
        <v>143500</v>
      </c>
    </row>
    <row r="31">
      <c r="A31" s="3" t="s">
        <v>7</v>
      </c>
      <c r="B31" s="3" t="s">
        <v>8</v>
      </c>
      <c r="C31" s="3" t="s">
        <v>19</v>
      </c>
      <c r="D31" s="3" t="s">
        <v>16</v>
      </c>
      <c r="E31" s="3" t="s">
        <v>15</v>
      </c>
      <c r="F31" s="3">
        <v>372900.0</v>
      </c>
      <c r="G31" s="6">
        <f>Sumifs('Transaction data'!$C$2:$C$1921,'Transaction data'!$I$2:$I$1921,A31,'Transaction data'!$M$2:$M$1921,B31,'Transaction data'!$Q$2:$Q$1921,C31,'Transaction data'!$S$2:$S$1921,D31,'Transaction data'!$T$2:$T$1921,E31)</f>
        <v>203100</v>
      </c>
      <c r="H31" s="6">
        <f t="shared" si="1"/>
        <v>169800</v>
      </c>
    </row>
    <row r="32">
      <c r="A32" s="3" t="s">
        <v>7</v>
      </c>
      <c r="B32" s="3" t="s">
        <v>8</v>
      </c>
      <c r="C32" s="3" t="s">
        <v>19</v>
      </c>
      <c r="D32" s="3" t="s">
        <v>17</v>
      </c>
      <c r="E32" s="3" t="s">
        <v>11</v>
      </c>
      <c r="F32" s="3">
        <v>157300.0</v>
      </c>
      <c r="G32" s="6">
        <f>Sumifs('Transaction data'!$C$2:$C$1921,'Transaction data'!$I$2:$I$1921,A32,'Transaction data'!$M$2:$M$1921,B32,'Transaction data'!$Q$2:$Q$1921,C32,'Transaction data'!$S$2:$S$1921,D32,'Transaction data'!$T$2:$T$1921,E32)</f>
        <v>325700</v>
      </c>
      <c r="H32" s="6">
        <f t="shared" si="1"/>
        <v>-168400</v>
      </c>
    </row>
    <row r="33">
      <c r="A33" s="3" t="s">
        <v>7</v>
      </c>
      <c r="B33" s="3" t="s">
        <v>8</v>
      </c>
      <c r="C33" s="3" t="s">
        <v>19</v>
      </c>
      <c r="D33" s="3" t="s">
        <v>17</v>
      </c>
      <c r="E33" s="3" t="s">
        <v>12</v>
      </c>
      <c r="F33" s="3">
        <v>266700.0</v>
      </c>
      <c r="G33" s="6">
        <f>Sumifs('Transaction data'!$C$2:$C$1921,'Transaction data'!$I$2:$I$1921,A33,'Transaction data'!$M$2:$M$1921,B33,'Transaction data'!$Q$2:$Q$1921,C33,'Transaction data'!$S$2:$S$1921,D33,'Transaction data'!$T$2:$T$1921,E33)</f>
        <v>188900</v>
      </c>
      <c r="H33" s="6">
        <f t="shared" si="1"/>
        <v>77800</v>
      </c>
    </row>
    <row r="34">
      <c r="A34" s="3" t="s">
        <v>7</v>
      </c>
      <c r="B34" s="3" t="s">
        <v>8</v>
      </c>
      <c r="C34" s="3" t="s">
        <v>19</v>
      </c>
      <c r="D34" s="3" t="s">
        <v>17</v>
      </c>
      <c r="E34" s="3" t="s">
        <v>13</v>
      </c>
      <c r="F34" s="3">
        <v>222100.0</v>
      </c>
      <c r="G34" s="6">
        <f>Sumifs('Transaction data'!$C$2:$C$1921,'Transaction data'!$I$2:$I$1921,A34,'Transaction data'!$M$2:$M$1921,B34,'Transaction data'!$Q$2:$Q$1921,C34,'Transaction data'!$S$2:$S$1921,D34,'Transaction data'!$T$2:$T$1921,E34)</f>
        <v>307800</v>
      </c>
      <c r="H34" s="6">
        <f t="shared" si="1"/>
        <v>-85700</v>
      </c>
    </row>
    <row r="35">
      <c r="A35" s="3" t="s">
        <v>7</v>
      </c>
      <c r="B35" s="3" t="s">
        <v>8</v>
      </c>
      <c r="C35" s="3" t="s">
        <v>19</v>
      </c>
      <c r="D35" s="3" t="s">
        <v>17</v>
      </c>
      <c r="E35" s="3" t="s">
        <v>14</v>
      </c>
      <c r="F35" s="3">
        <v>315600.0</v>
      </c>
      <c r="G35" s="6">
        <f>Sumifs('Transaction data'!$C$2:$C$1921,'Transaction data'!$I$2:$I$1921,A35,'Transaction data'!$M$2:$M$1921,B35,'Transaction data'!$Q$2:$Q$1921,C35,'Transaction data'!$S$2:$S$1921,D35,'Transaction data'!$T$2:$T$1921,E35)</f>
        <v>308100</v>
      </c>
      <c r="H35" s="6">
        <f t="shared" si="1"/>
        <v>7500</v>
      </c>
    </row>
    <row r="36">
      <c r="A36" s="3" t="s">
        <v>7</v>
      </c>
      <c r="B36" s="3" t="s">
        <v>8</v>
      </c>
      <c r="C36" s="3" t="s">
        <v>19</v>
      </c>
      <c r="D36" s="3" t="s">
        <v>17</v>
      </c>
      <c r="E36" s="3" t="s">
        <v>15</v>
      </c>
      <c r="F36" s="3">
        <v>165900.0</v>
      </c>
      <c r="G36" s="6">
        <f>Sumifs('Transaction data'!$C$2:$C$1921,'Transaction data'!$I$2:$I$1921,A36,'Transaction data'!$M$2:$M$1921,B36,'Transaction data'!$Q$2:$Q$1921,C36,'Transaction data'!$S$2:$S$1921,D36,'Transaction data'!$T$2:$T$1921,E36)</f>
        <v>184400</v>
      </c>
      <c r="H36" s="6">
        <f t="shared" si="1"/>
        <v>-18500</v>
      </c>
    </row>
    <row r="37">
      <c r="A37" s="3" t="s">
        <v>7</v>
      </c>
      <c r="B37" s="3" t="s">
        <v>8</v>
      </c>
      <c r="C37" s="3" t="s">
        <v>19</v>
      </c>
      <c r="D37" s="3" t="s">
        <v>18</v>
      </c>
      <c r="E37" s="3" t="s">
        <v>11</v>
      </c>
      <c r="F37" s="3">
        <v>231200.0</v>
      </c>
      <c r="G37" s="6">
        <f>Sumifs('Transaction data'!$C$2:$C$1921,'Transaction data'!$I$2:$I$1921,A37,'Transaction data'!$M$2:$M$1921,B37,'Transaction data'!$Q$2:$Q$1921,C37,'Transaction data'!$S$2:$S$1921,D37,'Transaction data'!$T$2:$T$1921,E37)</f>
        <v>130100</v>
      </c>
      <c r="H37" s="6">
        <f t="shared" si="1"/>
        <v>101100</v>
      </c>
    </row>
    <row r="38">
      <c r="A38" s="3" t="s">
        <v>7</v>
      </c>
      <c r="B38" s="3" t="s">
        <v>8</v>
      </c>
      <c r="C38" s="3" t="s">
        <v>19</v>
      </c>
      <c r="D38" s="3" t="s">
        <v>18</v>
      </c>
      <c r="E38" s="3" t="s">
        <v>12</v>
      </c>
      <c r="F38" s="3">
        <v>236500.0</v>
      </c>
      <c r="G38" s="6">
        <f>Sumifs('Transaction data'!$C$2:$C$1921,'Transaction data'!$I$2:$I$1921,A38,'Transaction data'!$M$2:$M$1921,B38,'Transaction data'!$Q$2:$Q$1921,C38,'Transaction data'!$S$2:$S$1921,D38,'Transaction data'!$T$2:$T$1921,E38)</f>
        <v>118500</v>
      </c>
      <c r="H38" s="6">
        <f t="shared" si="1"/>
        <v>118000</v>
      </c>
    </row>
    <row r="39">
      <c r="A39" s="3" t="s">
        <v>7</v>
      </c>
      <c r="B39" s="3" t="s">
        <v>8</v>
      </c>
      <c r="C39" s="3" t="s">
        <v>19</v>
      </c>
      <c r="D39" s="3" t="s">
        <v>18</v>
      </c>
      <c r="E39" s="3" t="s">
        <v>13</v>
      </c>
      <c r="F39" s="3">
        <v>148300.0</v>
      </c>
      <c r="G39" s="6">
        <f>Sumifs('Transaction data'!$C$2:$C$1921,'Transaction data'!$I$2:$I$1921,A39,'Transaction data'!$M$2:$M$1921,B39,'Transaction data'!$Q$2:$Q$1921,C39,'Transaction data'!$S$2:$S$1921,D39,'Transaction data'!$T$2:$T$1921,E39)</f>
        <v>250400</v>
      </c>
      <c r="H39" s="6">
        <f t="shared" si="1"/>
        <v>-102100</v>
      </c>
    </row>
    <row r="40">
      <c r="A40" s="3" t="s">
        <v>7</v>
      </c>
      <c r="B40" s="3" t="s">
        <v>8</v>
      </c>
      <c r="C40" s="3" t="s">
        <v>19</v>
      </c>
      <c r="D40" s="3" t="s">
        <v>18</v>
      </c>
      <c r="E40" s="3" t="s">
        <v>14</v>
      </c>
      <c r="F40" s="3">
        <v>221500.0</v>
      </c>
      <c r="G40" s="6">
        <f>Sumifs('Transaction data'!$C$2:$C$1921,'Transaction data'!$I$2:$I$1921,A40,'Transaction data'!$M$2:$M$1921,B40,'Transaction data'!$Q$2:$Q$1921,C40,'Transaction data'!$S$2:$S$1921,D40,'Transaction data'!$T$2:$T$1921,E40)</f>
        <v>253800</v>
      </c>
      <c r="H40" s="6">
        <f t="shared" si="1"/>
        <v>-32300</v>
      </c>
    </row>
    <row r="41">
      <c r="A41" s="3" t="s">
        <v>7</v>
      </c>
      <c r="B41" s="3" t="s">
        <v>8</v>
      </c>
      <c r="C41" s="3" t="s">
        <v>19</v>
      </c>
      <c r="D41" s="3" t="s">
        <v>18</v>
      </c>
      <c r="E41" s="3" t="s">
        <v>15</v>
      </c>
      <c r="F41" s="3">
        <v>322100.0</v>
      </c>
      <c r="G41" s="6">
        <f>Sumifs('Transaction data'!$C$2:$C$1921,'Transaction data'!$I$2:$I$1921,A41,'Transaction data'!$M$2:$M$1921,B41,'Transaction data'!$Q$2:$Q$1921,C41,'Transaction data'!$S$2:$S$1921,D41,'Transaction data'!$T$2:$T$1921,E41)</f>
        <v>289000</v>
      </c>
      <c r="H41" s="6">
        <f t="shared" si="1"/>
        <v>33100</v>
      </c>
    </row>
    <row r="42">
      <c r="A42" s="3" t="s">
        <v>7</v>
      </c>
      <c r="B42" s="3" t="s">
        <v>8</v>
      </c>
      <c r="C42" s="3" t="s">
        <v>20</v>
      </c>
      <c r="D42" s="3" t="s">
        <v>10</v>
      </c>
      <c r="E42" s="3" t="s">
        <v>11</v>
      </c>
      <c r="F42" s="3">
        <v>383800.0</v>
      </c>
      <c r="G42" s="6">
        <f>Sumifs('Transaction data'!$C$2:$C$1921,'Transaction data'!$I$2:$I$1921,A42,'Transaction data'!$M$2:$M$1921,B42,'Transaction data'!$Q$2:$Q$1921,C42,'Transaction data'!$S$2:$S$1921,D42,'Transaction data'!$T$2:$T$1921,E42)</f>
        <v>286800</v>
      </c>
      <c r="H42" s="6">
        <f t="shared" si="1"/>
        <v>97000</v>
      </c>
    </row>
    <row r="43">
      <c r="A43" s="3" t="s">
        <v>7</v>
      </c>
      <c r="B43" s="3" t="s">
        <v>8</v>
      </c>
      <c r="C43" s="3" t="s">
        <v>20</v>
      </c>
      <c r="D43" s="3" t="s">
        <v>10</v>
      </c>
      <c r="E43" s="3" t="s">
        <v>12</v>
      </c>
      <c r="F43" s="3">
        <v>332600.0</v>
      </c>
      <c r="G43" s="6">
        <f>Sumifs('Transaction data'!$C$2:$C$1921,'Transaction data'!$I$2:$I$1921,A43,'Transaction data'!$M$2:$M$1921,B43,'Transaction data'!$Q$2:$Q$1921,C43,'Transaction data'!$S$2:$S$1921,D43,'Transaction data'!$T$2:$T$1921,E43)</f>
        <v>143700</v>
      </c>
      <c r="H43" s="6">
        <f t="shared" si="1"/>
        <v>188900</v>
      </c>
    </row>
    <row r="44">
      <c r="A44" s="3" t="s">
        <v>7</v>
      </c>
      <c r="B44" s="3" t="s">
        <v>8</v>
      </c>
      <c r="C44" s="3" t="s">
        <v>20</v>
      </c>
      <c r="D44" s="3" t="s">
        <v>10</v>
      </c>
      <c r="E44" s="3" t="s">
        <v>13</v>
      </c>
      <c r="F44" s="3">
        <v>135200.0</v>
      </c>
      <c r="G44" s="6">
        <f>Sumifs('Transaction data'!$C$2:$C$1921,'Transaction data'!$I$2:$I$1921,A44,'Transaction data'!$M$2:$M$1921,B44,'Transaction data'!$Q$2:$Q$1921,C44,'Transaction data'!$S$2:$S$1921,D44,'Transaction data'!$T$2:$T$1921,E44)</f>
        <v>186000</v>
      </c>
      <c r="H44" s="6">
        <f t="shared" si="1"/>
        <v>-50800</v>
      </c>
    </row>
    <row r="45">
      <c r="A45" s="3" t="s">
        <v>7</v>
      </c>
      <c r="B45" s="3" t="s">
        <v>8</v>
      </c>
      <c r="C45" s="3" t="s">
        <v>20</v>
      </c>
      <c r="D45" s="3" t="s">
        <v>10</v>
      </c>
      <c r="E45" s="3" t="s">
        <v>14</v>
      </c>
      <c r="F45" s="3">
        <v>304300.0</v>
      </c>
      <c r="G45" s="6">
        <f>Sumifs('Transaction data'!$C$2:$C$1921,'Transaction data'!$I$2:$I$1921,A45,'Transaction data'!$M$2:$M$1921,B45,'Transaction data'!$Q$2:$Q$1921,C45,'Transaction data'!$S$2:$S$1921,D45,'Transaction data'!$T$2:$T$1921,E45)</f>
        <v>340500</v>
      </c>
      <c r="H45" s="6">
        <f t="shared" si="1"/>
        <v>-36200</v>
      </c>
    </row>
    <row r="46">
      <c r="A46" s="3" t="s">
        <v>7</v>
      </c>
      <c r="B46" s="3" t="s">
        <v>8</v>
      </c>
      <c r="C46" s="3" t="s">
        <v>20</v>
      </c>
      <c r="D46" s="3" t="s">
        <v>10</v>
      </c>
      <c r="E46" s="3" t="s">
        <v>15</v>
      </c>
      <c r="F46" s="3">
        <v>228100.0</v>
      </c>
      <c r="G46" s="6">
        <f>Sumifs('Transaction data'!$C$2:$C$1921,'Transaction data'!$I$2:$I$1921,A46,'Transaction data'!$M$2:$M$1921,B46,'Transaction data'!$Q$2:$Q$1921,C46,'Transaction data'!$S$2:$S$1921,D46,'Transaction data'!$T$2:$T$1921,E46)</f>
        <v>415800</v>
      </c>
      <c r="H46" s="6">
        <f t="shared" si="1"/>
        <v>-187700</v>
      </c>
    </row>
    <row r="47">
      <c r="A47" s="3" t="s">
        <v>7</v>
      </c>
      <c r="B47" s="3" t="s">
        <v>8</v>
      </c>
      <c r="C47" s="3" t="s">
        <v>20</v>
      </c>
      <c r="D47" s="3" t="s">
        <v>16</v>
      </c>
      <c r="E47" s="3" t="s">
        <v>11</v>
      </c>
      <c r="F47" s="3">
        <v>391600.0</v>
      </c>
      <c r="G47" s="6">
        <f>Sumifs('Transaction data'!$C$2:$C$1921,'Transaction data'!$I$2:$I$1921,A47,'Transaction data'!$M$2:$M$1921,B47,'Transaction data'!$Q$2:$Q$1921,C47,'Transaction data'!$S$2:$S$1921,D47,'Transaction data'!$T$2:$T$1921,E47)</f>
        <v>298700</v>
      </c>
      <c r="H47" s="6">
        <f t="shared" si="1"/>
        <v>92900</v>
      </c>
    </row>
    <row r="48">
      <c r="A48" s="3" t="s">
        <v>7</v>
      </c>
      <c r="B48" s="3" t="s">
        <v>8</v>
      </c>
      <c r="C48" s="3" t="s">
        <v>20</v>
      </c>
      <c r="D48" s="3" t="s">
        <v>16</v>
      </c>
      <c r="E48" s="3" t="s">
        <v>12</v>
      </c>
      <c r="F48" s="3">
        <v>248000.0</v>
      </c>
      <c r="G48" s="6">
        <f>Sumifs('Transaction data'!$C$2:$C$1921,'Transaction data'!$I$2:$I$1921,A48,'Transaction data'!$M$2:$M$1921,B48,'Transaction data'!$Q$2:$Q$1921,C48,'Transaction data'!$S$2:$S$1921,D48,'Transaction data'!$T$2:$T$1921,E48)</f>
        <v>151100</v>
      </c>
      <c r="H48" s="6">
        <f t="shared" si="1"/>
        <v>96900</v>
      </c>
    </row>
    <row r="49">
      <c r="A49" s="3" t="s">
        <v>7</v>
      </c>
      <c r="B49" s="3" t="s">
        <v>8</v>
      </c>
      <c r="C49" s="3" t="s">
        <v>20</v>
      </c>
      <c r="D49" s="3" t="s">
        <v>16</v>
      </c>
      <c r="E49" s="3" t="s">
        <v>13</v>
      </c>
      <c r="F49" s="3">
        <v>365000.0</v>
      </c>
      <c r="G49" s="6">
        <f>Sumifs('Transaction data'!$C$2:$C$1921,'Transaction data'!$I$2:$I$1921,A49,'Transaction data'!$M$2:$M$1921,B49,'Transaction data'!$Q$2:$Q$1921,C49,'Transaction data'!$S$2:$S$1921,D49,'Transaction data'!$T$2:$T$1921,E49)</f>
        <v>496200</v>
      </c>
      <c r="H49" s="6">
        <f t="shared" si="1"/>
        <v>-131200</v>
      </c>
    </row>
    <row r="50">
      <c r="A50" s="3" t="s">
        <v>7</v>
      </c>
      <c r="B50" s="3" t="s">
        <v>8</v>
      </c>
      <c r="C50" s="3" t="s">
        <v>20</v>
      </c>
      <c r="D50" s="3" t="s">
        <v>16</v>
      </c>
      <c r="E50" s="3" t="s">
        <v>14</v>
      </c>
      <c r="F50" s="3">
        <v>178400.0</v>
      </c>
      <c r="G50" s="6">
        <f>Sumifs('Transaction data'!$C$2:$C$1921,'Transaction data'!$I$2:$I$1921,A50,'Transaction data'!$M$2:$M$1921,B50,'Transaction data'!$Q$2:$Q$1921,C50,'Transaction data'!$S$2:$S$1921,D50,'Transaction data'!$T$2:$T$1921,E50)</f>
        <v>185900</v>
      </c>
      <c r="H50" s="6">
        <f t="shared" si="1"/>
        <v>-7500</v>
      </c>
    </row>
    <row r="51">
      <c r="A51" s="3" t="s">
        <v>7</v>
      </c>
      <c r="B51" s="3" t="s">
        <v>8</v>
      </c>
      <c r="C51" s="3" t="s">
        <v>20</v>
      </c>
      <c r="D51" s="3" t="s">
        <v>16</v>
      </c>
      <c r="E51" s="3" t="s">
        <v>15</v>
      </c>
      <c r="F51" s="3">
        <v>345700.0</v>
      </c>
      <c r="G51" s="6">
        <f>Sumifs('Transaction data'!$C$2:$C$1921,'Transaction data'!$I$2:$I$1921,A51,'Transaction data'!$M$2:$M$1921,B51,'Transaction data'!$Q$2:$Q$1921,C51,'Transaction data'!$S$2:$S$1921,D51,'Transaction data'!$T$2:$T$1921,E51)</f>
        <v>256200</v>
      </c>
      <c r="H51" s="6">
        <f t="shared" si="1"/>
        <v>89500</v>
      </c>
    </row>
    <row r="52">
      <c r="A52" s="3" t="s">
        <v>7</v>
      </c>
      <c r="B52" s="3" t="s">
        <v>8</v>
      </c>
      <c r="C52" s="3" t="s">
        <v>20</v>
      </c>
      <c r="D52" s="3" t="s">
        <v>17</v>
      </c>
      <c r="E52" s="3" t="s">
        <v>11</v>
      </c>
      <c r="F52" s="3">
        <v>222400.0</v>
      </c>
      <c r="G52" s="6">
        <f>Sumifs('Transaction data'!$C$2:$C$1921,'Transaction data'!$I$2:$I$1921,A52,'Transaction data'!$M$2:$M$1921,B52,'Transaction data'!$Q$2:$Q$1921,C52,'Transaction data'!$S$2:$S$1921,D52,'Transaction data'!$T$2:$T$1921,E52)</f>
        <v>171200</v>
      </c>
      <c r="H52" s="6">
        <f t="shared" si="1"/>
        <v>51200</v>
      </c>
    </row>
    <row r="53">
      <c r="A53" s="3" t="s">
        <v>7</v>
      </c>
      <c r="B53" s="3" t="s">
        <v>8</v>
      </c>
      <c r="C53" s="3" t="s">
        <v>20</v>
      </c>
      <c r="D53" s="3" t="s">
        <v>17</v>
      </c>
      <c r="E53" s="3" t="s">
        <v>12</v>
      </c>
      <c r="F53" s="3">
        <v>359200.0</v>
      </c>
      <c r="G53" s="6">
        <f>Sumifs('Transaction data'!$C$2:$C$1921,'Transaction data'!$I$2:$I$1921,A53,'Transaction data'!$M$2:$M$1921,B53,'Transaction data'!$Q$2:$Q$1921,C53,'Transaction data'!$S$2:$S$1921,D53,'Transaction data'!$T$2:$T$1921,E53)</f>
        <v>198800</v>
      </c>
      <c r="H53" s="6">
        <f t="shared" si="1"/>
        <v>160400</v>
      </c>
    </row>
    <row r="54">
      <c r="A54" s="3" t="s">
        <v>7</v>
      </c>
      <c r="B54" s="3" t="s">
        <v>8</v>
      </c>
      <c r="C54" s="3" t="s">
        <v>20</v>
      </c>
      <c r="D54" s="3" t="s">
        <v>17</v>
      </c>
      <c r="E54" s="3" t="s">
        <v>13</v>
      </c>
      <c r="F54" s="3">
        <v>332000.0</v>
      </c>
      <c r="G54" s="6">
        <f>Sumifs('Transaction data'!$C$2:$C$1921,'Transaction data'!$I$2:$I$1921,A54,'Transaction data'!$M$2:$M$1921,B54,'Transaction data'!$Q$2:$Q$1921,C54,'Transaction data'!$S$2:$S$1921,D54,'Transaction data'!$T$2:$T$1921,E54)</f>
        <v>535600</v>
      </c>
      <c r="H54" s="6">
        <f t="shared" si="1"/>
        <v>-203600</v>
      </c>
    </row>
    <row r="55">
      <c r="A55" s="3" t="s">
        <v>7</v>
      </c>
      <c r="B55" s="3" t="s">
        <v>8</v>
      </c>
      <c r="C55" s="3" t="s">
        <v>20</v>
      </c>
      <c r="D55" s="3" t="s">
        <v>17</v>
      </c>
      <c r="E55" s="3" t="s">
        <v>14</v>
      </c>
      <c r="F55" s="3">
        <v>379500.0</v>
      </c>
      <c r="G55" s="6">
        <f>Sumifs('Transaction data'!$C$2:$C$1921,'Transaction data'!$I$2:$I$1921,A55,'Transaction data'!$M$2:$M$1921,B55,'Transaction data'!$Q$2:$Q$1921,C55,'Transaction data'!$S$2:$S$1921,D55,'Transaction data'!$T$2:$T$1921,E55)</f>
        <v>284900</v>
      </c>
      <c r="H55" s="6">
        <f t="shared" si="1"/>
        <v>94600</v>
      </c>
    </row>
    <row r="56">
      <c r="A56" s="3" t="s">
        <v>7</v>
      </c>
      <c r="B56" s="3" t="s">
        <v>8</v>
      </c>
      <c r="C56" s="3" t="s">
        <v>20</v>
      </c>
      <c r="D56" s="3" t="s">
        <v>17</v>
      </c>
      <c r="E56" s="3" t="s">
        <v>15</v>
      </c>
      <c r="F56" s="3">
        <v>192000.0</v>
      </c>
      <c r="G56" s="6">
        <f>Sumifs('Transaction data'!$C$2:$C$1921,'Transaction data'!$I$2:$I$1921,A56,'Transaction data'!$M$2:$M$1921,B56,'Transaction data'!$Q$2:$Q$1921,C56,'Transaction data'!$S$2:$S$1921,D56,'Transaction data'!$T$2:$T$1921,E56)</f>
        <v>192800</v>
      </c>
      <c r="H56" s="6">
        <f t="shared" si="1"/>
        <v>-800</v>
      </c>
    </row>
    <row r="57">
      <c r="A57" s="3" t="s">
        <v>7</v>
      </c>
      <c r="B57" s="3" t="s">
        <v>8</v>
      </c>
      <c r="C57" s="3" t="s">
        <v>20</v>
      </c>
      <c r="D57" s="3" t="s">
        <v>18</v>
      </c>
      <c r="E57" s="3" t="s">
        <v>11</v>
      </c>
      <c r="F57" s="3">
        <v>102800.0</v>
      </c>
      <c r="G57" s="6">
        <f>Sumifs('Transaction data'!$C$2:$C$1921,'Transaction data'!$I$2:$I$1921,A57,'Transaction data'!$M$2:$M$1921,B57,'Transaction data'!$Q$2:$Q$1921,C57,'Transaction data'!$S$2:$S$1921,D57,'Transaction data'!$T$2:$T$1921,E57)</f>
        <v>312100</v>
      </c>
      <c r="H57" s="6">
        <f t="shared" si="1"/>
        <v>-209300</v>
      </c>
    </row>
    <row r="58">
      <c r="A58" s="3" t="s">
        <v>7</v>
      </c>
      <c r="B58" s="3" t="s">
        <v>8</v>
      </c>
      <c r="C58" s="3" t="s">
        <v>20</v>
      </c>
      <c r="D58" s="3" t="s">
        <v>18</v>
      </c>
      <c r="E58" s="3" t="s">
        <v>12</v>
      </c>
      <c r="F58" s="3">
        <v>361700.0</v>
      </c>
      <c r="G58" s="6">
        <f>Sumifs('Transaction data'!$C$2:$C$1921,'Transaction data'!$I$2:$I$1921,A58,'Transaction data'!$M$2:$M$1921,B58,'Transaction data'!$Q$2:$Q$1921,C58,'Transaction data'!$S$2:$S$1921,D58,'Transaction data'!$T$2:$T$1921,E58)</f>
        <v>172700</v>
      </c>
      <c r="H58" s="6">
        <f t="shared" si="1"/>
        <v>189000</v>
      </c>
    </row>
    <row r="59">
      <c r="A59" s="3" t="s">
        <v>7</v>
      </c>
      <c r="B59" s="3" t="s">
        <v>8</v>
      </c>
      <c r="C59" s="3" t="s">
        <v>20</v>
      </c>
      <c r="D59" s="3" t="s">
        <v>18</v>
      </c>
      <c r="E59" s="3" t="s">
        <v>13</v>
      </c>
      <c r="F59" s="3">
        <v>273800.0</v>
      </c>
      <c r="G59" s="6">
        <f>Sumifs('Transaction data'!$C$2:$C$1921,'Transaction data'!$I$2:$I$1921,A59,'Transaction data'!$M$2:$M$1921,B59,'Transaction data'!$Q$2:$Q$1921,C59,'Transaction data'!$S$2:$S$1921,D59,'Transaction data'!$T$2:$T$1921,E59)</f>
        <v>130600</v>
      </c>
      <c r="H59" s="6">
        <f t="shared" si="1"/>
        <v>143200</v>
      </c>
    </row>
    <row r="60">
      <c r="A60" s="3" t="s">
        <v>7</v>
      </c>
      <c r="B60" s="3" t="s">
        <v>8</v>
      </c>
      <c r="C60" s="3" t="s">
        <v>20</v>
      </c>
      <c r="D60" s="3" t="s">
        <v>18</v>
      </c>
      <c r="E60" s="3" t="s">
        <v>14</v>
      </c>
      <c r="F60" s="3">
        <v>120900.0</v>
      </c>
      <c r="G60" s="6">
        <f>Sumifs('Transaction data'!$C$2:$C$1921,'Transaction data'!$I$2:$I$1921,A60,'Transaction data'!$M$2:$M$1921,B60,'Transaction data'!$Q$2:$Q$1921,C60,'Transaction data'!$S$2:$S$1921,D60,'Transaction data'!$T$2:$T$1921,E60)</f>
        <v>301800</v>
      </c>
      <c r="H60" s="6">
        <f t="shared" si="1"/>
        <v>-180900</v>
      </c>
    </row>
    <row r="61">
      <c r="A61" s="3" t="s">
        <v>7</v>
      </c>
      <c r="B61" s="3" t="s">
        <v>8</v>
      </c>
      <c r="C61" s="3" t="s">
        <v>20</v>
      </c>
      <c r="D61" s="3" t="s">
        <v>18</v>
      </c>
      <c r="E61" s="3" t="s">
        <v>15</v>
      </c>
      <c r="F61" s="3">
        <v>396500.0</v>
      </c>
      <c r="G61" s="6">
        <f>Sumifs('Transaction data'!$C$2:$C$1921,'Transaction data'!$I$2:$I$1921,A61,'Transaction data'!$M$2:$M$1921,B61,'Transaction data'!$Q$2:$Q$1921,C61,'Transaction data'!$S$2:$S$1921,D61,'Transaction data'!$T$2:$T$1921,E61)</f>
        <v>494300</v>
      </c>
      <c r="H61" s="6">
        <f t="shared" si="1"/>
        <v>-97800</v>
      </c>
    </row>
    <row r="62">
      <c r="A62" s="3" t="s">
        <v>7</v>
      </c>
      <c r="B62" s="3" t="s">
        <v>8</v>
      </c>
      <c r="C62" s="3" t="s">
        <v>21</v>
      </c>
      <c r="D62" s="3" t="s">
        <v>10</v>
      </c>
      <c r="E62" s="3" t="s">
        <v>11</v>
      </c>
      <c r="F62" s="3">
        <v>211200.0</v>
      </c>
      <c r="G62" s="6">
        <f>Sumifs('Transaction data'!$C$2:$C$1921,'Transaction data'!$I$2:$I$1921,A62,'Transaction data'!$M$2:$M$1921,B62,'Transaction data'!$Q$2:$Q$1921,C62,'Transaction data'!$S$2:$S$1921,D62,'Transaction data'!$T$2:$T$1921,E62)</f>
        <v>145400</v>
      </c>
      <c r="H62" s="6">
        <f t="shared" si="1"/>
        <v>65800</v>
      </c>
    </row>
    <row r="63">
      <c r="A63" s="3" t="s">
        <v>7</v>
      </c>
      <c r="B63" s="3" t="s">
        <v>8</v>
      </c>
      <c r="C63" s="3" t="s">
        <v>21</v>
      </c>
      <c r="D63" s="3" t="s">
        <v>10</v>
      </c>
      <c r="E63" s="3" t="s">
        <v>12</v>
      </c>
      <c r="F63" s="3">
        <v>216200.0</v>
      </c>
      <c r="G63" s="6">
        <f>Sumifs('Transaction data'!$C$2:$C$1921,'Transaction data'!$I$2:$I$1921,A63,'Transaction data'!$M$2:$M$1921,B63,'Transaction data'!$Q$2:$Q$1921,C63,'Transaction data'!$S$2:$S$1921,D63,'Transaction data'!$T$2:$T$1921,E63)</f>
        <v>379900</v>
      </c>
      <c r="H63" s="6">
        <f t="shared" si="1"/>
        <v>-163700</v>
      </c>
    </row>
    <row r="64">
      <c r="A64" s="3" t="s">
        <v>7</v>
      </c>
      <c r="B64" s="3" t="s">
        <v>8</v>
      </c>
      <c r="C64" s="3" t="s">
        <v>21</v>
      </c>
      <c r="D64" s="3" t="s">
        <v>10</v>
      </c>
      <c r="E64" s="3" t="s">
        <v>13</v>
      </c>
      <c r="F64" s="3">
        <v>201500.0</v>
      </c>
      <c r="G64" s="6">
        <f>Sumifs('Transaction data'!$C$2:$C$1921,'Transaction data'!$I$2:$I$1921,A64,'Transaction data'!$M$2:$M$1921,B64,'Transaction data'!$Q$2:$Q$1921,C64,'Transaction data'!$S$2:$S$1921,D64,'Transaction data'!$T$2:$T$1921,E64)</f>
        <v>275100</v>
      </c>
      <c r="H64" s="6">
        <f t="shared" si="1"/>
        <v>-73600</v>
      </c>
    </row>
    <row r="65">
      <c r="A65" s="3" t="s">
        <v>7</v>
      </c>
      <c r="B65" s="3" t="s">
        <v>8</v>
      </c>
      <c r="C65" s="3" t="s">
        <v>21</v>
      </c>
      <c r="D65" s="3" t="s">
        <v>10</v>
      </c>
      <c r="E65" s="3" t="s">
        <v>14</v>
      </c>
      <c r="F65" s="3">
        <v>288900.0</v>
      </c>
      <c r="G65" s="6">
        <f>Sumifs('Transaction data'!$C$2:$C$1921,'Transaction data'!$I$2:$I$1921,A65,'Transaction data'!$M$2:$M$1921,B65,'Transaction data'!$Q$2:$Q$1921,C65,'Transaction data'!$S$2:$S$1921,D65,'Transaction data'!$T$2:$T$1921,E65)</f>
        <v>119000</v>
      </c>
      <c r="H65" s="6">
        <f t="shared" si="1"/>
        <v>169900</v>
      </c>
    </row>
    <row r="66">
      <c r="A66" s="3" t="s">
        <v>7</v>
      </c>
      <c r="B66" s="3" t="s">
        <v>8</v>
      </c>
      <c r="C66" s="3" t="s">
        <v>21</v>
      </c>
      <c r="D66" s="3" t="s">
        <v>10</v>
      </c>
      <c r="E66" s="3" t="s">
        <v>15</v>
      </c>
      <c r="F66" s="3">
        <v>231200.0</v>
      </c>
      <c r="G66" s="6">
        <f>Sumifs('Transaction data'!$C$2:$C$1921,'Transaction data'!$I$2:$I$1921,A66,'Transaction data'!$M$2:$M$1921,B66,'Transaction data'!$Q$2:$Q$1921,C66,'Transaction data'!$S$2:$S$1921,D66,'Transaction data'!$T$2:$T$1921,E66)</f>
        <v>148900</v>
      </c>
      <c r="H66" s="6">
        <f t="shared" si="1"/>
        <v>82300</v>
      </c>
    </row>
    <row r="67">
      <c r="A67" s="3" t="s">
        <v>7</v>
      </c>
      <c r="B67" s="3" t="s">
        <v>8</v>
      </c>
      <c r="C67" s="3" t="s">
        <v>21</v>
      </c>
      <c r="D67" s="3" t="s">
        <v>16</v>
      </c>
      <c r="E67" s="3" t="s">
        <v>11</v>
      </c>
      <c r="F67" s="3">
        <v>152100.0</v>
      </c>
      <c r="G67" s="6">
        <f>Sumifs('Transaction data'!$C$2:$C$1921,'Transaction data'!$I$2:$I$1921,A67,'Transaction data'!$M$2:$M$1921,B67,'Transaction data'!$Q$2:$Q$1921,C67,'Transaction data'!$S$2:$S$1921,D67,'Transaction data'!$T$2:$T$1921,E67)</f>
        <v>140300</v>
      </c>
      <c r="H67" s="6">
        <f t="shared" si="1"/>
        <v>11800</v>
      </c>
    </row>
    <row r="68">
      <c r="A68" s="3" t="s">
        <v>7</v>
      </c>
      <c r="B68" s="3" t="s">
        <v>8</v>
      </c>
      <c r="C68" s="3" t="s">
        <v>21</v>
      </c>
      <c r="D68" s="3" t="s">
        <v>16</v>
      </c>
      <c r="E68" s="3" t="s">
        <v>12</v>
      </c>
      <c r="F68" s="3">
        <v>148100.0</v>
      </c>
      <c r="G68" s="6">
        <f>Sumifs('Transaction data'!$C$2:$C$1921,'Transaction data'!$I$2:$I$1921,A68,'Transaction data'!$M$2:$M$1921,B68,'Transaction data'!$Q$2:$Q$1921,C68,'Transaction data'!$S$2:$S$1921,D68,'Transaction data'!$T$2:$T$1921,E68)</f>
        <v>254000</v>
      </c>
      <c r="H68" s="6">
        <f t="shared" si="1"/>
        <v>-105900</v>
      </c>
    </row>
    <row r="69">
      <c r="A69" s="3" t="s">
        <v>7</v>
      </c>
      <c r="B69" s="3" t="s">
        <v>8</v>
      </c>
      <c r="C69" s="3" t="s">
        <v>21</v>
      </c>
      <c r="D69" s="3" t="s">
        <v>16</v>
      </c>
      <c r="E69" s="3" t="s">
        <v>13</v>
      </c>
      <c r="F69" s="3">
        <v>336400.0</v>
      </c>
      <c r="G69" s="6">
        <f>Sumifs('Transaction data'!$C$2:$C$1921,'Transaction data'!$I$2:$I$1921,A69,'Transaction data'!$M$2:$M$1921,B69,'Transaction data'!$Q$2:$Q$1921,C69,'Transaction data'!$S$2:$S$1921,D69,'Transaction data'!$T$2:$T$1921,E69)</f>
        <v>564500</v>
      </c>
      <c r="H69" s="6">
        <f t="shared" si="1"/>
        <v>-228100</v>
      </c>
    </row>
    <row r="70">
      <c r="A70" s="3" t="s">
        <v>7</v>
      </c>
      <c r="B70" s="3" t="s">
        <v>8</v>
      </c>
      <c r="C70" s="3" t="s">
        <v>21</v>
      </c>
      <c r="D70" s="3" t="s">
        <v>16</v>
      </c>
      <c r="E70" s="3" t="s">
        <v>14</v>
      </c>
      <c r="F70" s="3">
        <v>246000.0</v>
      </c>
      <c r="G70" s="6">
        <f>Sumifs('Transaction data'!$C$2:$C$1921,'Transaction data'!$I$2:$I$1921,A70,'Transaction data'!$M$2:$M$1921,B70,'Transaction data'!$Q$2:$Q$1921,C70,'Transaction data'!$S$2:$S$1921,D70,'Transaction data'!$T$2:$T$1921,E70)</f>
        <v>467000</v>
      </c>
      <c r="H70" s="6">
        <f t="shared" si="1"/>
        <v>-221000</v>
      </c>
    </row>
    <row r="71">
      <c r="A71" s="3" t="s">
        <v>7</v>
      </c>
      <c r="B71" s="3" t="s">
        <v>8</v>
      </c>
      <c r="C71" s="3" t="s">
        <v>21</v>
      </c>
      <c r="D71" s="3" t="s">
        <v>16</v>
      </c>
      <c r="E71" s="3" t="s">
        <v>15</v>
      </c>
      <c r="F71" s="3">
        <v>255000.0</v>
      </c>
      <c r="G71" s="6">
        <f>Sumifs('Transaction data'!$C$2:$C$1921,'Transaction data'!$I$2:$I$1921,A71,'Transaction data'!$M$2:$M$1921,B71,'Transaction data'!$Q$2:$Q$1921,C71,'Transaction data'!$S$2:$S$1921,D71,'Transaction data'!$T$2:$T$1921,E71)</f>
        <v>156200</v>
      </c>
      <c r="H71" s="6">
        <f t="shared" si="1"/>
        <v>98800</v>
      </c>
    </row>
    <row r="72">
      <c r="A72" s="3" t="s">
        <v>7</v>
      </c>
      <c r="B72" s="3" t="s">
        <v>8</v>
      </c>
      <c r="C72" s="3" t="s">
        <v>21</v>
      </c>
      <c r="D72" s="3" t="s">
        <v>17</v>
      </c>
      <c r="E72" s="3" t="s">
        <v>11</v>
      </c>
      <c r="F72" s="3">
        <v>211000.0</v>
      </c>
      <c r="G72" s="6">
        <f>Sumifs('Transaction data'!$C$2:$C$1921,'Transaction data'!$I$2:$I$1921,A72,'Transaction data'!$M$2:$M$1921,B72,'Transaction data'!$Q$2:$Q$1921,C72,'Transaction data'!$S$2:$S$1921,D72,'Transaction data'!$T$2:$T$1921,E72)</f>
        <v>565900</v>
      </c>
      <c r="H72" s="6">
        <f t="shared" si="1"/>
        <v>-354900</v>
      </c>
    </row>
    <row r="73">
      <c r="A73" s="3" t="s">
        <v>7</v>
      </c>
      <c r="B73" s="3" t="s">
        <v>8</v>
      </c>
      <c r="C73" s="3" t="s">
        <v>21</v>
      </c>
      <c r="D73" s="3" t="s">
        <v>17</v>
      </c>
      <c r="E73" s="3" t="s">
        <v>12</v>
      </c>
      <c r="F73" s="3">
        <v>282700.0</v>
      </c>
      <c r="G73" s="6">
        <f>Sumifs('Transaction data'!$C$2:$C$1921,'Transaction data'!$I$2:$I$1921,A73,'Transaction data'!$M$2:$M$1921,B73,'Transaction data'!$Q$2:$Q$1921,C73,'Transaction data'!$S$2:$S$1921,D73,'Transaction data'!$T$2:$T$1921,E73)</f>
        <v>256700</v>
      </c>
      <c r="H73" s="6">
        <f t="shared" si="1"/>
        <v>26000</v>
      </c>
    </row>
    <row r="74">
      <c r="A74" s="3" t="s">
        <v>7</v>
      </c>
      <c r="B74" s="3" t="s">
        <v>8</v>
      </c>
      <c r="C74" s="3" t="s">
        <v>21</v>
      </c>
      <c r="D74" s="3" t="s">
        <v>17</v>
      </c>
      <c r="E74" s="3" t="s">
        <v>13</v>
      </c>
      <c r="F74" s="3">
        <v>203300.0</v>
      </c>
      <c r="G74" s="6">
        <f>Sumifs('Transaction data'!$C$2:$C$1921,'Transaction data'!$I$2:$I$1921,A74,'Transaction data'!$M$2:$M$1921,B74,'Transaction data'!$Q$2:$Q$1921,C74,'Transaction data'!$S$2:$S$1921,D74,'Transaction data'!$T$2:$T$1921,E74)</f>
        <v>360200</v>
      </c>
      <c r="H74" s="6">
        <f t="shared" si="1"/>
        <v>-156900</v>
      </c>
    </row>
    <row r="75">
      <c r="A75" s="3" t="s">
        <v>7</v>
      </c>
      <c r="B75" s="3" t="s">
        <v>8</v>
      </c>
      <c r="C75" s="3" t="s">
        <v>21</v>
      </c>
      <c r="D75" s="3" t="s">
        <v>17</v>
      </c>
      <c r="E75" s="3" t="s">
        <v>14</v>
      </c>
      <c r="F75" s="3">
        <v>292100.0</v>
      </c>
      <c r="G75" s="6">
        <f>Sumifs('Transaction data'!$C$2:$C$1921,'Transaction data'!$I$2:$I$1921,A75,'Transaction data'!$M$2:$M$1921,B75,'Transaction data'!$Q$2:$Q$1921,C75,'Transaction data'!$S$2:$S$1921,D75,'Transaction data'!$T$2:$T$1921,E75)</f>
        <v>446200</v>
      </c>
      <c r="H75" s="6">
        <f t="shared" si="1"/>
        <v>-154100</v>
      </c>
    </row>
    <row r="76">
      <c r="A76" s="3" t="s">
        <v>7</v>
      </c>
      <c r="B76" s="3" t="s">
        <v>8</v>
      </c>
      <c r="C76" s="3" t="s">
        <v>21</v>
      </c>
      <c r="D76" s="3" t="s">
        <v>17</v>
      </c>
      <c r="E76" s="3" t="s">
        <v>15</v>
      </c>
      <c r="F76" s="3">
        <v>361900.0</v>
      </c>
      <c r="G76" s="6">
        <f>Sumifs('Transaction data'!$C$2:$C$1921,'Transaction data'!$I$2:$I$1921,A76,'Transaction data'!$M$2:$M$1921,B76,'Transaction data'!$Q$2:$Q$1921,C76,'Transaction data'!$S$2:$S$1921,D76,'Transaction data'!$T$2:$T$1921,E76)</f>
        <v>499100</v>
      </c>
      <c r="H76" s="6">
        <f t="shared" si="1"/>
        <v>-137200</v>
      </c>
    </row>
    <row r="77">
      <c r="A77" s="3" t="s">
        <v>7</v>
      </c>
      <c r="B77" s="3" t="s">
        <v>8</v>
      </c>
      <c r="C77" s="3" t="s">
        <v>21</v>
      </c>
      <c r="D77" s="3" t="s">
        <v>18</v>
      </c>
      <c r="E77" s="3" t="s">
        <v>11</v>
      </c>
      <c r="F77" s="3">
        <v>373800.0</v>
      </c>
      <c r="G77" s="6">
        <f>Sumifs('Transaction data'!$C$2:$C$1921,'Transaction data'!$I$2:$I$1921,A77,'Transaction data'!$M$2:$M$1921,B77,'Transaction data'!$Q$2:$Q$1921,C77,'Transaction data'!$S$2:$S$1921,D77,'Transaction data'!$T$2:$T$1921,E77)</f>
        <v>297800</v>
      </c>
      <c r="H77" s="6">
        <f t="shared" si="1"/>
        <v>76000</v>
      </c>
    </row>
    <row r="78">
      <c r="A78" s="3" t="s">
        <v>7</v>
      </c>
      <c r="B78" s="3" t="s">
        <v>8</v>
      </c>
      <c r="C78" s="3" t="s">
        <v>21</v>
      </c>
      <c r="D78" s="3" t="s">
        <v>18</v>
      </c>
      <c r="E78" s="3" t="s">
        <v>12</v>
      </c>
      <c r="F78" s="3">
        <v>310700.0</v>
      </c>
      <c r="G78" s="6">
        <f>Sumifs('Transaction data'!$C$2:$C$1921,'Transaction data'!$I$2:$I$1921,A78,'Transaction data'!$M$2:$M$1921,B78,'Transaction data'!$Q$2:$Q$1921,C78,'Transaction data'!$S$2:$S$1921,D78,'Transaction data'!$T$2:$T$1921,E78)</f>
        <v>437800</v>
      </c>
      <c r="H78" s="6">
        <f t="shared" si="1"/>
        <v>-127100</v>
      </c>
    </row>
    <row r="79">
      <c r="A79" s="3" t="s">
        <v>7</v>
      </c>
      <c r="B79" s="3" t="s">
        <v>8</v>
      </c>
      <c r="C79" s="3" t="s">
        <v>21</v>
      </c>
      <c r="D79" s="3" t="s">
        <v>18</v>
      </c>
      <c r="E79" s="3" t="s">
        <v>13</v>
      </c>
      <c r="F79" s="3">
        <v>120700.0</v>
      </c>
      <c r="G79" s="6">
        <f>Sumifs('Transaction data'!$C$2:$C$1921,'Transaction data'!$I$2:$I$1921,A79,'Transaction data'!$M$2:$M$1921,B79,'Transaction data'!$Q$2:$Q$1921,C79,'Transaction data'!$S$2:$S$1921,D79,'Transaction data'!$T$2:$T$1921,E79)</f>
        <v>466800</v>
      </c>
      <c r="H79" s="6">
        <f t="shared" si="1"/>
        <v>-346100</v>
      </c>
    </row>
    <row r="80">
      <c r="A80" s="3" t="s">
        <v>7</v>
      </c>
      <c r="B80" s="3" t="s">
        <v>8</v>
      </c>
      <c r="C80" s="3" t="s">
        <v>21</v>
      </c>
      <c r="D80" s="3" t="s">
        <v>18</v>
      </c>
      <c r="E80" s="3" t="s">
        <v>14</v>
      </c>
      <c r="F80" s="3">
        <v>361900.0</v>
      </c>
      <c r="G80" s="6">
        <f>Sumifs('Transaction data'!$C$2:$C$1921,'Transaction data'!$I$2:$I$1921,A80,'Transaction data'!$M$2:$M$1921,B80,'Transaction data'!$Q$2:$Q$1921,C80,'Transaction data'!$S$2:$S$1921,D80,'Transaction data'!$T$2:$T$1921,E80)</f>
        <v>145200</v>
      </c>
      <c r="H80" s="6">
        <f t="shared" si="1"/>
        <v>216700</v>
      </c>
    </row>
    <row r="81">
      <c r="A81" s="3" t="s">
        <v>7</v>
      </c>
      <c r="B81" s="3" t="s">
        <v>8</v>
      </c>
      <c r="C81" s="3" t="s">
        <v>21</v>
      </c>
      <c r="D81" s="3" t="s">
        <v>18</v>
      </c>
      <c r="E81" s="3" t="s">
        <v>15</v>
      </c>
      <c r="F81" s="3">
        <v>135400.0</v>
      </c>
      <c r="G81" s="6">
        <f>Sumifs('Transaction data'!$C$2:$C$1921,'Transaction data'!$I$2:$I$1921,A81,'Transaction data'!$M$2:$M$1921,B81,'Transaction data'!$Q$2:$Q$1921,C81,'Transaction data'!$S$2:$S$1921,D81,'Transaction data'!$T$2:$T$1921,E81)</f>
        <v>305500</v>
      </c>
      <c r="H81" s="6">
        <f t="shared" si="1"/>
        <v>-170100</v>
      </c>
    </row>
    <row r="82">
      <c r="A82" s="3" t="s">
        <v>7</v>
      </c>
      <c r="B82" s="3" t="s">
        <v>22</v>
      </c>
      <c r="C82" s="3" t="s">
        <v>9</v>
      </c>
      <c r="D82" s="3" t="s">
        <v>10</v>
      </c>
      <c r="E82" s="3" t="s">
        <v>11</v>
      </c>
      <c r="F82" s="3">
        <v>319600.0</v>
      </c>
      <c r="G82" s="6">
        <f>Sumifs('Transaction data'!$C$2:$C$1921,'Transaction data'!$I$2:$I$1921,A82,'Transaction data'!$M$2:$M$1921,B82,'Transaction data'!$Q$2:$Q$1921,C82,'Transaction data'!$S$2:$S$1921,D82,'Transaction data'!$T$2:$T$1921,E82)</f>
        <v>378900</v>
      </c>
      <c r="H82" s="6">
        <f t="shared" si="1"/>
        <v>-59300</v>
      </c>
    </row>
    <row r="83">
      <c r="A83" s="3" t="s">
        <v>7</v>
      </c>
      <c r="B83" s="3" t="s">
        <v>22</v>
      </c>
      <c r="C83" s="3" t="s">
        <v>9</v>
      </c>
      <c r="D83" s="3" t="s">
        <v>10</v>
      </c>
      <c r="E83" s="3" t="s">
        <v>12</v>
      </c>
      <c r="F83" s="3">
        <v>188400.0</v>
      </c>
      <c r="G83" s="6">
        <f>Sumifs('Transaction data'!$C$2:$C$1921,'Transaction data'!$I$2:$I$1921,A83,'Transaction data'!$M$2:$M$1921,B83,'Transaction data'!$Q$2:$Q$1921,C83,'Transaction data'!$S$2:$S$1921,D83,'Transaction data'!$T$2:$T$1921,E83)</f>
        <v>294900</v>
      </c>
      <c r="H83" s="6">
        <f t="shared" si="1"/>
        <v>-106500</v>
      </c>
    </row>
    <row r="84">
      <c r="A84" s="3" t="s">
        <v>7</v>
      </c>
      <c r="B84" s="3" t="s">
        <v>22</v>
      </c>
      <c r="C84" s="3" t="s">
        <v>9</v>
      </c>
      <c r="D84" s="3" t="s">
        <v>10</v>
      </c>
      <c r="E84" s="3" t="s">
        <v>13</v>
      </c>
      <c r="F84" s="3">
        <v>140200.0</v>
      </c>
      <c r="G84" s="6">
        <f>Sumifs('Transaction data'!$C$2:$C$1921,'Transaction data'!$I$2:$I$1921,A84,'Transaction data'!$M$2:$M$1921,B84,'Transaction data'!$Q$2:$Q$1921,C84,'Transaction data'!$S$2:$S$1921,D84,'Transaction data'!$T$2:$T$1921,E84)</f>
        <v>131400</v>
      </c>
      <c r="H84" s="6">
        <f t="shared" si="1"/>
        <v>8800</v>
      </c>
    </row>
    <row r="85">
      <c r="A85" s="3" t="s">
        <v>7</v>
      </c>
      <c r="B85" s="3" t="s">
        <v>22</v>
      </c>
      <c r="C85" s="3" t="s">
        <v>9</v>
      </c>
      <c r="D85" s="3" t="s">
        <v>10</v>
      </c>
      <c r="E85" s="3" t="s">
        <v>14</v>
      </c>
      <c r="F85" s="3">
        <v>175200.0</v>
      </c>
      <c r="G85" s="6">
        <f>Sumifs('Transaction data'!$C$2:$C$1921,'Transaction data'!$I$2:$I$1921,A85,'Transaction data'!$M$2:$M$1921,B85,'Transaction data'!$Q$2:$Q$1921,C85,'Transaction data'!$S$2:$S$1921,D85,'Transaction data'!$T$2:$T$1921,E85)</f>
        <v>192700</v>
      </c>
      <c r="H85" s="6">
        <f t="shared" si="1"/>
        <v>-17500</v>
      </c>
    </row>
    <row r="86">
      <c r="A86" s="3" t="s">
        <v>7</v>
      </c>
      <c r="B86" s="3" t="s">
        <v>22</v>
      </c>
      <c r="C86" s="3" t="s">
        <v>9</v>
      </c>
      <c r="D86" s="3" t="s">
        <v>10</v>
      </c>
      <c r="E86" s="3" t="s">
        <v>15</v>
      </c>
      <c r="F86" s="3">
        <v>161600.0</v>
      </c>
      <c r="G86" s="6">
        <f>Sumifs('Transaction data'!$C$2:$C$1921,'Transaction data'!$I$2:$I$1921,A86,'Transaction data'!$M$2:$M$1921,B86,'Transaction data'!$Q$2:$Q$1921,C86,'Transaction data'!$S$2:$S$1921,D86,'Transaction data'!$T$2:$T$1921,E86)</f>
        <v>255000</v>
      </c>
      <c r="H86" s="6">
        <f t="shared" si="1"/>
        <v>-93400</v>
      </c>
    </row>
    <row r="87">
      <c r="A87" s="3" t="s">
        <v>7</v>
      </c>
      <c r="B87" s="3" t="s">
        <v>22</v>
      </c>
      <c r="C87" s="3" t="s">
        <v>9</v>
      </c>
      <c r="D87" s="3" t="s">
        <v>16</v>
      </c>
      <c r="E87" s="3" t="s">
        <v>11</v>
      </c>
      <c r="F87" s="3">
        <v>218800.0</v>
      </c>
      <c r="G87" s="6">
        <f>Sumifs('Transaction data'!$C$2:$C$1921,'Transaction data'!$I$2:$I$1921,A87,'Transaction data'!$M$2:$M$1921,B87,'Transaction data'!$Q$2:$Q$1921,C87,'Transaction data'!$S$2:$S$1921,D87,'Transaction data'!$T$2:$T$1921,E87)</f>
        <v>788900</v>
      </c>
      <c r="H87" s="6">
        <f t="shared" si="1"/>
        <v>-570100</v>
      </c>
    </row>
    <row r="88">
      <c r="A88" s="3" t="s">
        <v>7</v>
      </c>
      <c r="B88" s="3" t="s">
        <v>22</v>
      </c>
      <c r="C88" s="3" t="s">
        <v>9</v>
      </c>
      <c r="D88" s="3" t="s">
        <v>16</v>
      </c>
      <c r="E88" s="3" t="s">
        <v>12</v>
      </c>
      <c r="F88" s="3">
        <v>269400.0</v>
      </c>
      <c r="G88" s="6">
        <f>Sumifs('Transaction data'!$C$2:$C$1921,'Transaction data'!$I$2:$I$1921,A88,'Transaction data'!$M$2:$M$1921,B88,'Transaction data'!$Q$2:$Q$1921,C88,'Transaction data'!$S$2:$S$1921,D88,'Transaction data'!$T$2:$T$1921,E88)</f>
        <v>348200</v>
      </c>
      <c r="H88" s="6">
        <f t="shared" si="1"/>
        <v>-78800</v>
      </c>
    </row>
    <row r="89">
      <c r="A89" s="3" t="s">
        <v>7</v>
      </c>
      <c r="B89" s="3" t="s">
        <v>22</v>
      </c>
      <c r="C89" s="3" t="s">
        <v>9</v>
      </c>
      <c r="D89" s="3" t="s">
        <v>16</v>
      </c>
      <c r="E89" s="3" t="s">
        <v>13</v>
      </c>
      <c r="F89" s="3">
        <v>126800.0</v>
      </c>
      <c r="G89" s="6">
        <f>Sumifs('Transaction data'!$C$2:$C$1921,'Transaction data'!$I$2:$I$1921,A89,'Transaction data'!$M$2:$M$1921,B89,'Transaction data'!$Q$2:$Q$1921,C89,'Transaction data'!$S$2:$S$1921,D89,'Transaction data'!$T$2:$T$1921,E89)</f>
        <v>143700</v>
      </c>
      <c r="H89" s="6">
        <f t="shared" si="1"/>
        <v>-16900</v>
      </c>
    </row>
    <row r="90">
      <c r="A90" s="3" t="s">
        <v>7</v>
      </c>
      <c r="B90" s="3" t="s">
        <v>22</v>
      </c>
      <c r="C90" s="3" t="s">
        <v>9</v>
      </c>
      <c r="D90" s="3" t="s">
        <v>16</v>
      </c>
      <c r="E90" s="3" t="s">
        <v>14</v>
      </c>
      <c r="F90" s="3">
        <v>292100.0</v>
      </c>
      <c r="G90" s="6">
        <f>Sumifs('Transaction data'!$C$2:$C$1921,'Transaction data'!$I$2:$I$1921,A90,'Transaction data'!$M$2:$M$1921,B90,'Transaction data'!$Q$2:$Q$1921,C90,'Transaction data'!$S$2:$S$1921,D90,'Transaction data'!$T$2:$T$1921,E90)</f>
        <v>420200</v>
      </c>
      <c r="H90" s="6">
        <f t="shared" si="1"/>
        <v>-128100</v>
      </c>
    </row>
    <row r="91">
      <c r="A91" s="3" t="s">
        <v>7</v>
      </c>
      <c r="B91" s="3" t="s">
        <v>22</v>
      </c>
      <c r="C91" s="3" t="s">
        <v>9</v>
      </c>
      <c r="D91" s="3" t="s">
        <v>16</v>
      </c>
      <c r="E91" s="3" t="s">
        <v>15</v>
      </c>
      <c r="F91" s="3">
        <v>142900.0</v>
      </c>
      <c r="G91" s="6">
        <f>Sumifs('Transaction data'!$C$2:$C$1921,'Transaction data'!$I$2:$I$1921,A91,'Transaction data'!$M$2:$M$1921,B91,'Transaction data'!$Q$2:$Q$1921,C91,'Transaction data'!$S$2:$S$1921,D91,'Transaction data'!$T$2:$T$1921,E91)</f>
        <v>231100</v>
      </c>
      <c r="H91" s="6">
        <f t="shared" si="1"/>
        <v>-88200</v>
      </c>
    </row>
    <row r="92">
      <c r="A92" s="3" t="s">
        <v>7</v>
      </c>
      <c r="B92" s="3" t="s">
        <v>22</v>
      </c>
      <c r="C92" s="3" t="s">
        <v>9</v>
      </c>
      <c r="D92" s="3" t="s">
        <v>17</v>
      </c>
      <c r="E92" s="3" t="s">
        <v>11</v>
      </c>
      <c r="F92" s="3">
        <v>332500.0</v>
      </c>
      <c r="G92" s="6">
        <f>Sumifs('Transaction data'!$C$2:$C$1921,'Transaction data'!$I$2:$I$1921,A92,'Transaction data'!$M$2:$M$1921,B92,'Transaction data'!$Q$2:$Q$1921,C92,'Transaction data'!$S$2:$S$1921,D92,'Transaction data'!$T$2:$T$1921,E92)</f>
        <v>156500</v>
      </c>
      <c r="H92" s="6">
        <f t="shared" si="1"/>
        <v>176000</v>
      </c>
    </row>
    <row r="93">
      <c r="A93" s="3" t="s">
        <v>7</v>
      </c>
      <c r="B93" s="3" t="s">
        <v>22</v>
      </c>
      <c r="C93" s="3" t="s">
        <v>9</v>
      </c>
      <c r="D93" s="3" t="s">
        <v>17</v>
      </c>
      <c r="E93" s="3" t="s">
        <v>12</v>
      </c>
      <c r="F93" s="3">
        <v>232300.0</v>
      </c>
      <c r="G93" s="6">
        <f>Sumifs('Transaction data'!$C$2:$C$1921,'Transaction data'!$I$2:$I$1921,A93,'Transaction data'!$M$2:$M$1921,B93,'Transaction data'!$Q$2:$Q$1921,C93,'Transaction data'!$S$2:$S$1921,D93,'Transaction data'!$T$2:$T$1921,E93)</f>
        <v>629800</v>
      </c>
      <c r="H93" s="6">
        <f t="shared" si="1"/>
        <v>-397500</v>
      </c>
    </row>
    <row r="94">
      <c r="A94" s="3" t="s">
        <v>7</v>
      </c>
      <c r="B94" s="3" t="s">
        <v>22</v>
      </c>
      <c r="C94" s="3" t="s">
        <v>9</v>
      </c>
      <c r="D94" s="3" t="s">
        <v>17</v>
      </c>
      <c r="E94" s="3" t="s">
        <v>13</v>
      </c>
      <c r="F94" s="3">
        <v>336700.0</v>
      </c>
      <c r="G94" s="6">
        <f>Sumifs('Transaction data'!$C$2:$C$1921,'Transaction data'!$I$2:$I$1921,A94,'Transaction data'!$M$2:$M$1921,B94,'Transaction data'!$Q$2:$Q$1921,C94,'Transaction data'!$S$2:$S$1921,D94,'Transaction data'!$T$2:$T$1921,E94)</f>
        <v>173100</v>
      </c>
      <c r="H94" s="6">
        <f t="shared" si="1"/>
        <v>163600</v>
      </c>
    </row>
    <row r="95">
      <c r="A95" s="3" t="s">
        <v>7</v>
      </c>
      <c r="B95" s="3" t="s">
        <v>22</v>
      </c>
      <c r="C95" s="3" t="s">
        <v>9</v>
      </c>
      <c r="D95" s="3" t="s">
        <v>17</v>
      </c>
      <c r="E95" s="3" t="s">
        <v>14</v>
      </c>
      <c r="F95" s="3">
        <v>287200.0</v>
      </c>
      <c r="G95" s="6">
        <f>Sumifs('Transaction data'!$C$2:$C$1921,'Transaction data'!$I$2:$I$1921,A95,'Transaction data'!$M$2:$M$1921,B95,'Transaction data'!$Q$2:$Q$1921,C95,'Transaction data'!$S$2:$S$1921,D95,'Transaction data'!$T$2:$T$1921,E95)</f>
        <v>479900</v>
      </c>
      <c r="H95" s="6">
        <f t="shared" si="1"/>
        <v>-192700</v>
      </c>
    </row>
    <row r="96">
      <c r="A96" s="3" t="s">
        <v>7</v>
      </c>
      <c r="B96" s="3" t="s">
        <v>22</v>
      </c>
      <c r="C96" s="3" t="s">
        <v>9</v>
      </c>
      <c r="D96" s="3" t="s">
        <v>17</v>
      </c>
      <c r="E96" s="3" t="s">
        <v>15</v>
      </c>
      <c r="F96" s="3">
        <v>327700.0</v>
      </c>
      <c r="G96" s="6">
        <f>Sumifs('Transaction data'!$C$2:$C$1921,'Transaction data'!$I$2:$I$1921,A96,'Transaction data'!$M$2:$M$1921,B96,'Transaction data'!$Q$2:$Q$1921,C96,'Transaction data'!$S$2:$S$1921,D96,'Transaction data'!$T$2:$T$1921,E96)</f>
        <v>551500</v>
      </c>
      <c r="H96" s="6">
        <f t="shared" si="1"/>
        <v>-223800</v>
      </c>
    </row>
    <row r="97">
      <c r="A97" s="3" t="s">
        <v>7</v>
      </c>
      <c r="B97" s="3" t="s">
        <v>22</v>
      </c>
      <c r="C97" s="3" t="s">
        <v>9</v>
      </c>
      <c r="D97" s="3" t="s">
        <v>18</v>
      </c>
      <c r="E97" s="3" t="s">
        <v>11</v>
      </c>
      <c r="F97" s="3">
        <v>358300.0</v>
      </c>
      <c r="G97" s="6">
        <f>Sumifs('Transaction data'!$C$2:$C$1921,'Transaction data'!$I$2:$I$1921,A97,'Transaction data'!$M$2:$M$1921,B97,'Transaction data'!$Q$2:$Q$1921,C97,'Transaction data'!$S$2:$S$1921,D97,'Transaction data'!$T$2:$T$1921,E97)</f>
        <v>384400</v>
      </c>
      <c r="H97" s="6">
        <f t="shared" si="1"/>
        <v>-26100</v>
      </c>
    </row>
    <row r="98">
      <c r="A98" s="3" t="s">
        <v>7</v>
      </c>
      <c r="B98" s="3" t="s">
        <v>22</v>
      </c>
      <c r="C98" s="3" t="s">
        <v>9</v>
      </c>
      <c r="D98" s="3" t="s">
        <v>18</v>
      </c>
      <c r="E98" s="3" t="s">
        <v>12</v>
      </c>
      <c r="F98" s="3">
        <v>176300.0</v>
      </c>
      <c r="G98" s="6">
        <f>Sumifs('Transaction data'!$C$2:$C$1921,'Transaction data'!$I$2:$I$1921,A98,'Transaction data'!$M$2:$M$1921,B98,'Transaction data'!$Q$2:$Q$1921,C98,'Transaction data'!$S$2:$S$1921,D98,'Transaction data'!$T$2:$T$1921,E98)</f>
        <v>600900</v>
      </c>
      <c r="H98" s="6">
        <f t="shared" si="1"/>
        <v>-424600</v>
      </c>
    </row>
    <row r="99">
      <c r="A99" s="3" t="s">
        <v>7</v>
      </c>
      <c r="B99" s="3" t="s">
        <v>22</v>
      </c>
      <c r="C99" s="3" t="s">
        <v>9</v>
      </c>
      <c r="D99" s="3" t="s">
        <v>18</v>
      </c>
      <c r="E99" s="3" t="s">
        <v>13</v>
      </c>
      <c r="F99" s="3">
        <v>354600.0</v>
      </c>
      <c r="G99" s="6">
        <f>Sumifs('Transaction data'!$C$2:$C$1921,'Transaction data'!$I$2:$I$1921,A99,'Transaction data'!$M$2:$M$1921,B99,'Transaction data'!$Q$2:$Q$1921,C99,'Transaction data'!$S$2:$S$1921,D99,'Transaction data'!$T$2:$T$1921,E99)</f>
        <v>268700</v>
      </c>
      <c r="H99" s="6">
        <f t="shared" si="1"/>
        <v>85900</v>
      </c>
    </row>
    <row r="100">
      <c r="A100" s="3" t="s">
        <v>7</v>
      </c>
      <c r="B100" s="3" t="s">
        <v>22</v>
      </c>
      <c r="C100" s="3" t="s">
        <v>9</v>
      </c>
      <c r="D100" s="3" t="s">
        <v>18</v>
      </c>
      <c r="E100" s="3" t="s">
        <v>14</v>
      </c>
      <c r="F100" s="3">
        <v>261300.0</v>
      </c>
      <c r="G100" s="6">
        <f>Sumifs('Transaction data'!$C$2:$C$1921,'Transaction data'!$I$2:$I$1921,A100,'Transaction data'!$M$2:$M$1921,B100,'Transaction data'!$Q$2:$Q$1921,C100,'Transaction data'!$S$2:$S$1921,D100,'Transaction data'!$T$2:$T$1921,E100)</f>
        <v>298600</v>
      </c>
      <c r="H100" s="6">
        <f t="shared" si="1"/>
        <v>-37300</v>
      </c>
    </row>
    <row r="101">
      <c r="A101" s="3" t="s">
        <v>7</v>
      </c>
      <c r="B101" s="3" t="s">
        <v>22</v>
      </c>
      <c r="C101" s="3" t="s">
        <v>9</v>
      </c>
      <c r="D101" s="3" t="s">
        <v>18</v>
      </c>
      <c r="E101" s="3" t="s">
        <v>15</v>
      </c>
      <c r="F101" s="3">
        <v>363200.0</v>
      </c>
      <c r="G101" s="6">
        <f>Sumifs('Transaction data'!$C$2:$C$1921,'Transaction data'!$I$2:$I$1921,A101,'Transaction data'!$M$2:$M$1921,B101,'Transaction data'!$Q$2:$Q$1921,C101,'Transaction data'!$S$2:$S$1921,D101,'Transaction data'!$T$2:$T$1921,E101)</f>
        <v>302900</v>
      </c>
      <c r="H101" s="6">
        <f t="shared" si="1"/>
        <v>60300</v>
      </c>
    </row>
    <row r="102">
      <c r="A102" s="3" t="s">
        <v>7</v>
      </c>
      <c r="B102" s="3" t="s">
        <v>22</v>
      </c>
      <c r="C102" s="3" t="s">
        <v>19</v>
      </c>
      <c r="D102" s="3" t="s">
        <v>10</v>
      </c>
      <c r="E102" s="3" t="s">
        <v>11</v>
      </c>
      <c r="F102" s="3">
        <v>142900.0</v>
      </c>
      <c r="G102" s="6">
        <f>Sumifs('Transaction data'!$C$2:$C$1921,'Transaction data'!$I$2:$I$1921,A102,'Transaction data'!$M$2:$M$1921,B102,'Transaction data'!$Q$2:$Q$1921,C102,'Transaction data'!$S$2:$S$1921,D102,'Transaction data'!$T$2:$T$1921,E102)</f>
        <v>325600</v>
      </c>
      <c r="H102" s="6">
        <f t="shared" si="1"/>
        <v>-182700</v>
      </c>
    </row>
    <row r="103">
      <c r="A103" s="3" t="s">
        <v>7</v>
      </c>
      <c r="B103" s="3" t="s">
        <v>22</v>
      </c>
      <c r="C103" s="3" t="s">
        <v>19</v>
      </c>
      <c r="D103" s="3" t="s">
        <v>10</v>
      </c>
      <c r="E103" s="3" t="s">
        <v>12</v>
      </c>
      <c r="F103" s="3">
        <v>127900.0</v>
      </c>
      <c r="G103" s="6">
        <f>Sumifs('Transaction data'!$C$2:$C$1921,'Transaction data'!$I$2:$I$1921,A103,'Transaction data'!$M$2:$M$1921,B103,'Transaction data'!$Q$2:$Q$1921,C103,'Transaction data'!$S$2:$S$1921,D103,'Transaction data'!$T$2:$T$1921,E103)</f>
        <v>303200</v>
      </c>
      <c r="H103" s="6">
        <f t="shared" si="1"/>
        <v>-175300</v>
      </c>
    </row>
    <row r="104">
      <c r="A104" s="3" t="s">
        <v>7</v>
      </c>
      <c r="B104" s="3" t="s">
        <v>22</v>
      </c>
      <c r="C104" s="3" t="s">
        <v>19</v>
      </c>
      <c r="D104" s="3" t="s">
        <v>10</v>
      </c>
      <c r="E104" s="3" t="s">
        <v>13</v>
      </c>
      <c r="F104" s="3">
        <v>222600.0</v>
      </c>
      <c r="G104" s="6">
        <f>Sumifs('Transaction data'!$C$2:$C$1921,'Transaction data'!$I$2:$I$1921,A104,'Transaction data'!$M$2:$M$1921,B104,'Transaction data'!$Q$2:$Q$1921,C104,'Transaction data'!$S$2:$S$1921,D104,'Transaction data'!$T$2:$T$1921,E104)</f>
        <v>284500</v>
      </c>
      <c r="H104" s="6">
        <f t="shared" si="1"/>
        <v>-61900</v>
      </c>
    </row>
    <row r="105">
      <c r="A105" s="3" t="s">
        <v>7</v>
      </c>
      <c r="B105" s="3" t="s">
        <v>22</v>
      </c>
      <c r="C105" s="3" t="s">
        <v>19</v>
      </c>
      <c r="D105" s="3" t="s">
        <v>10</v>
      </c>
      <c r="E105" s="3" t="s">
        <v>14</v>
      </c>
      <c r="F105" s="3">
        <v>378100.0</v>
      </c>
      <c r="G105" s="6">
        <f>Sumifs('Transaction data'!$C$2:$C$1921,'Transaction data'!$I$2:$I$1921,A105,'Transaction data'!$M$2:$M$1921,B105,'Transaction data'!$Q$2:$Q$1921,C105,'Transaction data'!$S$2:$S$1921,D105,'Transaction data'!$T$2:$T$1921,E105)</f>
        <v>264000</v>
      </c>
      <c r="H105" s="6">
        <f t="shared" si="1"/>
        <v>114100</v>
      </c>
    </row>
    <row r="106">
      <c r="A106" s="3" t="s">
        <v>7</v>
      </c>
      <c r="B106" s="3" t="s">
        <v>22</v>
      </c>
      <c r="C106" s="3" t="s">
        <v>19</v>
      </c>
      <c r="D106" s="3" t="s">
        <v>10</v>
      </c>
      <c r="E106" s="3" t="s">
        <v>15</v>
      </c>
      <c r="F106" s="3">
        <v>233700.0</v>
      </c>
      <c r="G106" s="6">
        <f>Sumifs('Transaction data'!$C$2:$C$1921,'Transaction data'!$I$2:$I$1921,A106,'Transaction data'!$M$2:$M$1921,B106,'Transaction data'!$Q$2:$Q$1921,C106,'Transaction data'!$S$2:$S$1921,D106,'Transaction data'!$T$2:$T$1921,E106)</f>
        <v>873100</v>
      </c>
      <c r="H106" s="6">
        <f t="shared" si="1"/>
        <v>-639400</v>
      </c>
    </row>
    <row r="107">
      <c r="A107" s="3" t="s">
        <v>7</v>
      </c>
      <c r="B107" s="3" t="s">
        <v>22</v>
      </c>
      <c r="C107" s="3" t="s">
        <v>19</v>
      </c>
      <c r="D107" s="3" t="s">
        <v>16</v>
      </c>
      <c r="E107" s="3" t="s">
        <v>11</v>
      </c>
      <c r="F107" s="3">
        <v>394000.0</v>
      </c>
      <c r="G107" s="6">
        <f>Sumifs('Transaction data'!$C$2:$C$1921,'Transaction data'!$I$2:$I$1921,A107,'Transaction data'!$M$2:$M$1921,B107,'Transaction data'!$Q$2:$Q$1921,C107,'Transaction data'!$S$2:$S$1921,D107,'Transaction data'!$T$2:$T$1921,E107)</f>
        <v>192400</v>
      </c>
      <c r="H107" s="6">
        <f t="shared" si="1"/>
        <v>201600</v>
      </c>
    </row>
    <row r="108">
      <c r="A108" s="3" t="s">
        <v>7</v>
      </c>
      <c r="B108" s="3" t="s">
        <v>22</v>
      </c>
      <c r="C108" s="3" t="s">
        <v>19</v>
      </c>
      <c r="D108" s="3" t="s">
        <v>16</v>
      </c>
      <c r="E108" s="3" t="s">
        <v>12</v>
      </c>
      <c r="F108" s="3">
        <v>232100.0</v>
      </c>
      <c r="G108" s="6">
        <f>Sumifs('Transaction data'!$C$2:$C$1921,'Transaction data'!$I$2:$I$1921,A108,'Transaction data'!$M$2:$M$1921,B108,'Transaction data'!$Q$2:$Q$1921,C108,'Transaction data'!$S$2:$S$1921,D108,'Transaction data'!$T$2:$T$1921,E108)</f>
        <v>297400</v>
      </c>
      <c r="H108" s="6">
        <f t="shared" si="1"/>
        <v>-65300</v>
      </c>
    </row>
    <row r="109">
      <c r="A109" s="3" t="s">
        <v>7</v>
      </c>
      <c r="B109" s="3" t="s">
        <v>22</v>
      </c>
      <c r="C109" s="3" t="s">
        <v>19</v>
      </c>
      <c r="D109" s="3" t="s">
        <v>16</v>
      </c>
      <c r="E109" s="3" t="s">
        <v>13</v>
      </c>
      <c r="F109" s="3">
        <v>325600.0</v>
      </c>
      <c r="G109" s="6">
        <f>Sumifs('Transaction data'!$C$2:$C$1921,'Transaction data'!$I$2:$I$1921,A109,'Transaction data'!$M$2:$M$1921,B109,'Transaction data'!$Q$2:$Q$1921,C109,'Transaction data'!$S$2:$S$1921,D109,'Transaction data'!$T$2:$T$1921,E109)</f>
        <v>328400</v>
      </c>
      <c r="H109" s="6">
        <f t="shared" si="1"/>
        <v>-2800</v>
      </c>
    </row>
    <row r="110">
      <c r="A110" s="3" t="s">
        <v>7</v>
      </c>
      <c r="B110" s="3" t="s">
        <v>22</v>
      </c>
      <c r="C110" s="3" t="s">
        <v>19</v>
      </c>
      <c r="D110" s="3" t="s">
        <v>16</v>
      </c>
      <c r="E110" s="3" t="s">
        <v>14</v>
      </c>
      <c r="F110" s="3">
        <v>177700.0</v>
      </c>
      <c r="G110" s="6">
        <f>Sumifs('Transaction data'!$C$2:$C$1921,'Transaction data'!$I$2:$I$1921,A110,'Transaction data'!$M$2:$M$1921,B110,'Transaction data'!$Q$2:$Q$1921,C110,'Transaction data'!$S$2:$S$1921,D110,'Transaction data'!$T$2:$T$1921,E110)</f>
        <v>282100</v>
      </c>
      <c r="H110" s="6">
        <f t="shared" si="1"/>
        <v>-104400</v>
      </c>
    </row>
    <row r="111">
      <c r="A111" s="3" t="s">
        <v>7</v>
      </c>
      <c r="B111" s="3" t="s">
        <v>22</v>
      </c>
      <c r="C111" s="3" t="s">
        <v>19</v>
      </c>
      <c r="D111" s="3" t="s">
        <v>16</v>
      </c>
      <c r="E111" s="3" t="s">
        <v>15</v>
      </c>
      <c r="F111" s="3">
        <v>224500.0</v>
      </c>
      <c r="G111" s="6">
        <f>Sumifs('Transaction data'!$C$2:$C$1921,'Transaction data'!$I$2:$I$1921,A111,'Transaction data'!$M$2:$M$1921,B111,'Transaction data'!$Q$2:$Q$1921,C111,'Transaction data'!$S$2:$S$1921,D111,'Transaction data'!$T$2:$T$1921,E111)</f>
        <v>292900</v>
      </c>
      <c r="H111" s="6">
        <f t="shared" si="1"/>
        <v>-68400</v>
      </c>
    </row>
    <row r="112">
      <c r="A112" s="3" t="s">
        <v>7</v>
      </c>
      <c r="B112" s="3" t="s">
        <v>22</v>
      </c>
      <c r="C112" s="3" t="s">
        <v>19</v>
      </c>
      <c r="D112" s="3" t="s">
        <v>17</v>
      </c>
      <c r="E112" s="3" t="s">
        <v>11</v>
      </c>
      <c r="F112" s="3">
        <v>395400.0</v>
      </c>
      <c r="G112" s="6">
        <f>Sumifs('Transaction data'!$C$2:$C$1921,'Transaction data'!$I$2:$I$1921,A112,'Transaction data'!$M$2:$M$1921,B112,'Transaction data'!$Q$2:$Q$1921,C112,'Transaction data'!$S$2:$S$1921,D112,'Transaction data'!$T$2:$T$1921,E112)</f>
        <v>108400</v>
      </c>
      <c r="H112" s="6">
        <f t="shared" si="1"/>
        <v>287000</v>
      </c>
    </row>
    <row r="113">
      <c r="A113" s="3" t="s">
        <v>7</v>
      </c>
      <c r="B113" s="3" t="s">
        <v>22</v>
      </c>
      <c r="C113" s="3" t="s">
        <v>19</v>
      </c>
      <c r="D113" s="3" t="s">
        <v>17</v>
      </c>
      <c r="E113" s="3" t="s">
        <v>12</v>
      </c>
      <c r="F113" s="3">
        <v>393000.0</v>
      </c>
      <c r="G113" s="6">
        <f>Sumifs('Transaction data'!$C$2:$C$1921,'Transaction data'!$I$2:$I$1921,A113,'Transaction data'!$M$2:$M$1921,B113,'Transaction data'!$Q$2:$Q$1921,C113,'Transaction data'!$S$2:$S$1921,D113,'Transaction data'!$T$2:$T$1921,E113)</f>
        <v>346200</v>
      </c>
      <c r="H113" s="6">
        <f t="shared" si="1"/>
        <v>46800</v>
      </c>
    </row>
    <row r="114">
      <c r="A114" s="3" t="s">
        <v>7</v>
      </c>
      <c r="B114" s="3" t="s">
        <v>22</v>
      </c>
      <c r="C114" s="3" t="s">
        <v>19</v>
      </c>
      <c r="D114" s="3" t="s">
        <v>17</v>
      </c>
      <c r="E114" s="3" t="s">
        <v>13</v>
      </c>
      <c r="F114" s="3">
        <v>120100.0</v>
      </c>
      <c r="G114" s="6">
        <f>Sumifs('Transaction data'!$C$2:$C$1921,'Transaction data'!$I$2:$I$1921,A114,'Transaction data'!$M$2:$M$1921,B114,'Transaction data'!$Q$2:$Q$1921,C114,'Transaction data'!$S$2:$S$1921,D114,'Transaction data'!$T$2:$T$1921,E114)</f>
        <v>141200</v>
      </c>
      <c r="H114" s="6">
        <f t="shared" si="1"/>
        <v>-21100</v>
      </c>
    </row>
    <row r="115">
      <c r="A115" s="3" t="s">
        <v>7</v>
      </c>
      <c r="B115" s="3" t="s">
        <v>22</v>
      </c>
      <c r="C115" s="3" t="s">
        <v>19</v>
      </c>
      <c r="D115" s="3" t="s">
        <v>17</v>
      </c>
      <c r="E115" s="3" t="s">
        <v>14</v>
      </c>
      <c r="F115" s="3">
        <v>260700.0</v>
      </c>
      <c r="G115" s="6">
        <f>Sumifs('Transaction data'!$C$2:$C$1921,'Transaction data'!$I$2:$I$1921,A115,'Transaction data'!$M$2:$M$1921,B115,'Transaction data'!$Q$2:$Q$1921,C115,'Transaction data'!$S$2:$S$1921,D115,'Transaction data'!$T$2:$T$1921,E115)</f>
        <v>116900</v>
      </c>
      <c r="H115" s="6">
        <f t="shared" si="1"/>
        <v>143800</v>
      </c>
    </row>
    <row r="116">
      <c r="A116" s="3" t="s">
        <v>7</v>
      </c>
      <c r="B116" s="3" t="s">
        <v>22</v>
      </c>
      <c r="C116" s="3" t="s">
        <v>19</v>
      </c>
      <c r="D116" s="3" t="s">
        <v>17</v>
      </c>
      <c r="E116" s="3" t="s">
        <v>15</v>
      </c>
      <c r="F116" s="3">
        <v>180400.0</v>
      </c>
      <c r="G116" s="6">
        <f>Sumifs('Transaction data'!$C$2:$C$1921,'Transaction data'!$I$2:$I$1921,A116,'Transaction data'!$M$2:$M$1921,B116,'Transaction data'!$Q$2:$Q$1921,C116,'Transaction data'!$S$2:$S$1921,D116,'Transaction data'!$T$2:$T$1921,E116)</f>
        <v>207400</v>
      </c>
      <c r="H116" s="6">
        <f t="shared" si="1"/>
        <v>-27000</v>
      </c>
    </row>
    <row r="117">
      <c r="A117" s="3" t="s">
        <v>7</v>
      </c>
      <c r="B117" s="3" t="s">
        <v>22</v>
      </c>
      <c r="C117" s="3" t="s">
        <v>19</v>
      </c>
      <c r="D117" s="3" t="s">
        <v>18</v>
      </c>
      <c r="E117" s="3" t="s">
        <v>11</v>
      </c>
      <c r="F117" s="3">
        <v>382600.0</v>
      </c>
      <c r="G117" s="6">
        <f>Sumifs('Transaction data'!$C$2:$C$1921,'Transaction data'!$I$2:$I$1921,A117,'Transaction data'!$M$2:$M$1921,B117,'Transaction data'!$Q$2:$Q$1921,C117,'Transaction data'!$S$2:$S$1921,D117,'Transaction data'!$T$2:$T$1921,E117)</f>
        <v>420000</v>
      </c>
      <c r="H117" s="6">
        <f t="shared" si="1"/>
        <v>-37400</v>
      </c>
    </row>
    <row r="118">
      <c r="A118" s="3" t="s">
        <v>7</v>
      </c>
      <c r="B118" s="3" t="s">
        <v>22</v>
      </c>
      <c r="C118" s="3" t="s">
        <v>19</v>
      </c>
      <c r="D118" s="3" t="s">
        <v>18</v>
      </c>
      <c r="E118" s="3" t="s">
        <v>12</v>
      </c>
      <c r="F118" s="3">
        <v>112100.0</v>
      </c>
      <c r="G118" s="6">
        <f>Sumifs('Transaction data'!$C$2:$C$1921,'Transaction data'!$I$2:$I$1921,A118,'Transaction data'!$M$2:$M$1921,B118,'Transaction data'!$Q$2:$Q$1921,C118,'Transaction data'!$S$2:$S$1921,D118,'Transaction data'!$T$2:$T$1921,E118)</f>
        <v>284200</v>
      </c>
      <c r="H118" s="6">
        <f t="shared" si="1"/>
        <v>-172100</v>
      </c>
    </row>
    <row r="119">
      <c r="A119" s="3" t="s">
        <v>7</v>
      </c>
      <c r="B119" s="3" t="s">
        <v>22</v>
      </c>
      <c r="C119" s="3" t="s">
        <v>19</v>
      </c>
      <c r="D119" s="3" t="s">
        <v>18</v>
      </c>
      <c r="E119" s="3" t="s">
        <v>13</v>
      </c>
      <c r="F119" s="3">
        <v>332300.0</v>
      </c>
      <c r="G119" s="6">
        <f>Sumifs('Transaction data'!$C$2:$C$1921,'Transaction data'!$I$2:$I$1921,A119,'Transaction data'!$M$2:$M$1921,B119,'Transaction data'!$Q$2:$Q$1921,C119,'Transaction data'!$S$2:$S$1921,D119,'Transaction data'!$T$2:$T$1921,E119)</f>
        <v>273100</v>
      </c>
      <c r="H119" s="6">
        <f t="shared" si="1"/>
        <v>59200</v>
      </c>
    </row>
    <row r="120">
      <c r="A120" s="3" t="s">
        <v>7</v>
      </c>
      <c r="B120" s="3" t="s">
        <v>22</v>
      </c>
      <c r="C120" s="3" t="s">
        <v>19</v>
      </c>
      <c r="D120" s="3" t="s">
        <v>18</v>
      </c>
      <c r="E120" s="3" t="s">
        <v>14</v>
      </c>
      <c r="F120" s="3">
        <v>275400.0</v>
      </c>
      <c r="G120" s="6">
        <f>Sumifs('Transaction data'!$C$2:$C$1921,'Transaction data'!$I$2:$I$1921,A120,'Transaction data'!$M$2:$M$1921,B120,'Transaction data'!$Q$2:$Q$1921,C120,'Transaction data'!$S$2:$S$1921,D120,'Transaction data'!$T$2:$T$1921,E120)</f>
        <v>336100</v>
      </c>
      <c r="H120" s="6">
        <f t="shared" si="1"/>
        <v>-60700</v>
      </c>
    </row>
    <row r="121">
      <c r="A121" s="3" t="s">
        <v>7</v>
      </c>
      <c r="B121" s="3" t="s">
        <v>22</v>
      </c>
      <c r="C121" s="3" t="s">
        <v>19</v>
      </c>
      <c r="D121" s="3" t="s">
        <v>18</v>
      </c>
      <c r="E121" s="3" t="s">
        <v>15</v>
      </c>
      <c r="F121" s="3">
        <v>292300.0</v>
      </c>
      <c r="G121" s="6">
        <f>Sumifs('Transaction data'!$C$2:$C$1921,'Transaction data'!$I$2:$I$1921,A121,'Transaction data'!$M$2:$M$1921,B121,'Transaction data'!$Q$2:$Q$1921,C121,'Transaction data'!$S$2:$S$1921,D121,'Transaction data'!$T$2:$T$1921,E121)</f>
        <v>183000</v>
      </c>
      <c r="H121" s="6">
        <f t="shared" si="1"/>
        <v>109300</v>
      </c>
    </row>
    <row r="122">
      <c r="A122" s="3" t="s">
        <v>7</v>
      </c>
      <c r="B122" s="3" t="s">
        <v>22</v>
      </c>
      <c r="C122" s="3" t="s">
        <v>20</v>
      </c>
      <c r="D122" s="3" t="s">
        <v>10</v>
      </c>
      <c r="E122" s="3" t="s">
        <v>11</v>
      </c>
      <c r="F122" s="3">
        <v>313100.0</v>
      </c>
      <c r="G122" s="6">
        <f>Sumifs('Transaction data'!$C$2:$C$1921,'Transaction data'!$I$2:$I$1921,A122,'Transaction data'!$M$2:$M$1921,B122,'Transaction data'!$Q$2:$Q$1921,C122,'Transaction data'!$S$2:$S$1921,D122,'Transaction data'!$T$2:$T$1921,E122)</f>
        <v>226500</v>
      </c>
      <c r="H122" s="6">
        <f t="shared" si="1"/>
        <v>86600</v>
      </c>
    </row>
    <row r="123">
      <c r="A123" s="3" t="s">
        <v>7</v>
      </c>
      <c r="B123" s="3" t="s">
        <v>22</v>
      </c>
      <c r="C123" s="3" t="s">
        <v>20</v>
      </c>
      <c r="D123" s="3" t="s">
        <v>10</v>
      </c>
      <c r="E123" s="3" t="s">
        <v>12</v>
      </c>
      <c r="F123" s="3">
        <v>395000.0</v>
      </c>
      <c r="G123" s="6">
        <f>Sumifs('Transaction data'!$C$2:$C$1921,'Transaction data'!$I$2:$I$1921,A123,'Transaction data'!$M$2:$M$1921,B123,'Transaction data'!$Q$2:$Q$1921,C123,'Transaction data'!$S$2:$S$1921,D123,'Transaction data'!$T$2:$T$1921,E123)</f>
        <v>426100</v>
      </c>
      <c r="H123" s="6">
        <f t="shared" si="1"/>
        <v>-31100</v>
      </c>
    </row>
    <row r="124">
      <c r="A124" s="3" t="s">
        <v>7</v>
      </c>
      <c r="B124" s="3" t="s">
        <v>22</v>
      </c>
      <c r="C124" s="3" t="s">
        <v>20</v>
      </c>
      <c r="D124" s="3" t="s">
        <v>10</v>
      </c>
      <c r="E124" s="3" t="s">
        <v>13</v>
      </c>
      <c r="F124" s="3">
        <v>162700.0</v>
      </c>
      <c r="G124" s="6">
        <f>Sumifs('Transaction data'!$C$2:$C$1921,'Transaction data'!$I$2:$I$1921,A124,'Transaction data'!$M$2:$M$1921,B124,'Transaction data'!$Q$2:$Q$1921,C124,'Transaction data'!$S$2:$S$1921,D124,'Transaction data'!$T$2:$T$1921,E124)</f>
        <v>177200</v>
      </c>
      <c r="H124" s="6">
        <f t="shared" si="1"/>
        <v>-14500</v>
      </c>
    </row>
    <row r="125">
      <c r="A125" s="3" t="s">
        <v>7</v>
      </c>
      <c r="B125" s="3" t="s">
        <v>22</v>
      </c>
      <c r="C125" s="3" t="s">
        <v>20</v>
      </c>
      <c r="D125" s="3" t="s">
        <v>10</v>
      </c>
      <c r="E125" s="3" t="s">
        <v>14</v>
      </c>
      <c r="F125" s="3">
        <v>336700.0</v>
      </c>
      <c r="G125" s="6">
        <f>Sumifs('Transaction data'!$C$2:$C$1921,'Transaction data'!$I$2:$I$1921,A125,'Transaction data'!$M$2:$M$1921,B125,'Transaction data'!$Q$2:$Q$1921,C125,'Transaction data'!$S$2:$S$1921,D125,'Transaction data'!$T$2:$T$1921,E125)</f>
        <v>511600</v>
      </c>
      <c r="H125" s="6">
        <f t="shared" si="1"/>
        <v>-174900</v>
      </c>
    </row>
    <row r="126">
      <c r="A126" s="3" t="s">
        <v>7</v>
      </c>
      <c r="B126" s="3" t="s">
        <v>22</v>
      </c>
      <c r="C126" s="3" t="s">
        <v>20</v>
      </c>
      <c r="D126" s="3" t="s">
        <v>10</v>
      </c>
      <c r="E126" s="3" t="s">
        <v>15</v>
      </c>
      <c r="F126" s="3">
        <v>234500.0</v>
      </c>
      <c r="G126" s="6">
        <f>Sumifs('Transaction data'!$C$2:$C$1921,'Transaction data'!$I$2:$I$1921,A126,'Transaction data'!$M$2:$M$1921,B126,'Transaction data'!$Q$2:$Q$1921,C126,'Transaction data'!$S$2:$S$1921,D126,'Transaction data'!$T$2:$T$1921,E126)</f>
        <v>187100</v>
      </c>
      <c r="H126" s="6">
        <f t="shared" si="1"/>
        <v>47400</v>
      </c>
    </row>
    <row r="127">
      <c r="A127" s="3" t="s">
        <v>7</v>
      </c>
      <c r="B127" s="3" t="s">
        <v>22</v>
      </c>
      <c r="C127" s="3" t="s">
        <v>20</v>
      </c>
      <c r="D127" s="3" t="s">
        <v>16</v>
      </c>
      <c r="E127" s="3" t="s">
        <v>11</v>
      </c>
      <c r="F127" s="3">
        <v>197800.0</v>
      </c>
      <c r="G127" s="6">
        <f>Sumifs('Transaction data'!$C$2:$C$1921,'Transaction data'!$I$2:$I$1921,A127,'Transaction data'!$M$2:$M$1921,B127,'Transaction data'!$Q$2:$Q$1921,C127,'Transaction data'!$S$2:$S$1921,D127,'Transaction data'!$T$2:$T$1921,E127)</f>
        <v>464700</v>
      </c>
      <c r="H127" s="6">
        <f t="shared" si="1"/>
        <v>-266900</v>
      </c>
    </row>
    <row r="128">
      <c r="A128" s="3" t="s">
        <v>7</v>
      </c>
      <c r="B128" s="3" t="s">
        <v>22</v>
      </c>
      <c r="C128" s="3" t="s">
        <v>20</v>
      </c>
      <c r="D128" s="3" t="s">
        <v>16</v>
      </c>
      <c r="E128" s="3" t="s">
        <v>12</v>
      </c>
      <c r="F128" s="3">
        <v>374800.0</v>
      </c>
      <c r="G128" s="6">
        <f>Sumifs('Transaction data'!$C$2:$C$1921,'Transaction data'!$I$2:$I$1921,A128,'Transaction data'!$M$2:$M$1921,B128,'Transaction data'!$Q$2:$Q$1921,C128,'Transaction data'!$S$2:$S$1921,D128,'Transaction data'!$T$2:$T$1921,E128)</f>
        <v>176800</v>
      </c>
      <c r="H128" s="6">
        <f t="shared" si="1"/>
        <v>198000</v>
      </c>
    </row>
    <row r="129">
      <c r="A129" s="3" t="s">
        <v>7</v>
      </c>
      <c r="B129" s="3" t="s">
        <v>22</v>
      </c>
      <c r="C129" s="3" t="s">
        <v>20</v>
      </c>
      <c r="D129" s="3" t="s">
        <v>16</v>
      </c>
      <c r="E129" s="3" t="s">
        <v>13</v>
      </c>
      <c r="F129" s="3">
        <v>288600.0</v>
      </c>
      <c r="G129" s="6">
        <f>Sumifs('Transaction data'!$C$2:$C$1921,'Transaction data'!$I$2:$I$1921,A129,'Transaction data'!$M$2:$M$1921,B129,'Transaction data'!$Q$2:$Q$1921,C129,'Transaction data'!$S$2:$S$1921,D129,'Transaction data'!$T$2:$T$1921,E129)</f>
        <v>449000</v>
      </c>
      <c r="H129" s="6">
        <f t="shared" si="1"/>
        <v>-160400</v>
      </c>
    </row>
    <row r="130">
      <c r="A130" s="3" t="s">
        <v>7</v>
      </c>
      <c r="B130" s="3" t="s">
        <v>22</v>
      </c>
      <c r="C130" s="3" t="s">
        <v>20</v>
      </c>
      <c r="D130" s="3" t="s">
        <v>16</v>
      </c>
      <c r="E130" s="3" t="s">
        <v>14</v>
      </c>
      <c r="F130" s="3">
        <v>364500.0</v>
      </c>
      <c r="G130" s="6">
        <f>Sumifs('Transaction data'!$C$2:$C$1921,'Transaction data'!$I$2:$I$1921,A130,'Transaction data'!$M$2:$M$1921,B130,'Transaction data'!$Q$2:$Q$1921,C130,'Transaction data'!$S$2:$S$1921,D130,'Transaction data'!$T$2:$T$1921,E130)</f>
        <v>185600</v>
      </c>
      <c r="H130" s="6">
        <f t="shared" si="1"/>
        <v>178900</v>
      </c>
    </row>
    <row r="131">
      <c r="A131" s="3" t="s">
        <v>7</v>
      </c>
      <c r="B131" s="3" t="s">
        <v>22</v>
      </c>
      <c r="C131" s="3" t="s">
        <v>20</v>
      </c>
      <c r="D131" s="3" t="s">
        <v>16</v>
      </c>
      <c r="E131" s="3" t="s">
        <v>15</v>
      </c>
      <c r="F131" s="3">
        <v>189300.0</v>
      </c>
      <c r="G131" s="6">
        <f>Sumifs('Transaction data'!$C$2:$C$1921,'Transaction data'!$I$2:$I$1921,A131,'Transaction data'!$M$2:$M$1921,B131,'Transaction data'!$Q$2:$Q$1921,C131,'Transaction data'!$S$2:$S$1921,D131,'Transaction data'!$T$2:$T$1921,E131)</f>
        <v>303200</v>
      </c>
      <c r="H131" s="6">
        <f t="shared" si="1"/>
        <v>-113900</v>
      </c>
    </row>
    <row r="132">
      <c r="A132" s="3" t="s">
        <v>7</v>
      </c>
      <c r="B132" s="3" t="s">
        <v>22</v>
      </c>
      <c r="C132" s="3" t="s">
        <v>20</v>
      </c>
      <c r="D132" s="3" t="s">
        <v>17</v>
      </c>
      <c r="E132" s="3" t="s">
        <v>11</v>
      </c>
      <c r="F132" s="3">
        <v>373100.0</v>
      </c>
      <c r="G132" s="6">
        <f>Sumifs('Transaction data'!$C$2:$C$1921,'Transaction data'!$I$2:$I$1921,A132,'Transaction data'!$M$2:$M$1921,B132,'Transaction data'!$Q$2:$Q$1921,C132,'Transaction data'!$S$2:$S$1921,D132,'Transaction data'!$T$2:$T$1921,E132)</f>
        <v>432500</v>
      </c>
      <c r="H132" s="6">
        <f t="shared" si="1"/>
        <v>-59400</v>
      </c>
    </row>
    <row r="133">
      <c r="A133" s="3" t="s">
        <v>7</v>
      </c>
      <c r="B133" s="3" t="s">
        <v>22</v>
      </c>
      <c r="C133" s="3" t="s">
        <v>20</v>
      </c>
      <c r="D133" s="3" t="s">
        <v>17</v>
      </c>
      <c r="E133" s="3" t="s">
        <v>12</v>
      </c>
      <c r="F133" s="3">
        <v>121800.0</v>
      </c>
      <c r="G133" s="6">
        <f>Sumifs('Transaction data'!$C$2:$C$1921,'Transaction data'!$I$2:$I$1921,A133,'Transaction data'!$M$2:$M$1921,B133,'Transaction data'!$Q$2:$Q$1921,C133,'Transaction data'!$S$2:$S$1921,D133,'Transaction data'!$T$2:$T$1921,E133)</f>
        <v>238700</v>
      </c>
      <c r="H133" s="6">
        <f t="shared" si="1"/>
        <v>-116900</v>
      </c>
    </row>
    <row r="134">
      <c r="A134" s="3" t="s">
        <v>7</v>
      </c>
      <c r="B134" s="3" t="s">
        <v>22</v>
      </c>
      <c r="C134" s="3" t="s">
        <v>20</v>
      </c>
      <c r="D134" s="3" t="s">
        <v>17</v>
      </c>
      <c r="E134" s="3" t="s">
        <v>13</v>
      </c>
      <c r="F134" s="3">
        <v>327800.0</v>
      </c>
      <c r="G134" s="6">
        <f>Sumifs('Transaction data'!$C$2:$C$1921,'Transaction data'!$I$2:$I$1921,A134,'Transaction data'!$M$2:$M$1921,B134,'Transaction data'!$Q$2:$Q$1921,C134,'Transaction data'!$S$2:$S$1921,D134,'Transaction data'!$T$2:$T$1921,E134)</f>
        <v>217900</v>
      </c>
      <c r="H134" s="6">
        <f t="shared" si="1"/>
        <v>109900</v>
      </c>
    </row>
    <row r="135">
      <c r="A135" s="3" t="s">
        <v>7</v>
      </c>
      <c r="B135" s="3" t="s">
        <v>22</v>
      </c>
      <c r="C135" s="3" t="s">
        <v>20</v>
      </c>
      <c r="D135" s="3" t="s">
        <v>17</v>
      </c>
      <c r="E135" s="3" t="s">
        <v>14</v>
      </c>
      <c r="F135" s="3">
        <v>342700.0</v>
      </c>
      <c r="G135" s="6">
        <f>Sumifs('Transaction data'!$C$2:$C$1921,'Transaction data'!$I$2:$I$1921,A135,'Transaction data'!$M$2:$M$1921,B135,'Transaction data'!$Q$2:$Q$1921,C135,'Transaction data'!$S$2:$S$1921,D135,'Transaction data'!$T$2:$T$1921,E135)</f>
        <v>109800</v>
      </c>
      <c r="H135" s="6">
        <f t="shared" si="1"/>
        <v>232900</v>
      </c>
    </row>
    <row r="136">
      <c r="A136" s="3" t="s">
        <v>7</v>
      </c>
      <c r="B136" s="3" t="s">
        <v>22</v>
      </c>
      <c r="C136" s="3" t="s">
        <v>20</v>
      </c>
      <c r="D136" s="3" t="s">
        <v>17</v>
      </c>
      <c r="E136" s="3" t="s">
        <v>15</v>
      </c>
      <c r="F136" s="3">
        <v>114800.0</v>
      </c>
      <c r="G136" s="6">
        <f>Sumifs('Transaction data'!$C$2:$C$1921,'Transaction data'!$I$2:$I$1921,A136,'Transaction data'!$M$2:$M$1921,B136,'Transaction data'!$Q$2:$Q$1921,C136,'Transaction data'!$S$2:$S$1921,D136,'Transaction data'!$T$2:$T$1921,E136)</f>
        <v>123000</v>
      </c>
      <c r="H136" s="6">
        <f t="shared" si="1"/>
        <v>-8200</v>
      </c>
    </row>
    <row r="137">
      <c r="A137" s="3" t="s">
        <v>7</v>
      </c>
      <c r="B137" s="3" t="s">
        <v>22</v>
      </c>
      <c r="C137" s="3" t="s">
        <v>20</v>
      </c>
      <c r="D137" s="3" t="s">
        <v>18</v>
      </c>
      <c r="E137" s="3" t="s">
        <v>11</v>
      </c>
      <c r="F137" s="3">
        <v>152500.0</v>
      </c>
      <c r="G137" s="6">
        <f>Sumifs('Transaction data'!$C$2:$C$1921,'Transaction data'!$I$2:$I$1921,A137,'Transaction data'!$M$2:$M$1921,B137,'Transaction data'!$Q$2:$Q$1921,C137,'Transaction data'!$S$2:$S$1921,D137,'Transaction data'!$T$2:$T$1921,E137)</f>
        <v>199800</v>
      </c>
      <c r="H137" s="6">
        <f t="shared" si="1"/>
        <v>-47300</v>
      </c>
    </row>
    <row r="138">
      <c r="A138" s="3" t="s">
        <v>7</v>
      </c>
      <c r="B138" s="3" t="s">
        <v>22</v>
      </c>
      <c r="C138" s="3" t="s">
        <v>20</v>
      </c>
      <c r="D138" s="3" t="s">
        <v>18</v>
      </c>
      <c r="E138" s="3" t="s">
        <v>12</v>
      </c>
      <c r="F138" s="3">
        <v>341200.0</v>
      </c>
      <c r="G138" s="6">
        <f>Sumifs('Transaction data'!$C$2:$C$1921,'Transaction data'!$I$2:$I$1921,A138,'Transaction data'!$M$2:$M$1921,B138,'Transaction data'!$Q$2:$Q$1921,C138,'Transaction data'!$S$2:$S$1921,D138,'Transaction data'!$T$2:$T$1921,E138)</f>
        <v>100900</v>
      </c>
      <c r="H138" s="6">
        <f t="shared" si="1"/>
        <v>240300</v>
      </c>
    </row>
    <row r="139">
      <c r="A139" s="3" t="s">
        <v>7</v>
      </c>
      <c r="B139" s="3" t="s">
        <v>22</v>
      </c>
      <c r="C139" s="3" t="s">
        <v>20</v>
      </c>
      <c r="D139" s="3" t="s">
        <v>18</v>
      </c>
      <c r="E139" s="3" t="s">
        <v>13</v>
      </c>
      <c r="F139" s="3">
        <v>321600.0</v>
      </c>
      <c r="G139" s="6">
        <f>Sumifs('Transaction data'!$C$2:$C$1921,'Transaction data'!$I$2:$I$1921,A139,'Transaction data'!$M$2:$M$1921,B139,'Transaction data'!$Q$2:$Q$1921,C139,'Transaction data'!$S$2:$S$1921,D139,'Transaction data'!$T$2:$T$1921,E139)</f>
        <v>443600</v>
      </c>
      <c r="H139" s="6">
        <f t="shared" si="1"/>
        <v>-122000</v>
      </c>
    </row>
    <row r="140">
      <c r="A140" s="3" t="s">
        <v>7</v>
      </c>
      <c r="B140" s="3" t="s">
        <v>22</v>
      </c>
      <c r="C140" s="3" t="s">
        <v>20</v>
      </c>
      <c r="D140" s="3" t="s">
        <v>18</v>
      </c>
      <c r="E140" s="3" t="s">
        <v>14</v>
      </c>
      <c r="F140" s="3">
        <v>239300.0</v>
      </c>
      <c r="G140" s="6">
        <f>Sumifs('Transaction data'!$C$2:$C$1921,'Transaction data'!$I$2:$I$1921,A140,'Transaction data'!$M$2:$M$1921,B140,'Transaction data'!$Q$2:$Q$1921,C140,'Transaction data'!$S$2:$S$1921,D140,'Transaction data'!$T$2:$T$1921,E140)</f>
        <v>165900</v>
      </c>
      <c r="H140" s="6">
        <f t="shared" si="1"/>
        <v>73400</v>
      </c>
    </row>
    <row r="141">
      <c r="A141" s="3" t="s">
        <v>7</v>
      </c>
      <c r="B141" s="3" t="s">
        <v>22</v>
      </c>
      <c r="C141" s="3" t="s">
        <v>20</v>
      </c>
      <c r="D141" s="3" t="s">
        <v>18</v>
      </c>
      <c r="E141" s="3" t="s">
        <v>15</v>
      </c>
      <c r="F141" s="3">
        <v>318300.0</v>
      </c>
      <c r="G141" s="6">
        <f>Sumifs('Transaction data'!$C$2:$C$1921,'Transaction data'!$I$2:$I$1921,A141,'Transaction data'!$M$2:$M$1921,B141,'Transaction data'!$Q$2:$Q$1921,C141,'Transaction data'!$S$2:$S$1921,D141,'Transaction data'!$T$2:$T$1921,E141)</f>
        <v>316200</v>
      </c>
      <c r="H141" s="6">
        <f t="shared" si="1"/>
        <v>2100</v>
      </c>
    </row>
    <row r="142">
      <c r="A142" s="3" t="s">
        <v>7</v>
      </c>
      <c r="B142" s="3" t="s">
        <v>22</v>
      </c>
      <c r="C142" s="3" t="s">
        <v>21</v>
      </c>
      <c r="D142" s="3" t="s">
        <v>10</v>
      </c>
      <c r="E142" s="3" t="s">
        <v>11</v>
      </c>
      <c r="F142" s="3">
        <v>332300.0</v>
      </c>
      <c r="G142" s="6">
        <f>Sumifs('Transaction data'!$C$2:$C$1921,'Transaction data'!$I$2:$I$1921,A142,'Transaction data'!$M$2:$M$1921,B142,'Transaction data'!$Q$2:$Q$1921,C142,'Transaction data'!$S$2:$S$1921,D142,'Transaction data'!$T$2:$T$1921,E142)</f>
        <v>156600</v>
      </c>
      <c r="H142" s="6">
        <f t="shared" si="1"/>
        <v>175700</v>
      </c>
    </row>
    <row r="143">
      <c r="A143" s="3" t="s">
        <v>7</v>
      </c>
      <c r="B143" s="3" t="s">
        <v>22</v>
      </c>
      <c r="C143" s="3" t="s">
        <v>21</v>
      </c>
      <c r="D143" s="3" t="s">
        <v>10</v>
      </c>
      <c r="E143" s="3" t="s">
        <v>12</v>
      </c>
      <c r="F143" s="3">
        <v>321200.0</v>
      </c>
      <c r="G143" s="6">
        <f>Sumifs('Transaction data'!$C$2:$C$1921,'Transaction data'!$I$2:$I$1921,A143,'Transaction data'!$M$2:$M$1921,B143,'Transaction data'!$Q$2:$Q$1921,C143,'Transaction data'!$S$2:$S$1921,D143,'Transaction data'!$T$2:$T$1921,E143)</f>
        <v>393800</v>
      </c>
      <c r="H143" s="6">
        <f t="shared" si="1"/>
        <v>-72600</v>
      </c>
    </row>
    <row r="144">
      <c r="A144" s="3" t="s">
        <v>7</v>
      </c>
      <c r="B144" s="3" t="s">
        <v>22</v>
      </c>
      <c r="C144" s="3" t="s">
        <v>21</v>
      </c>
      <c r="D144" s="3" t="s">
        <v>10</v>
      </c>
      <c r="E144" s="3" t="s">
        <v>13</v>
      </c>
      <c r="F144" s="3">
        <v>125500.0</v>
      </c>
      <c r="G144" s="6">
        <f>Sumifs('Transaction data'!$C$2:$C$1921,'Transaction data'!$I$2:$I$1921,A144,'Transaction data'!$M$2:$M$1921,B144,'Transaction data'!$Q$2:$Q$1921,C144,'Transaction data'!$S$2:$S$1921,D144,'Transaction data'!$T$2:$T$1921,E144)</f>
        <v>277300</v>
      </c>
      <c r="H144" s="6">
        <f t="shared" si="1"/>
        <v>-151800</v>
      </c>
    </row>
    <row r="145">
      <c r="A145" s="3" t="s">
        <v>7</v>
      </c>
      <c r="B145" s="3" t="s">
        <v>22</v>
      </c>
      <c r="C145" s="3" t="s">
        <v>21</v>
      </c>
      <c r="D145" s="3" t="s">
        <v>10</v>
      </c>
      <c r="E145" s="3" t="s">
        <v>14</v>
      </c>
      <c r="F145" s="3">
        <v>393900.0</v>
      </c>
      <c r="G145" s="6">
        <f>Sumifs('Transaction data'!$C$2:$C$1921,'Transaction data'!$I$2:$I$1921,A145,'Transaction data'!$M$2:$M$1921,B145,'Transaction data'!$Q$2:$Q$1921,C145,'Transaction data'!$S$2:$S$1921,D145,'Transaction data'!$T$2:$T$1921,E145)</f>
        <v>502100</v>
      </c>
      <c r="H145" s="6">
        <f t="shared" si="1"/>
        <v>-108200</v>
      </c>
    </row>
    <row r="146">
      <c r="A146" s="3" t="s">
        <v>7</v>
      </c>
      <c r="B146" s="3" t="s">
        <v>22</v>
      </c>
      <c r="C146" s="3" t="s">
        <v>21</v>
      </c>
      <c r="D146" s="3" t="s">
        <v>10</v>
      </c>
      <c r="E146" s="3" t="s">
        <v>15</v>
      </c>
      <c r="F146" s="3">
        <v>190300.0</v>
      </c>
      <c r="G146" s="6">
        <f>Sumifs('Transaction data'!$C$2:$C$1921,'Transaction data'!$I$2:$I$1921,A146,'Transaction data'!$M$2:$M$1921,B146,'Transaction data'!$Q$2:$Q$1921,C146,'Transaction data'!$S$2:$S$1921,D146,'Transaction data'!$T$2:$T$1921,E146)</f>
        <v>168200</v>
      </c>
      <c r="H146" s="6">
        <f t="shared" si="1"/>
        <v>22100</v>
      </c>
    </row>
    <row r="147">
      <c r="A147" s="3" t="s">
        <v>7</v>
      </c>
      <c r="B147" s="3" t="s">
        <v>22</v>
      </c>
      <c r="C147" s="3" t="s">
        <v>21</v>
      </c>
      <c r="D147" s="3" t="s">
        <v>16</v>
      </c>
      <c r="E147" s="3" t="s">
        <v>11</v>
      </c>
      <c r="F147" s="3">
        <v>207800.0</v>
      </c>
      <c r="G147" s="6">
        <f>Sumifs('Transaction data'!$C$2:$C$1921,'Transaction data'!$I$2:$I$1921,A147,'Transaction data'!$M$2:$M$1921,B147,'Transaction data'!$Q$2:$Q$1921,C147,'Transaction data'!$S$2:$S$1921,D147,'Transaction data'!$T$2:$T$1921,E147)</f>
        <v>345400</v>
      </c>
      <c r="H147" s="6">
        <f t="shared" si="1"/>
        <v>-137600</v>
      </c>
    </row>
    <row r="148">
      <c r="A148" s="3" t="s">
        <v>7</v>
      </c>
      <c r="B148" s="3" t="s">
        <v>22</v>
      </c>
      <c r="C148" s="3" t="s">
        <v>21</v>
      </c>
      <c r="D148" s="3" t="s">
        <v>16</v>
      </c>
      <c r="E148" s="3" t="s">
        <v>12</v>
      </c>
      <c r="F148" s="3">
        <v>131100.0</v>
      </c>
      <c r="G148" s="6">
        <f>Sumifs('Transaction data'!$C$2:$C$1921,'Transaction data'!$I$2:$I$1921,A148,'Transaction data'!$M$2:$M$1921,B148,'Transaction data'!$Q$2:$Q$1921,C148,'Transaction data'!$S$2:$S$1921,D148,'Transaction data'!$T$2:$T$1921,E148)</f>
        <v>311400</v>
      </c>
      <c r="H148" s="6">
        <f t="shared" si="1"/>
        <v>-180300</v>
      </c>
    </row>
    <row r="149">
      <c r="A149" s="3" t="s">
        <v>7</v>
      </c>
      <c r="B149" s="3" t="s">
        <v>22</v>
      </c>
      <c r="C149" s="3" t="s">
        <v>21</v>
      </c>
      <c r="D149" s="3" t="s">
        <v>16</v>
      </c>
      <c r="E149" s="3" t="s">
        <v>13</v>
      </c>
      <c r="F149" s="3">
        <v>131900.0</v>
      </c>
      <c r="G149" s="6">
        <f>Sumifs('Transaction data'!$C$2:$C$1921,'Transaction data'!$I$2:$I$1921,A149,'Transaction data'!$M$2:$M$1921,B149,'Transaction data'!$Q$2:$Q$1921,C149,'Transaction data'!$S$2:$S$1921,D149,'Transaction data'!$T$2:$T$1921,E149)</f>
        <v>266400</v>
      </c>
      <c r="H149" s="6">
        <f t="shared" si="1"/>
        <v>-134500</v>
      </c>
    </row>
    <row r="150">
      <c r="A150" s="3" t="s">
        <v>7</v>
      </c>
      <c r="B150" s="3" t="s">
        <v>22</v>
      </c>
      <c r="C150" s="3" t="s">
        <v>21</v>
      </c>
      <c r="D150" s="3" t="s">
        <v>16</v>
      </c>
      <c r="E150" s="3" t="s">
        <v>14</v>
      </c>
      <c r="F150" s="3">
        <v>117000.0</v>
      </c>
      <c r="G150" s="6">
        <f>Sumifs('Transaction data'!$C$2:$C$1921,'Transaction data'!$I$2:$I$1921,A150,'Transaction data'!$M$2:$M$1921,B150,'Transaction data'!$Q$2:$Q$1921,C150,'Transaction data'!$S$2:$S$1921,D150,'Transaction data'!$T$2:$T$1921,E150)</f>
        <v>292200</v>
      </c>
      <c r="H150" s="6">
        <f t="shared" si="1"/>
        <v>-175200</v>
      </c>
    </row>
    <row r="151">
      <c r="A151" s="3" t="s">
        <v>7</v>
      </c>
      <c r="B151" s="3" t="s">
        <v>22</v>
      </c>
      <c r="C151" s="3" t="s">
        <v>21</v>
      </c>
      <c r="D151" s="3" t="s">
        <v>16</v>
      </c>
      <c r="E151" s="3" t="s">
        <v>15</v>
      </c>
      <c r="F151" s="3">
        <v>334700.0</v>
      </c>
      <c r="G151" s="6">
        <f>Sumifs('Transaction data'!$C$2:$C$1921,'Transaction data'!$I$2:$I$1921,A151,'Transaction data'!$M$2:$M$1921,B151,'Transaction data'!$Q$2:$Q$1921,C151,'Transaction data'!$S$2:$S$1921,D151,'Transaction data'!$T$2:$T$1921,E151)</f>
        <v>130100</v>
      </c>
      <c r="H151" s="6">
        <f t="shared" si="1"/>
        <v>204600</v>
      </c>
    </row>
    <row r="152">
      <c r="A152" s="3" t="s">
        <v>7</v>
      </c>
      <c r="B152" s="3" t="s">
        <v>22</v>
      </c>
      <c r="C152" s="3" t="s">
        <v>21</v>
      </c>
      <c r="D152" s="3" t="s">
        <v>17</v>
      </c>
      <c r="E152" s="3" t="s">
        <v>11</v>
      </c>
      <c r="F152" s="3">
        <v>138400.0</v>
      </c>
      <c r="G152" s="6">
        <f>Sumifs('Transaction data'!$C$2:$C$1921,'Transaction data'!$I$2:$I$1921,A152,'Transaction data'!$M$2:$M$1921,B152,'Transaction data'!$Q$2:$Q$1921,C152,'Transaction data'!$S$2:$S$1921,D152,'Transaction data'!$T$2:$T$1921,E152)</f>
        <v>284500</v>
      </c>
      <c r="H152" s="6">
        <f t="shared" si="1"/>
        <v>-146100</v>
      </c>
    </row>
    <row r="153">
      <c r="A153" s="3" t="s">
        <v>7</v>
      </c>
      <c r="B153" s="3" t="s">
        <v>22</v>
      </c>
      <c r="C153" s="3" t="s">
        <v>21</v>
      </c>
      <c r="D153" s="3" t="s">
        <v>17</v>
      </c>
      <c r="E153" s="3" t="s">
        <v>12</v>
      </c>
      <c r="F153" s="3">
        <v>116500.0</v>
      </c>
      <c r="G153" s="6">
        <f>Sumifs('Transaction data'!$C$2:$C$1921,'Transaction data'!$I$2:$I$1921,A153,'Transaction data'!$M$2:$M$1921,B153,'Transaction data'!$Q$2:$Q$1921,C153,'Transaction data'!$S$2:$S$1921,D153,'Transaction data'!$T$2:$T$1921,E153)</f>
        <v>462400</v>
      </c>
      <c r="H153" s="6">
        <f t="shared" si="1"/>
        <v>-345900</v>
      </c>
    </row>
    <row r="154">
      <c r="A154" s="3" t="s">
        <v>7</v>
      </c>
      <c r="B154" s="3" t="s">
        <v>22</v>
      </c>
      <c r="C154" s="3" t="s">
        <v>21</v>
      </c>
      <c r="D154" s="3" t="s">
        <v>17</v>
      </c>
      <c r="E154" s="3" t="s">
        <v>13</v>
      </c>
      <c r="F154" s="3">
        <v>241800.0</v>
      </c>
      <c r="G154" s="6">
        <f>Sumifs('Transaction data'!$C$2:$C$1921,'Transaction data'!$I$2:$I$1921,A154,'Transaction data'!$M$2:$M$1921,B154,'Transaction data'!$Q$2:$Q$1921,C154,'Transaction data'!$S$2:$S$1921,D154,'Transaction data'!$T$2:$T$1921,E154)</f>
        <v>328400</v>
      </c>
      <c r="H154" s="6">
        <f t="shared" si="1"/>
        <v>-86600</v>
      </c>
    </row>
    <row r="155">
      <c r="A155" s="3" t="s">
        <v>7</v>
      </c>
      <c r="B155" s="3" t="s">
        <v>22</v>
      </c>
      <c r="C155" s="3" t="s">
        <v>21</v>
      </c>
      <c r="D155" s="3" t="s">
        <v>17</v>
      </c>
      <c r="E155" s="3" t="s">
        <v>14</v>
      </c>
      <c r="F155" s="3">
        <v>243400.0</v>
      </c>
      <c r="G155" s="6">
        <f>Sumifs('Transaction data'!$C$2:$C$1921,'Transaction data'!$I$2:$I$1921,A155,'Transaction data'!$M$2:$M$1921,B155,'Transaction data'!$Q$2:$Q$1921,C155,'Transaction data'!$S$2:$S$1921,D155,'Transaction data'!$T$2:$T$1921,E155)</f>
        <v>257500</v>
      </c>
      <c r="H155" s="6">
        <f t="shared" si="1"/>
        <v>-14100</v>
      </c>
    </row>
    <row r="156">
      <c r="A156" s="3" t="s">
        <v>7</v>
      </c>
      <c r="B156" s="3" t="s">
        <v>22</v>
      </c>
      <c r="C156" s="3" t="s">
        <v>21</v>
      </c>
      <c r="D156" s="3" t="s">
        <v>17</v>
      </c>
      <c r="E156" s="3" t="s">
        <v>15</v>
      </c>
      <c r="F156" s="3">
        <v>285300.0</v>
      </c>
      <c r="G156" s="6">
        <f>Sumifs('Transaction data'!$C$2:$C$1921,'Transaction data'!$I$2:$I$1921,A156,'Transaction data'!$M$2:$M$1921,B156,'Transaction data'!$Q$2:$Q$1921,C156,'Transaction data'!$S$2:$S$1921,D156,'Transaction data'!$T$2:$T$1921,E156)</f>
        <v>496100</v>
      </c>
      <c r="H156" s="6">
        <f t="shared" si="1"/>
        <v>-210800</v>
      </c>
    </row>
    <row r="157">
      <c r="A157" s="3" t="s">
        <v>7</v>
      </c>
      <c r="B157" s="3" t="s">
        <v>22</v>
      </c>
      <c r="C157" s="3" t="s">
        <v>21</v>
      </c>
      <c r="D157" s="3" t="s">
        <v>18</v>
      </c>
      <c r="E157" s="3" t="s">
        <v>11</v>
      </c>
      <c r="F157" s="3">
        <v>351500.0</v>
      </c>
      <c r="G157" s="6">
        <f>Sumifs('Transaction data'!$C$2:$C$1921,'Transaction data'!$I$2:$I$1921,A157,'Transaction data'!$M$2:$M$1921,B157,'Transaction data'!$Q$2:$Q$1921,C157,'Transaction data'!$S$2:$S$1921,D157,'Transaction data'!$T$2:$T$1921,E157)</f>
        <v>316000</v>
      </c>
      <c r="H157" s="6">
        <f t="shared" si="1"/>
        <v>35500</v>
      </c>
    </row>
    <row r="158">
      <c r="A158" s="3" t="s">
        <v>7</v>
      </c>
      <c r="B158" s="3" t="s">
        <v>22</v>
      </c>
      <c r="C158" s="3" t="s">
        <v>21</v>
      </c>
      <c r="D158" s="3" t="s">
        <v>18</v>
      </c>
      <c r="E158" s="3" t="s">
        <v>12</v>
      </c>
      <c r="F158" s="3">
        <v>259500.0</v>
      </c>
      <c r="G158" s="6">
        <f>Sumifs('Transaction data'!$C$2:$C$1921,'Transaction data'!$I$2:$I$1921,A158,'Transaction data'!$M$2:$M$1921,B158,'Transaction data'!$Q$2:$Q$1921,C158,'Transaction data'!$S$2:$S$1921,D158,'Transaction data'!$T$2:$T$1921,E158)</f>
        <v>133800</v>
      </c>
      <c r="H158" s="6">
        <f t="shared" si="1"/>
        <v>125700</v>
      </c>
    </row>
    <row r="159">
      <c r="A159" s="3" t="s">
        <v>7</v>
      </c>
      <c r="B159" s="3" t="s">
        <v>22</v>
      </c>
      <c r="C159" s="3" t="s">
        <v>21</v>
      </c>
      <c r="D159" s="3" t="s">
        <v>18</v>
      </c>
      <c r="E159" s="3" t="s">
        <v>13</v>
      </c>
      <c r="F159" s="3">
        <v>161900.0</v>
      </c>
      <c r="G159" s="6">
        <f>Sumifs('Transaction data'!$C$2:$C$1921,'Transaction data'!$I$2:$I$1921,A159,'Transaction data'!$M$2:$M$1921,B159,'Transaction data'!$Q$2:$Q$1921,C159,'Transaction data'!$S$2:$S$1921,D159,'Transaction data'!$T$2:$T$1921,E159)</f>
        <v>277000</v>
      </c>
      <c r="H159" s="6">
        <f t="shared" si="1"/>
        <v>-115100</v>
      </c>
    </row>
    <row r="160">
      <c r="A160" s="3" t="s">
        <v>7</v>
      </c>
      <c r="B160" s="3" t="s">
        <v>22</v>
      </c>
      <c r="C160" s="3" t="s">
        <v>21</v>
      </c>
      <c r="D160" s="3" t="s">
        <v>18</v>
      </c>
      <c r="E160" s="3" t="s">
        <v>14</v>
      </c>
      <c r="F160" s="3">
        <v>165000.0</v>
      </c>
      <c r="G160" s="6">
        <f>Sumifs('Transaction data'!$C$2:$C$1921,'Transaction data'!$I$2:$I$1921,A160,'Transaction data'!$M$2:$M$1921,B160,'Transaction data'!$Q$2:$Q$1921,C160,'Transaction data'!$S$2:$S$1921,D160,'Transaction data'!$T$2:$T$1921,E160)</f>
        <v>705500</v>
      </c>
      <c r="H160" s="6">
        <f t="shared" si="1"/>
        <v>-540500</v>
      </c>
    </row>
    <row r="161">
      <c r="A161" s="3" t="s">
        <v>7</v>
      </c>
      <c r="B161" s="3" t="s">
        <v>22</v>
      </c>
      <c r="C161" s="3" t="s">
        <v>21</v>
      </c>
      <c r="D161" s="3" t="s">
        <v>18</v>
      </c>
      <c r="E161" s="3" t="s">
        <v>15</v>
      </c>
      <c r="F161" s="3">
        <v>151300.0</v>
      </c>
      <c r="G161" s="6">
        <f>Sumifs('Transaction data'!$C$2:$C$1921,'Transaction data'!$I$2:$I$1921,A161,'Transaction data'!$M$2:$M$1921,B161,'Transaction data'!$Q$2:$Q$1921,C161,'Transaction data'!$S$2:$S$1921,D161,'Transaction data'!$T$2:$T$1921,E161)</f>
        <v>146200</v>
      </c>
      <c r="H161" s="6">
        <f t="shared" si="1"/>
        <v>5100</v>
      </c>
    </row>
    <row r="162">
      <c r="A162" s="3" t="s">
        <v>7</v>
      </c>
      <c r="B162" s="3" t="s">
        <v>23</v>
      </c>
      <c r="C162" s="3" t="s">
        <v>9</v>
      </c>
      <c r="D162" s="3" t="s">
        <v>10</v>
      </c>
      <c r="E162" s="3" t="s">
        <v>11</v>
      </c>
      <c r="F162" s="3">
        <v>134800.0</v>
      </c>
      <c r="G162" s="6">
        <f>Sumifs('Transaction data'!$C$2:$C$1921,'Transaction data'!$I$2:$I$1921,A162,'Transaction data'!$M$2:$M$1921,B162,'Transaction data'!$Q$2:$Q$1921,C162,'Transaction data'!$S$2:$S$1921,D162,'Transaction data'!$T$2:$T$1921,E162)</f>
        <v>92400</v>
      </c>
      <c r="H162" s="6">
        <f t="shared" si="1"/>
        <v>42400</v>
      </c>
    </row>
    <row r="163">
      <c r="A163" s="3" t="s">
        <v>7</v>
      </c>
      <c r="B163" s="3" t="s">
        <v>23</v>
      </c>
      <c r="C163" s="3" t="s">
        <v>9</v>
      </c>
      <c r="D163" s="3" t="s">
        <v>10</v>
      </c>
      <c r="E163" s="3" t="s">
        <v>12</v>
      </c>
      <c r="F163" s="3">
        <v>281100.0</v>
      </c>
      <c r="G163" s="6">
        <f>Sumifs('Transaction data'!$C$2:$C$1921,'Transaction data'!$I$2:$I$1921,A163,'Transaction data'!$M$2:$M$1921,B163,'Transaction data'!$Q$2:$Q$1921,C163,'Transaction data'!$S$2:$S$1921,D163,'Transaction data'!$T$2:$T$1921,E163)</f>
        <v>339400</v>
      </c>
      <c r="H163" s="6">
        <f t="shared" si="1"/>
        <v>-58300</v>
      </c>
    </row>
    <row r="164">
      <c r="A164" s="3" t="s">
        <v>7</v>
      </c>
      <c r="B164" s="3" t="s">
        <v>23</v>
      </c>
      <c r="C164" s="3" t="s">
        <v>9</v>
      </c>
      <c r="D164" s="3" t="s">
        <v>10</v>
      </c>
      <c r="E164" s="3" t="s">
        <v>13</v>
      </c>
      <c r="F164" s="3">
        <v>329800.0</v>
      </c>
      <c r="G164" s="6">
        <f>Sumifs('Transaction data'!$C$2:$C$1921,'Transaction data'!$I$2:$I$1921,A164,'Transaction data'!$M$2:$M$1921,B164,'Transaction data'!$Q$2:$Q$1921,C164,'Transaction data'!$S$2:$S$1921,D164,'Transaction data'!$T$2:$T$1921,E164)</f>
        <v>396600</v>
      </c>
      <c r="H164" s="6">
        <f t="shared" si="1"/>
        <v>-66800</v>
      </c>
    </row>
    <row r="165">
      <c r="A165" s="3" t="s">
        <v>7</v>
      </c>
      <c r="B165" s="3" t="s">
        <v>23</v>
      </c>
      <c r="C165" s="3" t="s">
        <v>9</v>
      </c>
      <c r="D165" s="3" t="s">
        <v>10</v>
      </c>
      <c r="E165" s="3" t="s">
        <v>14</v>
      </c>
      <c r="F165" s="3">
        <v>275600.0</v>
      </c>
      <c r="G165" s="6">
        <f>Sumifs('Transaction data'!$C$2:$C$1921,'Transaction data'!$I$2:$I$1921,A165,'Transaction data'!$M$2:$M$1921,B165,'Transaction data'!$Q$2:$Q$1921,C165,'Transaction data'!$S$2:$S$1921,D165,'Transaction data'!$T$2:$T$1921,E165)</f>
        <v>196000</v>
      </c>
      <c r="H165" s="6">
        <f t="shared" si="1"/>
        <v>79600</v>
      </c>
    </row>
    <row r="166">
      <c r="A166" s="3" t="s">
        <v>7</v>
      </c>
      <c r="B166" s="3" t="s">
        <v>23</v>
      </c>
      <c r="C166" s="3" t="s">
        <v>9</v>
      </c>
      <c r="D166" s="3" t="s">
        <v>10</v>
      </c>
      <c r="E166" s="3" t="s">
        <v>15</v>
      </c>
      <c r="F166" s="3">
        <v>109700.0</v>
      </c>
      <c r="G166" s="6">
        <f>Sumifs('Transaction data'!$C$2:$C$1921,'Transaction data'!$I$2:$I$1921,A166,'Transaction data'!$M$2:$M$1921,B166,'Transaction data'!$Q$2:$Q$1921,C166,'Transaction data'!$S$2:$S$1921,D166,'Transaction data'!$T$2:$T$1921,E166)</f>
        <v>197100</v>
      </c>
      <c r="H166" s="6">
        <f t="shared" si="1"/>
        <v>-87400</v>
      </c>
    </row>
    <row r="167">
      <c r="A167" s="3" t="s">
        <v>7</v>
      </c>
      <c r="B167" s="3" t="s">
        <v>23</v>
      </c>
      <c r="C167" s="3" t="s">
        <v>9</v>
      </c>
      <c r="D167" s="3" t="s">
        <v>16</v>
      </c>
      <c r="E167" s="3" t="s">
        <v>11</v>
      </c>
      <c r="F167" s="3">
        <v>240500.0</v>
      </c>
      <c r="G167" s="6">
        <f>Sumifs('Transaction data'!$C$2:$C$1921,'Transaction data'!$I$2:$I$1921,A167,'Transaction data'!$M$2:$M$1921,B167,'Transaction data'!$Q$2:$Q$1921,C167,'Transaction data'!$S$2:$S$1921,D167,'Transaction data'!$T$2:$T$1921,E167)</f>
        <v>100500</v>
      </c>
      <c r="H167" s="6">
        <f t="shared" si="1"/>
        <v>140000</v>
      </c>
    </row>
    <row r="168">
      <c r="A168" s="3" t="s">
        <v>7</v>
      </c>
      <c r="B168" s="3" t="s">
        <v>23</v>
      </c>
      <c r="C168" s="3" t="s">
        <v>9</v>
      </c>
      <c r="D168" s="3" t="s">
        <v>16</v>
      </c>
      <c r="E168" s="3" t="s">
        <v>12</v>
      </c>
      <c r="F168" s="3">
        <v>129300.0</v>
      </c>
      <c r="G168" s="6">
        <f>Sumifs('Transaction data'!$C$2:$C$1921,'Transaction data'!$I$2:$I$1921,A168,'Transaction data'!$M$2:$M$1921,B168,'Transaction data'!$Q$2:$Q$1921,C168,'Transaction data'!$S$2:$S$1921,D168,'Transaction data'!$T$2:$T$1921,E168)</f>
        <v>608200</v>
      </c>
      <c r="H168" s="6">
        <f t="shared" si="1"/>
        <v>-478900</v>
      </c>
    </row>
    <row r="169">
      <c r="A169" s="3" t="s">
        <v>7</v>
      </c>
      <c r="B169" s="3" t="s">
        <v>23</v>
      </c>
      <c r="C169" s="3" t="s">
        <v>9</v>
      </c>
      <c r="D169" s="3" t="s">
        <v>16</v>
      </c>
      <c r="E169" s="3" t="s">
        <v>13</v>
      </c>
      <c r="F169" s="3">
        <v>343000.0</v>
      </c>
      <c r="G169" s="6">
        <f>Sumifs('Transaction data'!$C$2:$C$1921,'Transaction data'!$I$2:$I$1921,A169,'Transaction data'!$M$2:$M$1921,B169,'Transaction data'!$Q$2:$Q$1921,C169,'Transaction data'!$S$2:$S$1921,D169,'Transaction data'!$T$2:$T$1921,E169)</f>
        <v>453000</v>
      </c>
      <c r="H169" s="6">
        <f t="shared" si="1"/>
        <v>-110000</v>
      </c>
    </row>
    <row r="170">
      <c r="A170" s="3" t="s">
        <v>7</v>
      </c>
      <c r="B170" s="3" t="s">
        <v>23</v>
      </c>
      <c r="C170" s="3" t="s">
        <v>9</v>
      </c>
      <c r="D170" s="3" t="s">
        <v>16</v>
      </c>
      <c r="E170" s="3" t="s">
        <v>14</v>
      </c>
      <c r="F170" s="3">
        <v>129700.0</v>
      </c>
      <c r="G170" s="6">
        <f>Sumifs('Transaction data'!$C$2:$C$1921,'Transaction data'!$I$2:$I$1921,A170,'Transaction data'!$M$2:$M$1921,B170,'Transaction data'!$Q$2:$Q$1921,C170,'Transaction data'!$S$2:$S$1921,D170,'Transaction data'!$T$2:$T$1921,E170)</f>
        <v>174500</v>
      </c>
      <c r="H170" s="6">
        <f t="shared" si="1"/>
        <v>-44800</v>
      </c>
    </row>
    <row r="171">
      <c r="A171" s="3" t="s">
        <v>7</v>
      </c>
      <c r="B171" s="3" t="s">
        <v>23</v>
      </c>
      <c r="C171" s="3" t="s">
        <v>9</v>
      </c>
      <c r="D171" s="3" t="s">
        <v>16</v>
      </c>
      <c r="E171" s="3" t="s">
        <v>15</v>
      </c>
      <c r="F171" s="3">
        <v>267500.0</v>
      </c>
      <c r="G171" s="6">
        <f>Sumifs('Transaction data'!$C$2:$C$1921,'Transaction data'!$I$2:$I$1921,A171,'Transaction data'!$M$2:$M$1921,B171,'Transaction data'!$Q$2:$Q$1921,C171,'Transaction data'!$S$2:$S$1921,D171,'Transaction data'!$T$2:$T$1921,E171)</f>
        <v>349500</v>
      </c>
      <c r="H171" s="6">
        <f t="shared" si="1"/>
        <v>-82000</v>
      </c>
    </row>
    <row r="172">
      <c r="A172" s="3" t="s">
        <v>7</v>
      </c>
      <c r="B172" s="3" t="s">
        <v>23</v>
      </c>
      <c r="C172" s="3" t="s">
        <v>9</v>
      </c>
      <c r="D172" s="3" t="s">
        <v>17</v>
      </c>
      <c r="E172" s="3" t="s">
        <v>11</v>
      </c>
      <c r="F172" s="3">
        <v>160900.0</v>
      </c>
      <c r="G172" s="6">
        <f>Sumifs('Transaction data'!$C$2:$C$1921,'Transaction data'!$I$2:$I$1921,A172,'Transaction data'!$M$2:$M$1921,B172,'Transaction data'!$Q$2:$Q$1921,C172,'Transaction data'!$S$2:$S$1921,D172,'Transaction data'!$T$2:$T$1921,E172)</f>
        <v>205300</v>
      </c>
      <c r="H172" s="6">
        <f t="shared" si="1"/>
        <v>-44400</v>
      </c>
    </row>
    <row r="173">
      <c r="A173" s="3" t="s">
        <v>7</v>
      </c>
      <c r="B173" s="3" t="s">
        <v>23</v>
      </c>
      <c r="C173" s="3" t="s">
        <v>9</v>
      </c>
      <c r="D173" s="3" t="s">
        <v>17</v>
      </c>
      <c r="E173" s="3" t="s">
        <v>12</v>
      </c>
      <c r="F173" s="3">
        <v>173100.0</v>
      </c>
      <c r="G173" s="6">
        <f>Sumifs('Transaction data'!$C$2:$C$1921,'Transaction data'!$I$2:$I$1921,A173,'Transaction data'!$M$2:$M$1921,B173,'Transaction data'!$Q$2:$Q$1921,C173,'Transaction data'!$S$2:$S$1921,D173,'Transaction data'!$T$2:$T$1921,E173)</f>
        <v>405100</v>
      </c>
      <c r="H173" s="6">
        <f t="shared" si="1"/>
        <v>-232000</v>
      </c>
    </row>
    <row r="174">
      <c r="A174" s="3" t="s">
        <v>7</v>
      </c>
      <c r="B174" s="3" t="s">
        <v>23</v>
      </c>
      <c r="C174" s="3" t="s">
        <v>9</v>
      </c>
      <c r="D174" s="3" t="s">
        <v>17</v>
      </c>
      <c r="E174" s="3" t="s">
        <v>13</v>
      </c>
      <c r="F174" s="3">
        <v>285400.0</v>
      </c>
      <c r="G174" s="6">
        <f>Sumifs('Transaction data'!$C$2:$C$1921,'Transaction data'!$I$2:$I$1921,A174,'Transaction data'!$M$2:$M$1921,B174,'Transaction data'!$Q$2:$Q$1921,C174,'Transaction data'!$S$2:$S$1921,D174,'Transaction data'!$T$2:$T$1921,E174)</f>
        <v>531600</v>
      </c>
      <c r="H174" s="6">
        <f t="shared" si="1"/>
        <v>-246200</v>
      </c>
    </row>
    <row r="175">
      <c r="A175" s="3" t="s">
        <v>7</v>
      </c>
      <c r="B175" s="3" t="s">
        <v>23</v>
      </c>
      <c r="C175" s="3" t="s">
        <v>9</v>
      </c>
      <c r="D175" s="3" t="s">
        <v>17</v>
      </c>
      <c r="E175" s="3" t="s">
        <v>14</v>
      </c>
      <c r="F175" s="3">
        <v>206600.0</v>
      </c>
      <c r="G175" s="6">
        <f>Sumifs('Transaction data'!$C$2:$C$1921,'Transaction data'!$I$2:$I$1921,A175,'Transaction data'!$M$2:$M$1921,B175,'Transaction data'!$Q$2:$Q$1921,C175,'Transaction data'!$S$2:$S$1921,D175,'Transaction data'!$T$2:$T$1921,E175)</f>
        <v>154700</v>
      </c>
      <c r="H175" s="6">
        <f t="shared" si="1"/>
        <v>51900</v>
      </c>
    </row>
    <row r="176">
      <c r="A176" s="3" t="s">
        <v>7</v>
      </c>
      <c r="B176" s="3" t="s">
        <v>23</v>
      </c>
      <c r="C176" s="3" t="s">
        <v>9</v>
      </c>
      <c r="D176" s="3" t="s">
        <v>17</v>
      </c>
      <c r="E176" s="3" t="s">
        <v>15</v>
      </c>
      <c r="F176" s="3">
        <v>398300.0</v>
      </c>
      <c r="G176" s="6">
        <f>Sumifs('Transaction data'!$C$2:$C$1921,'Transaction data'!$I$2:$I$1921,A176,'Transaction data'!$M$2:$M$1921,B176,'Transaction data'!$Q$2:$Q$1921,C176,'Transaction data'!$S$2:$S$1921,D176,'Transaction data'!$T$2:$T$1921,E176)</f>
        <v>124200</v>
      </c>
      <c r="H176" s="6">
        <f t="shared" si="1"/>
        <v>274100</v>
      </c>
    </row>
    <row r="177">
      <c r="A177" s="3" t="s">
        <v>7</v>
      </c>
      <c r="B177" s="3" t="s">
        <v>23</v>
      </c>
      <c r="C177" s="3" t="s">
        <v>9</v>
      </c>
      <c r="D177" s="3" t="s">
        <v>18</v>
      </c>
      <c r="E177" s="3" t="s">
        <v>11</v>
      </c>
      <c r="F177" s="3">
        <v>345100.0</v>
      </c>
      <c r="G177" s="6">
        <f>Sumifs('Transaction data'!$C$2:$C$1921,'Transaction data'!$I$2:$I$1921,A177,'Transaction data'!$M$2:$M$1921,B177,'Transaction data'!$Q$2:$Q$1921,C177,'Transaction data'!$S$2:$S$1921,D177,'Transaction data'!$T$2:$T$1921,E177)</f>
        <v>443600</v>
      </c>
      <c r="H177" s="6">
        <f t="shared" si="1"/>
        <v>-98500</v>
      </c>
    </row>
    <row r="178">
      <c r="A178" s="3" t="s">
        <v>7</v>
      </c>
      <c r="B178" s="3" t="s">
        <v>23</v>
      </c>
      <c r="C178" s="3" t="s">
        <v>9</v>
      </c>
      <c r="D178" s="3" t="s">
        <v>18</v>
      </c>
      <c r="E178" s="3" t="s">
        <v>12</v>
      </c>
      <c r="F178" s="3">
        <v>145000.0</v>
      </c>
      <c r="G178" s="6">
        <f>Sumifs('Transaction data'!$C$2:$C$1921,'Transaction data'!$I$2:$I$1921,A178,'Transaction data'!$M$2:$M$1921,B178,'Transaction data'!$Q$2:$Q$1921,C178,'Transaction data'!$S$2:$S$1921,D178,'Transaction data'!$T$2:$T$1921,E178)</f>
        <v>139700</v>
      </c>
      <c r="H178" s="6">
        <f t="shared" si="1"/>
        <v>5300</v>
      </c>
    </row>
    <row r="179">
      <c r="A179" s="3" t="s">
        <v>7</v>
      </c>
      <c r="B179" s="3" t="s">
        <v>23</v>
      </c>
      <c r="C179" s="3" t="s">
        <v>9</v>
      </c>
      <c r="D179" s="3" t="s">
        <v>18</v>
      </c>
      <c r="E179" s="3" t="s">
        <v>13</v>
      </c>
      <c r="F179" s="3">
        <v>332600.0</v>
      </c>
      <c r="G179" s="6">
        <f>Sumifs('Transaction data'!$C$2:$C$1921,'Transaction data'!$I$2:$I$1921,A179,'Transaction data'!$M$2:$M$1921,B179,'Transaction data'!$Q$2:$Q$1921,C179,'Transaction data'!$S$2:$S$1921,D179,'Transaction data'!$T$2:$T$1921,E179)</f>
        <v>391500</v>
      </c>
      <c r="H179" s="6">
        <f t="shared" si="1"/>
        <v>-58900</v>
      </c>
    </row>
    <row r="180">
      <c r="A180" s="3" t="s">
        <v>7</v>
      </c>
      <c r="B180" s="3" t="s">
        <v>23</v>
      </c>
      <c r="C180" s="3" t="s">
        <v>9</v>
      </c>
      <c r="D180" s="3" t="s">
        <v>18</v>
      </c>
      <c r="E180" s="3" t="s">
        <v>14</v>
      </c>
      <c r="F180" s="3">
        <v>305900.0</v>
      </c>
      <c r="G180" s="6">
        <f>Sumifs('Transaction data'!$C$2:$C$1921,'Transaction data'!$I$2:$I$1921,A180,'Transaction data'!$M$2:$M$1921,B180,'Transaction data'!$Q$2:$Q$1921,C180,'Transaction data'!$S$2:$S$1921,D180,'Transaction data'!$T$2:$T$1921,E180)</f>
        <v>293400</v>
      </c>
      <c r="H180" s="6">
        <f t="shared" si="1"/>
        <v>12500</v>
      </c>
    </row>
    <row r="181">
      <c r="A181" s="3" t="s">
        <v>7</v>
      </c>
      <c r="B181" s="3" t="s">
        <v>23</v>
      </c>
      <c r="C181" s="3" t="s">
        <v>9</v>
      </c>
      <c r="D181" s="3" t="s">
        <v>18</v>
      </c>
      <c r="E181" s="3" t="s">
        <v>15</v>
      </c>
      <c r="F181" s="3">
        <v>219300.0</v>
      </c>
      <c r="G181" s="6">
        <f>Sumifs('Transaction data'!$C$2:$C$1921,'Transaction data'!$I$2:$I$1921,A181,'Transaction data'!$M$2:$M$1921,B181,'Transaction data'!$Q$2:$Q$1921,C181,'Transaction data'!$S$2:$S$1921,D181,'Transaction data'!$T$2:$T$1921,E181)</f>
        <v>108900</v>
      </c>
      <c r="H181" s="6">
        <f t="shared" si="1"/>
        <v>110400</v>
      </c>
    </row>
    <row r="182">
      <c r="A182" s="3" t="s">
        <v>7</v>
      </c>
      <c r="B182" s="3" t="s">
        <v>23</v>
      </c>
      <c r="C182" s="3" t="s">
        <v>19</v>
      </c>
      <c r="D182" s="3" t="s">
        <v>10</v>
      </c>
      <c r="E182" s="3" t="s">
        <v>11</v>
      </c>
      <c r="F182" s="3">
        <v>326300.0</v>
      </c>
      <c r="G182" s="6">
        <f>Sumifs('Transaction data'!$C$2:$C$1921,'Transaction data'!$I$2:$I$1921,A182,'Transaction data'!$M$2:$M$1921,B182,'Transaction data'!$Q$2:$Q$1921,C182,'Transaction data'!$S$2:$S$1921,D182,'Transaction data'!$T$2:$T$1921,E182)</f>
        <v>341000</v>
      </c>
      <c r="H182" s="6">
        <f t="shared" si="1"/>
        <v>-14700</v>
      </c>
    </row>
    <row r="183">
      <c r="A183" s="3" t="s">
        <v>7</v>
      </c>
      <c r="B183" s="3" t="s">
        <v>23</v>
      </c>
      <c r="C183" s="3" t="s">
        <v>19</v>
      </c>
      <c r="D183" s="3" t="s">
        <v>10</v>
      </c>
      <c r="E183" s="3" t="s">
        <v>12</v>
      </c>
      <c r="F183" s="3">
        <v>178000.0</v>
      </c>
      <c r="G183" s="6">
        <f>Sumifs('Transaction data'!$C$2:$C$1921,'Transaction data'!$I$2:$I$1921,A183,'Transaction data'!$M$2:$M$1921,B183,'Transaction data'!$Q$2:$Q$1921,C183,'Transaction data'!$S$2:$S$1921,D183,'Transaction data'!$T$2:$T$1921,E183)</f>
        <v>499800</v>
      </c>
      <c r="H183" s="6">
        <f t="shared" si="1"/>
        <v>-321800</v>
      </c>
    </row>
    <row r="184">
      <c r="A184" s="3" t="s">
        <v>7</v>
      </c>
      <c r="B184" s="3" t="s">
        <v>23</v>
      </c>
      <c r="C184" s="3" t="s">
        <v>19</v>
      </c>
      <c r="D184" s="3" t="s">
        <v>10</v>
      </c>
      <c r="E184" s="3" t="s">
        <v>13</v>
      </c>
      <c r="F184" s="3">
        <v>327900.0</v>
      </c>
      <c r="G184" s="6">
        <f>Sumifs('Transaction data'!$C$2:$C$1921,'Transaction data'!$I$2:$I$1921,A184,'Transaction data'!$M$2:$M$1921,B184,'Transaction data'!$Q$2:$Q$1921,C184,'Transaction data'!$S$2:$S$1921,D184,'Transaction data'!$T$2:$T$1921,E184)</f>
        <v>440700</v>
      </c>
      <c r="H184" s="6">
        <f t="shared" si="1"/>
        <v>-112800</v>
      </c>
    </row>
    <row r="185">
      <c r="A185" s="3" t="s">
        <v>7</v>
      </c>
      <c r="B185" s="3" t="s">
        <v>23</v>
      </c>
      <c r="C185" s="3" t="s">
        <v>19</v>
      </c>
      <c r="D185" s="3" t="s">
        <v>10</v>
      </c>
      <c r="E185" s="3" t="s">
        <v>14</v>
      </c>
      <c r="F185" s="3">
        <v>149900.0</v>
      </c>
      <c r="G185" s="6">
        <f>Sumifs('Transaction data'!$C$2:$C$1921,'Transaction data'!$I$2:$I$1921,A185,'Transaction data'!$M$2:$M$1921,B185,'Transaction data'!$Q$2:$Q$1921,C185,'Transaction data'!$S$2:$S$1921,D185,'Transaction data'!$T$2:$T$1921,E185)</f>
        <v>320600</v>
      </c>
      <c r="H185" s="6">
        <f t="shared" si="1"/>
        <v>-170700</v>
      </c>
    </row>
    <row r="186">
      <c r="A186" s="3" t="s">
        <v>7</v>
      </c>
      <c r="B186" s="3" t="s">
        <v>23</v>
      </c>
      <c r="C186" s="3" t="s">
        <v>19</v>
      </c>
      <c r="D186" s="3" t="s">
        <v>10</v>
      </c>
      <c r="E186" s="3" t="s">
        <v>15</v>
      </c>
      <c r="F186" s="3">
        <v>327600.0</v>
      </c>
      <c r="G186" s="6">
        <f>Sumifs('Transaction data'!$C$2:$C$1921,'Transaction data'!$I$2:$I$1921,A186,'Transaction data'!$M$2:$M$1921,B186,'Transaction data'!$Q$2:$Q$1921,C186,'Transaction data'!$S$2:$S$1921,D186,'Transaction data'!$T$2:$T$1921,E186)</f>
        <v>151700</v>
      </c>
      <c r="H186" s="6">
        <f t="shared" si="1"/>
        <v>175900</v>
      </c>
    </row>
    <row r="187">
      <c r="A187" s="3" t="s">
        <v>7</v>
      </c>
      <c r="B187" s="3" t="s">
        <v>23</v>
      </c>
      <c r="C187" s="3" t="s">
        <v>19</v>
      </c>
      <c r="D187" s="3" t="s">
        <v>16</v>
      </c>
      <c r="E187" s="3" t="s">
        <v>11</v>
      </c>
      <c r="F187" s="3">
        <v>106100.0</v>
      </c>
      <c r="G187" s="6">
        <f>Sumifs('Transaction data'!$C$2:$C$1921,'Transaction data'!$I$2:$I$1921,A187,'Transaction data'!$M$2:$M$1921,B187,'Transaction data'!$Q$2:$Q$1921,C187,'Transaction data'!$S$2:$S$1921,D187,'Transaction data'!$T$2:$T$1921,E187)</f>
        <v>147700</v>
      </c>
      <c r="H187" s="6">
        <f t="shared" si="1"/>
        <v>-41600</v>
      </c>
    </row>
    <row r="188">
      <c r="A188" s="3" t="s">
        <v>7</v>
      </c>
      <c r="B188" s="3" t="s">
        <v>23</v>
      </c>
      <c r="C188" s="3" t="s">
        <v>19</v>
      </c>
      <c r="D188" s="3" t="s">
        <v>16</v>
      </c>
      <c r="E188" s="3" t="s">
        <v>12</v>
      </c>
      <c r="F188" s="3">
        <v>276400.0</v>
      </c>
      <c r="G188" s="6">
        <f>Sumifs('Transaction data'!$C$2:$C$1921,'Transaction data'!$I$2:$I$1921,A188,'Transaction data'!$M$2:$M$1921,B188,'Transaction data'!$Q$2:$Q$1921,C188,'Transaction data'!$S$2:$S$1921,D188,'Transaction data'!$T$2:$T$1921,E188)</f>
        <v>282100</v>
      </c>
      <c r="H188" s="6">
        <f t="shared" si="1"/>
        <v>-5700</v>
      </c>
    </row>
    <row r="189">
      <c r="A189" s="3" t="s">
        <v>7</v>
      </c>
      <c r="B189" s="3" t="s">
        <v>23</v>
      </c>
      <c r="C189" s="3" t="s">
        <v>19</v>
      </c>
      <c r="D189" s="3" t="s">
        <v>16</v>
      </c>
      <c r="E189" s="3" t="s">
        <v>13</v>
      </c>
      <c r="F189" s="3">
        <v>120400.0</v>
      </c>
      <c r="G189" s="6">
        <f>Sumifs('Transaction data'!$C$2:$C$1921,'Transaction data'!$I$2:$I$1921,A189,'Transaction data'!$M$2:$M$1921,B189,'Transaction data'!$Q$2:$Q$1921,C189,'Transaction data'!$S$2:$S$1921,D189,'Transaction data'!$T$2:$T$1921,E189)</f>
        <v>195400</v>
      </c>
      <c r="H189" s="6">
        <f t="shared" si="1"/>
        <v>-75000</v>
      </c>
    </row>
    <row r="190">
      <c r="A190" s="3" t="s">
        <v>7</v>
      </c>
      <c r="B190" s="3" t="s">
        <v>23</v>
      </c>
      <c r="C190" s="3" t="s">
        <v>19</v>
      </c>
      <c r="D190" s="3" t="s">
        <v>16</v>
      </c>
      <c r="E190" s="3" t="s">
        <v>14</v>
      </c>
      <c r="F190" s="3">
        <v>304600.0</v>
      </c>
      <c r="G190" s="6">
        <f>Sumifs('Transaction data'!$C$2:$C$1921,'Transaction data'!$I$2:$I$1921,A190,'Transaction data'!$M$2:$M$1921,B190,'Transaction data'!$Q$2:$Q$1921,C190,'Transaction data'!$S$2:$S$1921,D190,'Transaction data'!$T$2:$T$1921,E190)</f>
        <v>290500</v>
      </c>
      <c r="H190" s="6">
        <f t="shared" si="1"/>
        <v>14100</v>
      </c>
    </row>
    <row r="191">
      <c r="A191" s="3" t="s">
        <v>7</v>
      </c>
      <c r="B191" s="3" t="s">
        <v>23</v>
      </c>
      <c r="C191" s="3" t="s">
        <v>19</v>
      </c>
      <c r="D191" s="3" t="s">
        <v>16</v>
      </c>
      <c r="E191" s="3" t="s">
        <v>15</v>
      </c>
      <c r="F191" s="3">
        <v>240000.0</v>
      </c>
      <c r="G191" s="6">
        <f>Sumifs('Transaction data'!$C$2:$C$1921,'Transaction data'!$I$2:$I$1921,A191,'Transaction data'!$M$2:$M$1921,B191,'Transaction data'!$Q$2:$Q$1921,C191,'Transaction data'!$S$2:$S$1921,D191,'Transaction data'!$T$2:$T$1921,E191)</f>
        <v>187400</v>
      </c>
      <c r="H191" s="6">
        <f t="shared" si="1"/>
        <v>52600</v>
      </c>
    </row>
    <row r="192">
      <c r="A192" s="3" t="s">
        <v>7</v>
      </c>
      <c r="B192" s="3" t="s">
        <v>23</v>
      </c>
      <c r="C192" s="3" t="s">
        <v>19</v>
      </c>
      <c r="D192" s="3" t="s">
        <v>17</v>
      </c>
      <c r="E192" s="3" t="s">
        <v>11</v>
      </c>
      <c r="F192" s="3">
        <v>118900.0</v>
      </c>
      <c r="G192" s="6">
        <f>Sumifs('Transaction data'!$C$2:$C$1921,'Transaction data'!$I$2:$I$1921,A192,'Transaction data'!$M$2:$M$1921,B192,'Transaction data'!$Q$2:$Q$1921,C192,'Transaction data'!$S$2:$S$1921,D192,'Transaction data'!$T$2:$T$1921,E192)</f>
        <v>108600</v>
      </c>
      <c r="H192" s="6">
        <f t="shared" si="1"/>
        <v>10300</v>
      </c>
    </row>
    <row r="193">
      <c r="A193" s="3" t="s">
        <v>7</v>
      </c>
      <c r="B193" s="3" t="s">
        <v>23</v>
      </c>
      <c r="C193" s="3" t="s">
        <v>19</v>
      </c>
      <c r="D193" s="3" t="s">
        <v>17</v>
      </c>
      <c r="E193" s="3" t="s">
        <v>12</v>
      </c>
      <c r="F193" s="3">
        <v>256300.0</v>
      </c>
      <c r="G193" s="6">
        <f>Sumifs('Transaction data'!$C$2:$C$1921,'Transaction data'!$I$2:$I$1921,A193,'Transaction data'!$M$2:$M$1921,B193,'Transaction data'!$Q$2:$Q$1921,C193,'Transaction data'!$S$2:$S$1921,D193,'Transaction data'!$T$2:$T$1921,E193)</f>
        <v>491000</v>
      </c>
      <c r="H193" s="6">
        <f t="shared" si="1"/>
        <v>-234700</v>
      </c>
    </row>
    <row r="194">
      <c r="A194" s="3" t="s">
        <v>7</v>
      </c>
      <c r="B194" s="3" t="s">
        <v>23</v>
      </c>
      <c r="C194" s="3" t="s">
        <v>19</v>
      </c>
      <c r="D194" s="3" t="s">
        <v>17</v>
      </c>
      <c r="E194" s="3" t="s">
        <v>13</v>
      </c>
      <c r="F194" s="3">
        <v>147000.0</v>
      </c>
      <c r="G194" s="6">
        <f>Sumifs('Transaction data'!$C$2:$C$1921,'Transaction data'!$I$2:$I$1921,A194,'Transaction data'!$M$2:$M$1921,B194,'Transaction data'!$Q$2:$Q$1921,C194,'Transaction data'!$S$2:$S$1921,D194,'Transaction data'!$T$2:$T$1921,E194)</f>
        <v>197600</v>
      </c>
      <c r="H194" s="6">
        <f t="shared" si="1"/>
        <v>-50600</v>
      </c>
    </row>
    <row r="195">
      <c r="A195" s="3" t="s">
        <v>7</v>
      </c>
      <c r="B195" s="3" t="s">
        <v>23</v>
      </c>
      <c r="C195" s="3" t="s">
        <v>19</v>
      </c>
      <c r="D195" s="3" t="s">
        <v>17</v>
      </c>
      <c r="E195" s="3" t="s">
        <v>14</v>
      </c>
      <c r="F195" s="3">
        <v>105600.0</v>
      </c>
      <c r="G195" s="6">
        <f>Sumifs('Transaction data'!$C$2:$C$1921,'Transaction data'!$I$2:$I$1921,A195,'Transaction data'!$M$2:$M$1921,B195,'Transaction data'!$Q$2:$Q$1921,C195,'Transaction data'!$S$2:$S$1921,D195,'Transaction data'!$T$2:$T$1921,E195)</f>
        <v>102000</v>
      </c>
      <c r="H195" s="6">
        <f t="shared" si="1"/>
        <v>3600</v>
      </c>
    </row>
    <row r="196">
      <c r="A196" s="3" t="s">
        <v>7</v>
      </c>
      <c r="B196" s="3" t="s">
        <v>23</v>
      </c>
      <c r="C196" s="3" t="s">
        <v>19</v>
      </c>
      <c r="D196" s="3" t="s">
        <v>17</v>
      </c>
      <c r="E196" s="3" t="s">
        <v>15</v>
      </c>
      <c r="F196" s="3">
        <v>393400.0</v>
      </c>
      <c r="G196" s="6">
        <f>Sumifs('Transaction data'!$C$2:$C$1921,'Transaction data'!$I$2:$I$1921,A196,'Transaction data'!$M$2:$M$1921,B196,'Transaction data'!$Q$2:$Q$1921,C196,'Transaction data'!$S$2:$S$1921,D196,'Transaction data'!$T$2:$T$1921,E196)</f>
        <v>156100</v>
      </c>
      <c r="H196" s="6">
        <f t="shared" si="1"/>
        <v>237300</v>
      </c>
    </row>
    <row r="197">
      <c r="A197" s="3" t="s">
        <v>7</v>
      </c>
      <c r="B197" s="3" t="s">
        <v>23</v>
      </c>
      <c r="C197" s="3" t="s">
        <v>19</v>
      </c>
      <c r="D197" s="3" t="s">
        <v>18</v>
      </c>
      <c r="E197" s="3" t="s">
        <v>11</v>
      </c>
      <c r="F197" s="3">
        <v>119300.0</v>
      </c>
      <c r="G197" s="6">
        <f>Sumifs('Transaction data'!$C$2:$C$1921,'Transaction data'!$I$2:$I$1921,A197,'Transaction data'!$M$2:$M$1921,B197,'Transaction data'!$Q$2:$Q$1921,C197,'Transaction data'!$S$2:$S$1921,D197,'Transaction data'!$T$2:$T$1921,E197)</f>
        <v>92100</v>
      </c>
      <c r="H197" s="6">
        <f t="shared" si="1"/>
        <v>27200</v>
      </c>
    </row>
    <row r="198">
      <c r="A198" s="3" t="s">
        <v>7</v>
      </c>
      <c r="B198" s="3" t="s">
        <v>23</v>
      </c>
      <c r="C198" s="3" t="s">
        <v>19</v>
      </c>
      <c r="D198" s="3" t="s">
        <v>18</v>
      </c>
      <c r="E198" s="3" t="s">
        <v>12</v>
      </c>
      <c r="F198" s="3">
        <v>267200.0</v>
      </c>
      <c r="G198" s="6">
        <f>Sumifs('Transaction data'!$C$2:$C$1921,'Transaction data'!$I$2:$I$1921,A198,'Transaction data'!$M$2:$M$1921,B198,'Transaction data'!$Q$2:$Q$1921,C198,'Transaction data'!$S$2:$S$1921,D198,'Transaction data'!$T$2:$T$1921,E198)</f>
        <v>150100</v>
      </c>
      <c r="H198" s="6">
        <f t="shared" si="1"/>
        <v>117100</v>
      </c>
    </row>
    <row r="199">
      <c r="A199" s="3" t="s">
        <v>7</v>
      </c>
      <c r="B199" s="3" t="s">
        <v>23</v>
      </c>
      <c r="C199" s="3" t="s">
        <v>19</v>
      </c>
      <c r="D199" s="3" t="s">
        <v>18</v>
      </c>
      <c r="E199" s="3" t="s">
        <v>13</v>
      </c>
      <c r="F199" s="3">
        <v>266100.0</v>
      </c>
      <c r="G199" s="6">
        <f>Sumifs('Transaction data'!$C$2:$C$1921,'Transaction data'!$I$2:$I$1921,A199,'Transaction data'!$M$2:$M$1921,B199,'Transaction data'!$Q$2:$Q$1921,C199,'Transaction data'!$S$2:$S$1921,D199,'Transaction data'!$T$2:$T$1921,E199)</f>
        <v>350400</v>
      </c>
      <c r="H199" s="6">
        <f t="shared" si="1"/>
        <v>-84300</v>
      </c>
    </row>
    <row r="200">
      <c r="A200" s="3" t="s">
        <v>7</v>
      </c>
      <c r="B200" s="3" t="s">
        <v>23</v>
      </c>
      <c r="C200" s="3" t="s">
        <v>19</v>
      </c>
      <c r="D200" s="3" t="s">
        <v>18</v>
      </c>
      <c r="E200" s="3" t="s">
        <v>14</v>
      </c>
      <c r="F200" s="3">
        <v>249900.0</v>
      </c>
      <c r="G200" s="6">
        <f>Sumifs('Transaction data'!$C$2:$C$1921,'Transaction data'!$I$2:$I$1921,A200,'Transaction data'!$M$2:$M$1921,B200,'Transaction data'!$Q$2:$Q$1921,C200,'Transaction data'!$S$2:$S$1921,D200,'Transaction data'!$T$2:$T$1921,E200)</f>
        <v>170100</v>
      </c>
      <c r="H200" s="6">
        <f t="shared" si="1"/>
        <v>79800</v>
      </c>
    </row>
    <row r="201">
      <c r="A201" s="3" t="s">
        <v>7</v>
      </c>
      <c r="B201" s="3" t="s">
        <v>23</v>
      </c>
      <c r="C201" s="3" t="s">
        <v>19</v>
      </c>
      <c r="D201" s="3" t="s">
        <v>18</v>
      </c>
      <c r="E201" s="3" t="s">
        <v>15</v>
      </c>
      <c r="F201" s="3">
        <v>253500.0</v>
      </c>
      <c r="G201" s="6">
        <f>Sumifs('Transaction data'!$C$2:$C$1921,'Transaction data'!$I$2:$I$1921,A201,'Transaction data'!$M$2:$M$1921,B201,'Transaction data'!$Q$2:$Q$1921,C201,'Transaction data'!$S$2:$S$1921,D201,'Transaction data'!$T$2:$T$1921,E201)</f>
        <v>163800</v>
      </c>
      <c r="H201" s="6">
        <f t="shared" si="1"/>
        <v>89700</v>
      </c>
    </row>
    <row r="202">
      <c r="A202" s="3" t="s">
        <v>7</v>
      </c>
      <c r="B202" s="3" t="s">
        <v>23</v>
      </c>
      <c r="C202" s="3" t="s">
        <v>20</v>
      </c>
      <c r="D202" s="3" t="s">
        <v>10</v>
      </c>
      <c r="E202" s="3" t="s">
        <v>11</v>
      </c>
      <c r="F202" s="3">
        <v>274000.0</v>
      </c>
      <c r="G202" s="6">
        <f>Sumifs('Transaction data'!$C$2:$C$1921,'Transaction data'!$I$2:$I$1921,A202,'Transaction data'!$M$2:$M$1921,B202,'Transaction data'!$Q$2:$Q$1921,C202,'Transaction data'!$S$2:$S$1921,D202,'Transaction data'!$T$2:$T$1921,E202)</f>
        <v>293300</v>
      </c>
      <c r="H202" s="6">
        <f t="shared" si="1"/>
        <v>-19300</v>
      </c>
    </row>
    <row r="203">
      <c r="A203" s="3" t="s">
        <v>7</v>
      </c>
      <c r="B203" s="3" t="s">
        <v>23</v>
      </c>
      <c r="C203" s="3" t="s">
        <v>20</v>
      </c>
      <c r="D203" s="3" t="s">
        <v>10</v>
      </c>
      <c r="E203" s="3" t="s">
        <v>12</v>
      </c>
      <c r="F203" s="3">
        <v>318500.0</v>
      </c>
      <c r="G203" s="6">
        <f>Sumifs('Transaction data'!$C$2:$C$1921,'Transaction data'!$I$2:$I$1921,A203,'Transaction data'!$M$2:$M$1921,B203,'Transaction data'!$Q$2:$Q$1921,C203,'Transaction data'!$S$2:$S$1921,D203,'Transaction data'!$T$2:$T$1921,E203)</f>
        <v>409900</v>
      </c>
      <c r="H203" s="6">
        <f t="shared" si="1"/>
        <v>-91400</v>
      </c>
    </row>
    <row r="204">
      <c r="A204" s="3" t="s">
        <v>7</v>
      </c>
      <c r="B204" s="3" t="s">
        <v>23</v>
      </c>
      <c r="C204" s="3" t="s">
        <v>20</v>
      </c>
      <c r="D204" s="3" t="s">
        <v>10</v>
      </c>
      <c r="E204" s="3" t="s">
        <v>13</v>
      </c>
      <c r="F204" s="3">
        <v>339100.0</v>
      </c>
      <c r="G204" s="6">
        <f>Sumifs('Transaction data'!$C$2:$C$1921,'Transaction data'!$I$2:$I$1921,A204,'Transaction data'!$M$2:$M$1921,B204,'Transaction data'!$Q$2:$Q$1921,C204,'Transaction data'!$S$2:$S$1921,D204,'Transaction data'!$T$2:$T$1921,E204)</f>
        <v>325300</v>
      </c>
      <c r="H204" s="6">
        <f t="shared" si="1"/>
        <v>13800</v>
      </c>
    </row>
    <row r="205">
      <c r="A205" s="3" t="s">
        <v>7</v>
      </c>
      <c r="B205" s="3" t="s">
        <v>23</v>
      </c>
      <c r="C205" s="3" t="s">
        <v>20</v>
      </c>
      <c r="D205" s="3" t="s">
        <v>10</v>
      </c>
      <c r="E205" s="3" t="s">
        <v>14</v>
      </c>
      <c r="F205" s="3">
        <v>245400.0</v>
      </c>
      <c r="G205" s="6">
        <f>Sumifs('Transaction data'!$C$2:$C$1921,'Transaction data'!$I$2:$I$1921,A205,'Transaction data'!$M$2:$M$1921,B205,'Transaction data'!$Q$2:$Q$1921,C205,'Transaction data'!$S$2:$S$1921,D205,'Transaction data'!$T$2:$T$1921,E205)</f>
        <v>378400</v>
      </c>
      <c r="H205" s="6">
        <f t="shared" si="1"/>
        <v>-133000</v>
      </c>
    </row>
    <row r="206">
      <c r="A206" s="3" t="s">
        <v>7</v>
      </c>
      <c r="B206" s="3" t="s">
        <v>23</v>
      </c>
      <c r="C206" s="3" t="s">
        <v>20</v>
      </c>
      <c r="D206" s="3" t="s">
        <v>10</v>
      </c>
      <c r="E206" s="3" t="s">
        <v>15</v>
      </c>
      <c r="F206" s="3">
        <v>159800.0</v>
      </c>
      <c r="G206" s="6">
        <f>Sumifs('Transaction data'!$C$2:$C$1921,'Transaction data'!$I$2:$I$1921,A206,'Transaction data'!$M$2:$M$1921,B206,'Transaction data'!$Q$2:$Q$1921,C206,'Transaction data'!$S$2:$S$1921,D206,'Transaction data'!$T$2:$T$1921,E206)</f>
        <v>300900</v>
      </c>
      <c r="H206" s="6">
        <f t="shared" si="1"/>
        <v>-141100</v>
      </c>
    </row>
    <row r="207">
      <c r="A207" s="3" t="s">
        <v>7</v>
      </c>
      <c r="B207" s="3" t="s">
        <v>23</v>
      </c>
      <c r="C207" s="3" t="s">
        <v>20</v>
      </c>
      <c r="D207" s="3" t="s">
        <v>16</v>
      </c>
      <c r="E207" s="3" t="s">
        <v>11</v>
      </c>
      <c r="F207" s="3">
        <v>185500.0</v>
      </c>
      <c r="G207" s="6">
        <f>Sumifs('Transaction data'!$C$2:$C$1921,'Transaction data'!$I$2:$I$1921,A207,'Transaction data'!$M$2:$M$1921,B207,'Transaction data'!$Q$2:$Q$1921,C207,'Transaction data'!$S$2:$S$1921,D207,'Transaction data'!$T$2:$T$1921,E207)</f>
        <v>395600</v>
      </c>
      <c r="H207" s="6">
        <f t="shared" si="1"/>
        <v>-210100</v>
      </c>
    </row>
    <row r="208">
      <c r="A208" s="3" t="s">
        <v>7</v>
      </c>
      <c r="B208" s="3" t="s">
        <v>23</v>
      </c>
      <c r="C208" s="3" t="s">
        <v>20</v>
      </c>
      <c r="D208" s="3" t="s">
        <v>16</v>
      </c>
      <c r="E208" s="3" t="s">
        <v>12</v>
      </c>
      <c r="F208" s="3">
        <v>331600.0</v>
      </c>
      <c r="G208" s="6">
        <f>Sumifs('Transaction data'!$C$2:$C$1921,'Transaction data'!$I$2:$I$1921,A208,'Transaction data'!$M$2:$M$1921,B208,'Transaction data'!$Q$2:$Q$1921,C208,'Transaction data'!$S$2:$S$1921,D208,'Transaction data'!$T$2:$T$1921,E208)</f>
        <v>334400</v>
      </c>
      <c r="H208" s="6">
        <f t="shared" si="1"/>
        <v>-2800</v>
      </c>
    </row>
    <row r="209">
      <c r="A209" s="3" t="s">
        <v>7</v>
      </c>
      <c r="B209" s="3" t="s">
        <v>23</v>
      </c>
      <c r="C209" s="3" t="s">
        <v>20</v>
      </c>
      <c r="D209" s="3" t="s">
        <v>16</v>
      </c>
      <c r="E209" s="3" t="s">
        <v>13</v>
      </c>
      <c r="F209" s="3">
        <v>373000.0</v>
      </c>
      <c r="G209" s="6">
        <f>Sumifs('Transaction data'!$C$2:$C$1921,'Transaction data'!$I$2:$I$1921,A209,'Transaction data'!$M$2:$M$1921,B209,'Transaction data'!$Q$2:$Q$1921,C209,'Transaction data'!$S$2:$S$1921,D209,'Transaction data'!$T$2:$T$1921,E209)</f>
        <v>159200</v>
      </c>
      <c r="H209" s="6">
        <f t="shared" si="1"/>
        <v>213800</v>
      </c>
    </row>
    <row r="210">
      <c r="A210" s="3" t="s">
        <v>7</v>
      </c>
      <c r="B210" s="3" t="s">
        <v>23</v>
      </c>
      <c r="C210" s="3" t="s">
        <v>20</v>
      </c>
      <c r="D210" s="3" t="s">
        <v>16</v>
      </c>
      <c r="E210" s="3" t="s">
        <v>14</v>
      </c>
      <c r="F210" s="3">
        <v>180100.0</v>
      </c>
      <c r="G210" s="6">
        <f>Sumifs('Transaction data'!$C$2:$C$1921,'Transaction data'!$I$2:$I$1921,A210,'Transaction data'!$M$2:$M$1921,B210,'Transaction data'!$Q$2:$Q$1921,C210,'Transaction data'!$S$2:$S$1921,D210,'Transaction data'!$T$2:$T$1921,E210)</f>
        <v>219800</v>
      </c>
      <c r="H210" s="6">
        <f t="shared" si="1"/>
        <v>-39700</v>
      </c>
    </row>
    <row r="211">
      <c r="A211" s="3" t="s">
        <v>7</v>
      </c>
      <c r="B211" s="3" t="s">
        <v>23</v>
      </c>
      <c r="C211" s="3" t="s">
        <v>20</v>
      </c>
      <c r="D211" s="3" t="s">
        <v>16</v>
      </c>
      <c r="E211" s="3" t="s">
        <v>15</v>
      </c>
      <c r="F211" s="3">
        <v>174300.0</v>
      </c>
      <c r="G211" s="6">
        <f>Sumifs('Transaction data'!$C$2:$C$1921,'Transaction data'!$I$2:$I$1921,A211,'Transaction data'!$M$2:$M$1921,B211,'Transaction data'!$Q$2:$Q$1921,C211,'Transaction data'!$S$2:$S$1921,D211,'Transaction data'!$T$2:$T$1921,E211)</f>
        <v>92900</v>
      </c>
      <c r="H211" s="6">
        <f t="shared" si="1"/>
        <v>81400</v>
      </c>
    </row>
    <row r="212">
      <c r="A212" s="3" t="s">
        <v>7</v>
      </c>
      <c r="B212" s="3" t="s">
        <v>23</v>
      </c>
      <c r="C212" s="3" t="s">
        <v>20</v>
      </c>
      <c r="D212" s="3" t="s">
        <v>17</v>
      </c>
      <c r="E212" s="3" t="s">
        <v>11</v>
      </c>
      <c r="F212" s="3">
        <v>368500.0</v>
      </c>
      <c r="G212" s="6">
        <f>Sumifs('Transaction data'!$C$2:$C$1921,'Transaction data'!$I$2:$I$1921,A212,'Transaction data'!$M$2:$M$1921,B212,'Transaction data'!$Q$2:$Q$1921,C212,'Transaction data'!$S$2:$S$1921,D212,'Transaction data'!$T$2:$T$1921,E212)</f>
        <v>411700</v>
      </c>
      <c r="H212" s="6">
        <f t="shared" si="1"/>
        <v>-43200</v>
      </c>
    </row>
    <row r="213">
      <c r="A213" s="3" t="s">
        <v>7</v>
      </c>
      <c r="B213" s="3" t="s">
        <v>23</v>
      </c>
      <c r="C213" s="3" t="s">
        <v>20</v>
      </c>
      <c r="D213" s="3" t="s">
        <v>17</v>
      </c>
      <c r="E213" s="3" t="s">
        <v>12</v>
      </c>
      <c r="F213" s="3">
        <v>150800.0</v>
      </c>
      <c r="G213" s="6">
        <f>Sumifs('Transaction data'!$C$2:$C$1921,'Transaction data'!$I$2:$I$1921,A213,'Transaction data'!$M$2:$M$1921,B213,'Transaction data'!$Q$2:$Q$1921,C213,'Transaction data'!$S$2:$S$1921,D213,'Transaction data'!$T$2:$T$1921,E213)</f>
        <v>458000</v>
      </c>
      <c r="H213" s="6">
        <f t="shared" si="1"/>
        <v>-307200</v>
      </c>
    </row>
    <row r="214">
      <c r="A214" s="3" t="s">
        <v>7</v>
      </c>
      <c r="B214" s="3" t="s">
        <v>23</v>
      </c>
      <c r="C214" s="3" t="s">
        <v>20</v>
      </c>
      <c r="D214" s="3" t="s">
        <v>17</v>
      </c>
      <c r="E214" s="3" t="s">
        <v>13</v>
      </c>
      <c r="F214" s="3">
        <v>255900.0</v>
      </c>
      <c r="G214" s="6">
        <f>Sumifs('Transaction data'!$C$2:$C$1921,'Transaction data'!$I$2:$I$1921,A214,'Transaction data'!$M$2:$M$1921,B214,'Transaction data'!$Q$2:$Q$1921,C214,'Transaction data'!$S$2:$S$1921,D214,'Transaction data'!$T$2:$T$1921,E214)</f>
        <v>297200</v>
      </c>
      <c r="H214" s="6">
        <f t="shared" si="1"/>
        <v>-41300</v>
      </c>
    </row>
    <row r="215">
      <c r="A215" s="3" t="s">
        <v>7</v>
      </c>
      <c r="B215" s="3" t="s">
        <v>23</v>
      </c>
      <c r="C215" s="3" t="s">
        <v>20</v>
      </c>
      <c r="D215" s="3" t="s">
        <v>17</v>
      </c>
      <c r="E215" s="3" t="s">
        <v>14</v>
      </c>
      <c r="F215" s="3">
        <v>278000.0</v>
      </c>
      <c r="G215" s="6">
        <f>Sumifs('Transaction data'!$C$2:$C$1921,'Transaction data'!$I$2:$I$1921,A215,'Transaction data'!$M$2:$M$1921,B215,'Transaction data'!$Q$2:$Q$1921,C215,'Transaction data'!$S$2:$S$1921,D215,'Transaction data'!$T$2:$T$1921,E215)</f>
        <v>331100</v>
      </c>
      <c r="H215" s="6">
        <f t="shared" si="1"/>
        <v>-53100</v>
      </c>
    </row>
    <row r="216">
      <c r="A216" s="3" t="s">
        <v>7</v>
      </c>
      <c r="B216" s="3" t="s">
        <v>23</v>
      </c>
      <c r="C216" s="3" t="s">
        <v>20</v>
      </c>
      <c r="D216" s="3" t="s">
        <v>17</v>
      </c>
      <c r="E216" s="3" t="s">
        <v>15</v>
      </c>
      <c r="F216" s="3">
        <v>200800.0</v>
      </c>
      <c r="G216" s="6">
        <f>Sumifs('Transaction data'!$C$2:$C$1921,'Transaction data'!$I$2:$I$1921,A216,'Transaction data'!$M$2:$M$1921,B216,'Transaction data'!$Q$2:$Q$1921,C216,'Transaction data'!$S$2:$S$1921,D216,'Transaction data'!$T$2:$T$1921,E216)</f>
        <v>108800</v>
      </c>
      <c r="H216" s="6">
        <f t="shared" si="1"/>
        <v>92000</v>
      </c>
    </row>
    <row r="217">
      <c r="A217" s="3" t="s">
        <v>7</v>
      </c>
      <c r="B217" s="3" t="s">
        <v>23</v>
      </c>
      <c r="C217" s="3" t="s">
        <v>20</v>
      </c>
      <c r="D217" s="3" t="s">
        <v>18</v>
      </c>
      <c r="E217" s="3" t="s">
        <v>11</v>
      </c>
      <c r="F217" s="3">
        <v>137400.0</v>
      </c>
      <c r="G217" s="6">
        <f>Sumifs('Transaction data'!$C$2:$C$1921,'Transaction data'!$I$2:$I$1921,A217,'Transaction data'!$M$2:$M$1921,B217,'Transaction data'!$Q$2:$Q$1921,C217,'Transaction data'!$S$2:$S$1921,D217,'Transaction data'!$T$2:$T$1921,E217)</f>
        <v>347100</v>
      </c>
      <c r="H217" s="6">
        <f t="shared" si="1"/>
        <v>-209700</v>
      </c>
    </row>
    <row r="218">
      <c r="A218" s="3" t="s">
        <v>7</v>
      </c>
      <c r="B218" s="3" t="s">
        <v>23</v>
      </c>
      <c r="C218" s="3" t="s">
        <v>20</v>
      </c>
      <c r="D218" s="3" t="s">
        <v>18</v>
      </c>
      <c r="E218" s="3" t="s">
        <v>12</v>
      </c>
      <c r="F218" s="3">
        <v>372000.0</v>
      </c>
      <c r="G218" s="6">
        <f>Sumifs('Transaction data'!$C$2:$C$1921,'Transaction data'!$I$2:$I$1921,A218,'Transaction data'!$M$2:$M$1921,B218,'Transaction data'!$Q$2:$Q$1921,C218,'Transaction data'!$S$2:$S$1921,D218,'Transaction data'!$T$2:$T$1921,E218)</f>
        <v>127500</v>
      </c>
      <c r="H218" s="6">
        <f t="shared" si="1"/>
        <v>244500</v>
      </c>
    </row>
    <row r="219">
      <c r="A219" s="3" t="s">
        <v>7</v>
      </c>
      <c r="B219" s="3" t="s">
        <v>23</v>
      </c>
      <c r="C219" s="3" t="s">
        <v>20</v>
      </c>
      <c r="D219" s="3" t="s">
        <v>18</v>
      </c>
      <c r="E219" s="3" t="s">
        <v>13</v>
      </c>
      <c r="F219" s="3">
        <v>278500.0</v>
      </c>
      <c r="G219" s="6">
        <f>Sumifs('Transaction data'!$C$2:$C$1921,'Transaction data'!$I$2:$I$1921,A219,'Transaction data'!$M$2:$M$1921,B219,'Transaction data'!$Q$2:$Q$1921,C219,'Transaction data'!$S$2:$S$1921,D219,'Transaction data'!$T$2:$T$1921,E219)</f>
        <v>138000</v>
      </c>
      <c r="H219" s="6">
        <f t="shared" si="1"/>
        <v>140500</v>
      </c>
    </row>
    <row r="220">
      <c r="A220" s="3" t="s">
        <v>7</v>
      </c>
      <c r="B220" s="3" t="s">
        <v>23</v>
      </c>
      <c r="C220" s="3" t="s">
        <v>20</v>
      </c>
      <c r="D220" s="3" t="s">
        <v>18</v>
      </c>
      <c r="E220" s="3" t="s">
        <v>14</v>
      </c>
      <c r="F220" s="3">
        <v>383800.0</v>
      </c>
      <c r="G220" s="6">
        <f>Sumifs('Transaction data'!$C$2:$C$1921,'Transaction data'!$I$2:$I$1921,A220,'Transaction data'!$M$2:$M$1921,B220,'Transaction data'!$Q$2:$Q$1921,C220,'Transaction data'!$S$2:$S$1921,D220,'Transaction data'!$T$2:$T$1921,E220)</f>
        <v>95400</v>
      </c>
      <c r="H220" s="6">
        <f t="shared" si="1"/>
        <v>288400</v>
      </c>
    </row>
    <row r="221">
      <c r="A221" s="3" t="s">
        <v>7</v>
      </c>
      <c r="B221" s="3" t="s">
        <v>23</v>
      </c>
      <c r="C221" s="3" t="s">
        <v>20</v>
      </c>
      <c r="D221" s="3" t="s">
        <v>18</v>
      </c>
      <c r="E221" s="3" t="s">
        <v>15</v>
      </c>
      <c r="F221" s="3">
        <v>146700.0</v>
      </c>
      <c r="G221" s="6">
        <f>Sumifs('Transaction data'!$C$2:$C$1921,'Transaction data'!$I$2:$I$1921,A221,'Transaction data'!$M$2:$M$1921,B221,'Transaction data'!$Q$2:$Q$1921,C221,'Transaction data'!$S$2:$S$1921,D221,'Transaction data'!$T$2:$T$1921,E221)</f>
        <v>171400</v>
      </c>
      <c r="H221" s="6">
        <f t="shared" si="1"/>
        <v>-24700</v>
      </c>
    </row>
    <row r="222">
      <c r="A222" s="3" t="s">
        <v>7</v>
      </c>
      <c r="B222" s="3" t="s">
        <v>23</v>
      </c>
      <c r="C222" s="3" t="s">
        <v>21</v>
      </c>
      <c r="D222" s="3" t="s">
        <v>10</v>
      </c>
      <c r="E222" s="3" t="s">
        <v>11</v>
      </c>
      <c r="F222" s="3">
        <v>392200.0</v>
      </c>
      <c r="G222" s="6">
        <f>Sumifs('Transaction data'!$C$2:$C$1921,'Transaction data'!$I$2:$I$1921,A222,'Transaction data'!$M$2:$M$1921,B222,'Transaction data'!$Q$2:$Q$1921,C222,'Transaction data'!$S$2:$S$1921,D222,'Transaction data'!$T$2:$T$1921,E222)</f>
        <v>352300</v>
      </c>
      <c r="H222" s="6">
        <f t="shared" si="1"/>
        <v>39900</v>
      </c>
    </row>
    <row r="223">
      <c r="A223" s="3" t="s">
        <v>7</v>
      </c>
      <c r="B223" s="3" t="s">
        <v>23</v>
      </c>
      <c r="C223" s="3" t="s">
        <v>21</v>
      </c>
      <c r="D223" s="3" t="s">
        <v>10</v>
      </c>
      <c r="E223" s="3" t="s">
        <v>12</v>
      </c>
      <c r="F223" s="3">
        <v>258200.0</v>
      </c>
      <c r="G223" s="6">
        <f>Sumifs('Transaction data'!$C$2:$C$1921,'Transaction data'!$I$2:$I$1921,A223,'Transaction data'!$M$2:$M$1921,B223,'Transaction data'!$Q$2:$Q$1921,C223,'Transaction data'!$S$2:$S$1921,D223,'Transaction data'!$T$2:$T$1921,E223)</f>
        <v>316300</v>
      </c>
      <c r="H223" s="6">
        <f t="shared" si="1"/>
        <v>-58100</v>
      </c>
    </row>
    <row r="224">
      <c r="A224" s="3" t="s">
        <v>7</v>
      </c>
      <c r="B224" s="3" t="s">
        <v>23</v>
      </c>
      <c r="C224" s="3" t="s">
        <v>21</v>
      </c>
      <c r="D224" s="3" t="s">
        <v>10</v>
      </c>
      <c r="E224" s="3" t="s">
        <v>13</v>
      </c>
      <c r="F224" s="3">
        <v>146300.0</v>
      </c>
      <c r="G224" s="6">
        <f>Sumifs('Transaction data'!$C$2:$C$1921,'Transaction data'!$I$2:$I$1921,A224,'Transaction data'!$M$2:$M$1921,B224,'Transaction data'!$Q$2:$Q$1921,C224,'Transaction data'!$S$2:$S$1921,D224,'Transaction data'!$T$2:$T$1921,E224)</f>
        <v>302400</v>
      </c>
      <c r="H224" s="6">
        <f t="shared" si="1"/>
        <v>-156100</v>
      </c>
    </row>
    <row r="225">
      <c r="A225" s="3" t="s">
        <v>7</v>
      </c>
      <c r="B225" s="3" t="s">
        <v>23</v>
      </c>
      <c r="C225" s="3" t="s">
        <v>21</v>
      </c>
      <c r="D225" s="3" t="s">
        <v>10</v>
      </c>
      <c r="E225" s="3" t="s">
        <v>14</v>
      </c>
      <c r="F225" s="3">
        <v>307000.0</v>
      </c>
      <c r="G225" s="6">
        <f>Sumifs('Transaction data'!$C$2:$C$1921,'Transaction data'!$I$2:$I$1921,A225,'Transaction data'!$M$2:$M$1921,B225,'Transaction data'!$Q$2:$Q$1921,C225,'Transaction data'!$S$2:$S$1921,D225,'Transaction data'!$T$2:$T$1921,E225)</f>
        <v>522900</v>
      </c>
      <c r="H225" s="6">
        <f t="shared" si="1"/>
        <v>-215900</v>
      </c>
    </row>
    <row r="226">
      <c r="A226" s="3" t="s">
        <v>7</v>
      </c>
      <c r="B226" s="3" t="s">
        <v>23</v>
      </c>
      <c r="C226" s="3" t="s">
        <v>21</v>
      </c>
      <c r="D226" s="3" t="s">
        <v>10</v>
      </c>
      <c r="E226" s="3" t="s">
        <v>15</v>
      </c>
      <c r="F226" s="3">
        <v>246100.0</v>
      </c>
      <c r="G226" s="6">
        <f>Sumifs('Transaction data'!$C$2:$C$1921,'Transaction data'!$I$2:$I$1921,A226,'Transaction data'!$M$2:$M$1921,B226,'Transaction data'!$Q$2:$Q$1921,C226,'Transaction data'!$S$2:$S$1921,D226,'Transaction data'!$T$2:$T$1921,E226)</f>
        <v>113900</v>
      </c>
      <c r="H226" s="6">
        <f t="shared" si="1"/>
        <v>132200</v>
      </c>
    </row>
    <row r="227">
      <c r="A227" s="3" t="s">
        <v>7</v>
      </c>
      <c r="B227" s="3" t="s">
        <v>23</v>
      </c>
      <c r="C227" s="3" t="s">
        <v>21</v>
      </c>
      <c r="D227" s="3" t="s">
        <v>16</v>
      </c>
      <c r="E227" s="3" t="s">
        <v>11</v>
      </c>
      <c r="F227" s="3">
        <v>354400.0</v>
      </c>
      <c r="G227" s="6">
        <f>Sumifs('Transaction data'!$C$2:$C$1921,'Transaction data'!$I$2:$I$1921,A227,'Transaction data'!$M$2:$M$1921,B227,'Transaction data'!$Q$2:$Q$1921,C227,'Transaction data'!$S$2:$S$1921,D227,'Transaction data'!$T$2:$T$1921,E227)</f>
        <v>286300</v>
      </c>
      <c r="H227" s="6">
        <f t="shared" si="1"/>
        <v>68100</v>
      </c>
    </row>
    <row r="228">
      <c r="A228" s="3" t="s">
        <v>7</v>
      </c>
      <c r="B228" s="3" t="s">
        <v>23</v>
      </c>
      <c r="C228" s="3" t="s">
        <v>21</v>
      </c>
      <c r="D228" s="3" t="s">
        <v>16</v>
      </c>
      <c r="E228" s="3" t="s">
        <v>12</v>
      </c>
      <c r="F228" s="3">
        <v>254200.0</v>
      </c>
      <c r="G228" s="6">
        <f>Sumifs('Transaction data'!$C$2:$C$1921,'Transaction data'!$I$2:$I$1921,A228,'Transaction data'!$M$2:$M$1921,B228,'Transaction data'!$Q$2:$Q$1921,C228,'Transaction data'!$S$2:$S$1921,D228,'Transaction data'!$T$2:$T$1921,E228)</f>
        <v>106900</v>
      </c>
      <c r="H228" s="6">
        <f t="shared" si="1"/>
        <v>147300</v>
      </c>
    </row>
    <row r="229">
      <c r="A229" s="3" t="s">
        <v>7</v>
      </c>
      <c r="B229" s="3" t="s">
        <v>23</v>
      </c>
      <c r="C229" s="3" t="s">
        <v>21</v>
      </c>
      <c r="D229" s="3" t="s">
        <v>16</v>
      </c>
      <c r="E229" s="3" t="s">
        <v>13</v>
      </c>
      <c r="F229" s="3">
        <v>230600.0</v>
      </c>
      <c r="G229" s="6">
        <f>Sumifs('Transaction data'!$C$2:$C$1921,'Transaction data'!$I$2:$I$1921,A229,'Transaction data'!$M$2:$M$1921,B229,'Transaction data'!$Q$2:$Q$1921,C229,'Transaction data'!$S$2:$S$1921,D229,'Transaction data'!$T$2:$T$1921,E229)</f>
        <v>177000</v>
      </c>
      <c r="H229" s="6">
        <f t="shared" si="1"/>
        <v>53600</v>
      </c>
    </row>
    <row r="230">
      <c r="A230" s="3" t="s">
        <v>7</v>
      </c>
      <c r="B230" s="3" t="s">
        <v>23</v>
      </c>
      <c r="C230" s="3" t="s">
        <v>21</v>
      </c>
      <c r="D230" s="3" t="s">
        <v>16</v>
      </c>
      <c r="E230" s="3" t="s">
        <v>14</v>
      </c>
      <c r="F230" s="3">
        <v>284000.0</v>
      </c>
      <c r="G230" s="6">
        <f>Sumifs('Transaction data'!$C$2:$C$1921,'Transaction data'!$I$2:$I$1921,A230,'Transaction data'!$M$2:$M$1921,B230,'Transaction data'!$Q$2:$Q$1921,C230,'Transaction data'!$S$2:$S$1921,D230,'Transaction data'!$T$2:$T$1921,E230)</f>
        <v>319100</v>
      </c>
      <c r="H230" s="6">
        <f t="shared" si="1"/>
        <v>-35100</v>
      </c>
    </row>
    <row r="231">
      <c r="A231" s="3" t="s">
        <v>7</v>
      </c>
      <c r="B231" s="3" t="s">
        <v>23</v>
      </c>
      <c r="C231" s="3" t="s">
        <v>21</v>
      </c>
      <c r="D231" s="3" t="s">
        <v>16</v>
      </c>
      <c r="E231" s="3" t="s">
        <v>15</v>
      </c>
      <c r="F231" s="3">
        <v>181200.0</v>
      </c>
      <c r="G231" s="6">
        <f>Sumifs('Transaction data'!$C$2:$C$1921,'Transaction data'!$I$2:$I$1921,A231,'Transaction data'!$M$2:$M$1921,B231,'Transaction data'!$Q$2:$Q$1921,C231,'Transaction data'!$S$2:$S$1921,D231,'Transaction data'!$T$2:$T$1921,E231)</f>
        <v>421300</v>
      </c>
      <c r="H231" s="6">
        <f t="shared" si="1"/>
        <v>-240100</v>
      </c>
    </row>
    <row r="232">
      <c r="A232" s="3" t="s">
        <v>7</v>
      </c>
      <c r="B232" s="3" t="s">
        <v>23</v>
      </c>
      <c r="C232" s="3" t="s">
        <v>21</v>
      </c>
      <c r="D232" s="3" t="s">
        <v>17</v>
      </c>
      <c r="E232" s="3" t="s">
        <v>11</v>
      </c>
      <c r="F232" s="3">
        <v>236900.0</v>
      </c>
      <c r="G232" s="6">
        <f>Sumifs('Transaction data'!$C$2:$C$1921,'Transaction data'!$I$2:$I$1921,A232,'Transaction data'!$M$2:$M$1921,B232,'Transaction data'!$Q$2:$Q$1921,C232,'Transaction data'!$S$2:$S$1921,D232,'Transaction data'!$T$2:$T$1921,E232)</f>
        <v>324200</v>
      </c>
      <c r="H232" s="6">
        <f t="shared" si="1"/>
        <v>-87300</v>
      </c>
    </row>
    <row r="233">
      <c r="A233" s="3" t="s">
        <v>7</v>
      </c>
      <c r="B233" s="3" t="s">
        <v>23</v>
      </c>
      <c r="C233" s="3" t="s">
        <v>21</v>
      </c>
      <c r="D233" s="3" t="s">
        <v>17</v>
      </c>
      <c r="E233" s="3" t="s">
        <v>12</v>
      </c>
      <c r="F233" s="3">
        <v>304000.0</v>
      </c>
      <c r="G233" s="6">
        <f>Sumifs('Transaction data'!$C$2:$C$1921,'Transaction data'!$I$2:$I$1921,A233,'Transaction data'!$M$2:$M$1921,B233,'Transaction data'!$Q$2:$Q$1921,C233,'Transaction data'!$S$2:$S$1921,D233,'Transaction data'!$T$2:$T$1921,E233)</f>
        <v>253900</v>
      </c>
      <c r="H233" s="6">
        <f t="shared" si="1"/>
        <v>50100</v>
      </c>
    </row>
    <row r="234">
      <c r="A234" s="3" t="s">
        <v>7</v>
      </c>
      <c r="B234" s="3" t="s">
        <v>23</v>
      </c>
      <c r="C234" s="3" t="s">
        <v>21</v>
      </c>
      <c r="D234" s="3" t="s">
        <v>17</v>
      </c>
      <c r="E234" s="3" t="s">
        <v>13</v>
      </c>
      <c r="F234" s="3">
        <v>326800.0</v>
      </c>
      <c r="G234" s="6">
        <f>Sumifs('Transaction data'!$C$2:$C$1921,'Transaction data'!$I$2:$I$1921,A234,'Transaction data'!$M$2:$M$1921,B234,'Transaction data'!$Q$2:$Q$1921,C234,'Transaction data'!$S$2:$S$1921,D234,'Transaction data'!$T$2:$T$1921,E234)</f>
        <v>114100</v>
      </c>
      <c r="H234" s="6">
        <f t="shared" si="1"/>
        <v>212700</v>
      </c>
    </row>
    <row r="235">
      <c r="A235" s="3" t="s">
        <v>7</v>
      </c>
      <c r="B235" s="3" t="s">
        <v>23</v>
      </c>
      <c r="C235" s="3" t="s">
        <v>21</v>
      </c>
      <c r="D235" s="3" t="s">
        <v>17</v>
      </c>
      <c r="E235" s="3" t="s">
        <v>14</v>
      </c>
      <c r="F235" s="3">
        <v>215500.0</v>
      </c>
      <c r="G235" s="6">
        <f>Sumifs('Transaction data'!$C$2:$C$1921,'Transaction data'!$I$2:$I$1921,A235,'Transaction data'!$M$2:$M$1921,B235,'Transaction data'!$Q$2:$Q$1921,C235,'Transaction data'!$S$2:$S$1921,D235,'Transaction data'!$T$2:$T$1921,E235)</f>
        <v>330100</v>
      </c>
      <c r="H235" s="6">
        <f t="shared" si="1"/>
        <v>-114600</v>
      </c>
    </row>
    <row r="236">
      <c r="A236" s="3" t="s">
        <v>7</v>
      </c>
      <c r="B236" s="3" t="s">
        <v>23</v>
      </c>
      <c r="C236" s="3" t="s">
        <v>21</v>
      </c>
      <c r="D236" s="3" t="s">
        <v>17</v>
      </c>
      <c r="E236" s="3" t="s">
        <v>15</v>
      </c>
      <c r="F236" s="3">
        <v>337700.0</v>
      </c>
      <c r="G236" s="6">
        <f>Sumifs('Transaction data'!$C$2:$C$1921,'Transaction data'!$I$2:$I$1921,A236,'Transaction data'!$M$2:$M$1921,B236,'Transaction data'!$Q$2:$Q$1921,C236,'Transaction data'!$S$2:$S$1921,D236,'Transaction data'!$T$2:$T$1921,E236)</f>
        <v>128000</v>
      </c>
      <c r="H236" s="6">
        <f t="shared" si="1"/>
        <v>209700</v>
      </c>
    </row>
    <row r="237">
      <c r="A237" s="3" t="s">
        <v>7</v>
      </c>
      <c r="B237" s="3" t="s">
        <v>23</v>
      </c>
      <c r="C237" s="3" t="s">
        <v>21</v>
      </c>
      <c r="D237" s="3" t="s">
        <v>18</v>
      </c>
      <c r="E237" s="3" t="s">
        <v>11</v>
      </c>
      <c r="F237" s="3">
        <v>270100.0</v>
      </c>
      <c r="G237" s="6">
        <f>Sumifs('Transaction data'!$C$2:$C$1921,'Transaction data'!$I$2:$I$1921,A237,'Transaction data'!$M$2:$M$1921,B237,'Transaction data'!$Q$2:$Q$1921,C237,'Transaction data'!$S$2:$S$1921,D237,'Transaction data'!$T$2:$T$1921,E237)</f>
        <v>429700</v>
      </c>
      <c r="H237" s="6">
        <f t="shared" si="1"/>
        <v>-159600</v>
      </c>
    </row>
    <row r="238">
      <c r="A238" s="3" t="s">
        <v>7</v>
      </c>
      <c r="B238" s="3" t="s">
        <v>23</v>
      </c>
      <c r="C238" s="3" t="s">
        <v>21</v>
      </c>
      <c r="D238" s="3" t="s">
        <v>18</v>
      </c>
      <c r="E238" s="3" t="s">
        <v>12</v>
      </c>
      <c r="F238" s="3">
        <v>269600.0</v>
      </c>
      <c r="G238" s="6">
        <f>Sumifs('Transaction data'!$C$2:$C$1921,'Transaction data'!$I$2:$I$1921,A238,'Transaction data'!$M$2:$M$1921,B238,'Transaction data'!$Q$2:$Q$1921,C238,'Transaction data'!$S$2:$S$1921,D238,'Transaction data'!$T$2:$T$1921,E238)</f>
        <v>300200</v>
      </c>
      <c r="H238" s="6">
        <f t="shared" si="1"/>
        <v>-30600</v>
      </c>
    </row>
    <row r="239">
      <c r="A239" s="3" t="s">
        <v>7</v>
      </c>
      <c r="B239" s="3" t="s">
        <v>23</v>
      </c>
      <c r="C239" s="3" t="s">
        <v>21</v>
      </c>
      <c r="D239" s="3" t="s">
        <v>18</v>
      </c>
      <c r="E239" s="3" t="s">
        <v>13</v>
      </c>
      <c r="F239" s="3">
        <v>279300.0</v>
      </c>
      <c r="G239" s="6">
        <f>Sumifs('Transaction data'!$C$2:$C$1921,'Transaction data'!$I$2:$I$1921,A239,'Transaction data'!$M$2:$M$1921,B239,'Transaction data'!$Q$2:$Q$1921,C239,'Transaction data'!$S$2:$S$1921,D239,'Transaction data'!$T$2:$T$1921,E239)</f>
        <v>135700</v>
      </c>
      <c r="H239" s="6">
        <f t="shared" si="1"/>
        <v>143600</v>
      </c>
    </row>
    <row r="240">
      <c r="A240" s="3" t="s">
        <v>7</v>
      </c>
      <c r="B240" s="3" t="s">
        <v>23</v>
      </c>
      <c r="C240" s="3" t="s">
        <v>21</v>
      </c>
      <c r="D240" s="3" t="s">
        <v>18</v>
      </c>
      <c r="E240" s="3" t="s">
        <v>14</v>
      </c>
      <c r="F240" s="3">
        <v>293400.0</v>
      </c>
      <c r="G240" s="6">
        <f>Sumifs('Transaction data'!$C$2:$C$1921,'Transaction data'!$I$2:$I$1921,A240,'Transaction data'!$M$2:$M$1921,B240,'Transaction data'!$Q$2:$Q$1921,C240,'Transaction data'!$S$2:$S$1921,D240,'Transaction data'!$T$2:$T$1921,E240)</f>
        <v>418900</v>
      </c>
      <c r="H240" s="6">
        <f t="shared" si="1"/>
        <v>-125500</v>
      </c>
    </row>
    <row r="241">
      <c r="A241" s="3" t="s">
        <v>7</v>
      </c>
      <c r="B241" s="3" t="s">
        <v>23</v>
      </c>
      <c r="C241" s="3" t="s">
        <v>21</v>
      </c>
      <c r="D241" s="3" t="s">
        <v>18</v>
      </c>
      <c r="E241" s="3" t="s">
        <v>15</v>
      </c>
      <c r="F241" s="3">
        <v>165700.0</v>
      </c>
      <c r="G241" s="6">
        <f>Sumifs('Transaction data'!$C$2:$C$1921,'Transaction data'!$I$2:$I$1921,A241,'Transaction data'!$M$2:$M$1921,B241,'Transaction data'!$Q$2:$Q$1921,C241,'Transaction data'!$S$2:$S$1921,D241,'Transaction data'!$T$2:$T$1921,E241)</f>
        <v>466000</v>
      </c>
      <c r="H241" s="6">
        <f t="shared" si="1"/>
        <v>-300300</v>
      </c>
    </row>
    <row r="242">
      <c r="A242" s="3" t="s">
        <v>7</v>
      </c>
      <c r="B242" s="3" t="s">
        <v>24</v>
      </c>
      <c r="C242" s="3" t="s">
        <v>9</v>
      </c>
      <c r="D242" s="3" t="s">
        <v>10</v>
      </c>
      <c r="E242" s="3" t="s">
        <v>11</v>
      </c>
      <c r="F242" s="3">
        <v>324200.0</v>
      </c>
      <c r="G242" s="6">
        <f>Sumifs('Transaction data'!$C$2:$C$1921,'Transaction data'!$I$2:$I$1921,A242,'Transaction data'!$M$2:$M$1921,B242,'Transaction data'!$Q$2:$Q$1921,C242,'Transaction data'!$S$2:$S$1921,D242,'Transaction data'!$T$2:$T$1921,E242)</f>
        <v>116700</v>
      </c>
      <c r="H242" s="6">
        <f t="shared" si="1"/>
        <v>207500</v>
      </c>
    </row>
    <row r="243">
      <c r="A243" s="3" t="s">
        <v>7</v>
      </c>
      <c r="B243" s="3" t="s">
        <v>24</v>
      </c>
      <c r="C243" s="3" t="s">
        <v>9</v>
      </c>
      <c r="D243" s="3" t="s">
        <v>10</v>
      </c>
      <c r="E243" s="3" t="s">
        <v>12</v>
      </c>
      <c r="F243" s="3">
        <v>162800.0</v>
      </c>
      <c r="G243" s="6">
        <f>Sumifs('Transaction data'!$C$2:$C$1921,'Transaction data'!$I$2:$I$1921,A243,'Transaction data'!$M$2:$M$1921,B243,'Transaction data'!$Q$2:$Q$1921,C243,'Transaction data'!$S$2:$S$1921,D243,'Transaction data'!$T$2:$T$1921,E243)</f>
        <v>116300</v>
      </c>
      <c r="H243" s="6">
        <f t="shared" si="1"/>
        <v>46500</v>
      </c>
    </row>
    <row r="244">
      <c r="A244" s="3" t="s">
        <v>7</v>
      </c>
      <c r="B244" s="3" t="s">
        <v>24</v>
      </c>
      <c r="C244" s="3" t="s">
        <v>9</v>
      </c>
      <c r="D244" s="3" t="s">
        <v>10</v>
      </c>
      <c r="E244" s="3" t="s">
        <v>13</v>
      </c>
      <c r="F244" s="3">
        <v>332900.0</v>
      </c>
      <c r="G244" s="6">
        <f>Sumifs('Transaction data'!$C$2:$C$1921,'Transaction data'!$I$2:$I$1921,A244,'Transaction data'!$M$2:$M$1921,B244,'Transaction data'!$Q$2:$Q$1921,C244,'Transaction data'!$S$2:$S$1921,D244,'Transaction data'!$T$2:$T$1921,E244)</f>
        <v>311300</v>
      </c>
      <c r="H244" s="6">
        <f t="shared" si="1"/>
        <v>21600</v>
      </c>
    </row>
    <row r="245">
      <c r="A245" s="3" t="s">
        <v>7</v>
      </c>
      <c r="B245" s="3" t="s">
        <v>24</v>
      </c>
      <c r="C245" s="3" t="s">
        <v>9</v>
      </c>
      <c r="D245" s="3" t="s">
        <v>10</v>
      </c>
      <c r="E245" s="3" t="s">
        <v>14</v>
      </c>
      <c r="F245" s="3">
        <v>382600.0</v>
      </c>
      <c r="G245" s="6">
        <f>Sumifs('Transaction data'!$C$2:$C$1921,'Transaction data'!$I$2:$I$1921,A245,'Transaction data'!$M$2:$M$1921,B245,'Transaction data'!$Q$2:$Q$1921,C245,'Transaction data'!$S$2:$S$1921,D245,'Transaction data'!$T$2:$T$1921,E245)</f>
        <v>158500</v>
      </c>
      <c r="H245" s="6">
        <f t="shared" si="1"/>
        <v>224100</v>
      </c>
    </row>
    <row r="246">
      <c r="A246" s="3" t="s">
        <v>7</v>
      </c>
      <c r="B246" s="3" t="s">
        <v>24</v>
      </c>
      <c r="C246" s="3" t="s">
        <v>9</v>
      </c>
      <c r="D246" s="3" t="s">
        <v>10</v>
      </c>
      <c r="E246" s="3" t="s">
        <v>15</v>
      </c>
      <c r="F246" s="3">
        <v>110000.0</v>
      </c>
      <c r="G246" s="6">
        <f>Sumifs('Transaction data'!$C$2:$C$1921,'Transaction data'!$I$2:$I$1921,A246,'Transaction data'!$M$2:$M$1921,B246,'Transaction data'!$Q$2:$Q$1921,C246,'Transaction data'!$S$2:$S$1921,D246,'Transaction data'!$T$2:$T$1921,E246)</f>
        <v>269500</v>
      </c>
      <c r="H246" s="6">
        <f t="shared" si="1"/>
        <v>-159500</v>
      </c>
    </row>
    <row r="247">
      <c r="A247" s="3" t="s">
        <v>7</v>
      </c>
      <c r="B247" s="3" t="s">
        <v>24</v>
      </c>
      <c r="C247" s="3" t="s">
        <v>9</v>
      </c>
      <c r="D247" s="3" t="s">
        <v>16</v>
      </c>
      <c r="E247" s="3" t="s">
        <v>11</v>
      </c>
      <c r="F247" s="3">
        <v>214400.0</v>
      </c>
      <c r="G247" s="6">
        <f>Sumifs('Transaction data'!$C$2:$C$1921,'Transaction data'!$I$2:$I$1921,A247,'Transaction data'!$M$2:$M$1921,B247,'Transaction data'!$Q$2:$Q$1921,C247,'Transaction data'!$S$2:$S$1921,D247,'Transaction data'!$T$2:$T$1921,E247)</f>
        <v>218700</v>
      </c>
      <c r="H247" s="6">
        <f t="shared" si="1"/>
        <v>-4300</v>
      </c>
    </row>
    <row r="248">
      <c r="A248" s="3" t="s">
        <v>7</v>
      </c>
      <c r="B248" s="3" t="s">
        <v>24</v>
      </c>
      <c r="C248" s="3" t="s">
        <v>9</v>
      </c>
      <c r="D248" s="3" t="s">
        <v>16</v>
      </c>
      <c r="E248" s="3" t="s">
        <v>12</v>
      </c>
      <c r="F248" s="3">
        <v>323100.0</v>
      </c>
      <c r="G248" s="6">
        <f>Sumifs('Transaction data'!$C$2:$C$1921,'Transaction data'!$I$2:$I$1921,A248,'Transaction data'!$M$2:$M$1921,B248,'Transaction data'!$Q$2:$Q$1921,C248,'Transaction data'!$S$2:$S$1921,D248,'Transaction data'!$T$2:$T$1921,E248)</f>
        <v>178200</v>
      </c>
      <c r="H248" s="6">
        <f t="shared" si="1"/>
        <v>144900</v>
      </c>
    </row>
    <row r="249">
      <c r="A249" s="3" t="s">
        <v>7</v>
      </c>
      <c r="B249" s="3" t="s">
        <v>24</v>
      </c>
      <c r="C249" s="3" t="s">
        <v>9</v>
      </c>
      <c r="D249" s="3" t="s">
        <v>16</v>
      </c>
      <c r="E249" s="3" t="s">
        <v>13</v>
      </c>
      <c r="F249" s="3">
        <v>255100.0</v>
      </c>
      <c r="G249" s="6">
        <f>Sumifs('Transaction data'!$C$2:$C$1921,'Transaction data'!$I$2:$I$1921,A249,'Transaction data'!$M$2:$M$1921,B249,'Transaction data'!$Q$2:$Q$1921,C249,'Transaction data'!$S$2:$S$1921,D249,'Transaction data'!$T$2:$T$1921,E249)</f>
        <v>304800</v>
      </c>
      <c r="H249" s="6">
        <f t="shared" si="1"/>
        <v>-49700</v>
      </c>
    </row>
    <row r="250">
      <c r="A250" s="3" t="s">
        <v>7</v>
      </c>
      <c r="B250" s="3" t="s">
        <v>24</v>
      </c>
      <c r="C250" s="3" t="s">
        <v>9</v>
      </c>
      <c r="D250" s="3" t="s">
        <v>16</v>
      </c>
      <c r="E250" s="3" t="s">
        <v>14</v>
      </c>
      <c r="F250" s="3">
        <v>124700.0</v>
      </c>
      <c r="G250" s="6">
        <f>Sumifs('Transaction data'!$C$2:$C$1921,'Transaction data'!$I$2:$I$1921,A250,'Transaction data'!$M$2:$M$1921,B250,'Transaction data'!$Q$2:$Q$1921,C250,'Transaction data'!$S$2:$S$1921,D250,'Transaction data'!$T$2:$T$1921,E250)</f>
        <v>174500</v>
      </c>
      <c r="H250" s="6">
        <f t="shared" si="1"/>
        <v>-49800</v>
      </c>
    </row>
    <row r="251">
      <c r="A251" s="3" t="s">
        <v>7</v>
      </c>
      <c r="B251" s="3" t="s">
        <v>24</v>
      </c>
      <c r="C251" s="3" t="s">
        <v>9</v>
      </c>
      <c r="D251" s="3" t="s">
        <v>16</v>
      </c>
      <c r="E251" s="3" t="s">
        <v>15</v>
      </c>
      <c r="F251" s="3">
        <v>280900.0</v>
      </c>
      <c r="G251" s="6">
        <f>Sumifs('Transaction data'!$C$2:$C$1921,'Transaction data'!$I$2:$I$1921,A251,'Transaction data'!$M$2:$M$1921,B251,'Transaction data'!$Q$2:$Q$1921,C251,'Transaction data'!$S$2:$S$1921,D251,'Transaction data'!$T$2:$T$1921,E251)</f>
        <v>301700</v>
      </c>
      <c r="H251" s="6">
        <f t="shared" si="1"/>
        <v>-20800</v>
      </c>
    </row>
    <row r="252">
      <c r="A252" s="3" t="s">
        <v>7</v>
      </c>
      <c r="B252" s="3" t="s">
        <v>24</v>
      </c>
      <c r="C252" s="3" t="s">
        <v>9</v>
      </c>
      <c r="D252" s="3" t="s">
        <v>17</v>
      </c>
      <c r="E252" s="3" t="s">
        <v>11</v>
      </c>
      <c r="F252" s="3">
        <v>369700.0</v>
      </c>
      <c r="G252" s="6">
        <f>Sumifs('Transaction data'!$C$2:$C$1921,'Transaction data'!$I$2:$I$1921,A252,'Transaction data'!$M$2:$M$1921,B252,'Transaction data'!$Q$2:$Q$1921,C252,'Transaction data'!$S$2:$S$1921,D252,'Transaction data'!$T$2:$T$1921,E252)</f>
        <v>144000</v>
      </c>
      <c r="H252" s="6">
        <f t="shared" si="1"/>
        <v>225700</v>
      </c>
    </row>
    <row r="253">
      <c r="A253" s="3" t="s">
        <v>7</v>
      </c>
      <c r="B253" s="3" t="s">
        <v>24</v>
      </c>
      <c r="C253" s="3" t="s">
        <v>9</v>
      </c>
      <c r="D253" s="3" t="s">
        <v>17</v>
      </c>
      <c r="E253" s="3" t="s">
        <v>12</v>
      </c>
      <c r="F253" s="3">
        <v>327200.0</v>
      </c>
      <c r="G253" s="6">
        <f>Sumifs('Transaction data'!$C$2:$C$1921,'Transaction data'!$I$2:$I$1921,A253,'Transaction data'!$M$2:$M$1921,B253,'Transaction data'!$Q$2:$Q$1921,C253,'Transaction data'!$S$2:$S$1921,D253,'Transaction data'!$T$2:$T$1921,E253)</f>
        <v>180500</v>
      </c>
      <c r="H253" s="6">
        <f t="shared" si="1"/>
        <v>146700</v>
      </c>
    </row>
    <row r="254">
      <c r="A254" s="3" t="s">
        <v>7</v>
      </c>
      <c r="B254" s="3" t="s">
        <v>24</v>
      </c>
      <c r="C254" s="3" t="s">
        <v>9</v>
      </c>
      <c r="D254" s="3" t="s">
        <v>17</v>
      </c>
      <c r="E254" s="3" t="s">
        <v>13</v>
      </c>
      <c r="F254" s="3">
        <v>141900.0</v>
      </c>
      <c r="G254" s="6">
        <f>Sumifs('Transaction data'!$C$2:$C$1921,'Transaction data'!$I$2:$I$1921,A254,'Transaction data'!$M$2:$M$1921,B254,'Transaction data'!$Q$2:$Q$1921,C254,'Transaction data'!$S$2:$S$1921,D254,'Transaction data'!$T$2:$T$1921,E254)</f>
        <v>311200</v>
      </c>
      <c r="H254" s="6">
        <f t="shared" si="1"/>
        <v>-169300</v>
      </c>
    </row>
    <row r="255">
      <c r="A255" s="3" t="s">
        <v>7</v>
      </c>
      <c r="B255" s="3" t="s">
        <v>24</v>
      </c>
      <c r="C255" s="3" t="s">
        <v>9</v>
      </c>
      <c r="D255" s="3" t="s">
        <v>17</v>
      </c>
      <c r="E255" s="3" t="s">
        <v>14</v>
      </c>
      <c r="F255" s="3">
        <v>103400.0</v>
      </c>
      <c r="G255" s="6">
        <f>Sumifs('Transaction data'!$C$2:$C$1921,'Transaction data'!$I$2:$I$1921,A255,'Transaction data'!$M$2:$M$1921,B255,'Transaction data'!$Q$2:$Q$1921,C255,'Transaction data'!$S$2:$S$1921,D255,'Transaction data'!$T$2:$T$1921,E255)</f>
        <v>176600</v>
      </c>
      <c r="H255" s="6">
        <f t="shared" si="1"/>
        <v>-73200</v>
      </c>
    </row>
    <row r="256">
      <c r="A256" s="3" t="s">
        <v>7</v>
      </c>
      <c r="B256" s="3" t="s">
        <v>24</v>
      </c>
      <c r="C256" s="3" t="s">
        <v>9</v>
      </c>
      <c r="D256" s="3" t="s">
        <v>17</v>
      </c>
      <c r="E256" s="3" t="s">
        <v>15</v>
      </c>
      <c r="F256" s="3">
        <v>111200.0</v>
      </c>
      <c r="G256" s="6">
        <f>Sumifs('Transaction data'!$C$2:$C$1921,'Transaction data'!$I$2:$I$1921,A256,'Transaction data'!$M$2:$M$1921,B256,'Transaction data'!$Q$2:$Q$1921,C256,'Transaction data'!$S$2:$S$1921,D256,'Transaction data'!$T$2:$T$1921,E256)</f>
        <v>380400</v>
      </c>
      <c r="H256" s="6">
        <f t="shared" si="1"/>
        <v>-269200</v>
      </c>
    </row>
    <row r="257">
      <c r="A257" s="3" t="s">
        <v>7</v>
      </c>
      <c r="B257" s="3" t="s">
        <v>24</v>
      </c>
      <c r="C257" s="3" t="s">
        <v>9</v>
      </c>
      <c r="D257" s="3" t="s">
        <v>18</v>
      </c>
      <c r="E257" s="3" t="s">
        <v>11</v>
      </c>
      <c r="F257" s="3">
        <v>130700.0</v>
      </c>
      <c r="G257" s="6">
        <f>Sumifs('Transaction data'!$C$2:$C$1921,'Transaction data'!$I$2:$I$1921,A257,'Transaction data'!$M$2:$M$1921,B257,'Transaction data'!$Q$2:$Q$1921,C257,'Transaction data'!$S$2:$S$1921,D257,'Transaction data'!$T$2:$T$1921,E257)</f>
        <v>428100</v>
      </c>
      <c r="H257" s="6">
        <f t="shared" si="1"/>
        <v>-297400</v>
      </c>
    </row>
    <row r="258">
      <c r="A258" s="3" t="s">
        <v>7</v>
      </c>
      <c r="B258" s="3" t="s">
        <v>24</v>
      </c>
      <c r="C258" s="3" t="s">
        <v>9</v>
      </c>
      <c r="D258" s="3" t="s">
        <v>18</v>
      </c>
      <c r="E258" s="3" t="s">
        <v>12</v>
      </c>
      <c r="F258" s="3">
        <v>100600.0</v>
      </c>
      <c r="G258" s="6">
        <f>Sumifs('Transaction data'!$C$2:$C$1921,'Transaction data'!$I$2:$I$1921,A258,'Transaction data'!$M$2:$M$1921,B258,'Transaction data'!$Q$2:$Q$1921,C258,'Transaction data'!$S$2:$S$1921,D258,'Transaction data'!$T$2:$T$1921,E258)</f>
        <v>102400</v>
      </c>
      <c r="H258" s="6">
        <f t="shared" si="1"/>
        <v>-1800</v>
      </c>
    </row>
    <row r="259">
      <c r="A259" s="3" t="s">
        <v>7</v>
      </c>
      <c r="B259" s="3" t="s">
        <v>24</v>
      </c>
      <c r="C259" s="3" t="s">
        <v>9</v>
      </c>
      <c r="D259" s="3" t="s">
        <v>18</v>
      </c>
      <c r="E259" s="3" t="s">
        <v>13</v>
      </c>
      <c r="F259" s="3">
        <v>277500.0</v>
      </c>
      <c r="G259" s="6">
        <f>Sumifs('Transaction data'!$C$2:$C$1921,'Transaction data'!$I$2:$I$1921,A259,'Transaction data'!$M$2:$M$1921,B259,'Transaction data'!$Q$2:$Q$1921,C259,'Transaction data'!$S$2:$S$1921,D259,'Transaction data'!$T$2:$T$1921,E259)</f>
        <v>274100</v>
      </c>
      <c r="H259" s="6">
        <f t="shared" si="1"/>
        <v>3400</v>
      </c>
    </row>
    <row r="260">
      <c r="A260" s="3" t="s">
        <v>7</v>
      </c>
      <c r="B260" s="3" t="s">
        <v>24</v>
      </c>
      <c r="C260" s="3" t="s">
        <v>9</v>
      </c>
      <c r="D260" s="3" t="s">
        <v>18</v>
      </c>
      <c r="E260" s="3" t="s">
        <v>14</v>
      </c>
      <c r="F260" s="3">
        <v>218500.0</v>
      </c>
      <c r="G260" s="6">
        <f>Sumifs('Transaction data'!$C$2:$C$1921,'Transaction data'!$I$2:$I$1921,A260,'Transaction data'!$M$2:$M$1921,B260,'Transaction data'!$Q$2:$Q$1921,C260,'Transaction data'!$S$2:$S$1921,D260,'Transaction data'!$T$2:$T$1921,E260)</f>
        <v>157100</v>
      </c>
      <c r="H260" s="6">
        <f t="shared" si="1"/>
        <v>61400</v>
      </c>
    </row>
    <row r="261">
      <c r="A261" s="3" t="s">
        <v>7</v>
      </c>
      <c r="B261" s="3" t="s">
        <v>24</v>
      </c>
      <c r="C261" s="3" t="s">
        <v>9</v>
      </c>
      <c r="D261" s="3" t="s">
        <v>18</v>
      </c>
      <c r="E261" s="3" t="s">
        <v>15</v>
      </c>
      <c r="F261" s="3">
        <v>397600.0</v>
      </c>
      <c r="G261" s="6">
        <f>Sumifs('Transaction data'!$C$2:$C$1921,'Transaction data'!$I$2:$I$1921,A261,'Transaction data'!$M$2:$M$1921,B261,'Transaction data'!$Q$2:$Q$1921,C261,'Transaction data'!$S$2:$S$1921,D261,'Transaction data'!$T$2:$T$1921,E261)</f>
        <v>357000</v>
      </c>
      <c r="H261" s="6">
        <f t="shared" si="1"/>
        <v>40600</v>
      </c>
    </row>
    <row r="262">
      <c r="A262" s="3" t="s">
        <v>7</v>
      </c>
      <c r="B262" s="3" t="s">
        <v>24</v>
      </c>
      <c r="C262" s="3" t="s">
        <v>19</v>
      </c>
      <c r="D262" s="3" t="s">
        <v>10</v>
      </c>
      <c r="E262" s="3" t="s">
        <v>11</v>
      </c>
      <c r="F262" s="3">
        <v>159700.0</v>
      </c>
      <c r="G262" s="6">
        <f>Sumifs('Transaction data'!$C$2:$C$1921,'Transaction data'!$I$2:$I$1921,A262,'Transaction data'!$M$2:$M$1921,B262,'Transaction data'!$Q$2:$Q$1921,C262,'Transaction data'!$S$2:$S$1921,D262,'Transaction data'!$T$2:$T$1921,E262)</f>
        <v>108900</v>
      </c>
      <c r="H262" s="6">
        <f t="shared" si="1"/>
        <v>50800</v>
      </c>
    </row>
    <row r="263">
      <c r="A263" s="3" t="s">
        <v>7</v>
      </c>
      <c r="B263" s="3" t="s">
        <v>24</v>
      </c>
      <c r="C263" s="3" t="s">
        <v>19</v>
      </c>
      <c r="D263" s="3" t="s">
        <v>10</v>
      </c>
      <c r="E263" s="3" t="s">
        <v>12</v>
      </c>
      <c r="F263" s="3">
        <v>352300.0</v>
      </c>
      <c r="G263" s="6">
        <f>Sumifs('Transaction data'!$C$2:$C$1921,'Transaction data'!$I$2:$I$1921,A263,'Transaction data'!$M$2:$M$1921,B263,'Transaction data'!$Q$2:$Q$1921,C263,'Transaction data'!$S$2:$S$1921,D263,'Transaction data'!$T$2:$T$1921,E263)</f>
        <v>337400</v>
      </c>
      <c r="H263" s="6">
        <f t="shared" si="1"/>
        <v>14900</v>
      </c>
    </row>
    <row r="264">
      <c r="A264" s="3" t="s">
        <v>7</v>
      </c>
      <c r="B264" s="3" t="s">
        <v>24</v>
      </c>
      <c r="C264" s="3" t="s">
        <v>19</v>
      </c>
      <c r="D264" s="3" t="s">
        <v>10</v>
      </c>
      <c r="E264" s="3" t="s">
        <v>13</v>
      </c>
      <c r="F264" s="3">
        <v>336400.0</v>
      </c>
      <c r="G264" s="6">
        <f>Sumifs('Transaction data'!$C$2:$C$1921,'Transaction data'!$I$2:$I$1921,A264,'Transaction data'!$M$2:$M$1921,B264,'Transaction data'!$Q$2:$Q$1921,C264,'Transaction data'!$S$2:$S$1921,D264,'Transaction data'!$T$2:$T$1921,E264)</f>
        <v>162300</v>
      </c>
      <c r="H264" s="6">
        <f t="shared" si="1"/>
        <v>174100</v>
      </c>
    </row>
    <row r="265">
      <c r="A265" s="3" t="s">
        <v>7</v>
      </c>
      <c r="B265" s="3" t="s">
        <v>24</v>
      </c>
      <c r="C265" s="3" t="s">
        <v>19</v>
      </c>
      <c r="D265" s="3" t="s">
        <v>10</v>
      </c>
      <c r="E265" s="3" t="s">
        <v>14</v>
      </c>
      <c r="F265" s="3">
        <v>154700.0</v>
      </c>
      <c r="G265" s="6">
        <f>Sumifs('Transaction data'!$C$2:$C$1921,'Transaction data'!$I$2:$I$1921,A265,'Transaction data'!$M$2:$M$1921,B265,'Transaction data'!$Q$2:$Q$1921,C265,'Transaction data'!$S$2:$S$1921,D265,'Transaction data'!$T$2:$T$1921,E265)</f>
        <v>306700</v>
      </c>
      <c r="H265" s="6">
        <f t="shared" si="1"/>
        <v>-152000</v>
      </c>
    </row>
    <row r="266">
      <c r="A266" s="3" t="s">
        <v>7</v>
      </c>
      <c r="B266" s="3" t="s">
        <v>24</v>
      </c>
      <c r="C266" s="3" t="s">
        <v>19</v>
      </c>
      <c r="D266" s="3" t="s">
        <v>10</v>
      </c>
      <c r="E266" s="3" t="s">
        <v>15</v>
      </c>
      <c r="F266" s="3">
        <v>201700.0</v>
      </c>
      <c r="G266" s="6">
        <f>Sumifs('Transaction data'!$C$2:$C$1921,'Transaction data'!$I$2:$I$1921,A266,'Transaction data'!$M$2:$M$1921,B266,'Transaction data'!$Q$2:$Q$1921,C266,'Transaction data'!$S$2:$S$1921,D266,'Transaction data'!$T$2:$T$1921,E266)</f>
        <v>357400</v>
      </c>
      <c r="H266" s="6">
        <f t="shared" si="1"/>
        <v>-155700</v>
      </c>
    </row>
    <row r="267">
      <c r="A267" s="3" t="s">
        <v>7</v>
      </c>
      <c r="B267" s="3" t="s">
        <v>24</v>
      </c>
      <c r="C267" s="3" t="s">
        <v>19</v>
      </c>
      <c r="D267" s="3" t="s">
        <v>16</v>
      </c>
      <c r="E267" s="3" t="s">
        <v>11</v>
      </c>
      <c r="F267" s="3">
        <v>388700.0</v>
      </c>
      <c r="G267" s="6">
        <f>Sumifs('Transaction data'!$C$2:$C$1921,'Transaction data'!$I$2:$I$1921,A267,'Transaction data'!$M$2:$M$1921,B267,'Transaction data'!$Q$2:$Q$1921,C267,'Transaction data'!$S$2:$S$1921,D267,'Transaction data'!$T$2:$T$1921,E267)</f>
        <v>195100</v>
      </c>
      <c r="H267" s="6">
        <f t="shared" si="1"/>
        <v>193600</v>
      </c>
    </row>
    <row r="268">
      <c r="A268" s="3" t="s">
        <v>7</v>
      </c>
      <c r="B268" s="3" t="s">
        <v>24</v>
      </c>
      <c r="C268" s="3" t="s">
        <v>19</v>
      </c>
      <c r="D268" s="3" t="s">
        <v>16</v>
      </c>
      <c r="E268" s="3" t="s">
        <v>12</v>
      </c>
      <c r="F268" s="3">
        <v>372700.0</v>
      </c>
      <c r="G268" s="6">
        <f>Sumifs('Transaction data'!$C$2:$C$1921,'Transaction data'!$I$2:$I$1921,A268,'Transaction data'!$M$2:$M$1921,B268,'Transaction data'!$Q$2:$Q$1921,C268,'Transaction data'!$S$2:$S$1921,D268,'Transaction data'!$T$2:$T$1921,E268)</f>
        <v>95900</v>
      </c>
      <c r="H268" s="6">
        <f t="shared" si="1"/>
        <v>276800</v>
      </c>
    </row>
    <row r="269">
      <c r="A269" s="3" t="s">
        <v>7</v>
      </c>
      <c r="B269" s="3" t="s">
        <v>24</v>
      </c>
      <c r="C269" s="3" t="s">
        <v>19</v>
      </c>
      <c r="D269" s="3" t="s">
        <v>16</v>
      </c>
      <c r="E269" s="3" t="s">
        <v>13</v>
      </c>
      <c r="F269" s="3">
        <v>383000.0</v>
      </c>
      <c r="G269" s="6">
        <f>Sumifs('Transaction data'!$C$2:$C$1921,'Transaction data'!$I$2:$I$1921,A269,'Transaction data'!$M$2:$M$1921,B269,'Transaction data'!$Q$2:$Q$1921,C269,'Transaction data'!$S$2:$S$1921,D269,'Transaction data'!$T$2:$T$1921,E269)</f>
        <v>148800</v>
      </c>
      <c r="H269" s="6">
        <f t="shared" si="1"/>
        <v>234200</v>
      </c>
    </row>
    <row r="270">
      <c r="A270" s="3" t="s">
        <v>7</v>
      </c>
      <c r="B270" s="3" t="s">
        <v>24</v>
      </c>
      <c r="C270" s="3" t="s">
        <v>19</v>
      </c>
      <c r="D270" s="3" t="s">
        <v>16</v>
      </c>
      <c r="E270" s="3" t="s">
        <v>14</v>
      </c>
      <c r="F270" s="3">
        <v>175100.0</v>
      </c>
      <c r="G270" s="6">
        <f>Sumifs('Transaction data'!$C$2:$C$1921,'Transaction data'!$I$2:$I$1921,A270,'Transaction data'!$M$2:$M$1921,B270,'Transaction data'!$Q$2:$Q$1921,C270,'Transaction data'!$S$2:$S$1921,D270,'Transaction data'!$T$2:$T$1921,E270)</f>
        <v>276500</v>
      </c>
      <c r="H270" s="6">
        <f t="shared" si="1"/>
        <v>-101400</v>
      </c>
    </row>
    <row r="271">
      <c r="A271" s="3" t="s">
        <v>7</v>
      </c>
      <c r="B271" s="3" t="s">
        <v>24</v>
      </c>
      <c r="C271" s="3" t="s">
        <v>19</v>
      </c>
      <c r="D271" s="3" t="s">
        <v>16</v>
      </c>
      <c r="E271" s="3" t="s">
        <v>15</v>
      </c>
      <c r="F271" s="3">
        <v>107400.0</v>
      </c>
      <c r="G271" s="6">
        <f>Sumifs('Transaction data'!$C$2:$C$1921,'Transaction data'!$I$2:$I$1921,A271,'Transaction data'!$M$2:$M$1921,B271,'Transaction data'!$Q$2:$Q$1921,C271,'Transaction data'!$S$2:$S$1921,D271,'Transaction data'!$T$2:$T$1921,E271)</f>
        <v>104800</v>
      </c>
      <c r="H271" s="6">
        <f t="shared" si="1"/>
        <v>2600</v>
      </c>
    </row>
    <row r="272">
      <c r="A272" s="3" t="s">
        <v>7</v>
      </c>
      <c r="B272" s="3" t="s">
        <v>24</v>
      </c>
      <c r="C272" s="3" t="s">
        <v>19</v>
      </c>
      <c r="D272" s="3" t="s">
        <v>17</v>
      </c>
      <c r="E272" s="3" t="s">
        <v>11</v>
      </c>
      <c r="F272" s="3">
        <v>154300.0</v>
      </c>
      <c r="G272" s="6">
        <f>Sumifs('Transaction data'!$C$2:$C$1921,'Transaction data'!$I$2:$I$1921,A272,'Transaction data'!$M$2:$M$1921,B272,'Transaction data'!$Q$2:$Q$1921,C272,'Transaction data'!$S$2:$S$1921,D272,'Transaction data'!$T$2:$T$1921,E272)</f>
        <v>394200</v>
      </c>
      <c r="H272" s="6">
        <f t="shared" si="1"/>
        <v>-239900</v>
      </c>
    </row>
    <row r="273">
      <c r="A273" s="3" t="s">
        <v>7</v>
      </c>
      <c r="B273" s="3" t="s">
        <v>24</v>
      </c>
      <c r="C273" s="3" t="s">
        <v>19</v>
      </c>
      <c r="D273" s="3" t="s">
        <v>17</v>
      </c>
      <c r="E273" s="3" t="s">
        <v>12</v>
      </c>
      <c r="F273" s="3">
        <v>191200.0</v>
      </c>
      <c r="G273" s="6">
        <f>Sumifs('Transaction data'!$C$2:$C$1921,'Transaction data'!$I$2:$I$1921,A273,'Transaction data'!$M$2:$M$1921,B273,'Transaction data'!$Q$2:$Q$1921,C273,'Transaction data'!$S$2:$S$1921,D273,'Transaction data'!$T$2:$T$1921,E273)</f>
        <v>97900</v>
      </c>
      <c r="H273" s="6">
        <f t="shared" si="1"/>
        <v>93300</v>
      </c>
    </row>
    <row r="274">
      <c r="A274" s="3" t="s">
        <v>7</v>
      </c>
      <c r="B274" s="3" t="s">
        <v>24</v>
      </c>
      <c r="C274" s="3" t="s">
        <v>19</v>
      </c>
      <c r="D274" s="3" t="s">
        <v>17</v>
      </c>
      <c r="E274" s="3" t="s">
        <v>13</v>
      </c>
      <c r="F274" s="3">
        <v>364400.0</v>
      </c>
      <c r="G274" s="6">
        <f>Sumifs('Transaction data'!$C$2:$C$1921,'Transaction data'!$I$2:$I$1921,A274,'Transaction data'!$M$2:$M$1921,B274,'Transaction data'!$Q$2:$Q$1921,C274,'Transaction data'!$S$2:$S$1921,D274,'Transaction data'!$T$2:$T$1921,E274)</f>
        <v>407200</v>
      </c>
      <c r="H274" s="6">
        <f t="shared" si="1"/>
        <v>-42800</v>
      </c>
    </row>
    <row r="275">
      <c r="A275" s="3" t="s">
        <v>7</v>
      </c>
      <c r="B275" s="3" t="s">
        <v>24</v>
      </c>
      <c r="C275" s="3" t="s">
        <v>19</v>
      </c>
      <c r="D275" s="3" t="s">
        <v>17</v>
      </c>
      <c r="E275" s="3" t="s">
        <v>14</v>
      </c>
      <c r="F275" s="3">
        <v>346800.0</v>
      </c>
      <c r="G275" s="6">
        <f>Sumifs('Transaction data'!$C$2:$C$1921,'Transaction data'!$I$2:$I$1921,A275,'Transaction data'!$M$2:$M$1921,B275,'Transaction data'!$Q$2:$Q$1921,C275,'Transaction data'!$S$2:$S$1921,D275,'Transaction data'!$T$2:$T$1921,E275)</f>
        <v>257100</v>
      </c>
      <c r="H275" s="6">
        <f t="shared" si="1"/>
        <v>89700</v>
      </c>
    </row>
    <row r="276">
      <c r="A276" s="3" t="s">
        <v>7</v>
      </c>
      <c r="B276" s="3" t="s">
        <v>24</v>
      </c>
      <c r="C276" s="3" t="s">
        <v>19</v>
      </c>
      <c r="D276" s="3" t="s">
        <v>17</v>
      </c>
      <c r="E276" s="3" t="s">
        <v>15</v>
      </c>
      <c r="F276" s="3">
        <v>137800.0</v>
      </c>
      <c r="G276" s="6">
        <f>Sumifs('Transaction data'!$C$2:$C$1921,'Transaction data'!$I$2:$I$1921,A276,'Transaction data'!$M$2:$M$1921,B276,'Transaction data'!$Q$2:$Q$1921,C276,'Transaction data'!$S$2:$S$1921,D276,'Transaction data'!$T$2:$T$1921,E276)</f>
        <v>315600</v>
      </c>
      <c r="H276" s="6">
        <f t="shared" si="1"/>
        <v>-177800</v>
      </c>
    </row>
    <row r="277">
      <c r="A277" s="3" t="s">
        <v>7</v>
      </c>
      <c r="B277" s="3" t="s">
        <v>24</v>
      </c>
      <c r="C277" s="3" t="s">
        <v>19</v>
      </c>
      <c r="D277" s="3" t="s">
        <v>18</v>
      </c>
      <c r="E277" s="3" t="s">
        <v>11</v>
      </c>
      <c r="F277" s="3">
        <v>135400.0</v>
      </c>
      <c r="G277" s="6">
        <f>Sumifs('Transaction data'!$C$2:$C$1921,'Transaction data'!$I$2:$I$1921,A277,'Transaction data'!$M$2:$M$1921,B277,'Transaction data'!$Q$2:$Q$1921,C277,'Transaction data'!$S$2:$S$1921,D277,'Transaction data'!$T$2:$T$1921,E277)</f>
        <v>180700</v>
      </c>
      <c r="H277" s="6">
        <f t="shared" si="1"/>
        <v>-45300</v>
      </c>
    </row>
    <row r="278">
      <c r="A278" s="3" t="s">
        <v>7</v>
      </c>
      <c r="B278" s="3" t="s">
        <v>24</v>
      </c>
      <c r="C278" s="3" t="s">
        <v>19</v>
      </c>
      <c r="D278" s="3" t="s">
        <v>18</v>
      </c>
      <c r="E278" s="3" t="s">
        <v>12</v>
      </c>
      <c r="F278" s="3">
        <v>380100.0</v>
      </c>
      <c r="G278" s="6">
        <f>Sumifs('Transaction data'!$C$2:$C$1921,'Transaction data'!$I$2:$I$1921,A278,'Transaction data'!$M$2:$M$1921,B278,'Transaction data'!$Q$2:$Q$1921,C278,'Transaction data'!$S$2:$S$1921,D278,'Transaction data'!$T$2:$T$1921,E278)</f>
        <v>254900</v>
      </c>
      <c r="H278" s="6">
        <f t="shared" si="1"/>
        <v>125200</v>
      </c>
    </row>
    <row r="279">
      <c r="A279" s="3" t="s">
        <v>7</v>
      </c>
      <c r="B279" s="3" t="s">
        <v>24</v>
      </c>
      <c r="C279" s="3" t="s">
        <v>19</v>
      </c>
      <c r="D279" s="3" t="s">
        <v>18</v>
      </c>
      <c r="E279" s="3" t="s">
        <v>13</v>
      </c>
      <c r="F279" s="3">
        <v>206600.0</v>
      </c>
      <c r="G279" s="6">
        <f>Sumifs('Transaction data'!$C$2:$C$1921,'Transaction data'!$I$2:$I$1921,A279,'Transaction data'!$M$2:$M$1921,B279,'Transaction data'!$Q$2:$Q$1921,C279,'Transaction data'!$S$2:$S$1921,D279,'Transaction data'!$T$2:$T$1921,E279)</f>
        <v>199600</v>
      </c>
      <c r="H279" s="6">
        <f t="shared" si="1"/>
        <v>7000</v>
      </c>
    </row>
    <row r="280">
      <c r="A280" s="3" t="s">
        <v>7</v>
      </c>
      <c r="B280" s="3" t="s">
        <v>24</v>
      </c>
      <c r="C280" s="3" t="s">
        <v>19</v>
      </c>
      <c r="D280" s="3" t="s">
        <v>18</v>
      </c>
      <c r="E280" s="3" t="s">
        <v>14</v>
      </c>
      <c r="F280" s="3">
        <v>367000.0</v>
      </c>
      <c r="G280" s="6">
        <f>Sumifs('Transaction data'!$C$2:$C$1921,'Transaction data'!$I$2:$I$1921,A280,'Transaction data'!$M$2:$M$1921,B280,'Transaction data'!$Q$2:$Q$1921,C280,'Transaction data'!$S$2:$S$1921,D280,'Transaction data'!$T$2:$T$1921,E280)</f>
        <v>425900</v>
      </c>
      <c r="H280" s="6">
        <f t="shared" si="1"/>
        <v>-58900</v>
      </c>
    </row>
    <row r="281">
      <c r="A281" s="3" t="s">
        <v>7</v>
      </c>
      <c r="B281" s="3" t="s">
        <v>24</v>
      </c>
      <c r="C281" s="3" t="s">
        <v>19</v>
      </c>
      <c r="D281" s="3" t="s">
        <v>18</v>
      </c>
      <c r="E281" s="3" t="s">
        <v>15</v>
      </c>
      <c r="F281" s="3">
        <v>322000.0</v>
      </c>
      <c r="G281" s="6">
        <f>Sumifs('Transaction data'!$C$2:$C$1921,'Transaction data'!$I$2:$I$1921,A281,'Transaction data'!$M$2:$M$1921,B281,'Transaction data'!$Q$2:$Q$1921,C281,'Transaction data'!$S$2:$S$1921,D281,'Transaction data'!$T$2:$T$1921,E281)</f>
        <v>133800</v>
      </c>
      <c r="H281" s="6">
        <f t="shared" si="1"/>
        <v>188200</v>
      </c>
    </row>
    <row r="282">
      <c r="A282" s="3" t="s">
        <v>7</v>
      </c>
      <c r="B282" s="3" t="s">
        <v>24</v>
      </c>
      <c r="C282" s="3" t="s">
        <v>20</v>
      </c>
      <c r="D282" s="3" t="s">
        <v>10</v>
      </c>
      <c r="E282" s="3" t="s">
        <v>11</v>
      </c>
      <c r="F282" s="3">
        <v>352900.0</v>
      </c>
      <c r="G282" s="6">
        <f>Sumifs('Transaction data'!$C$2:$C$1921,'Transaction data'!$I$2:$I$1921,A282,'Transaction data'!$M$2:$M$1921,B282,'Transaction data'!$Q$2:$Q$1921,C282,'Transaction data'!$S$2:$S$1921,D282,'Transaction data'!$T$2:$T$1921,E282)</f>
        <v>253100</v>
      </c>
      <c r="H282" s="6">
        <f t="shared" si="1"/>
        <v>99800</v>
      </c>
    </row>
    <row r="283">
      <c r="A283" s="3" t="s">
        <v>7</v>
      </c>
      <c r="B283" s="3" t="s">
        <v>24</v>
      </c>
      <c r="C283" s="3" t="s">
        <v>20</v>
      </c>
      <c r="D283" s="3" t="s">
        <v>10</v>
      </c>
      <c r="E283" s="3" t="s">
        <v>12</v>
      </c>
      <c r="F283" s="3">
        <v>381000.0</v>
      </c>
      <c r="G283" s="6">
        <f>Sumifs('Transaction data'!$C$2:$C$1921,'Transaction data'!$I$2:$I$1921,A283,'Transaction data'!$M$2:$M$1921,B283,'Transaction data'!$Q$2:$Q$1921,C283,'Transaction data'!$S$2:$S$1921,D283,'Transaction data'!$T$2:$T$1921,E283)</f>
        <v>279300</v>
      </c>
      <c r="H283" s="6">
        <f t="shared" si="1"/>
        <v>101700</v>
      </c>
    </row>
    <row r="284">
      <c r="A284" s="3" t="s">
        <v>7</v>
      </c>
      <c r="B284" s="3" t="s">
        <v>24</v>
      </c>
      <c r="C284" s="3" t="s">
        <v>20</v>
      </c>
      <c r="D284" s="3" t="s">
        <v>10</v>
      </c>
      <c r="E284" s="3" t="s">
        <v>13</v>
      </c>
      <c r="F284" s="3">
        <v>230500.0</v>
      </c>
      <c r="G284" s="6">
        <f>Sumifs('Transaction data'!$C$2:$C$1921,'Transaction data'!$I$2:$I$1921,A284,'Transaction data'!$M$2:$M$1921,B284,'Transaction data'!$Q$2:$Q$1921,C284,'Transaction data'!$S$2:$S$1921,D284,'Transaction data'!$T$2:$T$1921,E284)</f>
        <v>153200</v>
      </c>
      <c r="H284" s="6">
        <f t="shared" si="1"/>
        <v>77300</v>
      </c>
    </row>
    <row r="285">
      <c r="A285" s="3" t="s">
        <v>7</v>
      </c>
      <c r="B285" s="3" t="s">
        <v>24</v>
      </c>
      <c r="C285" s="3" t="s">
        <v>20</v>
      </c>
      <c r="D285" s="3" t="s">
        <v>10</v>
      </c>
      <c r="E285" s="3" t="s">
        <v>14</v>
      </c>
      <c r="F285" s="3">
        <v>260700.0</v>
      </c>
      <c r="G285" s="6">
        <f>Sumifs('Transaction data'!$C$2:$C$1921,'Transaction data'!$I$2:$I$1921,A285,'Transaction data'!$M$2:$M$1921,B285,'Transaction data'!$Q$2:$Q$1921,C285,'Transaction data'!$S$2:$S$1921,D285,'Transaction data'!$T$2:$T$1921,E285)</f>
        <v>148300</v>
      </c>
      <c r="H285" s="6">
        <f t="shared" si="1"/>
        <v>112400</v>
      </c>
    </row>
    <row r="286">
      <c r="A286" s="3" t="s">
        <v>7</v>
      </c>
      <c r="B286" s="3" t="s">
        <v>24</v>
      </c>
      <c r="C286" s="3" t="s">
        <v>20</v>
      </c>
      <c r="D286" s="3" t="s">
        <v>10</v>
      </c>
      <c r="E286" s="3" t="s">
        <v>15</v>
      </c>
      <c r="F286" s="3">
        <v>112100.0</v>
      </c>
      <c r="G286" s="6">
        <f>Sumifs('Transaction data'!$C$2:$C$1921,'Transaction data'!$I$2:$I$1921,A286,'Transaction data'!$M$2:$M$1921,B286,'Transaction data'!$Q$2:$Q$1921,C286,'Transaction data'!$S$2:$S$1921,D286,'Transaction data'!$T$2:$T$1921,E286)</f>
        <v>383000</v>
      </c>
      <c r="H286" s="6">
        <f t="shared" si="1"/>
        <v>-270900</v>
      </c>
    </row>
    <row r="287">
      <c r="A287" s="3" t="s">
        <v>7</v>
      </c>
      <c r="B287" s="3" t="s">
        <v>24</v>
      </c>
      <c r="C287" s="3" t="s">
        <v>20</v>
      </c>
      <c r="D287" s="3" t="s">
        <v>16</v>
      </c>
      <c r="E287" s="3" t="s">
        <v>11</v>
      </c>
      <c r="F287" s="3">
        <v>391800.0</v>
      </c>
      <c r="G287" s="6">
        <f>Sumifs('Transaction data'!$C$2:$C$1921,'Transaction data'!$I$2:$I$1921,A287,'Transaction data'!$M$2:$M$1921,B287,'Transaction data'!$Q$2:$Q$1921,C287,'Transaction data'!$S$2:$S$1921,D287,'Transaction data'!$T$2:$T$1921,E287)</f>
        <v>336900</v>
      </c>
      <c r="H287" s="6">
        <f t="shared" si="1"/>
        <v>54900</v>
      </c>
    </row>
    <row r="288">
      <c r="A288" s="3" t="s">
        <v>7</v>
      </c>
      <c r="B288" s="3" t="s">
        <v>24</v>
      </c>
      <c r="C288" s="3" t="s">
        <v>20</v>
      </c>
      <c r="D288" s="3" t="s">
        <v>16</v>
      </c>
      <c r="E288" s="3" t="s">
        <v>12</v>
      </c>
      <c r="F288" s="3">
        <v>373200.0</v>
      </c>
      <c r="G288" s="6">
        <f>Sumifs('Transaction data'!$C$2:$C$1921,'Transaction data'!$I$2:$I$1921,A288,'Transaction data'!$M$2:$M$1921,B288,'Transaction data'!$Q$2:$Q$1921,C288,'Transaction data'!$S$2:$S$1921,D288,'Transaction data'!$T$2:$T$1921,E288)</f>
        <v>359100</v>
      </c>
      <c r="H288" s="6">
        <f t="shared" si="1"/>
        <v>14100</v>
      </c>
    </row>
    <row r="289">
      <c r="A289" s="3" t="s">
        <v>7</v>
      </c>
      <c r="B289" s="3" t="s">
        <v>24</v>
      </c>
      <c r="C289" s="3" t="s">
        <v>20</v>
      </c>
      <c r="D289" s="3" t="s">
        <v>16</v>
      </c>
      <c r="E289" s="3" t="s">
        <v>13</v>
      </c>
      <c r="F289" s="3">
        <v>184200.0</v>
      </c>
      <c r="G289" s="6">
        <f>Sumifs('Transaction data'!$C$2:$C$1921,'Transaction data'!$I$2:$I$1921,A289,'Transaction data'!$M$2:$M$1921,B289,'Transaction data'!$Q$2:$Q$1921,C289,'Transaction data'!$S$2:$S$1921,D289,'Transaction data'!$T$2:$T$1921,E289)</f>
        <v>140600</v>
      </c>
      <c r="H289" s="6">
        <f t="shared" si="1"/>
        <v>43600</v>
      </c>
    </row>
    <row r="290">
      <c r="A290" s="3" t="s">
        <v>7</v>
      </c>
      <c r="B290" s="3" t="s">
        <v>24</v>
      </c>
      <c r="C290" s="3" t="s">
        <v>20</v>
      </c>
      <c r="D290" s="3" t="s">
        <v>16</v>
      </c>
      <c r="E290" s="3" t="s">
        <v>14</v>
      </c>
      <c r="F290" s="3">
        <v>217100.0</v>
      </c>
      <c r="G290" s="6">
        <f>Sumifs('Transaction data'!$C$2:$C$1921,'Transaction data'!$I$2:$I$1921,A290,'Transaction data'!$M$2:$M$1921,B290,'Transaction data'!$Q$2:$Q$1921,C290,'Transaction data'!$S$2:$S$1921,D290,'Transaction data'!$T$2:$T$1921,E290)</f>
        <v>97200</v>
      </c>
      <c r="H290" s="6">
        <f t="shared" si="1"/>
        <v>119900</v>
      </c>
    </row>
    <row r="291">
      <c r="A291" s="3" t="s">
        <v>7</v>
      </c>
      <c r="B291" s="3" t="s">
        <v>24</v>
      </c>
      <c r="C291" s="3" t="s">
        <v>20</v>
      </c>
      <c r="D291" s="3" t="s">
        <v>16</v>
      </c>
      <c r="E291" s="3" t="s">
        <v>15</v>
      </c>
      <c r="F291" s="3">
        <v>198600.0</v>
      </c>
      <c r="G291" s="6">
        <f>Sumifs('Transaction data'!$C$2:$C$1921,'Transaction data'!$I$2:$I$1921,A291,'Transaction data'!$M$2:$M$1921,B291,'Transaction data'!$Q$2:$Q$1921,C291,'Transaction data'!$S$2:$S$1921,D291,'Transaction data'!$T$2:$T$1921,E291)</f>
        <v>169000</v>
      </c>
      <c r="H291" s="6">
        <f t="shared" si="1"/>
        <v>29600</v>
      </c>
    </row>
    <row r="292">
      <c r="A292" s="3" t="s">
        <v>7</v>
      </c>
      <c r="B292" s="3" t="s">
        <v>24</v>
      </c>
      <c r="C292" s="3" t="s">
        <v>20</v>
      </c>
      <c r="D292" s="3" t="s">
        <v>17</v>
      </c>
      <c r="E292" s="3" t="s">
        <v>11</v>
      </c>
      <c r="F292" s="3">
        <v>370200.0</v>
      </c>
      <c r="G292" s="6">
        <f>Sumifs('Transaction data'!$C$2:$C$1921,'Transaction data'!$I$2:$I$1921,A292,'Transaction data'!$M$2:$M$1921,B292,'Transaction data'!$Q$2:$Q$1921,C292,'Transaction data'!$S$2:$S$1921,D292,'Transaction data'!$T$2:$T$1921,E292)</f>
        <v>385700</v>
      </c>
      <c r="H292" s="6">
        <f t="shared" si="1"/>
        <v>-15500</v>
      </c>
    </row>
    <row r="293">
      <c r="A293" s="3" t="s">
        <v>7</v>
      </c>
      <c r="B293" s="3" t="s">
        <v>24</v>
      </c>
      <c r="C293" s="3" t="s">
        <v>20</v>
      </c>
      <c r="D293" s="3" t="s">
        <v>17</v>
      </c>
      <c r="E293" s="3" t="s">
        <v>12</v>
      </c>
      <c r="F293" s="3">
        <v>321100.0</v>
      </c>
      <c r="G293" s="6">
        <f>Sumifs('Transaction data'!$C$2:$C$1921,'Transaction data'!$I$2:$I$1921,A293,'Transaction data'!$M$2:$M$1921,B293,'Transaction data'!$Q$2:$Q$1921,C293,'Transaction data'!$S$2:$S$1921,D293,'Transaction data'!$T$2:$T$1921,E293)</f>
        <v>116500</v>
      </c>
      <c r="H293" s="6">
        <f t="shared" si="1"/>
        <v>204600</v>
      </c>
    </row>
    <row r="294">
      <c r="A294" s="3" t="s">
        <v>7</v>
      </c>
      <c r="B294" s="3" t="s">
        <v>24</v>
      </c>
      <c r="C294" s="3" t="s">
        <v>20</v>
      </c>
      <c r="D294" s="3" t="s">
        <v>17</v>
      </c>
      <c r="E294" s="3" t="s">
        <v>13</v>
      </c>
      <c r="F294" s="3">
        <v>195900.0</v>
      </c>
      <c r="G294" s="6">
        <f>Sumifs('Transaction data'!$C$2:$C$1921,'Transaction data'!$I$2:$I$1921,A294,'Transaction data'!$M$2:$M$1921,B294,'Transaction data'!$Q$2:$Q$1921,C294,'Transaction data'!$S$2:$S$1921,D294,'Transaction data'!$T$2:$T$1921,E294)</f>
        <v>493900</v>
      </c>
      <c r="H294" s="6">
        <f t="shared" si="1"/>
        <v>-298000</v>
      </c>
    </row>
    <row r="295">
      <c r="A295" s="3" t="s">
        <v>7</v>
      </c>
      <c r="B295" s="3" t="s">
        <v>24</v>
      </c>
      <c r="C295" s="3" t="s">
        <v>20</v>
      </c>
      <c r="D295" s="3" t="s">
        <v>17</v>
      </c>
      <c r="E295" s="3" t="s">
        <v>14</v>
      </c>
      <c r="F295" s="3">
        <v>114400.0</v>
      </c>
      <c r="G295" s="6">
        <f>Sumifs('Transaction data'!$C$2:$C$1921,'Transaction data'!$I$2:$I$1921,A295,'Transaction data'!$M$2:$M$1921,B295,'Transaction data'!$Q$2:$Q$1921,C295,'Transaction data'!$S$2:$S$1921,D295,'Transaction data'!$T$2:$T$1921,E295)</f>
        <v>384700</v>
      </c>
      <c r="H295" s="6">
        <f t="shared" si="1"/>
        <v>-270300</v>
      </c>
    </row>
    <row r="296">
      <c r="A296" s="3" t="s">
        <v>7</v>
      </c>
      <c r="B296" s="3" t="s">
        <v>24</v>
      </c>
      <c r="C296" s="3" t="s">
        <v>20</v>
      </c>
      <c r="D296" s="3" t="s">
        <v>17</v>
      </c>
      <c r="E296" s="3" t="s">
        <v>15</v>
      </c>
      <c r="F296" s="3">
        <v>264700.0</v>
      </c>
      <c r="G296" s="6">
        <f>Sumifs('Transaction data'!$C$2:$C$1921,'Transaction data'!$I$2:$I$1921,A296,'Transaction data'!$M$2:$M$1921,B296,'Transaction data'!$Q$2:$Q$1921,C296,'Transaction data'!$S$2:$S$1921,D296,'Transaction data'!$T$2:$T$1921,E296)</f>
        <v>316500</v>
      </c>
      <c r="H296" s="6">
        <f t="shared" si="1"/>
        <v>-51800</v>
      </c>
    </row>
    <row r="297">
      <c r="A297" s="3" t="s">
        <v>7</v>
      </c>
      <c r="B297" s="3" t="s">
        <v>24</v>
      </c>
      <c r="C297" s="3" t="s">
        <v>20</v>
      </c>
      <c r="D297" s="3" t="s">
        <v>18</v>
      </c>
      <c r="E297" s="3" t="s">
        <v>11</v>
      </c>
      <c r="F297" s="3">
        <v>205200.0</v>
      </c>
      <c r="G297" s="6">
        <f>Sumifs('Transaction data'!$C$2:$C$1921,'Transaction data'!$I$2:$I$1921,A297,'Transaction data'!$M$2:$M$1921,B297,'Transaction data'!$Q$2:$Q$1921,C297,'Transaction data'!$S$2:$S$1921,D297,'Transaction data'!$T$2:$T$1921,E297)</f>
        <v>516200</v>
      </c>
      <c r="H297" s="6">
        <f t="shared" si="1"/>
        <v>-311000</v>
      </c>
    </row>
    <row r="298">
      <c r="A298" s="3" t="s">
        <v>7</v>
      </c>
      <c r="B298" s="3" t="s">
        <v>24</v>
      </c>
      <c r="C298" s="3" t="s">
        <v>20</v>
      </c>
      <c r="D298" s="3" t="s">
        <v>18</v>
      </c>
      <c r="E298" s="3" t="s">
        <v>12</v>
      </c>
      <c r="F298" s="3">
        <v>231200.0</v>
      </c>
      <c r="G298" s="6">
        <f>Sumifs('Transaction data'!$C$2:$C$1921,'Transaction data'!$I$2:$I$1921,A298,'Transaction data'!$M$2:$M$1921,B298,'Transaction data'!$Q$2:$Q$1921,C298,'Transaction data'!$S$2:$S$1921,D298,'Transaction data'!$T$2:$T$1921,E298)</f>
        <v>404400</v>
      </c>
      <c r="H298" s="6">
        <f t="shared" si="1"/>
        <v>-173200</v>
      </c>
    </row>
    <row r="299">
      <c r="A299" s="3" t="s">
        <v>7</v>
      </c>
      <c r="B299" s="3" t="s">
        <v>24</v>
      </c>
      <c r="C299" s="3" t="s">
        <v>20</v>
      </c>
      <c r="D299" s="3" t="s">
        <v>18</v>
      </c>
      <c r="E299" s="3" t="s">
        <v>13</v>
      </c>
      <c r="F299" s="3">
        <v>367800.0</v>
      </c>
      <c r="G299" s="6">
        <f>Sumifs('Transaction data'!$C$2:$C$1921,'Transaction data'!$I$2:$I$1921,A299,'Transaction data'!$M$2:$M$1921,B299,'Transaction data'!$Q$2:$Q$1921,C299,'Transaction data'!$S$2:$S$1921,D299,'Transaction data'!$T$2:$T$1921,E299)</f>
        <v>100200</v>
      </c>
      <c r="H299" s="6">
        <f t="shared" si="1"/>
        <v>267600</v>
      </c>
    </row>
    <row r="300">
      <c r="A300" s="3" t="s">
        <v>7</v>
      </c>
      <c r="B300" s="3" t="s">
        <v>24</v>
      </c>
      <c r="C300" s="3" t="s">
        <v>20</v>
      </c>
      <c r="D300" s="3" t="s">
        <v>18</v>
      </c>
      <c r="E300" s="3" t="s">
        <v>14</v>
      </c>
      <c r="F300" s="3">
        <v>118600.0</v>
      </c>
      <c r="G300" s="6">
        <f>Sumifs('Transaction data'!$C$2:$C$1921,'Transaction data'!$I$2:$I$1921,A300,'Transaction data'!$M$2:$M$1921,B300,'Transaction data'!$Q$2:$Q$1921,C300,'Transaction data'!$S$2:$S$1921,D300,'Transaction data'!$T$2:$T$1921,E300)</f>
        <v>410800</v>
      </c>
      <c r="H300" s="6">
        <f t="shared" si="1"/>
        <v>-292200</v>
      </c>
    </row>
    <row r="301">
      <c r="A301" s="3" t="s">
        <v>7</v>
      </c>
      <c r="B301" s="3" t="s">
        <v>24</v>
      </c>
      <c r="C301" s="3" t="s">
        <v>20</v>
      </c>
      <c r="D301" s="3" t="s">
        <v>18</v>
      </c>
      <c r="E301" s="3" t="s">
        <v>15</v>
      </c>
      <c r="F301" s="3">
        <v>116600.0</v>
      </c>
      <c r="G301" s="6">
        <f>Sumifs('Transaction data'!$C$2:$C$1921,'Transaction data'!$I$2:$I$1921,A301,'Transaction data'!$M$2:$M$1921,B301,'Transaction data'!$Q$2:$Q$1921,C301,'Transaction data'!$S$2:$S$1921,D301,'Transaction data'!$T$2:$T$1921,E301)</f>
        <v>137700</v>
      </c>
      <c r="H301" s="6">
        <f t="shared" si="1"/>
        <v>-21100</v>
      </c>
    </row>
    <row r="302">
      <c r="A302" s="3" t="s">
        <v>7</v>
      </c>
      <c r="B302" s="3" t="s">
        <v>24</v>
      </c>
      <c r="C302" s="3" t="s">
        <v>21</v>
      </c>
      <c r="D302" s="3" t="s">
        <v>10</v>
      </c>
      <c r="E302" s="3" t="s">
        <v>11</v>
      </c>
      <c r="F302" s="3">
        <v>212200.0</v>
      </c>
      <c r="G302" s="6">
        <f>Sumifs('Transaction data'!$C$2:$C$1921,'Transaction data'!$I$2:$I$1921,A302,'Transaction data'!$M$2:$M$1921,B302,'Transaction data'!$Q$2:$Q$1921,C302,'Transaction data'!$S$2:$S$1921,D302,'Transaction data'!$T$2:$T$1921,E302)</f>
        <v>184700</v>
      </c>
      <c r="H302" s="6">
        <f t="shared" si="1"/>
        <v>27500</v>
      </c>
    </row>
    <row r="303">
      <c r="A303" s="3" t="s">
        <v>7</v>
      </c>
      <c r="B303" s="3" t="s">
        <v>24</v>
      </c>
      <c r="C303" s="3" t="s">
        <v>21</v>
      </c>
      <c r="D303" s="3" t="s">
        <v>10</v>
      </c>
      <c r="E303" s="3" t="s">
        <v>12</v>
      </c>
      <c r="F303" s="3">
        <v>344100.0</v>
      </c>
      <c r="G303" s="6">
        <f>Sumifs('Transaction data'!$C$2:$C$1921,'Transaction data'!$I$2:$I$1921,A303,'Transaction data'!$M$2:$M$1921,B303,'Transaction data'!$Q$2:$Q$1921,C303,'Transaction data'!$S$2:$S$1921,D303,'Transaction data'!$T$2:$T$1921,E303)</f>
        <v>102700</v>
      </c>
      <c r="H303" s="6">
        <f t="shared" si="1"/>
        <v>241400</v>
      </c>
    </row>
    <row r="304">
      <c r="A304" s="3" t="s">
        <v>7</v>
      </c>
      <c r="B304" s="3" t="s">
        <v>24</v>
      </c>
      <c r="C304" s="3" t="s">
        <v>21</v>
      </c>
      <c r="D304" s="3" t="s">
        <v>10</v>
      </c>
      <c r="E304" s="3" t="s">
        <v>13</v>
      </c>
      <c r="F304" s="3">
        <v>316100.0</v>
      </c>
      <c r="G304" s="6">
        <f>Sumifs('Transaction data'!$C$2:$C$1921,'Transaction data'!$I$2:$I$1921,A304,'Transaction data'!$M$2:$M$1921,B304,'Transaction data'!$Q$2:$Q$1921,C304,'Transaction data'!$S$2:$S$1921,D304,'Transaction data'!$T$2:$T$1921,E304)</f>
        <v>517400</v>
      </c>
      <c r="H304" s="6">
        <f t="shared" si="1"/>
        <v>-201300</v>
      </c>
    </row>
    <row r="305">
      <c r="A305" s="3" t="s">
        <v>7</v>
      </c>
      <c r="B305" s="3" t="s">
        <v>24</v>
      </c>
      <c r="C305" s="3" t="s">
        <v>21</v>
      </c>
      <c r="D305" s="3" t="s">
        <v>10</v>
      </c>
      <c r="E305" s="3" t="s">
        <v>14</v>
      </c>
      <c r="F305" s="3">
        <v>290100.0</v>
      </c>
      <c r="G305" s="6">
        <f>Sumifs('Transaction data'!$C$2:$C$1921,'Transaction data'!$I$2:$I$1921,A305,'Transaction data'!$M$2:$M$1921,B305,'Transaction data'!$Q$2:$Q$1921,C305,'Transaction data'!$S$2:$S$1921,D305,'Transaction data'!$T$2:$T$1921,E305)</f>
        <v>446100</v>
      </c>
      <c r="H305" s="6">
        <f t="shared" si="1"/>
        <v>-156000</v>
      </c>
    </row>
    <row r="306">
      <c r="A306" s="3" t="s">
        <v>7</v>
      </c>
      <c r="B306" s="3" t="s">
        <v>24</v>
      </c>
      <c r="C306" s="3" t="s">
        <v>21</v>
      </c>
      <c r="D306" s="3" t="s">
        <v>10</v>
      </c>
      <c r="E306" s="3" t="s">
        <v>15</v>
      </c>
      <c r="F306" s="3">
        <v>148700.0</v>
      </c>
      <c r="G306" s="6">
        <f>Sumifs('Transaction data'!$C$2:$C$1921,'Transaction data'!$I$2:$I$1921,A306,'Transaction data'!$M$2:$M$1921,B306,'Transaction data'!$Q$2:$Q$1921,C306,'Transaction data'!$S$2:$S$1921,D306,'Transaction data'!$T$2:$T$1921,E306)</f>
        <v>129000</v>
      </c>
      <c r="H306" s="6">
        <f t="shared" si="1"/>
        <v>19700</v>
      </c>
    </row>
    <row r="307">
      <c r="A307" s="3" t="s">
        <v>7</v>
      </c>
      <c r="B307" s="3" t="s">
        <v>24</v>
      </c>
      <c r="C307" s="3" t="s">
        <v>21</v>
      </c>
      <c r="D307" s="3" t="s">
        <v>16</v>
      </c>
      <c r="E307" s="3" t="s">
        <v>11</v>
      </c>
      <c r="F307" s="3">
        <v>398300.0</v>
      </c>
      <c r="G307" s="6">
        <f>Sumifs('Transaction data'!$C$2:$C$1921,'Transaction data'!$I$2:$I$1921,A307,'Transaction data'!$M$2:$M$1921,B307,'Transaction data'!$Q$2:$Q$1921,C307,'Transaction data'!$S$2:$S$1921,D307,'Transaction data'!$T$2:$T$1921,E307)</f>
        <v>366500</v>
      </c>
      <c r="H307" s="6">
        <f t="shared" si="1"/>
        <v>31800</v>
      </c>
    </row>
    <row r="308">
      <c r="A308" s="3" t="s">
        <v>7</v>
      </c>
      <c r="B308" s="3" t="s">
        <v>24</v>
      </c>
      <c r="C308" s="3" t="s">
        <v>21</v>
      </c>
      <c r="D308" s="3" t="s">
        <v>16</v>
      </c>
      <c r="E308" s="3" t="s">
        <v>12</v>
      </c>
      <c r="F308" s="3">
        <v>197000.0</v>
      </c>
      <c r="G308" s="6">
        <f>Sumifs('Transaction data'!$C$2:$C$1921,'Transaction data'!$I$2:$I$1921,A308,'Transaction data'!$M$2:$M$1921,B308,'Transaction data'!$Q$2:$Q$1921,C308,'Transaction data'!$S$2:$S$1921,D308,'Transaction data'!$T$2:$T$1921,E308)</f>
        <v>470800</v>
      </c>
      <c r="H308" s="6">
        <f t="shared" si="1"/>
        <v>-273800</v>
      </c>
    </row>
    <row r="309">
      <c r="A309" s="3" t="s">
        <v>7</v>
      </c>
      <c r="B309" s="3" t="s">
        <v>24</v>
      </c>
      <c r="C309" s="3" t="s">
        <v>21</v>
      </c>
      <c r="D309" s="3" t="s">
        <v>16</v>
      </c>
      <c r="E309" s="3" t="s">
        <v>13</v>
      </c>
      <c r="F309" s="3">
        <v>384300.0</v>
      </c>
      <c r="G309" s="6">
        <f>Sumifs('Transaction data'!$C$2:$C$1921,'Transaction data'!$I$2:$I$1921,A309,'Transaction data'!$M$2:$M$1921,B309,'Transaction data'!$Q$2:$Q$1921,C309,'Transaction data'!$S$2:$S$1921,D309,'Transaction data'!$T$2:$T$1921,E309)</f>
        <v>150200</v>
      </c>
      <c r="H309" s="6">
        <f t="shared" si="1"/>
        <v>234100</v>
      </c>
    </row>
    <row r="310">
      <c r="A310" s="3" t="s">
        <v>7</v>
      </c>
      <c r="B310" s="3" t="s">
        <v>24</v>
      </c>
      <c r="C310" s="3" t="s">
        <v>21</v>
      </c>
      <c r="D310" s="3" t="s">
        <v>16</v>
      </c>
      <c r="E310" s="3" t="s">
        <v>14</v>
      </c>
      <c r="F310" s="3">
        <v>318200.0</v>
      </c>
      <c r="G310" s="6">
        <f>Sumifs('Transaction data'!$C$2:$C$1921,'Transaction data'!$I$2:$I$1921,A310,'Transaction data'!$M$2:$M$1921,B310,'Transaction data'!$Q$2:$Q$1921,C310,'Transaction data'!$S$2:$S$1921,D310,'Transaction data'!$T$2:$T$1921,E310)</f>
        <v>180600</v>
      </c>
      <c r="H310" s="6">
        <f t="shared" si="1"/>
        <v>137600</v>
      </c>
    </row>
    <row r="311">
      <c r="A311" s="3" t="s">
        <v>7</v>
      </c>
      <c r="B311" s="3" t="s">
        <v>24</v>
      </c>
      <c r="C311" s="3" t="s">
        <v>21</v>
      </c>
      <c r="D311" s="3" t="s">
        <v>16</v>
      </c>
      <c r="E311" s="3" t="s">
        <v>15</v>
      </c>
      <c r="F311" s="3">
        <v>264300.0</v>
      </c>
      <c r="G311" s="6">
        <f>Sumifs('Transaction data'!$C$2:$C$1921,'Transaction data'!$I$2:$I$1921,A311,'Transaction data'!$M$2:$M$1921,B311,'Transaction data'!$Q$2:$Q$1921,C311,'Transaction data'!$S$2:$S$1921,D311,'Transaction data'!$T$2:$T$1921,E311)</f>
        <v>337500</v>
      </c>
      <c r="H311" s="6">
        <f t="shared" si="1"/>
        <v>-73200</v>
      </c>
    </row>
    <row r="312">
      <c r="A312" s="3" t="s">
        <v>7</v>
      </c>
      <c r="B312" s="3" t="s">
        <v>24</v>
      </c>
      <c r="C312" s="3" t="s">
        <v>21</v>
      </c>
      <c r="D312" s="3" t="s">
        <v>17</v>
      </c>
      <c r="E312" s="3" t="s">
        <v>11</v>
      </c>
      <c r="F312" s="3">
        <v>382600.0</v>
      </c>
      <c r="G312" s="6">
        <f>Sumifs('Transaction data'!$C$2:$C$1921,'Transaction data'!$I$2:$I$1921,A312,'Transaction data'!$M$2:$M$1921,B312,'Transaction data'!$Q$2:$Q$1921,C312,'Transaction data'!$S$2:$S$1921,D312,'Transaction data'!$T$2:$T$1921,E312)</f>
        <v>527500</v>
      </c>
      <c r="H312" s="6">
        <f t="shared" si="1"/>
        <v>-144900</v>
      </c>
    </row>
    <row r="313">
      <c r="A313" s="3" t="s">
        <v>7</v>
      </c>
      <c r="B313" s="3" t="s">
        <v>24</v>
      </c>
      <c r="C313" s="3" t="s">
        <v>21</v>
      </c>
      <c r="D313" s="3" t="s">
        <v>17</v>
      </c>
      <c r="E313" s="3" t="s">
        <v>12</v>
      </c>
      <c r="F313" s="3">
        <v>286700.0</v>
      </c>
      <c r="G313" s="6">
        <f>Sumifs('Transaction data'!$C$2:$C$1921,'Transaction data'!$I$2:$I$1921,A313,'Transaction data'!$M$2:$M$1921,B313,'Transaction data'!$Q$2:$Q$1921,C313,'Transaction data'!$S$2:$S$1921,D313,'Transaction data'!$T$2:$T$1921,E313)</f>
        <v>317100</v>
      </c>
      <c r="H313" s="6">
        <f t="shared" si="1"/>
        <v>-30400</v>
      </c>
    </row>
    <row r="314">
      <c r="A314" s="3" t="s">
        <v>7</v>
      </c>
      <c r="B314" s="3" t="s">
        <v>24</v>
      </c>
      <c r="C314" s="3" t="s">
        <v>21</v>
      </c>
      <c r="D314" s="3" t="s">
        <v>17</v>
      </c>
      <c r="E314" s="3" t="s">
        <v>13</v>
      </c>
      <c r="F314" s="3">
        <v>387200.0</v>
      </c>
      <c r="G314" s="6">
        <f>Sumifs('Transaction data'!$C$2:$C$1921,'Transaction data'!$I$2:$I$1921,A314,'Transaction data'!$M$2:$M$1921,B314,'Transaction data'!$Q$2:$Q$1921,C314,'Transaction data'!$S$2:$S$1921,D314,'Transaction data'!$T$2:$T$1921,E314)</f>
        <v>281300</v>
      </c>
      <c r="H314" s="6">
        <f t="shared" si="1"/>
        <v>105900</v>
      </c>
    </row>
    <row r="315">
      <c r="A315" s="3" t="s">
        <v>7</v>
      </c>
      <c r="B315" s="3" t="s">
        <v>24</v>
      </c>
      <c r="C315" s="3" t="s">
        <v>21</v>
      </c>
      <c r="D315" s="3" t="s">
        <v>17</v>
      </c>
      <c r="E315" s="3" t="s">
        <v>14</v>
      </c>
      <c r="F315" s="3">
        <v>191600.0</v>
      </c>
      <c r="G315" s="6">
        <f>Sumifs('Transaction data'!$C$2:$C$1921,'Transaction data'!$I$2:$I$1921,A315,'Transaction data'!$M$2:$M$1921,B315,'Transaction data'!$Q$2:$Q$1921,C315,'Transaction data'!$S$2:$S$1921,D315,'Transaction data'!$T$2:$T$1921,E315)</f>
        <v>141200</v>
      </c>
      <c r="H315" s="6">
        <f t="shared" si="1"/>
        <v>50400</v>
      </c>
    </row>
    <row r="316">
      <c r="A316" s="3" t="s">
        <v>7</v>
      </c>
      <c r="B316" s="3" t="s">
        <v>24</v>
      </c>
      <c r="C316" s="3" t="s">
        <v>21</v>
      </c>
      <c r="D316" s="3" t="s">
        <v>17</v>
      </c>
      <c r="E316" s="3" t="s">
        <v>15</v>
      </c>
      <c r="F316" s="3">
        <v>389200.0</v>
      </c>
      <c r="G316" s="6">
        <f>Sumifs('Transaction data'!$C$2:$C$1921,'Transaction data'!$I$2:$I$1921,A316,'Transaction data'!$M$2:$M$1921,B316,'Transaction data'!$Q$2:$Q$1921,C316,'Transaction data'!$S$2:$S$1921,D316,'Transaction data'!$T$2:$T$1921,E316)</f>
        <v>480800</v>
      </c>
      <c r="H316" s="6">
        <f t="shared" si="1"/>
        <v>-91600</v>
      </c>
    </row>
    <row r="317">
      <c r="A317" s="3" t="s">
        <v>7</v>
      </c>
      <c r="B317" s="3" t="s">
        <v>24</v>
      </c>
      <c r="C317" s="3" t="s">
        <v>21</v>
      </c>
      <c r="D317" s="3" t="s">
        <v>18</v>
      </c>
      <c r="E317" s="3" t="s">
        <v>11</v>
      </c>
      <c r="F317" s="3">
        <v>231400.0</v>
      </c>
      <c r="G317" s="6">
        <f>Sumifs('Transaction data'!$C$2:$C$1921,'Transaction data'!$I$2:$I$1921,A317,'Transaction data'!$M$2:$M$1921,B317,'Transaction data'!$Q$2:$Q$1921,C317,'Transaction data'!$S$2:$S$1921,D317,'Transaction data'!$T$2:$T$1921,E317)</f>
        <v>254600</v>
      </c>
      <c r="H317" s="6">
        <f t="shared" si="1"/>
        <v>-23200</v>
      </c>
    </row>
    <row r="318">
      <c r="A318" s="3" t="s">
        <v>7</v>
      </c>
      <c r="B318" s="3" t="s">
        <v>24</v>
      </c>
      <c r="C318" s="3" t="s">
        <v>21</v>
      </c>
      <c r="D318" s="3" t="s">
        <v>18</v>
      </c>
      <c r="E318" s="3" t="s">
        <v>12</v>
      </c>
      <c r="F318" s="3">
        <v>217400.0</v>
      </c>
      <c r="G318" s="6">
        <f>Sumifs('Transaction data'!$C$2:$C$1921,'Transaction data'!$I$2:$I$1921,A318,'Transaction data'!$M$2:$M$1921,B318,'Transaction data'!$Q$2:$Q$1921,C318,'Transaction data'!$S$2:$S$1921,D318,'Transaction data'!$T$2:$T$1921,E318)</f>
        <v>148000</v>
      </c>
      <c r="H318" s="6">
        <f t="shared" si="1"/>
        <v>69400</v>
      </c>
    </row>
    <row r="319">
      <c r="A319" s="3" t="s">
        <v>7</v>
      </c>
      <c r="B319" s="3" t="s">
        <v>24</v>
      </c>
      <c r="C319" s="3" t="s">
        <v>21</v>
      </c>
      <c r="D319" s="3" t="s">
        <v>18</v>
      </c>
      <c r="E319" s="3" t="s">
        <v>13</v>
      </c>
      <c r="F319" s="3">
        <v>214000.0</v>
      </c>
      <c r="G319" s="6">
        <f>Sumifs('Transaction data'!$C$2:$C$1921,'Transaction data'!$I$2:$I$1921,A319,'Transaction data'!$M$2:$M$1921,B319,'Transaction data'!$Q$2:$Q$1921,C319,'Transaction data'!$S$2:$S$1921,D319,'Transaction data'!$T$2:$T$1921,E319)</f>
        <v>272400</v>
      </c>
      <c r="H319" s="6">
        <f t="shared" si="1"/>
        <v>-58400</v>
      </c>
    </row>
    <row r="320">
      <c r="A320" s="3" t="s">
        <v>7</v>
      </c>
      <c r="B320" s="3" t="s">
        <v>24</v>
      </c>
      <c r="C320" s="3" t="s">
        <v>21</v>
      </c>
      <c r="D320" s="3" t="s">
        <v>18</v>
      </c>
      <c r="E320" s="3" t="s">
        <v>14</v>
      </c>
      <c r="F320" s="3">
        <v>302000.0</v>
      </c>
      <c r="G320" s="6">
        <f>Sumifs('Transaction data'!$C$2:$C$1921,'Transaction data'!$I$2:$I$1921,A320,'Transaction data'!$M$2:$M$1921,B320,'Transaction data'!$Q$2:$Q$1921,C320,'Transaction data'!$S$2:$S$1921,D320,'Transaction data'!$T$2:$T$1921,E320)</f>
        <v>348200</v>
      </c>
      <c r="H320" s="6">
        <f t="shared" si="1"/>
        <v>-46200</v>
      </c>
    </row>
    <row r="321">
      <c r="A321" s="3" t="s">
        <v>7</v>
      </c>
      <c r="B321" s="3" t="s">
        <v>24</v>
      </c>
      <c r="C321" s="3" t="s">
        <v>21</v>
      </c>
      <c r="D321" s="3" t="s">
        <v>18</v>
      </c>
      <c r="E321" s="3" t="s">
        <v>15</v>
      </c>
      <c r="F321" s="3">
        <v>334000.0</v>
      </c>
      <c r="G321" s="6">
        <f>Sumifs('Transaction data'!$C$2:$C$1921,'Transaction data'!$I$2:$I$1921,A321,'Transaction data'!$M$2:$M$1921,B321,'Transaction data'!$Q$2:$Q$1921,C321,'Transaction data'!$S$2:$S$1921,D321,'Transaction data'!$T$2:$T$1921,E321)</f>
        <v>511900</v>
      </c>
      <c r="H321" s="6">
        <f t="shared" si="1"/>
        <v>-177900</v>
      </c>
    </row>
    <row r="322">
      <c r="A322" s="3" t="s">
        <v>25</v>
      </c>
      <c r="B322" s="3" t="s">
        <v>8</v>
      </c>
      <c r="C322" s="3" t="s">
        <v>9</v>
      </c>
      <c r="D322" s="3" t="s">
        <v>10</v>
      </c>
      <c r="E322" s="3" t="s">
        <v>11</v>
      </c>
      <c r="F322" s="3">
        <v>328700.0</v>
      </c>
      <c r="G322" s="6">
        <f>Sumifs('Transaction data'!$C$2:$C$1921,'Transaction data'!$I$2:$I$1921,A322,'Transaction data'!$M$2:$M$1921,B322,'Transaction data'!$Q$2:$Q$1921,C322,'Transaction data'!$S$2:$S$1921,D322,'Transaction data'!$T$2:$T$1921,E322)</f>
        <v>181200</v>
      </c>
      <c r="H322" s="6">
        <f t="shared" si="1"/>
        <v>147500</v>
      </c>
    </row>
    <row r="323">
      <c r="A323" s="3" t="s">
        <v>25</v>
      </c>
      <c r="B323" s="3" t="s">
        <v>8</v>
      </c>
      <c r="C323" s="3" t="s">
        <v>9</v>
      </c>
      <c r="D323" s="3" t="s">
        <v>10</v>
      </c>
      <c r="E323" s="3" t="s">
        <v>12</v>
      </c>
      <c r="F323" s="3">
        <v>207300.0</v>
      </c>
      <c r="G323" s="6">
        <f>Sumifs('Transaction data'!$C$2:$C$1921,'Transaction data'!$I$2:$I$1921,A323,'Transaction data'!$M$2:$M$1921,B323,'Transaction data'!$Q$2:$Q$1921,C323,'Transaction data'!$S$2:$S$1921,D323,'Transaction data'!$T$2:$T$1921,E323)</f>
        <v>363700</v>
      </c>
      <c r="H323" s="6">
        <f t="shared" si="1"/>
        <v>-156400</v>
      </c>
    </row>
    <row r="324">
      <c r="A324" s="3" t="s">
        <v>25</v>
      </c>
      <c r="B324" s="3" t="s">
        <v>8</v>
      </c>
      <c r="C324" s="3" t="s">
        <v>9</v>
      </c>
      <c r="D324" s="3" t="s">
        <v>10</v>
      </c>
      <c r="E324" s="3" t="s">
        <v>13</v>
      </c>
      <c r="F324" s="3">
        <v>109100.0</v>
      </c>
      <c r="G324" s="6">
        <f>Sumifs('Transaction data'!$C$2:$C$1921,'Transaction data'!$I$2:$I$1921,A324,'Transaction data'!$M$2:$M$1921,B324,'Transaction data'!$Q$2:$Q$1921,C324,'Transaction data'!$S$2:$S$1921,D324,'Transaction data'!$T$2:$T$1921,E324)</f>
        <v>306600</v>
      </c>
      <c r="H324" s="6">
        <f t="shared" si="1"/>
        <v>-197500</v>
      </c>
    </row>
    <row r="325">
      <c r="A325" s="3" t="s">
        <v>25</v>
      </c>
      <c r="B325" s="3" t="s">
        <v>8</v>
      </c>
      <c r="C325" s="3" t="s">
        <v>9</v>
      </c>
      <c r="D325" s="3" t="s">
        <v>10</v>
      </c>
      <c r="E325" s="3" t="s">
        <v>14</v>
      </c>
      <c r="F325" s="3">
        <v>391800.0</v>
      </c>
      <c r="G325" s="6">
        <f>Sumifs('Transaction data'!$C$2:$C$1921,'Transaction data'!$I$2:$I$1921,A325,'Transaction data'!$M$2:$M$1921,B325,'Transaction data'!$Q$2:$Q$1921,C325,'Transaction data'!$S$2:$S$1921,D325,'Transaction data'!$T$2:$T$1921,E325)</f>
        <v>181800</v>
      </c>
      <c r="H325" s="6">
        <f t="shared" si="1"/>
        <v>210000</v>
      </c>
    </row>
    <row r="326">
      <c r="A326" s="3" t="s">
        <v>25</v>
      </c>
      <c r="B326" s="3" t="s">
        <v>8</v>
      </c>
      <c r="C326" s="3" t="s">
        <v>9</v>
      </c>
      <c r="D326" s="3" t="s">
        <v>10</v>
      </c>
      <c r="E326" s="3" t="s">
        <v>15</v>
      </c>
      <c r="F326" s="3">
        <v>256800.0</v>
      </c>
      <c r="G326" s="6">
        <f>Sumifs('Transaction data'!$C$2:$C$1921,'Transaction data'!$I$2:$I$1921,A326,'Transaction data'!$M$2:$M$1921,B326,'Transaction data'!$Q$2:$Q$1921,C326,'Transaction data'!$S$2:$S$1921,D326,'Transaction data'!$T$2:$T$1921,E326)</f>
        <v>809000</v>
      </c>
      <c r="H326" s="6">
        <f t="shared" si="1"/>
        <v>-552200</v>
      </c>
    </row>
    <row r="327">
      <c r="A327" s="3" t="s">
        <v>25</v>
      </c>
      <c r="B327" s="3" t="s">
        <v>8</v>
      </c>
      <c r="C327" s="3" t="s">
        <v>9</v>
      </c>
      <c r="D327" s="3" t="s">
        <v>16</v>
      </c>
      <c r="E327" s="3" t="s">
        <v>11</v>
      </c>
      <c r="F327" s="3">
        <v>108700.0</v>
      </c>
      <c r="G327" s="6">
        <f>Sumifs('Transaction data'!$C$2:$C$1921,'Transaction data'!$I$2:$I$1921,A327,'Transaction data'!$M$2:$M$1921,B327,'Transaction data'!$Q$2:$Q$1921,C327,'Transaction data'!$S$2:$S$1921,D327,'Transaction data'!$T$2:$T$1921,E327)</f>
        <v>272000</v>
      </c>
      <c r="H327" s="6">
        <f t="shared" si="1"/>
        <v>-163300</v>
      </c>
    </row>
    <row r="328">
      <c r="A328" s="3" t="s">
        <v>25</v>
      </c>
      <c r="B328" s="3" t="s">
        <v>8</v>
      </c>
      <c r="C328" s="3" t="s">
        <v>9</v>
      </c>
      <c r="D328" s="3" t="s">
        <v>16</v>
      </c>
      <c r="E328" s="3" t="s">
        <v>12</v>
      </c>
      <c r="F328" s="3">
        <v>367200.0</v>
      </c>
      <c r="G328" s="6">
        <f>Sumifs('Transaction data'!$C$2:$C$1921,'Transaction data'!$I$2:$I$1921,A328,'Transaction data'!$M$2:$M$1921,B328,'Transaction data'!$Q$2:$Q$1921,C328,'Transaction data'!$S$2:$S$1921,D328,'Transaction data'!$T$2:$T$1921,E328)</f>
        <v>321000</v>
      </c>
      <c r="H328" s="6">
        <f t="shared" si="1"/>
        <v>46200</v>
      </c>
    </row>
    <row r="329">
      <c r="A329" s="3" t="s">
        <v>25</v>
      </c>
      <c r="B329" s="3" t="s">
        <v>8</v>
      </c>
      <c r="C329" s="3" t="s">
        <v>9</v>
      </c>
      <c r="D329" s="3" t="s">
        <v>16</v>
      </c>
      <c r="E329" s="3" t="s">
        <v>13</v>
      </c>
      <c r="F329" s="3">
        <v>168400.0</v>
      </c>
      <c r="G329" s="6">
        <f>Sumifs('Transaction data'!$C$2:$C$1921,'Transaction data'!$I$2:$I$1921,A329,'Transaction data'!$M$2:$M$1921,B329,'Transaction data'!$Q$2:$Q$1921,C329,'Transaction data'!$S$2:$S$1921,D329,'Transaction data'!$T$2:$T$1921,E329)</f>
        <v>142900</v>
      </c>
      <c r="H329" s="6">
        <f t="shared" si="1"/>
        <v>25500</v>
      </c>
    </row>
    <row r="330">
      <c r="A330" s="3" t="s">
        <v>25</v>
      </c>
      <c r="B330" s="3" t="s">
        <v>8</v>
      </c>
      <c r="C330" s="3" t="s">
        <v>9</v>
      </c>
      <c r="D330" s="3" t="s">
        <v>16</v>
      </c>
      <c r="E330" s="3" t="s">
        <v>14</v>
      </c>
      <c r="F330" s="3">
        <v>398900.0</v>
      </c>
      <c r="G330" s="6">
        <f>Sumifs('Transaction data'!$C$2:$C$1921,'Transaction data'!$I$2:$I$1921,A330,'Transaction data'!$M$2:$M$1921,B330,'Transaction data'!$Q$2:$Q$1921,C330,'Transaction data'!$S$2:$S$1921,D330,'Transaction data'!$T$2:$T$1921,E330)</f>
        <v>333500</v>
      </c>
      <c r="H330" s="6">
        <f t="shared" si="1"/>
        <v>65400</v>
      </c>
    </row>
    <row r="331">
      <c r="A331" s="3" t="s">
        <v>25</v>
      </c>
      <c r="B331" s="3" t="s">
        <v>8</v>
      </c>
      <c r="C331" s="3" t="s">
        <v>9</v>
      </c>
      <c r="D331" s="3" t="s">
        <v>16</v>
      </c>
      <c r="E331" s="3" t="s">
        <v>15</v>
      </c>
      <c r="F331" s="3">
        <v>266700.0</v>
      </c>
      <c r="G331" s="6">
        <f>Sumifs('Transaction data'!$C$2:$C$1921,'Transaction data'!$I$2:$I$1921,A331,'Transaction data'!$M$2:$M$1921,B331,'Transaction data'!$Q$2:$Q$1921,C331,'Transaction data'!$S$2:$S$1921,D331,'Transaction data'!$T$2:$T$1921,E331)</f>
        <v>360100</v>
      </c>
      <c r="H331" s="6">
        <f t="shared" si="1"/>
        <v>-93400</v>
      </c>
    </row>
    <row r="332">
      <c r="A332" s="3" t="s">
        <v>25</v>
      </c>
      <c r="B332" s="3" t="s">
        <v>8</v>
      </c>
      <c r="C332" s="3" t="s">
        <v>9</v>
      </c>
      <c r="D332" s="3" t="s">
        <v>17</v>
      </c>
      <c r="E332" s="3" t="s">
        <v>11</v>
      </c>
      <c r="F332" s="3">
        <v>289700.0</v>
      </c>
      <c r="G332" s="6">
        <f>Sumifs('Transaction data'!$C$2:$C$1921,'Transaction data'!$I$2:$I$1921,A332,'Transaction data'!$M$2:$M$1921,B332,'Transaction data'!$Q$2:$Q$1921,C332,'Transaction data'!$S$2:$S$1921,D332,'Transaction data'!$T$2:$T$1921,E332)</f>
        <v>106000</v>
      </c>
      <c r="H332" s="6">
        <f t="shared" si="1"/>
        <v>183700</v>
      </c>
    </row>
    <row r="333">
      <c r="A333" s="3" t="s">
        <v>25</v>
      </c>
      <c r="B333" s="3" t="s">
        <v>8</v>
      </c>
      <c r="C333" s="3" t="s">
        <v>9</v>
      </c>
      <c r="D333" s="3" t="s">
        <v>17</v>
      </c>
      <c r="E333" s="3" t="s">
        <v>12</v>
      </c>
      <c r="F333" s="3">
        <v>171500.0</v>
      </c>
      <c r="G333" s="6">
        <f>Sumifs('Transaction data'!$C$2:$C$1921,'Transaction data'!$I$2:$I$1921,A333,'Transaction data'!$M$2:$M$1921,B333,'Transaction data'!$Q$2:$Q$1921,C333,'Transaction data'!$S$2:$S$1921,D333,'Transaction data'!$T$2:$T$1921,E333)</f>
        <v>106300</v>
      </c>
      <c r="H333" s="6">
        <f t="shared" si="1"/>
        <v>65200</v>
      </c>
    </row>
    <row r="334">
      <c r="A334" s="3" t="s">
        <v>25</v>
      </c>
      <c r="B334" s="3" t="s">
        <v>8</v>
      </c>
      <c r="C334" s="3" t="s">
        <v>9</v>
      </c>
      <c r="D334" s="3" t="s">
        <v>17</v>
      </c>
      <c r="E334" s="3" t="s">
        <v>13</v>
      </c>
      <c r="F334" s="3">
        <v>397200.0</v>
      </c>
      <c r="G334" s="6">
        <f>Sumifs('Transaction data'!$C$2:$C$1921,'Transaction data'!$I$2:$I$1921,A334,'Transaction data'!$M$2:$M$1921,B334,'Transaction data'!$Q$2:$Q$1921,C334,'Transaction data'!$S$2:$S$1921,D334,'Transaction data'!$T$2:$T$1921,E334)</f>
        <v>455700</v>
      </c>
      <c r="H334" s="6">
        <f t="shared" si="1"/>
        <v>-58500</v>
      </c>
    </row>
    <row r="335">
      <c r="A335" s="3" t="s">
        <v>25</v>
      </c>
      <c r="B335" s="3" t="s">
        <v>8</v>
      </c>
      <c r="C335" s="3" t="s">
        <v>9</v>
      </c>
      <c r="D335" s="3" t="s">
        <v>17</v>
      </c>
      <c r="E335" s="3" t="s">
        <v>14</v>
      </c>
      <c r="F335" s="3">
        <v>351100.0</v>
      </c>
      <c r="G335" s="6">
        <f>Sumifs('Transaction data'!$C$2:$C$1921,'Transaction data'!$I$2:$I$1921,A335,'Transaction data'!$M$2:$M$1921,B335,'Transaction data'!$Q$2:$Q$1921,C335,'Transaction data'!$S$2:$S$1921,D335,'Transaction data'!$T$2:$T$1921,E335)</f>
        <v>308900</v>
      </c>
      <c r="H335" s="6">
        <f t="shared" si="1"/>
        <v>42200</v>
      </c>
    </row>
    <row r="336">
      <c r="A336" s="3" t="s">
        <v>25</v>
      </c>
      <c r="B336" s="3" t="s">
        <v>8</v>
      </c>
      <c r="C336" s="3" t="s">
        <v>9</v>
      </c>
      <c r="D336" s="3" t="s">
        <v>17</v>
      </c>
      <c r="E336" s="3" t="s">
        <v>15</v>
      </c>
      <c r="F336" s="3">
        <v>114700.0</v>
      </c>
      <c r="G336" s="6">
        <f>Sumifs('Transaction data'!$C$2:$C$1921,'Transaction data'!$I$2:$I$1921,A336,'Transaction data'!$M$2:$M$1921,B336,'Transaction data'!$Q$2:$Q$1921,C336,'Transaction data'!$S$2:$S$1921,D336,'Transaction data'!$T$2:$T$1921,E336)</f>
        <v>255600</v>
      </c>
      <c r="H336" s="6">
        <f t="shared" si="1"/>
        <v>-140900</v>
      </c>
    </row>
    <row r="337">
      <c r="A337" s="3" t="s">
        <v>25</v>
      </c>
      <c r="B337" s="3" t="s">
        <v>8</v>
      </c>
      <c r="C337" s="3" t="s">
        <v>9</v>
      </c>
      <c r="D337" s="3" t="s">
        <v>18</v>
      </c>
      <c r="E337" s="3" t="s">
        <v>11</v>
      </c>
      <c r="F337" s="3">
        <v>143500.0</v>
      </c>
      <c r="G337" s="6">
        <f>Sumifs('Transaction data'!$C$2:$C$1921,'Transaction data'!$I$2:$I$1921,A337,'Transaction data'!$M$2:$M$1921,B337,'Transaction data'!$Q$2:$Q$1921,C337,'Transaction data'!$S$2:$S$1921,D337,'Transaction data'!$T$2:$T$1921,E337)</f>
        <v>184100</v>
      </c>
      <c r="H337" s="6">
        <f t="shared" si="1"/>
        <v>-40600</v>
      </c>
    </row>
    <row r="338">
      <c r="A338" s="3" t="s">
        <v>25</v>
      </c>
      <c r="B338" s="3" t="s">
        <v>8</v>
      </c>
      <c r="C338" s="3" t="s">
        <v>9</v>
      </c>
      <c r="D338" s="3" t="s">
        <v>18</v>
      </c>
      <c r="E338" s="3" t="s">
        <v>12</v>
      </c>
      <c r="F338" s="3">
        <v>261800.0</v>
      </c>
      <c r="G338" s="6">
        <f>Sumifs('Transaction data'!$C$2:$C$1921,'Transaction data'!$I$2:$I$1921,A338,'Transaction data'!$M$2:$M$1921,B338,'Transaction data'!$Q$2:$Q$1921,C338,'Transaction data'!$S$2:$S$1921,D338,'Transaction data'!$T$2:$T$1921,E338)</f>
        <v>452400</v>
      </c>
      <c r="H338" s="6">
        <f t="shared" si="1"/>
        <v>-190600</v>
      </c>
    </row>
    <row r="339">
      <c r="A339" s="3" t="s">
        <v>25</v>
      </c>
      <c r="B339" s="3" t="s">
        <v>8</v>
      </c>
      <c r="C339" s="3" t="s">
        <v>9</v>
      </c>
      <c r="D339" s="3" t="s">
        <v>18</v>
      </c>
      <c r="E339" s="3" t="s">
        <v>13</v>
      </c>
      <c r="F339" s="3">
        <v>290700.0</v>
      </c>
      <c r="G339" s="6">
        <f>Sumifs('Transaction data'!$C$2:$C$1921,'Transaction data'!$I$2:$I$1921,A339,'Transaction data'!$M$2:$M$1921,B339,'Transaction data'!$Q$2:$Q$1921,C339,'Transaction data'!$S$2:$S$1921,D339,'Transaction data'!$T$2:$T$1921,E339)</f>
        <v>506100</v>
      </c>
      <c r="H339" s="6">
        <f t="shared" si="1"/>
        <v>-215400</v>
      </c>
    </row>
    <row r="340">
      <c r="A340" s="3" t="s">
        <v>25</v>
      </c>
      <c r="B340" s="3" t="s">
        <v>8</v>
      </c>
      <c r="C340" s="3" t="s">
        <v>9</v>
      </c>
      <c r="D340" s="3" t="s">
        <v>18</v>
      </c>
      <c r="E340" s="3" t="s">
        <v>14</v>
      </c>
      <c r="F340" s="3">
        <v>224200.0</v>
      </c>
      <c r="G340" s="6">
        <f>Sumifs('Transaction data'!$C$2:$C$1921,'Transaction data'!$I$2:$I$1921,A340,'Transaction data'!$M$2:$M$1921,B340,'Transaction data'!$Q$2:$Q$1921,C340,'Transaction data'!$S$2:$S$1921,D340,'Transaction data'!$T$2:$T$1921,E340)</f>
        <v>547500</v>
      </c>
      <c r="H340" s="6">
        <f t="shared" si="1"/>
        <v>-323300</v>
      </c>
    </row>
    <row r="341">
      <c r="A341" s="3" t="s">
        <v>25</v>
      </c>
      <c r="B341" s="3" t="s">
        <v>8</v>
      </c>
      <c r="C341" s="3" t="s">
        <v>9</v>
      </c>
      <c r="D341" s="3" t="s">
        <v>18</v>
      </c>
      <c r="E341" s="3" t="s">
        <v>15</v>
      </c>
      <c r="F341" s="3">
        <v>323600.0</v>
      </c>
      <c r="G341" s="6">
        <f>Sumifs('Transaction data'!$C$2:$C$1921,'Transaction data'!$I$2:$I$1921,A341,'Transaction data'!$M$2:$M$1921,B341,'Transaction data'!$Q$2:$Q$1921,C341,'Transaction data'!$S$2:$S$1921,D341,'Transaction data'!$T$2:$T$1921,E341)</f>
        <v>730600</v>
      </c>
      <c r="H341" s="6">
        <f t="shared" si="1"/>
        <v>-407000</v>
      </c>
    </row>
    <row r="342">
      <c r="A342" s="3" t="s">
        <v>25</v>
      </c>
      <c r="B342" s="3" t="s">
        <v>8</v>
      </c>
      <c r="C342" s="3" t="s">
        <v>19</v>
      </c>
      <c r="D342" s="3" t="s">
        <v>10</v>
      </c>
      <c r="E342" s="3" t="s">
        <v>11</v>
      </c>
      <c r="F342" s="3">
        <v>384700.0</v>
      </c>
      <c r="G342" s="6">
        <f>Sumifs('Transaction data'!$C$2:$C$1921,'Transaction data'!$I$2:$I$1921,A342,'Transaction data'!$M$2:$M$1921,B342,'Transaction data'!$Q$2:$Q$1921,C342,'Transaction data'!$S$2:$S$1921,D342,'Transaction data'!$T$2:$T$1921,E342)</f>
        <v>467400</v>
      </c>
      <c r="H342" s="6">
        <f t="shared" si="1"/>
        <v>-82700</v>
      </c>
    </row>
    <row r="343">
      <c r="A343" s="3" t="s">
        <v>25</v>
      </c>
      <c r="B343" s="3" t="s">
        <v>8</v>
      </c>
      <c r="C343" s="3" t="s">
        <v>19</v>
      </c>
      <c r="D343" s="3" t="s">
        <v>10</v>
      </c>
      <c r="E343" s="3" t="s">
        <v>12</v>
      </c>
      <c r="F343" s="3">
        <v>313700.0</v>
      </c>
      <c r="G343" s="6">
        <f>Sumifs('Transaction data'!$C$2:$C$1921,'Transaction data'!$I$2:$I$1921,A343,'Transaction data'!$M$2:$M$1921,B343,'Transaction data'!$Q$2:$Q$1921,C343,'Transaction data'!$S$2:$S$1921,D343,'Transaction data'!$T$2:$T$1921,E343)</f>
        <v>266500</v>
      </c>
      <c r="H343" s="6">
        <f t="shared" si="1"/>
        <v>47200</v>
      </c>
    </row>
    <row r="344">
      <c r="A344" s="3" t="s">
        <v>25</v>
      </c>
      <c r="B344" s="3" t="s">
        <v>8</v>
      </c>
      <c r="C344" s="3" t="s">
        <v>19</v>
      </c>
      <c r="D344" s="3" t="s">
        <v>10</v>
      </c>
      <c r="E344" s="3" t="s">
        <v>13</v>
      </c>
      <c r="F344" s="3">
        <v>344600.0</v>
      </c>
      <c r="G344" s="6">
        <f>Sumifs('Transaction data'!$C$2:$C$1921,'Transaction data'!$I$2:$I$1921,A344,'Transaction data'!$M$2:$M$1921,B344,'Transaction data'!$Q$2:$Q$1921,C344,'Transaction data'!$S$2:$S$1921,D344,'Transaction data'!$T$2:$T$1921,E344)</f>
        <v>209200</v>
      </c>
      <c r="H344" s="6">
        <f t="shared" si="1"/>
        <v>135400</v>
      </c>
    </row>
    <row r="345">
      <c r="A345" s="3" t="s">
        <v>25</v>
      </c>
      <c r="B345" s="3" t="s">
        <v>8</v>
      </c>
      <c r="C345" s="3" t="s">
        <v>19</v>
      </c>
      <c r="D345" s="3" t="s">
        <v>10</v>
      </c>
      <c r="E345" s="3" t="s">
        <v>14</v>
      </c>
      <c r="F345" s="3">
        <v>188800.0</v>
      </c>
      <c r="G345" s="6">
        <f>Sumifs('Transaction data'!$C$2:$C$1921,'Transaction data'!$I$2:$I$1921,A345,'Transaction data'!$M$2:$M$1921,B345,'Transaction data'!$Q$2:$Q$1921,C345,'Transaction data'!$S$2:$S$1921,D345,'Transaction data'!$T$2:$T$1921,E345)</f>
        <v>220100</v>
      </c>
      <c r="H345" s="6">
        <f t="shared" si="1"/>
        <v>-31300</v>
      </c>
    </row>
    <row r="346">
      <c r="A346" s="3" t="s">
        <v>25</v>
      </c>
      <c r="B346" s="3" t="s">
        <v>8</v>
      </c>
      <c r="C346" s="3" t="s">
        <v>19</v>
      </c>
      <c r="D346" s="3" t="s">
        <v>10</v>
      </c>
      <c r="E346" s="3" t="s">
        <v>15</v>
      </c>
      <c r="F346" s="3">
        <v>241500.0</v>
      </c>
      <c r="G346" s="6">
        <f>Sumifs('Transaction data'!$C$2:$C$1921,'Transaction data'!$I$2:$I$1921,A346,'Transaction data'!$M$2:$M$1921,B346,'Transaction data'!$Q$2:$Q$1921,C346,'Transaction data'!$S$2:$S$1921,D346,'Transaction data'!$T$2:$T$1921,E346)</f>
        <v>282000</v>
      </c>
      <c r="H346" s="6">
        <f t="shared" si="1"/>
        <v>-40500</v>
      </c>
    </row>
    <row r="347">
      <c r="A347" s="3" t="s">
        <v>25</v>
      </c>
      <c r="B347" s="3" t="s">
        <v>8</v>
      </c>
      <c r="C347" s="3" t="s">
        <v>19</v>
      </c>
      <c r="D347" s="3" t="s">
        <v>16</v>
      </c>
      <c r="E347" s="3" t="s">
        <v>11</v>
      </c>
      <c r="F347" s="3">
        <v>342900.0</v>
      </c>
      <c r="G347" s="6">
        <f>Sumifs('Transaction data'!$C$2:$C$1921,'Transaction data'!$I$2:$I$1921,A347,'Transaction data'!$M$2:$M$1921,B347,'Transaction data'!$Q$2:$Q$1921,C347,'Transaction data'!$S$2:$S$1921,D347,'Transaction data'!$T$2:$T$1921,E347)</f>
        <v>129300</v>
      </c>
      <c r="H347" s="6">
        <f t="shared" si="1"/>
        <v>213600</v>
      </c>
    </row>
    <row r="348">
      <c r="A348" s="3" t="s">
        <v>25</v>
      </c>
      <c r="B348" s="3" t="s">
        <v>8</v>
      </c>
      <c r="C348" s="3" t="s">
        <v>19</v>
      </c>
      <c r="D348" s="3" t="s">
        <v>16</v>
      </c>
      <c r="E348" s="3" t="s">
        <v>12</v>
      </c>
      <c r="F348" s="3">
        <v>165300.0</v>
      </c>
      <c r="G348" s="6">
        <f>Sumifs('Transaction data'!$C$2:$C$1921,'Transaction data'!$I$2:$I$1921,A348,'Transaction data'!$M$2:$M$1921,B348,'Transaction data'!$Q$2:$Q$1921,C348,'Transaction data'!$S$2:$S$1921,D348,'Transaction data'!$T$2:$T$1921,E348)</f>
        <v>114600</v>
      </c>
      <c r="H348" s="6">
        <f t="shared" si="1"/>
        <v>50700</v>
      </c>
    </row>
    <row r="349">
      <c r="A349" s="3" t="s">
        <v>25</v>
      </c>
      <c r="B349" s="3" t="s">
        <v>8</v>
      </c>
      <c r="C349" s="3" t="s">
        <v>19</v>
      </c>
      <c r="D349" s="3" t="s">
        <v>16</v>
      </c>
      <c r="E349" s="3" t="s">
        <v>13</v>
      </c>
      <c r="F349" s="3">
        <v>167400.0</v>
      </c>
      <c r="G349" s="6">
        <f>Sumifs('Transaction data'!$C$2:$C$1921,'Transaction data'!$I$2:$I$1921,A349,'Transaction data'!$M$2:$M$1921,B349,'Transaction data'!$Q$2:$Q$1921,C349,'Transaction data'!$S$2:$S$1921,D349,'Transaction data'!$T$2:$T$1921,E349)</f>
        <v>831600</v>
      </c>
      <c r="H349" s="6">
        <f t="shared" si="1"/>
        <v>-664200</v>
      </c>
    </row>
    <row r="350">
      <c r="A350" s="3" t="s">
        <v>25</v>
      </c>
      <c r="B350" s="3" t="s">
        <v>8</v>
      </c>
      <c r="C350" s="3" t="s">
        <v>19</v>
      </c>
      <c r="D350" s="3" t="s">
        <v>16</v>
      </c>
      <c r="E350" s="3" t="s">
        <v>14</v>
      </c>
      <c r="F350" s="3">
        <v>320600.0</v>
      </c>
      <c r="G350" s="6">
        <f>Sumifs('Transaction data'!$C$2:$C$1921,'Transaction data'!$I$2:$I$1921,A350,'Transaction data'!$M$2:$M$1921,B350,'Transaction data'!$Q$2:$Q$1921,C350,'Transaction data'!$S$2:$S$1921,D350,'Transaction data'!$T$2:$T$1921,E350)</f>
        <v>368300</v>
      </c>
      <c r="H350" s="6">
        <f t="shared" si="1"/>
        <v>-47700</v>
      </c>
    </row>
    <row r="351">
      <c r="A351" s="3" t="s">
        <v>25</v>
      </c>
      <c r="B351" s="3" t="s">
        <v>8</v>
      </c>
      <c r="C351" s="3" t="s">
        <v>19</v>
      </c>
      <c r="D351" s="3" t="s">
        <v>16</v>
      </c>
      <c r="E351" s="3" t="s">
        <v>15</v>
      </c>
      <c r="F351" s="3">
        <v>354200.0</v>
      </c>
      <c r="G351" s="6">
        <f>Sumifs('Transaction data'!$C$2:$C$1921,'Transaction data'!$I$2:$I$1921,A351,'Transaction data'!$M$2:$M$1921,B351,'Transaction data'!$Q$2:$Q$1921,C351,'Transaction data'!$S$2:$S$1921,D351,'Transaction data'!$T$2:$T$1921,E351)</f>
        <v>191100</v>
      </c>
      <c r="H351" s="6">
        <f t="shared" si="1"/>
        <v>163100</v>
      </c>
    </row>
    <row r="352">
      <c r="A352" s="3" t="s">
        <v>25</v>
      </c>
      <c r="B352" s="3" t="s">
        <v>8</v>
      </c>
      <c r="C352" s="3" t="s">
        <v>19</v>
      </c>
      <c r="D352" s="3" t="s">
        <v>17</v>
      </c>
      <c r="E352" s="3" t="s">
        <v>11</v>
      </c>
      <c r="F352" s="3">
        <v>168900.0</v>
      </c>
      <c r="G352" s="6">
        <f>Sumifs('Transaction data'!$C$2:$C$1921,'Transaction data'!$I$2:$I$1921,A352,'Transaction data'!$M$2:$M$1921,B352,'Transaction data'!$Q$2:$Q$1921,C352,'Transaction data'!$S$2:$S$1921,D352,'Transaction data'!$T$2:$T$1921,E352)</f>
        <v>150500</v>
      </c>
      <c r="H352" s="6">
        <f t="shared" si="1"/>
        <v>18400</v>
      </c>
    </row>
    <row r="353">
      <c r="A353" s="3" t="s">
        <v>25</v>
      </c>
      <c r="B353" s="3" t="s">
        <v>8</v>
      </c>
      <c r="C353" s="3" t="s">
        <v>19</v>
      </c>
      <c r="D353" s="3" t="s">
        <v>17</v>
      </c>
      <c r="E353" s="3" t="s">
        <v>12</v>
      </c>
      <c r="F353" s="3">
        <v>211700.0</v>
      </c>
      <c r="G353" s="6">
        <f>Sumifs('Transaction data'!$C$2:$C$1921,'Transaction data'!$I$2:$I$1921,A353,'Transaction data'!$M$2:$M$1921,B353,'Transaction data'!$Q$2:$Q$1921,C353,'Transaction data'!$S$2:$S$1921,D353,'Transaction data'!$T$2:$T$1921,E353)</f>
        <v>307400</v>
      </c>
      <c r="H353" s="6">
        <f t="shared" si="1"/>
        <v>-95700</v>
      </c>
    </row>
    <row r="354">
      <c r="A354" s="3" t="s">
        <v>25</v>
      </c>
      <c r="B354" s="3" t="s">
        <v>8</v>
      </c>
      <c r="C354" s="3" t="s">
        <v>19</v>
      </c>
      <c r="D354" s="3" t="s">
        <v>17</v>
      </c>
      <c r="E354" s="3" t="s">
        <v>13</v>
      </c>
      <c r="F354" s="3">
        <v>259500.0</v>
      </c>
      <c r="G354" s="6">
        <f>Sumifs('Transaction data'!$C$2:$C$1921,'Transaction data'!$I$2:$I$1921,A354,'Transaction data'!$M$2:$M$1921,B354,'Transaction data'!$Q$2:$Q$1921,C354,'Transaction data'!$S$2:$S$1921,D354,'Transaction data'!$T$2:$T$1921,E354)</f>
        <v>181200</v>
      </c>
      <c r="H354" s="6">
        <f t="shared" si="1"/>
        <v>78300</v>
      </c>
    </row>
    <row r="355">
      <c r="A355" s="3" t="s">
        <v>25</v>
      </c>
      <c r="B355" s="3" t="s">
        <v>8</v>
      </c>
      <c r="C355" s="3" t="s">
        <v>19</v>
      </c>
      <c r="D355" s="3" t="s">
        <v>17</v>
      </c>
      <c r="E355" s="3" t="s">
        <v>14</v>
      </c>
      <c r="F355" s="3">
        <v>124700.0</v>
      </c>
      <c r="G355" s="6">
        <f>Sumifs('Transaction data'!$C$2:$C$1921,'Transaction data'!$I$2:$I$1921,A355,'Transaction data'!$M$2:$M$1921,B355,'Transaction data'!$Q$2:$Q$1921,C355,'Transaction data'!$S$2:$S$1921,D355,'Transaction data'!$T$2:$T$1921,E355)</f>
        <v>391900</v>
      </c>
      <c r="H355" s="6">
        <f t="shared" si="1"/>
        <v>-267200</v>
      </c>
    </row>
    <row r="356">
      <c r="A356" s="3" t="s">
        <v>25</v>
      </c>
      <c r="B356" s="3" t="s">
        <v>8</v>
      </c>
      <c r="C356" s="3" t="s">
        <v>19</v>
      </c>
      <c r="D356" s="3" t="s">
        <v>17</v>
      </c>
      <c r="E356" s="3" t="s">
        <v>15</v>
      </c>
      <c r="F356" s="3">
        <v>162700.0</v>
      </c>
      <c r="G356" s="6">
        <f>Sumifs('Transaction data'!$C$2:$C$1921,'Transaction data'!$I$2:$I$1921,A356,'Transaction data'!$M$2:$M$1921,B356,'Transaction data'!$Q$2:$Q$1921,C356,'Transaction data'!$S$2:$S$1921,D356,'Transaction data'!$T$2:$T$1921,E356)</f>
        <v>140500</v>
      </c>
      <c r="H356" s="6">
        <f t="shared" si="1"/>
        <v>22200</v>
      </c>
    </row>
    <row r="357">
      <c r="A357" s="3" t="s">
        <v>25</v>
      </c>
      <c r="B357" s="3" t="s">
        <v>8</v>
      </c>
      <c r="C357" s="3" t="s">
        <v>19</v>
      </c>
      <c r="D357" s="3" t="s">
        <v>18</v>
      </c>
      <c r="E357" s="3" t="s">
        <v>11</v>
      </c>
      <c r="F357" s="3">
        <v>142300.0</v>
      </c>
      <c r="G357" s="6">
        <f>Sumifs('Transaction data'!$C$2:$C$1921,'Transaction data'!$I$2:$I$1921,A357,'Transaction data'!$M$2:$M$1921,B357,'Transaction data'!$Q$2:$Q$1921,C357,'Transaction data'!$S$2:$S$1921,D357,'Transaction data'!$T$2:$T$1921,E357)</f>
        <v>136300</v>
      </c>
      <c r="H357" s="6">
        <f t="shared" si="1"/>
        <v>6000</v>
      </c>
    </row>
    <row r="358">
      <c r="A358" s="3" t="s">
        <v>25</v>
      </c>
      <c r="B358" s="3" t="s">
        <v>8</v>
      </c>
      <c r="C358" s="3" t="s">
        <v>19</v>
      </c>
      <c r="D358" s="3" t="s">
        <v>18</v>
      </c>
      <c r="E358" s="3" t="s">
        <v>12</v>
      </c>
      <c r="F358" s="3">
        <v>305300.0</v>
      </c>
      <c r="G358" s="6">
        <f>Sumifs('Transaction data'!$C$2:$C$1921,'Transaction data'!$I$2:$I$1921,A358,'Transaction data'!$M$2:$M$1921,B358,'Transaction data'!$Q$2:$Q$1921,C358,'Transaction data'!$S$2:$S$1921,D358,'Transaction data'!$T$2:$T$1921,E358)</f>
        <v>121300</v>
      </c>
      <c r="H358" s="6">
        <f t="shared" si="1"/>
        <v>184000</v>
      </c>
    </row>
    <row r="359">
      <c r="A359" s="3" t="s">
        <v>25</v>
      </c>
      <c r="B359" s="3" t="s">
        <v>8</v>
      </c>
      <c r="C359" s="3" t="s">
        <v>19</v>
      </c>
      <c r="D359" s="3" t="s">
        <v>18</v>
      </c>
      <c r="E359" s="3" t="s">
        <v>13</v>
      </c>
      <c r="F359" s="3">
        <v>196000.0</v>
      </c>
      <c r="G359" s="6">
        <f>Sumifs('Transaction data'!$C$2:$C$1921,'Transaction data'!$I$2:$I$1921,A359,'Transaction data'!$M$2:$M$1921,B359,'Transaction data'!$Q$2:$Q$1921,C359,'Transaction data'!$S$2:$S$1921,D359,'Transaction data'!$T$2:$T$1921,E359)</f>
        <v>123900</v>
      </c>
      <c r="H359" s="6">
        <f t="shared" si="1"/>
        <v>72100</v>
      </c>
    </row>
    <row r="360">
      <c r="A360" s="3" t="s">
        <v>25</v>
      </c>
      <c r="B360" s="3" t="s">
        <v>8</v>
      </c>
      <c r="C360" s="3" t="s">
        <v>19</v>
      </c>
      <c r="D360" s="3" t="s">
        <v>18</v>
      </c>
      <c r="E360" s="3" t="s">
        <v>14</v>
      </c>
      <c r="F360" s="3">
        <v>153200.0</v>
      </c>
      <c r="G360" s="6">
        <f>Sumifs('Transaction data'!$C$2:$C$1921,'Transaction data'!$I$2:$I$1921,A360,'Transaction data'!$M$2:$M$1921,B360,'Transaction data'!$Q$2:$Q$1921,C360,'Transaction data'!$S$2:$S$1921,D360,'Transaction data'!$T$2:$T$1921,E360)</f>
        <v>326600</v>
      </c>
      <c r="H360" s="6">
        <f t="shared" si="1"/>
        <v>-173400</v>
      </c>
    </row>
    <row r="361">
      <c r="A361" s="3" t="s">
        <v>25</v>
      </c>
      <c r="B361" s="3" t="s">
        <v>8</v>
      </c>
      <c r="C361" s="3" t="s">
        <v>19</v>
      </c>
      <c r="D361" s="3" t="s">
        <v>18</v>
      </c>
      <c r="E361" s="3" t="s">
        <v>15</v>
      </c>
      <c r="F361" s="3">
        <v>119800.0</v>
      </c>
      <c r="G361" s="6">
        <f>Sumifs('Transaction data'!$C$2:$C$1921,'Transaction data'!$I$2:$I$1921,A361,'Transaction data'!$M$2:$M$1921,B361,'Transaction data'!$Q$2:$Q$1921,C361,'Transaction data'!$S$2:$S$1921,D361,'Transaction data'!$T$2:$T$1921,E361)</f>
        <v>369900</v>
      </c>
      <c r="H361" s="6">
        <f t="shared" si="1"/>
        <v>-250100</v>
      </c>
    </row>
    <row r="362">
      <c r="A362" s="3" t="s">
        <v>25</v>
      </c>
      <c r="B362" s="3" t="s">
        <v>8</v>
      </c>
      <c r="C362" s="3" t="s">
        <v>20</v>
      </c>
      <c r="D362" s="3" t="s">
        <v>10</v>
      </c>
      <c r="E362" s="3" t="s">
        <v>11</v>
      </c>
      <c r="F362" s="3">
        <v>247700.0</v>
      </c>
      <c r="G362" s="6">
        <f>Sumifs('Transaction data'!$C$2:$C$1921,'Transaction data'!$I$2:$I$1921,A362,'Transaction data'!$M$2:$M$1921,B362,'Transaction data'!$Q$2:$Q$1921,C362,'Transaction data'!$S$2:$S$1921,D362,'Transaction data'!$T$2:$T$1921,E362)</f>
        <v>425400</v>
      </c>
      <c r="H362" s="6">
        <f t="shared" si="1"/>
        <v>-177700</v>
      </c>
    </row>
    <row r="363">
      <c r="A363" s="3" t="s">
        <v>25</v>
      </c>
      <c r="B363" s="3" t="s">
        <v>8</v>
      </c>
      <c r="C363" s="3" t="s">
        <v>20</v>
      </c>
      <c r="D363" s="3" t="s">
        <v>10</v>
      </c>
      <c r="E363" s="3" t="s">
        <v>12</v>
      </c>
      <c r="F363" s="3">
        <v>243900.0</v>
      </c>
      <c r="G363" s="6">
        <f>Sumifs('Transaction data'!$C$2:$C$1921,'Transaction data'!$I$2:$I$1921,A363,'Transaction data'!$M$2:$M$1921,B363,'Transaction data'!$Q$2:$Q$1921,C363,'Transaction data'!$S$2:$S$1921,D363,'Transaction data'!$T$2:$T$1921,E363)</f>
        <v>669500</v>
      </c>
      <c r="H363" s="6">
        <f t="shared" si="1"/>
        <v>-425600</v>
      </c>
    </row>
    <row r="364">
      <c r="A364" s="3" t="s">
        <v>25</v>
      </c>
      <c r="B364" s="3" t="s">
        <v>8</v>
      </c>
      <c r="C364" s="3" t="s">
        <v>20</v>
      </c>
      <c r="D364" s="3" t="s">
        <v>10</v>
      </c>
      <c r="E364" s="3" t="s">
        <v>13</v>
      </c>
      <c r="F364" s="3">
        <v>396000.0</v>
      </c>
      <c r="G364" s="6">
        <f>Sumifs('Transaction data'!$C$2:$C$1921,'Transaction data'!$I$2:$I$1921,A364,'Transaction data'!$M$2:$M$1921,B364,'Transaction data'!$Q$2:$Q$1921,C364,'Transaction data'!$S$2:$S$1921,D364,'Transaction data'!$T$2:$T$1921,E364)</f>
        <v>503400</v>
      </c>
      <c r="H364" s="6">
        <f t="shared" si="1"/>
        <v>-107400</v>
      </c>
    </row>
    <row r="365">
      <c r="A365" s="3" t="s">
        <v>25</v>
      </c>
      <c r="B365" s="3" t="s">
        <v>8</v>
      </c>
      <c r="C365" s="3" t="s">
        <v>20</v>
      </c>
      <c r="D365" s="3" t="s">
        <v>10</v>
      </c>
      <c r="E365" s="3" t="s">
        <v>14</v>
      </c>
      <c r="F365" s="3">
        <v>361700.0</v>
      </c>
      <c r="G365" s="6">
        <f>Sumifs('Transaction data'!$C$2:$C$1921,'Transaction data'!$I$2:$I$1921,A365,'Transaction data'!$M$2:$M$1921,B365,'Transaction data'!$Q$2:$Q$1921,C365,'Transaction data'!$S$2:$S$1921,D365,'Transaction data'!$T$2:$T$1921,E365)</f>
        <v>306500</v>
      </c>
      <c r="H365" s="6">
        <f t="shared" si="1"/>
        <v>55200</v>
      </c>
    </row>
    <row r="366">
      <c r="A366" s="3" t="s">
        <v>25</v>
      </c>
      <c r="B366" s="3" t="s">
        <v>8</v>
      </c>
      <c r="C366" s="3" t="s">
        <v>20</v>
      </c>
      <c r="D366" s="3" t="s">
        <v>10</v>
      </c>
      <c r="E366" s="3" t="s">
        <v>15</v>
      </c>
      <c r="F366" s="3">
        <v>306100.0</v>
      </c>
      <c r="G366" s="6">
        <f>Sumifs('Transaction data'!$C$2:$C$1921,'Transaction data'!$I$2:$I$1921,A366,'Transaction data'!$M$2:$M$1921,B366,'Transaction data'!$Q$2:$Q$1921,C366,'Transaction data'!$S$2:$S$1921,D366,'Transaction data'!$T$2:$T$1921,E366)</f>
        <v>284200</v>
      </c>
      <c r="H366" s="6">
        <f t="shared" si="1"/>
        <v>21900</v>
      </c>
    </row>
    <row r="367">
      <c r="A367" s="3" t="s">
        <v>25</v>
      </c>
      <c r="B367" s="3" t="s">
        <v>8</v>
      </c>
      <c r="C367" s="3" t="s">
        <v>20</v>
      </c>
      <c r="D367" s="3" t="s">
        <v>16</v>
      </c>
      <c r="E367" s="3" t="s">
        <v>11</v>
      </c>
      <c r="F367" s="3">
        <v>383700.0</v>
      </c>
      <c r="G367" s="6">
        <f>Sumifs('Transaction data'!$C$2:$C$1921,'Transaction data'!$I$2:$I$1921,A367,'Transaction data'!$M$2:$M$1921,B367,'Transaction data'!$Q$2:$Q$1921,C367,'Transaction data'!$S$2:$S$1921,D367,'Transaction data'!$T$2:$T$1921,E367)</f>
        <v>426700</v>
      </c>
      <c r="H367" s="6">
        <f t="shared" si="1"/>
        <v>-43000</v>
      </c>
    </row>
    <row r="368">
      <c r="A368" s="3" t="s">
        <v>25</v>
      </c>
      <c r="B368" s="3" t="s">
        <v>8</v>
      </c>
      <c r="C368" s="3" t="s">
        <v>20</v>
      </c>
      <c r="D368" s="3" t="s">
        <v>16</v>
      </c>
      <c r="E368" s="3" t="s">
        <v>12</v>
      </c>
      <c r="F368" s="3">
        <v>197700.0</v>
      </c>
      <c r="G368" s="6">
        <f>Sumifs('Transaction data'!$C$2:$C$1921,'Transaction data'!$I$2:$I$1921,A368,'Transaction data'!$M$2:$M$1921,B368,'Transaction data'!$Q$2:$Q$1921,C368,'Transaction data'!$S$2:$S$1921,D368,'Transaction data'!$T$2:$T$1921,E368)</f>
        <v>300400</v>
      </c>
      <c r="H368" s="6">
        <f t="shared" si="1"/>
        <v>-102700</v>
      </c>
    </row>
    <row r="369">
      <c r="A369" s="3" t="s">
        <v>25</v>
      </c>
      <c r="B369" s="3" t="s">
        <v>8</v>
      </c>
      <c r="C369" s="3" t="s">
        <v>20</v>
      </c>
      <c r="D369" s="3" t="s">
        <v>16</v>
      </c>
      <c r="E369" s="3" t="s">
        <v>13</v>
      </c>
      <c r="F369" s="3">
        <v>116100.0</v>
      </c>
      <c r="G369" s="6">
        <f>Sumifs('Transaction data'!$C$2:$C$1921,'Transaction data'!$I$2:$I$1921,A369,'Transaction data'!$M$2:$M$1921,B369,'Transaction data'!$Q$2:$Q$1921,C369,'Transaction data'!$S$2:$S$1921,D369,'Transaction data'!$T$2:$T$1921,E369)</f>
        <v>175600</v>
      </c>
      <c r="H369" s="6">
        <f t="shared" si="1"/>
        <v>-59500</v>
      </c>
    </row>
    <row r="370">
      <c r="A370" s="3" t="s">
        <v>25</v>
      </c>
      <c r="B370" s="3" t="s">
        <v>8</v>
      </c>
      <c r="C370" s="3" t="s">
        <v>20</v>
      </c>
      <c r="D370" s="3" t="s">
        <v>16</v>
      </c>
      <c r="E370" s="3" t="s">
        <v>14</v>
      </c>
      <c r="F370" s="3">
        <v>376600.0</v>
      </c>
      <c r="G370" s="6">
        <f>Sumifs('Transaction data'!$C$2:$C$1921,'Transaction data'!$I$2:$I$1921,A370,'Transaction data'!$M$2:$M$1921,B370,'Transaction data'!$Q$2:$Q$1921,C370,'Transaction data'!$S$2:$S$1921,D370,'Transaction data'!$T$2:$T$1921,E370)</f>
        <v>195700</v>
      </c>
      <c r="H370" s="6">
        <f t="shared" si="1"/>
        <v>180900</v>
      </c>
    </row>
    <row r="371">
      <c r="A371" s="3" t="s">
        <v>25</v>
      </c>
      <c r="B371" s="3" t="s">
        <v>8</v>
      </c>
      <c r="C371" s="3" t="s">
        <v>20</v>
      </c>
      <c r="D371" s="3" t="s">
        <v>16</v>
      </c>
      <c r="E371" s="3" t="s">
        <v>15</v>
      </c>
      <c r="F371" s="3">
        <v>153300.0</v>
      </c>
      <c r="G371" s="6">
        <f>Sumifs('Transaction data'!$C$2:$C$1921,'Transaction data'!$I$2:$I$1921,A371,'Transaction data'!$M$2:$M$1921,B371,'Transaction data'!$Q$2:$Q$1921,C371,'Transaction data'!$S$2:$S$1921,D371,'Transaction data'!$T$2:$T$1921,E371)</f>
        <v>395000</v>
      </c>
      <c r="H371" s="6">
        <f t="shared" si="1"/>
        <v>-241700</v>
      </c>
    </row>
    <row r="372">
      <c r="A372" s="3" t="s">
        <v>25</v>
      </c>
      <c r="B372" s="3" t="s">
        <v>8</v>
      </c>
      <c r="C372" s="3" t="s">
        <v>20</v>
      </c>
      <c r="D372" s="3" t="s">
        <v>17</v>
      </c>
      <c r="E372" s="3" t="s">
        <v>11</v>
      </c>
      <c r="F372" s="3">
        <v>232700.0</v>
      </c>
      <c r="G372" s="6">
        <f>Sumifs('Transaction data'!$C$2:$C$1921,'Transaction data'!$I$2:$I$1921,A372,'Transaction data'!$M$2:$M$1921,B372,'Transaction data'!$Q$2:$Q$1921,C372,'Transaction data'!$S$2:$S$1921,D372,'Transaction data'!$T$2:$T$1921,E372)</f>
        <v>121200</v>
      </c>
      <c r="H372" s="6">
        <f t="shared" si="1"/>
        <v>111500</v>
      </c>
    </row>
    <row r="373">
      <c r="A373" s="3" t="s">
        <v>25</v>
      </c>
      <c r="B373" s="3" t="s">
        <v>8</v>
      </c>
      <c r="C373" s="3" t="s">
        <v>20</v>
      </c>
      <c r="D373" s="3" t="s">
        <v>17</v>
      </c>
      <c r="E373" s="3" t="s">
        <v>12</v>
      </c>
      <c r="F373" s="3">
        <v>206300.0</v>
      </c>
      <c r="G373" s="6">
        <f>Sumifs('Transaction data'!$C$2:$C$1921,'Transaction data'!$I$2:$I$1921,A373,'Transaction data'!$M$2:$M$1921,B373,'Transaction data'!$Q$2:$Q$1921,C373,'Transaction data'!$S$2:$S$1921,D373,'Transaction data'!$T$2:$T$1921,E373)</f>
        <v>663100</v>
      </c>
      <c r="H373" s="6">
        <f t="shared" si="1"/>
        <v>-456800</v>
      </c>
    </row>
    <row r="374">
      <c r="A374" s="3" t="s">
        <v>25</v>
      </c>
      <c r="B374" s="3" t="s">
        <v>8</v>
      </c>
      <c r="C374" s="3" t="s">
        <v>20</v>
      </c>
      <c r="D374" s="3" t="s">
        <v>17</v>
      </c>
      <c r="E374" s="3" t="s">
        <v>13</v>
      </c>
      <c r="F374" s="3">
        <v>272500.0</v>
      </c>
      <c r="G374" s="6">
        <f>Sumifs('Transaction data'!$C$2:$C$1921,'Transaction data'!$I$2:$I$1921,A374,'Transaction data'!$M$2:$M$1921,B374,'Transaction data'!$Q$2:$Q$1921,C374,'Transaction data'!$S$2:$S$1921,D374,'Transaction data'!$T$2:$T$1921,E374)</f>
        <v>248700</v>
      </c>
      <c r="H374" s="6">
        <f t="shared" si="1"/>
        <v>23800</v>
      </c>
    </row>
    <row r="375">
      <c r="A375" s="3" t="s">
        <v>25</v>
      </c>
      <c r="B375" s="3" t="s">
        <v>8</v>
      </c>
      <c r="C375" s="3" t="s">
        <v>20</v>
      </c>
      <c r="D375" s="3" t="s">
        <v>17</v>
      </c>
      <c r="E375" s="3" t="s">
        <v>14</v>
      </c>
      <c r="F375" s="3">
        <v>397300.0</v>
      </c>
      <c r="G375" s="6">
        <f>Sumifs('Transaction data'!$C$2:$C$1921,'Transaction data'!$I$2:$I$1921,A375,'Transaction data'!$M$2:$M$1921,B375,'Transaction data'!$Q$2:$Q$1921,C375,'Transaction data'!$S$2:$S$1921,D375,'Transaction data'!$T$2:$T$1921,E375)</f>
        <v>595900</v>
      </c>
      <c r="H375" s="6">
        <f t="shared" si="1"/>
        <v>-198600</v>
      </c>
    </row>
    <row r="376">
      <c r="A376" s="3" t="s">
        <v>25</v>
      </c>
      <c r="B376" s="3" t="s">
        <v>8</v>
      </c>
      <c r="C376" s="3" t="s">
        <v>20</v>
      </c>
      <c r="D376" s="3" t="s">
        <v>17</v>
      </c>
      <c r="E376" s="3" t="s">
        <v>15</v>
      </c>
      <c r="F376" s="3">
        <v>373800.0</v>
      </c>
      <c r="G376" s="6">
        <f>Sumifs('Transaction data'!$C$2:$C$1921,'Transaction data'!$I$2:$I$1921,A376,'Transaction data'!$M$2:$M$1921,B376,'Transaction data'!$Q$2:$Q$1921,C376,'Transaction data'!$S$2:$S$1921,D376,'Transaction data'!$T$2:$T$1921,E376)</f>
        <v>163100</v>
      </c>
      <c r="H376" s="6">
        <f t="shared" si="1"/>
        <v>210700</v>
      </c>
    </row>
    <row r="377">
      <c r="A377" s="3" t="s">
        <v>25</v>
      </c>
      <c r="B377" s="3" t="s">
        <v>8</v>
      </c>
      <c r="C377" s="3" t="s">
        <v>20</v>
      </c>
      <c r="D377" s="3" t="s">
        <v>18</v>
      </c>
      <c r="E377" s="3" t="s">
        <v>11</v>
      </c>
      <c r="F377" s="3">
        <v>195500.0</v>
      </c>
      <c r="G377" s="6">
        <f>Sumifs('Transaction data'!$C$2:$C$1921,'Transaction data'!$I$2:$I$1921,A377,'Transaction data'!$M$2:$M$1921,B377,'Transaction data'!$Q$2:$Q$1921,C377,'Transaction data'!$S$2:$S$1921,D377,'Transaction data'!$T$2:$T$1921,E377)</f>
        <v>96800</v>
      </c>
      <c r="H377" s="6">
        <f t="shared" si="1"/>
        <v>98700</v>
      </c>
    </row>
    <row r="378">
      <c r="A378" s="3" t="s">
        <v>25</v>
      </c>
      <c r="B378" s="3" t="s">
        <v>8</v>
      </c>
      <c r="C378" s="3" t="s">
        <v>20</v>
      </c>
      <c r="D378" s="3" t="s">
        <v>18</v>
      </c>
      <c r="E378" s="3" t="s">
        <v>12</v>
      </c>
      <c r="F378" s="3">
        <v>108200.0</v>
      </c>
      <c r="G378" s="6">
        <f>Sumifs('Transaction data'!$C$2:$C$1921,'Transaction data'!$I$2:$I$1921,A378,'Transaction data'!$M$2:$M$1921,B378,'Transaction data'!$Q$2:$Q$1921,C378,'Transaction data'!$S$2:$S$1921,D378,'Transaction data'!$T$2:$T$1921,E378)</f>
        <v>349000</v>
      </c>
      <c r="H378" s="6">
        <f t="shared" si="1"/>
        <v>-240800</v>
      </c>
    </row>
    <row r="379">
      <c r="A379" s="3" t="s">
        <v>25</v>
      </c>
      <c r="B379" s="3" t="s">
        <v>8</v>
      </c>
      <c r="C379" s="3" t="s">
        <v>20</v>
      </c>
      <c r="D379" s="3" t="s">
        <v>18</v>
      </c>
      <c r="E379" s="3" t="s">
        <v>13</v>
      </c>
      <c r="F379" s="3">
        <v>330400.0</v>
      </c>
      <c r="G379" s="6">
        <f>Sumifs('Transaction data'!$C$2:$C$1921,'Transaction data'!$I$2:$I$1921,A379,'Transaction data'!$M$2:$M$1921,B379,'Transaction data'!$Q$2:$Q$1921,C379,'Transaction data'!$S$2:$S$1921,D379,'Transaction data'!$T$2:$T$1921,E379)</f>
        <v>148400</v>
      </c>
      <c r="H379" s="6">
        <f t="shared" si="1"/>
        <v>182000</v>
      </c>
    </row>
    <row r="380">
      <c r="A380" s="3" t="s">
        <v>25</v>
      </c>
      <c r="B380" s="3" t="s">
        <v>8</v>
      </c>
      <c r="C380" s="3" t="s">
        <v>20</v>
      </c>
      <c r="D380" s="3" t="s">
        <v>18</v>
      </c>
      <c r="E380" s="3" t="s">
        <v>14</v>
      </c>
      <c r="F380" s="3">
        <v>217300.0</v>
      </c>
      <c r="G380" s="6">
        <f>Sumifs('Transaction data'!$C$2:$C$1921,'Transaction data'!$I$2:$I$1921,A380,'Transaction data'!$M$2:$M$1921,B380,'Transaction data'!$Q$2:$Q$1921,C380,'Transaction data'!$S$2:$S$1921,D380,'Transaction data'!$T$2:$T$1921,E380)</f>
        <v>123200</v>
      </c>
      <c r="H380" s="6">
        <f t="shared" si="1"/>
        <v>94100</v>
      </c>
    </row>
    <row r="381">
      <c r="A381" s="3" t="s">
        <v>25</v>
      </c>
      <c r="B381" s="3" t="s">
        <v>8</v>
      </c>
      <c r="C381" s="3" t="s">
        <v>20</v>
      </c>
      <c r="D381" s="3" t="s">
        <v>18</v>
      </c>
      <c r="E381" s="3" t="s">
        <v>15</v>
      </c>
      <c r="F381" s="3">
        <v>174100.0</v>
      </c>
      <c r="G381" s="6">
        <f>Sumifs('Transaction data'!$C$2:$C$1921,'Transaction data'!$I$2:$I$1921,A381,'Transaction data'!$M$2:$M$1921,B381,'Transaction data'!$Q$2:$Q$1921,C381,'Transaction data'!$S$2:$S$1921,D381,'Transaction data'!$T$2:$T$1921,E381)</f>
        <v>446200</v>
      </c>
      <c r="H381" s="6">
        <f t="shared" si="1"/>
        <v>-272100</v>
      </c>
    </row>
    <row r="382">
      <c r="A382" s="3" t="s">
        <v>25</v>
      </c>
      <c r="B382" s="3" t="s">
        <v>8</v>
      </c>
      <c r="C382" s="3" t="s">
        <v>21</v>
      </c>
      <c r="D382" s="3" t="s">
        <v>10</v>
      </c>
      <c r="E382" s="3" t="s">
        <v>11</v>
      </c>
      <c r="F382" s="3">
        <v>299500.0</v>
      </c>
      <c r="G382" s="6">
        <f>Sumifs('Transaction data'!$C$2:$C$1921,'Transaction data'!$I$2:$I$1921,A382,'Transaction data'!$M$2:$M$1921,B382,'Transaction data'!$Q$2:$Q$1921,C382,'Transaction data'!$S$2:$S$1921,D382,'Transaction data'!$T$2:$T$1921,E382)</f>
        <v>504400</v>
      </c>
      <c r="H382" s="6">
        <f t="shared" si="1"/>
        <v>-204900</v>
      </c>
    </row>
    <row r="383">
      <c r="A383" s="3" t="s">
        <v>25</v>
      </c>
      <c r="B383" s="3" t="s">
        <v>8</v>
      </c>
      <c r="C383" s="3" t="s">
        <v>21</v>
      </c>
      <c r="D383" s="3" t="s">
        <v>10</v>
      </c>
      <c r="E383" s="3" t="s">
        <v>12</v>
      </c>
      <c r="F383" s="3">
        <v>284700.0</v>
      </c>
      <c r="G383" s="6">
        <f>Sumifs('Transaction data'!$C$2:$C$1921,'Transaction data'!$I$2:$I$1921,A383,'Transaction data'!$M$2:$M$1921,B383,'Transaction data'!$Q$2:$Q$1921,C383,'Transaction data'!$S$2:$S$1921,D383,'Transaction data'!$T$2:$T$1921,E383)</f>
        <v>455100</v>
      </c>
      <c r="H383" s="6">
        <f t="shared" si="1"/>
        <v>-170400</v>
      </c>
    </row>
    <row r="384">
      <c r="A384" s="3" t="s">
        <v>25</v>
      </c>
      <c r="B384" s="3" t="s">
        <v>8</v>
      </c>
      <c r="C384" s="3" t="s">
        <v>21</v>
      </c>
      <c r="D384" s="3" t="s">
        <v>10</v>
      </c>
      <c r="E384" s="3" t="s">
        <v>13</v>
      </c>
      <c r="F384" s="3">
        <v>111500.0</v>
      </c>
      <c r="G384" s="6">
        <f>Sumifs('Transaction data'!$C$2:$C$1921,'Transaction data'!$I$2:$I$1921,A384,'Transaction data'!$M$2:$M$1921,B384,'Transaction data'!$Q$2:$Q$1921,C384,'Transaction data'!$S$2:$S$1921,D384,'Transaction data'!$T$2:$T$1921,E384)</f>
        <v>219500</v>
      </c>
      <c r="H384" s="6">
        <f t="shared" si="1"/>
        <v>-108000</v>
      </c>
    </row>
    <row r="385">
      <c r="A385" s="3" t="s">
        <v>25</v>
      </c>
      <c r="B385" s="3" t="s">
        <v>8</v>
      </c>
      <c r="C385" s="3" t="s">
        <v>21</v>
      </c>
      <c r="D385" s="3" t="s">
        <v>10</v>
      </c>
      <c r="E385" s="3" t="s">
        <v>14</v>
      </c>
      <c r="F385" s="3">
        <v>244200.0</v>
      </c>
      <c r="G385" s="6">
        <f>Sumifs('Transaction data'!$C$2:$C$1921,'Transaction data'!$I$2:$I$1921,A385,'Transaction data'!$M$2:$M$1921,B385,'Transaction data'!$Q$2:$Q$1921,C385,'Transaction data'!$S$2:$S$1921,D385,'Transaction data'!$T$2:$T$1921,E385)</f>
        <v>125300</v>
      </c>
      <c r="H385" s="6">
        <f t="shared" si="1"/>
        <v>118900</v>
      </c>
    </row>
    <row r="386">
      <c r="A386" s="3" t="s">
        <v>25</v>
      </c>
      <c r="B386" s="3" t="s">
        <v>8</v>
      </c>
      <c r="C386" s="3" t="s">
        <v>21</v>
      </c>
      <c r="D386" s="3" t="s">
        <v>10</v>
      </c>
      <c r="E386" s="3" t="s">
        <v>15</v>
      </c>
      <c r="F386" s="3">
        <v>263100.0</v>
      </c>
      <c r="G386" s="6">
        <f>Sumifs('Transaction data'!$C$2:$C$1921,'Transaction data'!$I$2:$I$1921,A386,'Transaction data'!$M$2:$M$1921,B386,'Transaction data'!$Q$2:$Q$1921,C386,'Transaction data'!$S$2:$S$1921,D386,'Transaction data'!$T$2:$T$1921,E386)</f>
        <v>134000</v>
      </c>
      <c r="H386" s="6">
        <f t="shared" si="1"/>
        <v>129100</v>
      </c>
    </row>
    <row r="387">
      <c r="A387" s="3" t="s">
        <v>25</v>
      </c>
      <c r="B387" s="3" t="s">
        <v>8</v>
      </c>
      <c r="C387" s="3" t="s">
        <v>21</v>
      </c>
      <c r="D387" s="3" t="s">
        <v>16</v>
      </c>
      <c r="E387" s="3" t="s">
        <v>11</v>
      </c>
      <c r="F387" s="3">
        <v>145100.0</v>
      </c>
      <c r="G387" s="6">
        <f>Sumifs('Transaction data'!$C$2:$C$1921,'Transaction data'!$I$2:$I$1921,A387,'Transaction data'!$M$2:$M$1921,B387,'Transaction data'!$Q$2:$Q$1921,C387,'Transaction data'!$S$2:$S$1921,D387,'Transaction data'!$T$2:$T$1921,E387)</f>
        <v>320500</v>
      </c>
      <c r="H387" s="6">
        <f t="shared" si="1"/>
        <v>-175400</v>
      </c>
    </row>
    <row r="388">
      <c r="A388" s="3" t="s">
        <v>25</v>
      </c>
      <c r="B388" s="3" t="s">
        <v>8</v>
      </c>
      <c r="C388" s="3" t="s">
        <v>21</v>
      </c>
      <c r="D388" s="3" t="s">
        <v>16</v>
      </c>
      <c r="E388" s="3" t="s">
        <v>12</v>
      </c>
      <c r="F388" s="3">
        <v>173800.0</v>
      </c>
      <c r="G388" s="6">
        <f>Sumifs('Transaction data'!$C$2:$C$1921,'Transaction data'!$I$2:$I$1921,A388,'Transaction data'!$M$2:$M$1921,B388,'Transaction data'!$Q$2:$Q$1921,C388,'Transaction data'!$S$2:$S$1921,D388,'Transaction data'!$T$2:$T$1921,E388)</f>
        <v>383000</v>
      </c>
      <c r="H388" s="6">
        <f t="shared" si="1"/>
        <v>-209200</v>
      </c>
    </row>
    <row r="389">
      <c r="A389" s="3" t="s">
        <v>25</v>
      </c>
      <c r="B389" s="3" t="s">
        <v>8</v>
      </c>
      <c r="C389" s="3" t="s">
        <v>21</v>
      </c>
      <c r="D389" s="3" t="s">
        <v>16</v>
      </c>
      <c r="E389" s="3" t="s">
        <v>13</v>
      </c>
      <c r="F389" s="3">
        <v>375000.0</v>
      </c>
      <c r="G389" s="6">
        <f>Sumifs('Transaction data'!$C$2:$C$1921,'Transaction data'!$I$2:$I$1921,A389,'Transaction data'!$M$2:$M$1921,B389,'Transaction data'!$Q$2:$Q$1921,C389,'Transaction data'!$S$2:$S$1921,D389,'Transaction data'!$T$2:$T$1921,E389)</f>
        <v>312400</v>
      </c>
      <c r="H389" s="6">
        <f t="shared" si="1"/>
        <v>62600</v>
      </c>
    </row>
    <row r="390">
      <c r="A390" s="3" t="s">
        <v>25</v>
      </c>
      <c r="B390" s="3" t="s">
        <v>8</v>
      </c>
      <c r="C390" s="3" t="s">
        <v>21</v>
      </c>
      <c r="D390" s="3" t="s">
        <v>16</v>
      </c>
      <c r="E390" s="3" t="s">
        <v>14</v>
      </c>
      <c r="F390" s="3">
        <v>113500.0</v>
      </c>
      <c r="G390" s="6">
        <f>Sumifs('Transaction data'!$C$2:$C$1921,'Transaction data'!$I$2:$I$1921,A390,'Transaction data'!$M$2:$M$1921,B390,'Transaction data'!$Q$2:$Q$1921,C390,'Transaction data'!$S$2:$S$1921,D390,'Transaction data'!$T$2:$T$1921,E390)</f>
        <v>178400</v>
      </c>
      <c r="H390" s="6">
        <f t="shared" si="1"/>
        <v>-64900</v>
      </c>
    </row>
    <row r="391">
      <c r="A391" s="3" t="s">
        <v>25</v>
      </c>
      <c r="B391" s="3" t="s">
        <v>8</v>
      </c>
      <c r="C391" s="3" t="s">
        <v>21</v>
      </c>
      <c r="D391" s="3" t="s">
        <v>16</v>
      </c>
      <c r="E391" s="3" t="s">
        <v>15</v>
      </c>
      <c r="F391" s="3">
        <v>144900.0</v>
      </c>
      <c r="G391" s="6">
        <f>Sumifs('Transaction data'!$C$2:$C$1921,'Transaction data'!$I$2:$I$1921,A391,'Transaction data'!$M$2:$M$1921,B391,'Transaction data'!$Q$2:$Q$1921,C391,'Transaction data'!$S$2:$S$1921,D391,'Transaction data'!$T$2:$T$1921,E391)</f>
        <v>388700</v>
      </c>
      <c r="H391" s="6">
        <f t="shared" si="1"/>
        <v>-243800</v>
      </c>
    </row>
    <row r="392">
      <c r="A392" s="3" t="s">
        <v>25</v>
      </c>
      <c r="B392" s="3" t="s">
        <v>8</v>
      </c>
      <c r="C392" s="3" t="s">
        <v>21</v>
      </c>
      <c r="D392" s="3" t="s">
        <v>17</v>
      </c>
      <c r="E392" s="3" t="s">
        <v>11</v>
      </c>
      <c r="F392" s="3">
        <v>204700.0</v>
      </c>
      <c r="G392" s="6">
        <f>Sumifs('Transaction data'!$C$2:$C$1921,'Transaction data'!$I$2:$I$1921,A392,'Transaction data'!$M$2:$M$1921,B392,'Transaction data'!$Q$2:$Q$1921,C392,'Transaction data'!$S$2:$S$1921,D392,'Transaction data'!$T$2:$T$1921,E392)</f>
        <v>94400</v>
      </c>
      <c r="H392" s="6">
        <f t="shared" si="1"/>
        <v>110300</v>
      </c>
    </row>
    <row r="393">
      <c r="A393" s="3" t="s">
        <v>25</v>
      </c>
      <c r="B393" s="3" t="s">
        <v>8</v>
      </c>
      <c r="C393" s="3" t="s">
        <v>21</v>
      </c>
      <c r="D393" s="3" t="s">
        <v>17</v>
      </c>
      <c r="E393" s="3" t="s">
        <v>12</v>
      </c>
      <c r="F393" s="3">
        <v>121300.0</v>
      </c>
      <c r="G393" s="6">
        <f>Sumifs('Transaction data'!$C$2:$C$1921,'Transaction data'!$I$2:$I$1921,A393,'Transaction data'!$M$2:$M$1921,B393,'Transaction data'!$Q$2:$Q$1921,C393,'Transaction data'!$S$2:$S$1921,D393,'Transaction data'!$T$2:$T$1921,E393)</f>
        <v>160300</v>
      </c>
      <c r="H393" s="6">
        <f t="shared" si="1"/>
        <v>-39000</v>
      </c>
    </row>
    <row r="394">
      <c r="A394" s="3" t="s">
        <v>25</v>
      </c>
      <c r="B394" s="3" t="s">
        <v>8</v>
      </c>
      <c r="C394" s="3" t="s">
        <v>21</v>
      </c>
      <c r="D394" s="3" t="s">
        <v>17</v>
      </c>
      <c r="E394" s="3" t="s">
        <v>13</v>
      </c>
      <c r="F394" s="3">
        <v>362200.0</v>
      </c>
      <c r="G394" s="6">
        <f>Sumifs('Transaction data'!$C$2:$C$1921,'Transaction data'!$I$2:$I$1921,A394,'Transaction data'!$M$2:$M$1921,B394,'Transaction data'!$Q$2:$Q$1921,C394,'Transaction data'!$S$2:$S$1921,D394,'Transaction data'!$T$2:$T$1921,E394)</f>
        <v>196000</v>
      </c>
      <c r="H394" s="6">
        <f t="shared" si="1"/>
        <v>166200</v>
      </c>
    </row>
    <row r="395">
      <c r="A395" s="3" t="s">
        <v>25</v>
      </c>
      <c r="B395" s="3" t="s">
        <v>8</v>
      </c>
      <c r="C395" s="3" t="s">
        <v>21</v>
      </c>
      <c r="D395" s="3" t="s">
        <v>17</v>
      </c>
      <c r="E395" s="3" t="s">
        <v>14</v>
      </c>
      <c r="F395" s="3">
        <v>337400.0</v>
      </c>
      <c r="G395" s="6">
        <f>Sumifs('Transaction data'!$C$2:$C$1921,'Transaction data'!$I$2:$I$1921,A395,'Transaction data'!$M$2:$M$1921,B395,'Transaction data'!$Q$2:$Q$1921,C395,'Transaction data'!$S$2:$S$1921,D395,'Transaction data'!$T$2:$T$1921,E395)</f>
        <v>171500</v>
      </c>
      <c r="H395" s="6">
        <f t="shared" si="1"/>
        <v>165900</v>
      </c>
    </row>
    <row r="396">
      <c r="A396" s="3" t="s">
        <v>25</v>
      </c>
      <c r="B396" s="3" t="s">
        <v>8</v>
      </c>
      <c r="C396" s="3" t="s">
        <v>21</v>
      </c>
      <c r="D396" s="3" t="s">
        <v>17</v>
      </c>
      <c r="E396" s="3" t="s">
        <v>15</v>
      </c>
      <c r="F396" s="3">
        <v>174700.0</v>
      </c>
      <c r="G396" s="6">
        <f>Sumifs('Transaction data'!$C$2:$C$1921,'Transaction data'!$I$2:$I$1921,A396,'Transaction data'!$M$2:$M$1921,B396,'Transaction data'!$Q$2:$Q$1921,C396,'Transaction data'!$S$2:$S$1921,D396,'Transaction data'!$T$2:$T$1921,E396)</f>
        <v>363800</v>
      </c>
      <c r="H396" s="6">
        <f t="shared" si="1"/>
        <v>-189100</v>
      </c>
    </row>
    <row r="397">
      <c r="A397" s="3" t="s">
        <v>25</v>
      </c>
      <c r="B397" s="3" t="s">
        <v>8</v>
      </c>
      <c r="C397" s="3" t="s">
        <v>21</v>
      </c>
      <c r="D397" s="3" t="s">
        <v>18</v>
      </c>
      <c r="E397" s="3" t="s">
        <v>11</v>
      </c>
      <c r="F397" s="3">
        <v>336200.0</v>
      </c>
      <c r="G397" s="6">
        <f>Sumifs('Transaction data'!$C$2:$C$1921,'Transaction data'!$I$2:$I$1921,A397,'Transaction data'!$M$2:$M$1921,B397,'Transaction data'!$Q$2:$Q$1921,C397,'Transaction data'!$S$2:$S$1921,D397,'Transaction data'!$T$2:$T$1921,E397)</f>
        <v>285500</v>
      </c>
      <c r="H397" s="6">
        <f t="shared" si="1"/>
        <v>50700</v>
      </c>
    </row>
    <row r="398">
      <c r="A398" s="3" t="s">
        <v>25</v>
      </c>
      <c r="B398" s="3" t="s">
        <v>8</v>
      </c>
      <c r="C398" s="3" t="s">
        <v>21</v>
      </c>
      <c r="D398" s="3" t="s">
        <v>18</v>
      </c>
      <c r="E398" s="3" t="s">
        <v>12</v>
      </c>
      <c r="F398" s="3">
        <v>229300.0</v>
      </c>
      <c r="G398" s="6">
        <f>Sumifs('Transaction data'!$C$2:$C$1921,'Transaction data'!$I$2:$I$1921,A398,'Transaction data'!$M$2:$M$1921,B398,'Transaction data'!$Q$2:$Q$1921,C398,'Transaction data'!$S$2:$S$1921,D398,'Transaction data'!$T$2:$T$1921,E398)</f>
        <v>184000</v>
      </c>
      <c r="H398" s="6">
        <f t="shared" si="1"/>
        <v>45300</v>
      </c>
    </row>
    <row r="399">
      <c r="A399" s="3" t="s">
        <v>25</v>
      </c>
      <c r="B399" s="3" t="s">
        <v>8</v>
      </c>
      <c r="C399" s="3" t="s">
        <v>21</v>
      </c>
      <c r="D399" s="3" t="s">
        <v>18</v>
      </c>
      <c r="E399" s="3" t="s">
        <v>13</v>
      </c>
      <c r="F399" s="3">
        <v>273400.0</v>
      </c>
      <c r="G399" s="6">
        <f>Sumifs('Transaction data'!$C$2:$C$1921,'Transaction data'!$I$2:$I$1921,A399,'Transaction data'!$M$2:$M$1921,B399,'Transaction data'!$Q$2:$Q$1921,C399,'Transaction data'!$S$2:$S$1921,D399,'Transaction data'!$T$2:$T$1921,E399)</f>
        <v>252700</v>
      </c>
      <c r="H399" s="6">
        <f t="shared" si="1"/>
        <v>20700</v>
      </c>
    </row>
    <row r="400">
      <c r="A400" s="3" t="s">
        <v>25</v>
      </c>
      <c r="B400" s="3" t="s">
        <v>8</v>
      </c>
      <c r="C400" s="3" t="s">
        <v>21</v>
      </c>
      <c r="D400" s="3" t="s">
        <v>18</v>
      </c>
      <c r="E400" s="3" t="s">
        <v>14</v>
      </c>
      <c r="F400" s="3">
        <v>178200.0</v>
      </c>
      <c r="G400" s="6">
        <f>Sumifs('Transaction data'!$C$2:$C$1921,'Transaction data'!$I$2:$I$1921,A400,'Transaction data'!$M$2:$M$1921,B400,'Transaction data'!$Q$2:$Q$1921,C400,'Transaction data'!$S$2:$S$1921,D400,'Transaction data'!$T$2:$T$1921,E400)</f>
        <v>440800</v>
      </c>
      <c r="H400" s="6">
        <f t="shared" si="1"/>
        <v>-262600</v>
      </c>
    </row>
    <row r="401">
      <c r="A401" s="3" t="s">
        <v>25</v>
      </c>
      <c r="B401" s="3" t="s">
        <v>8</v>
      </c>
      <c r="C401" s="3" t="s">
        <v>21</v>
      </c>
      <c r="D401" s="3" t="s">
        <v>18</v>
      </c>
      <c r="E401" s="3" t="s">
        <v>15</v>
      </c>
      <c r="F401" s="3">
        <v>373700.0</v>
      </c>
      <c r="G401" s="6">
        <f>Sumifs('Transaction data'!$C$2:$C$1921,'Transaction data'!$I$2:$I$1921,A401,'Transaction data'!$M$2:$M$1921,B401,'Transaction data'!$Q$2:$Q$1921,C401,'Transaction data'!$S$2:$S$1921,D401,'Transaction data'!$T$2:$T$1921,E401)</f>
        <v>282900</v>
      </c>
      <c r="H401" s="6">
        <f t="shared" si="1"/>
        <v>90800</v>
      </c>
    </row>
    <row r="402">
      <c r="A402" s="3" t="s">
        <v>25</v>
      </c>
      <c r="B402" s="3" t="s">
        <v>22</v>
      </c>
      <c r="C402" s="3" t="s">
        <v>9</v>
      </c>
      <c r="D402" s="3" t="s">
        <v>10</v>
      </c>
      <c r="E402" s="3" t="s">
        <v>11</v>
      </c>
      <c r="F402" s="3">
        <v>381000.0</v>
      </c>
      <c r="G402" s="6">
        <f>Sumifs('Transaction data'!$C$2:$C$1921,'Transaction data'!$I$2:$I$1921,A402,'Transaction data'!$M$2:$M$1921,B402,'Transaction data'!$Q$2:$Q$1921,C402,'Transaction data'!$S$2:$S$1921,D402,'Transaction data'!$T$2:$T$1921,E402)</f>
        <v>505600</v>
      </c>
      <c r="H402" s="6">
        <f t="shared" si="1"/>
        <v>-124600</v>
      </c>
    </row>
    <row r="403">
      <c r="A403" s="3" t="s">
        <v>25</v>
      </c>
      <c r="B403" s="3" t="s">
        <v>22</v>
      </c>
      <c r="C403" s="3" t="s">
        <v>9</v>
      </c>
      <c r="D403" s="3" t="s">
        <v>10</v>
      </c>
      <c r="E403" s="3" t="s">
        <v>12</v>
      </c>
      <c r="F403" s="3">
        <v>199500.0</v>
      </c>
      <c r="G403" s="6">
        <f>Sumifs('Transaction data'!$C$2:$C$1921,'Transaction data'!$I$2:$I$1921,A403,'Transaction data'!$M$2:$M$1921,B403,'Transaction data'!$Q$2:$Q$1921,C403,'Transaction data'!$S$2:$S$1921,D403,'Transaction data'!$T$2:$T$1921,E403)</f>
        <v>220100</v>
      </c>
      <c r="H403" s="6">
        <f t="shared" si="1"/>
        <v>-20600</v>
      </c>
    </row>
    <row r="404">
      <c r="A404" s="3" t="s">
        <v>25</v>
      </c>
      <c r="B404" s="3" t="s">
        <v>22</v>
      </c>
      <c r="C404" s="3" t="s">
        <v>9</v>
      </c>
      <c r="D404" s="3" t="s">
        <v>10</v>
      </c>
      <c r="E404" s="3" t="s">
        <v>13</v>
      </c>
      <c r="F404" s="3">
        <v>110400.0</v>
      </c>
      <c r="G404" s="6">
        <f>Sumifs('Transaction data'!$C$2:$C$1921,'Transaction data'!$I$2:$I$1921,A404,'Transaction data'!$M$2:$M$1921,B404,'Transaction data'!$Q$2:$Q$1921,C404,'Transaction data'!$S$2:$S$1921,D404,'Transaction data'!$T$2:$T$1921,E404)</f>
        <v>587700</v>
      </c>
      <c r="H404" s="6">
        <f t="shared" si="1"/>
        <v>-477300</v>
      </c>
    </row>
    <row r="405">
      <c r="A405" s="3" t="s">
        <v>25</v>
      </c>
      <c r="B405" s="3" t="s">
        <v>22</v>
      </c>
      <c r="C405" s="3" t="s">
        <v>9</v>
      </c>
      <c r="D405" s="3" t="s">
        <v>10</v>
      </c>
      <c r="E405" s="3" t="s">
        <v>14</v>
      </c>
      <c r="F405" s="3">
        <v>359300.0</v>
      </c>
      <c r="G405" s="6">
        <f>Sumifs('Transaction data'!$C$2:$C$1921,'Transaction data'!$I$2:$I$1921,A405,'Transaction data'!$M$2:$M$1921,B405,'Transaction data'!$Q$2:$Q$1921,C405,'Transaction data'!$S$2:$S$1921,D405,'Transaction data'!$T$2:$T$1921,E405)</f>
        <v>135800</v>
      </c>
      <c r="H405" s="6">
        <f t="shared" si="1"/>
        <v>223500</v>
      </c>
    </row>
    <row r="406">
      <c r="A406" s="3" t="s">
        <v>25</v>
      </c>
      <c r="B406" s="3" t="s">
        <v>22</v>
      </c>
      <c r="C406" s="3" t="s">
        <v>9</v>
      </c>
      <c r="D406" s="3" t="s">
        <v>10</v>
      </c>
      <c r="E406" s="3" t="s">
        <v>15</v>
      </c>
      <c r="F406" s="3">
        <v>304500.0</v>
      </c>
      <c r="G406" s="6">
        <f>Sumifs('Transaction data'!$C$2:$C$1921,'Transaction data'!$I$2:$I$1921,A406,'Transaction data'!$M$2:$M$1921,B406,'Transaction data'!$Q$2:$Q$1921,C406,'Transaction data'!$S$2:$S$1921,D406,'Transaction data'!$T$2:$T$1921,E406)</f>
        <v>383700</v>
      </c>
      <c r="H406" s="6">
        <f t="shared" si="1"/>
        <v>-79200</v>
      </c>
    </row>
    <row r="407">
      <c r="A407" s="3" t="s">
        <v>25</v>
      </c>
      <c r="B407" s="3" t="s">
        <v>22</v>
      </c>
      <c r="C407" s="3" t="s">
        <v>9</v>
      </c>
      <c r="D407" s="3" t="s">
        <v>16</v>
      </c>
      <c r="E407" s="3" t="s">
        <v>11</v>
      </c>
      <c r="F407" s="3">
        <v>350500.0</v>
      </c>
      <c r="G407" s="6">
        <f>Sumifs('Transaction data'!$C$2:$C$1921,'Transaction data'!$I$2:$I$1921,A407,'Transaction data'!$M$2:$M$1921,B407,'Transaction data'!$Q$2:$Q$1921,C407,'Transaction data'!$S$2:$S$1921,D407,'Transaction data'!$T$2:$T$1921,E407)</f>
        <v>279200</v>
      </c>
      <c r="H407" s="6">
        <f t="shared" si="1"/>
        <v>71300</v>
      </c>
    </row>
    <row r="408">
      <c r="A408" s="3" t="s">
        <v>25</v>
      </c>
      <c r="B408" s="3" t="s">
        <v>22</v>
      </c>
      <c r="C408" s="3" t="s">
        <v>9</v>
      </c>
      <c r="D408" s="3" t="s">
        <v>16</v>
      </c>
      <c r="E408" s="3" t="s">
        <v>12</v>
      </c>
      <c r="F408" s="3">
        <v>134500.0</v>
      </c>
      <c r="G408" s="6">
        <f>Sumifs('Transaction data'!$C$2:$C$1921,'Transaction data'!$I$2:$I$1921,A408,'Transaction data'!$M$2:$M$1921,B408,'Transaction data'!$Q$2:$Q$1921,C408,'Transaction data'!$S$2:$S$1921,D408,'Transaction data'!$T$2:$T$1921,E408)</f>
        <v>363500</v>
      </c>
      <c r="H408" s="6">
        <f t="shared" si="1"/>
        <v>-229000</v>
      </c>
    </row>
    <row r="409">
      <c r="A409" s="3" t="s">
        <v>25</v>
      </c>
      <c r="B409" s="3" t="s">
        <v>22</v>
      </c>
      <c r="C409" s="3" t="s">
        <v>9</v>
      </c>
      <c r="D409" s="3" t="s">
        <v>16</v>
      </c>
      <c r="E409" s="3" t="s">
        <v>13</v>
      </c>
      <c r="F409" s="3">
        <v>113600.0</v>
      </c>
      <c r="G409" s="6">
        <f>Sumifs('Transaction data'!$C$2:$C$1921,'Transaction data'!$I$2:$I$1921,A409,'Transaction data'!$M$2:$M$1921,B409,'Transaction data'!$Q$2:$Q$1921,C409,'Transaction data'!$S$2:$S$1921,D409,'Transaction data'!$T$2:$T$1921,E409)</f>
        <v>157100</v>
      </c>
      <c r="H409" s="6">
        <f t="shared" si="1"/>
        <v>-43500</v>
      </c>
    </row>
    <row r="410">
      <c r="A410" s="3" t="s">
        <v>25</v>
      </c>
      <c r="B410" s="3" t="s">
        <v>22</v>
      </c>
      <c r="C410" s="3" t="s">
        <v>9</v>
      </c>
      <c r="D410" s="3" t="s">
        <v>16</v>
      </c>
      <c r="E410" s="3" t="s">
        <v>14</v>
      </c>
      <c r="F410" s="3">
        <v>228500.0</v>
      </c>
      <c r="G410" s="6">
        <f>Sumifs('Transaction data'!$C$2:$C$1921,'Transaction data'!$I$2:$I$1921,A410,'Transaction data'!$M$2:$M$1921,B410,'Transaction data'!$Q$2:$Q$1921,C410,'Transaction data'!$S$2:$S$1921,D410,'Transaction data'!$T$2:$T$1921,E410)</f>
        <v>198100</v>
      </c>
      <c r="H410" s="6">
        <f t="shared" si="1"/>
        <v>30400</v>
      </c>
    </row>
    <row r="411">
      <c r="A411" s="3" t="s">
        <v>25</v>
      </c>
      <c r="B411" s="3" t="s">
        <v>22</v>
      </c>
      <c r="C411" s="3" t="s">
        <v>9</v>
      </c>
      <c r="D411" s="3" t="s">
        <v>16</v>
      </c>
      <c r="E411" s="3" t="s">
        <v>15</v>
      </c>
      <c r="F411" s="3">
        <v>337000.0</v>
      </c>
      <c r="G411" s="6">
        <f>Sumifs('Transaction data'!$C$2:$C$1921,'Transaction data'!$I$2:$I$1921,A411,'Transaction data'!$M$2:$M$1921,B411,'Transaction data'!$Q$2:$Q$1921,C411,'Transaction data'!$S$2:$S$1921,D411,'Transaction data'!$T$2:$T$1921,E411)</f>
        <v>304400</v>
      </c>
      <c r="H411" s="6">
        <f t="shared" si="1"/>
        <v>32600</v>
      </c>
    </row>
    <row r="412">
      <c r="A412" s="3" t="s">
        <v>25</v>
      </c>
      <c r="B412" s="3" t="s">
        <v>22</v>
      </c>
      <c r="C412" s="3" t="s">
        <v>9</v>
      </c>
      <c r="D412" s="3" t="s">
        <v>17</v>
      </c>
      <c r="E412" s="3" t="s">
        <v>11</v>
      </c>
      <c r="F412" s="3">
        <v>262400.0</v>
      </c>
      <c r="G412" s="6">
        <f>Sumifs('Transaction data'!$C$2:$C$1921,'Transaction data'!$I$2:$I$1921,A412,'Transaction data'!$M$2:$M$1921,B412,'Transaction data'!$Q$2:$Q$1921,C412,'Transaction data'!$S$2:$S$1921,D412,'Transaction data'!$T$2:$T$1921,E412)</f>
        <v>344000</v>
      </c>
      <c r="H412" s="6">
        <f t="shared" si="1"/>
        <v>-81600</v>
      </c>
    </row>
    <row r="413">
      <c r="A413" s="3" t="s">
        <v>25</v>
      </c>
      <c r="B413" s="3" t="s">
        <v>22</v>
      </c>
      <c r="C413" s="3" t="s">
        <v>9</v>
      </c>
      <c r="D413" s="3" t="s">
        <v>17</v>
      </c>
      <c r="E413" s="3" t="s">
        <v>12</v>
      </c>
      <c r="F413" s="3">
        <v>243100.0</v>
      </c>
      <c r="G413" s="6">
        <f>Sumifs('Transaction data'!$C$2:$C$1921,'Transaction data'!$I$2:$I$1921,A413,'Transaction data'!$M$2:$M$1921,B413,'Transaction data'!$Q$2:$Q$1921,C413,'Transaction data'!$S$2:$S$1921,D413,'Transaction data'!$T$2:$T$1921,E413)</f>
        <v>426200</v>
      </c>
      <c r="H413" s="6">
        <f t="shared" si="1"/>
        <v>-183100</v>
      </c>
    </row>
    <row r="414">
      <c r="A414" s="3" t="s">
        <v>25</v>
      </c>
      <c r="B414" s="3" t="s">
        <v>22</v>
      </c>
      <c r="C414" s="3" t="s">
        <v>9</v>
      </c>
      <c r="D414" s="3" t="s">
        <v>17</v>
      </c>
      <c r="E414" s="3" t="s">
        <v>13</v>
      </c>
      <c r="F414" s="3">
        <v>189700.0</v>
      </c>
      <c r="G414" s="6">
        <f>Sumifs('Transaction data'!$C$2:$C$1921,'Transaction data'!$I$2:$I$1921,A414,'Transaction data'!$M$2:$M$1921,B414,'Transaction data'!$Q$2:$Q$1921,C414,'Transaction data'!$S$2:$S$1921,D414,'Transaction data'!$T$2:$T$1921,E414)</f>
        <v>380500</v>
      </c>
      <c r="H414" s="6">
        <f t="shared" si="1"/>
        <v>-190800</v>
      </c>
    </row>
    <row r="415">
      <c r="A415" s="3" t="s">
        <v>25</v>
      </c>
      <c r="B415" s="3" t="s">
        <v>22</v>
      </c>
      <c r="C415" s="3" t="s">
        <v>9</v>
      </c>
      <c r="D415" s="3" t="s">
        <v>17</v>
      </c>
      <c r="E415" s="3" t="s">
        <v>14</v>
      </c>
      <c r="F415" s="3">
        <v>335100.0</v>
      </c>
      <c r="G415" s="6">
        <f>Sumifs('Transaction data'!$C$2:$C$1921,'Transaction data'!$I$2:$I$1921,A415,'Transaction data'!$M$2:$M$1921,B415,'Transaction data'!$Q$2:$Q$1921,C415,'Transaction data'!$S$2:$S$1921,D415,'Transaction data'!$T$2:$T$1921,E415)</f>
        <v>482800</v>
      </c>
      <c r="H415" s="6">
        <f t="shared" si="1"/>
        <v>-147700</v>
      </c>
    </row>
    <row r="416">
      <c r="A416" s="3" t="s">
        <v>25</v>
      </c>
      <c r="B416" s="3" t="s">
        <v>22</v>
      </c>
      <c r="C416" s="3" t="s">
        <v>9</v>
      </c>
      <c r="D416" s="3" t="s">
        <v>17</v>
      </c>
      <c r="E416" s="3" t="s">
        <v>15</v>
      </c>
      <c r="F416" s="3">
        <v>375000.0</v>
      </c>
      <c r="G416" s="6">
        <f>Sumifs('Transaction data'!$C$2:$C$1921,'Transaction data'!$I$2:$I$1921,A416,'Transaction data'!$M$2:$M$1921,B416,'Transaction data'!$Q$2:$Q$1921,C416,'Transaction data'!$S$2:$S$1921,D416,'Transaction data'!$T$2:$T$1921,E416)</f>
        <v>285400</v>
      </c>
      <c r="H416" s="6">
        <f t="shared" si="1"/>
        <v>89600</v>
      </c>
    </row>
    <row r="417">
      <c r="A417" s="3" t="s">
        <v>25</v>
      </c>
      <c r="B417" s="3" t="s">
        <v>22</v>
      </c>
      <c r="C417" s="3" t="s">
        <v>9</v>
      </c>
      <c r="D417" s="3" t="s">
        <v>18</v>
      </c>
      <c r="E417" s="3" t="s">
        <v>11</v>
      </c>
      <c r="F417" s="3">
        <v>359600.0</v>
      </c>
      <c r="G417" s="6">
        <f>Sumifs('Transaction data'!$C$2:$C$1921,'Transaction data'!$I$2:$I$1921,A417,'Transaction data'!$M$2:$M$1921,B417,'Transaction data'!$Q$2:$Q$1921,C417,'Transaction data'!$S$2:$S$1921,D417,'Transaction data'!$T$2:$T$1921,E417)</f>
        <v>127100</v>
      </c>
      <c r="H417" s="6">
        <f t="shared" si="1"/>
        <v>232500</v>
      </c>
    </row>
    <row r="418">
      <c r="A418" s="3" t="s">
        <v>25</v>
      </c>
      <c r="B418" s="3" t="s">
        <v>22</v>
      </c>
      <c r="C418" s="3" t="s">
        <v>9</v>
      </c>
      <c r="D418" s="3" t="s">
        <v>18</v>
      </c>
      <c r="E418" s="3" t="s">
        <v>12</v>
      </c>
      <c r="F418" s="3">
        <v>236900.0</v>
      </c>
      <c r="G418" s="6">
        <f>Sumifs('Transaction data'!$C$2:$C$1921,'Transaction data'!$I$2:$I$1921,A418,'Transaction data'!$M$2:$M$1921,B418,'Transaction data'!$Q$2:$Q$1921,C418,'Transaction data'!$S$2:$S$1921,D418,'Transaction data'!$T$2:$T$1921,E418)</f>
        <v>517200</v>
      </c>
      <c r="H418" s="6">
        <f t="shared" si="1"/>
        <v>-280300</v>
      </c>
    </row>
    <row r="419">
      <c r="A419" s="3" t="s">
        <v>25</v>
      </c>
      <c r="B419" s="3" t="s">
        <v>22</v>
      </c>
      <c r="C419" s="3" t="s">
        <v>9</v>
      </c>
      <c r="D419" s="3" t="s">
        <v>18</v>
      </c>
      <c r="E419" s="3" t="s">
        <v>13</v>
      </c>
      <c r="F419" s="3">
        <v>352300.0</v>
      </c>
      <c r="G419" s="6">
        <f>Sumifs('Transaction data'!$C$2:$C$1921,'Transaction data'!$I$2:$I$1921,A419,'Transaction data'!$M$2:$M$1921,B419,'Transaction data'!$Q$2:$Q$1921,C419,'Transaction data'!$S$2:$S$1921,D419,'Transaction data'!$T$2:$T$1921,E419)</f>
        <v>308100</v>
      </c>
      <c r="H419" s="6">
        <f t="shared" si="1"/>
        <v>44200</v>
      </c>
    </row>
    <row r="420">
      <c r="A420" s="3" t="s">
        <v>25</v>
      </c>
      <c r="B420" s="3" t="s">
        <v>22</v>
      </c>
      <c r="C420" s="3" t="s">
        <v>9</v>
      </c>
      <c r="D420" s="3" t="s">
        <v>18</v>
      </c>
      <c r="E420" s="3" t="s">
        <v>14</v>
      </c>
      <c r="F420" s="3">
        <v>263000.0</v>
      </c>
      <c r="G420" s="6">
        <f>Sumifs('Transaction data'!$C$2:$C$1921,'Transaction data'!$I$2:$I$1921,A420,'Transaction data'!$M$2:$M$1921,B420,'Transaction data'!$Q$2:$Q$1921,C420,'Transaction data'!$S$2:$S$1921,D420,'Transaction data'!$T$2:$T$1921,E420)</f>
        <v>317300</v>
      </c>
      <c r="H420" s="6">
        <f t="shared" si="1"/>
        <v>-54300</v>
      </c>
    </row>
    <row r="421">
      <c r="A421" s="3" t="s">
        <v>25</v>
      </c>
      <c r="B421" s="3" t="s">
        <v>22</v>
      </c>
      <c r="C421" s="3" t="s">
        <v>9</v>
      </c>
      <c r="D421" s="3" t="s">
        <v>18</v>
      </c>
      <c r="E421" s="3" t="s">
        <v>15</v>
      </c>
      <c r="F421" s="3">
        <v>263600.0</v>
      </c>
      <c r="G421" s="6">
        <f>Sumifs('Transaction data'!$C$2:$C$1921,'Transaction data'!$I$2:$I$1921,A421,'Transaction data'!$M$2:$M$1921,B421,'Transaction data'!$Q$2:$Q$1921,C421,'Transaction data'!$S$2:$S$1921,D421,'Transaction data'!$T$2:$T$1921,E421)</f>
        <v>306100</v>
      </c>
      <c r="H421" s="6">
        <f t="shared" si="1"/>
        <v>-42500</v>
      </c>
    </row>
    <row r="422">
      <c r="A422" s="3" t="s">
        <v>25</v>
      </c>
      <c r="B422" s="3" t="s">
        <v>22</v>
      </c>
      <c r="C422" s="3" t="s">
        <v>19</v>
      </c>
      <c r="D422" s="3" t="s">
        <v>10</v>
      </c>
      <c r="E422" s="3" t="s">
        <v>11</v>
      </c>
      <c r="F422" s="3">
        <v>248900.0</v>
      </c>
      <c r="G422" s="6">
        <f>Sumifs('Transaction data'!$C$2:$C$1921,'Transaction data'!$I$2:$I$1921,A422,'Transaction data'!$M$2:$M$1921,B422,'Transaction data'!$Q$2:$Q$1921,C422,'Transaction data'!$S$2:$S$1921,D422,'Transaction data'!$T$2:$T$1921,E422)</f>
        <v>563100</v>
      </c>
      <c r="H422" s="6">
        <f t="shared" si="1"/>
        <v>-314200</v>
      </c>
    </row>
    <row r="423">
      <c r="A423" s="3" t="s">
        <v>25</v>
      </c>
      <c r="B423" s="3" t="s">
        <v>22</v>
      </c>
      <c r="C423" s="3" t="s">
        <v>19</v>
      </c>
      <c r="D423" s="3" t="s">
        <v>10</v>
      </c>
      <c r="E423" s="3" t="s">
        <v>12</v>
      </c>
      <c r="F423" s="3">
        <v>395000.0</v>
      </c>
      <c r="G423" s="6">
        <f>Sumifs('Transaction data'!$C$2:$C$1921,'Transaction data'!$I$2:$I$1921,A423,'Transaction data'!$M$2:$M$1921,B423,'Transaction data'!$Q$2:$Q$1921,C423,'Transaction data'!$S$2:$S$1921,D423,'Transaction data'!$T$2:$T$1921,E423)</f>
        <v>178800</v>
      </c>
      <c r="H423" s="6">
        <f t="shared" si="1"/>
        <v>216200</v>
      </c>
    </row>
    <row r="424">
      <c r="A424" s="3" t="s">
        <v>25</v>
      </c>
      <c r="B424" s="3" t="s">
        <v>22</v>
      </c>
      <c r="C424" s="3" t="s">
        <v>19</v>
      </c>
      <c r="D424" s="3" t="s">
        <v>10</v>
      </c>
      <c r="E424" s="3" t="s">
        <v>13</v>
      </c>
      <c r="F424" s="3">
        <v>261000.0</v>
      </c>
      <c r="G424" s="6">
        <f>Sumifs('Transaction data'!$C$2:$C$1921,'Transaction data'!$I$2:$I$1921,A424,'Transaction data'!$M$2:$M$1921,B424,'Transaction data'!$Q$2:$Q$1921,C424,'Transaction data'!$S$2:$S$1921,D424,'Transaction data'!$T$2:$T$1921,E424)</f>
        <v>107800</v>
      </c>
      <c r="H424" s="6">
        <f t="shared" si="1"/>
        <v>153200</v>
      </c>
    </row>
    <row r="425">
      <c r="A425" s="3" t="s">
        <v>25</v>
      </c>
      <c r="B425" s="3" t="s">
        <v>22</v>
      </c>
      <c r="C425" s="3" t="s">
        <v>19</v>
      </c>
      <c r="D425" s="3" t="s">
        <v>10</v>
      </c>
      <c r="E425" s="3" t="s">
        <v>14</v>
      </c>
      <c r="F425" s="3">
        <v>221000.0</v>
      </c>
      <c r="G425" s="6">
        <f>Sumifs('Transaction data'!$C$2:$C$1921,'Transaction data'!$I$2:$I$1921,A425,'Transaction data'!$M$2:$M$1921,B425,'Transaction data'!$Q$2:$Q$1921,C425,'Transaction data'!$S$2:$S$1921,D425,'Transaction data'!$T$2:$T$1921,E425)</f>
        <v>279900</v>
      </c>
      <c r="H425" s="6">
        <f t="shared" si="1"/>
        <v>-58900</v>
      </c>
    </row>
    <row r="426">
      <c r="A426" s="3" t="s">
        <v>25</v>
      </c>
      <c r="B426" s="3" t="s">
        <v>22</v>
      </c>
      <c r="C426" s="3" t="s">
        <v>19</v>
      </c>
      <c r="D426" s="3" t="s">
        <v>10</v>
      </c>
      <c r="E426" s="3" t="s">
        <v>15</v>
      </c>
      <c r="F426" s="3">
        <v>326400.0</v>
      </c>
      <c r="G426" s="6">
        <f>Sumifs('Transaction data'!$C$2:$C$1921,'Transaction data'!$I$2:$I$1921,A426,'Transaction data'!$M$2:$M$1921,B426,'Transaction data'!$Q$2:$Q$1921,C426,'Transaction data'!$S$2:$S$1921,D426,'Transaction data'!$T$2:$T$1921,E426)</f>
        <v>256100</v>
      </c>
      <c r="H426" s="6">
        <f t="shared" si="1"/>
        <v>70300</v>
      </c>
    </row>
    <row r="427">
      <c r="A427" s="3" t="s">
        <v>25</v>
      </c>
      <c r="B427" s="3" t="s">
        <v>22</v>
      </c>
      <c r="C427" s="3" t="s">
        <v>19</v>
      </c>
      <c r="D427" s="3" t="s">
        <v>16</v>
      </c>
      <c r="E427" s="3" t="s">
        <v>11</v>
      </c>
      <c r="F427" s="3">
        <v>374700.0</v>
      </c>
      <c r="G427" s="6">
        <f>Sumifs('Transaction data'!$C$2:$C$1921,'Transaction data'!$I$2:$I$1921,A427,'Transaction data'!$M$2:$M$1921,B427,'Transaction data'!$Q$2:$Q$1921,C427,'Transaction data'!$S$2:$S$1921,D427,'Transaction data'!$T$2:$T$1921,E427)</f>
        <v>255500</v>
      </c>
      <c r="H427" s="6">
        <f t="shared" si="1"/>
        <v>119200</v>
      </c>
    </row>
    <row r="428">
      <c r="A428" s="3" t="s">
        <v>25</v>
      </c>
      <c r="B428" s="3" t="s">
        <v>22</v>
      </c>
      <c r="C428" s="3" t="s">
        <v>19</v>
      </c>
      <c r="D428" s="3" t="s">
        <v>16</v>
      </c>
      <c r="E428" s="3" t="s">
        <v>12</v>
      </c>
      <c r="F428" s="3">
        <v>195900.0</v>
      </c>
      <c r="G428" s="6">
        <f>Sumifs('Transaction data'!$C$2:$C$1921,'Transaction data'!$I$2:$I$1921,A428,'Transaction data'!$M$2:$M$1921,B428,'Transaction data'!$Q$2:$Q$1921,C428,'Transaction data'!$S$2:$S$1921,D428,'Transaction data'!$T$2:$T$1921,E428)</f>
        <v>292900</v>
      </c>
      <c r="H428" s="6">
        <f t="shared" si="1"/>
        <v>-97000</v>
      </c>
    </row>
    <row r="429">
      <c r="A429" s="3" t="s">
        <v>25</v>
      </c>
      <c r="B429" s="3" t="s">
        <v>22</v>
      </c>
      <c r="C429" s="3" t="s">
        <v>19</v>
      </c>
      <c r="D429" s="3" t="s">
        <v>16</v>
      </c>
      <c r="E429" s="3" t="s">
        <v>13</v>
      </c>
      <c r="F429" s="3">
        <v>374900.0</v>
      </c>
      <c r="G429" s="6">
        <f>Sumifs('Transaction data'!$C$2:$C$1921,'Transaction data'!$I$2:$I$1921,A429,'Transaction data'!$M$2:$M$1921,B429,'Transaction data'!$Q$2:$Q$1921,C429,'Transaction data'!$S$2:$S$1921,D429,'Transaction data'!$T$2:$T$1921,E429)</f>
        <v>276400</v>
      </c>
      <c r="H429" s="6">
        <f t="shared" si="1"/>
        <v>98500</v>
      </c>
    </row>
    <row r="430">
      <c r="A430" s="3" t="s">
        <v>25</v>
      </c>
      <c r="B430" s="3" t="s">
        <v>22</v>
      </c>
      <c r="C430" s="3" t="s">
        <v>19</v>
      </c>
      <c r="D430" s="3" t="s">
        <v>16</v>
      </c>
      <c r="E430" s="3" t="s">
        <v>14</v>
      </c>
      <c r="F430" s="3">
        <v>301400.0</v>
      </c>
      <c r="G430" s="6">
        <f>Sumifs('Transaction data'!$C$2:$C$1921,'Transaction data'!$I$2:$I$1921,A430,'Transaction data'!$M$2:$M$1921,B430,'Transaction data'!$Q$2:$Q$1921,C430,'Transaction data'!$S$2:$S$1921,D430,'Transaction data'!$T$2:$T$1921,E430)</f>
        <v>632300</v>
      </c>
      <c r="H430" s="6">
        <f t="shared" si="1"/>
        <v>-330900</v>
      </c>
    </row>
    <row r="431">
      <c r="A431" s="3" t="s">
        <v>25</v>
      </c>
      <c r="B431" s="3" t="s">
        <v>22</v>
      </c>
      <c r="C431" s="3" t="s">
        <v>19</v>
      </c>
      <c r="D431" s="3" t="s">
        <v>16</v>
      </c>
      <c r="E431" s="3" t="s">
        <v>15</v>
      </c>
      <c r="F431" s="3">
        <v>284300.0</v>
      </c>
      <c r="G431" s="6">
        <f>Sumifs('Transaction data'!$C$2:$C$1921,'Transaction data'!$I$2:$I$1921,A431,'Transaction data'!$M$2:$M$1921,B431,'Transaction data'!$Q$2:$Q$1921,C431,'Transaction data'!$S$2:$S$1921,D431,'Transaction data'!$T$2:$T$1921,E431)</f>
        <v>387700</v>
      </c>
      <c r="H431" s="6">
        <f t="shared" si="1"/>
        <v>-103400</v>
      </c>
    </row>
    <row r="432">
      <c r="A432" s="3" t="s">
        <v>25</v>
      </c>
      <c r="B432" s="3" t="s">
        <v>22</v>
      </c>
      <c r="C432" s="3" t="s">
        <v>19</v>
      </c>
      <c r="D432" s="3" t="s">
        <v>17</v>
      </c>
      <c r="E432" s="3" t="s">
        <v>11</v>
      </c>
      <c r="F432" s="3">
        <v>262000.0</v>
      </c>
      <c r="G432" s="6">
        <f>Sumifs('Transaction data'!$C$2:$C$1921,'Transaction data'!$I$2:$I$1921,A432,'Transaction data'!$M$2:$M$1921,B432,'Transaction data'!$Q$2:$Q$1921,C432,'Transaction data'!$S$2:$S$1921,D432,'Transaction data'!$T$2:$T$1921,E432)</f>
        <v>318300</v>
      </c>
      <c r="H432" s="6">
        <f t="shared" si="1"/>
        <v>-56300</v>
      </c>
    </row>
    <row r="433">
      <c r="A433" s="3" t="s">
        <v>25</v>
      </c>
      <c r="B433" s="3" t="s">
        <v>22</v>
      </c>
      <c r="C433" s="3" t="s">
        <v>19</v>
      </c>
      <c r="D433" s="3" t="s">
        <v>17</v>
      </c>
      <c r="E433" s="3" t="s">
        <v>12</v>
      </c>
      <c r="F433" s="3">
        <v>376400.0</v>
      </c>
      <c r="G433" s="6">
        <f>Sumifs('Transaction data'!$C$2:$C$1921,'Transaction data'!$I$2:$I$1921,A433,'Transaction data'!$M$2:$M$1921,B433,'Transaction data'!$Q$2:$Q$1921,C433,'Transaction data'!$S$2:$S$1921,D433,'Transaction data'!$T$2:$T$1921,E433)</f>
        <v>266800</v>
      </c>
      <c r="H433" s="6">
        <f t="shared" si="1"/>
        <v>109600</v>
      </c>
    </row>
    <row r="434">
      <c r="A434" s="3" t="s">
        <v>25</v>
      </c>
      <c r="B434" s="3" t="s">
        <v>22</v>
      </c>
      <c r="C434" s="3" t="s">
        <v>19</v>
      </c>
      <c r="D434" s="3" t="s">
        <v>17</v>
      </c>
      <c r="E434" s="3" t="s">
        <v>13</v>
      </c>
      <c r="F434" s="3">
        <v>379200.0</v>
      </c>
      <c r="G434" s="6">
        <f>Sumifs('Transaction data'!$C$2:$C$1921,'Transaction data'!$I$2:$I$1921,A434,'Transaction data'!$M$2:$M$1921,B434,'Transaction data'!$Q$2:$Q$1921,C434,'Transaction data'!$S$2:$S$1921,D434,'Transaction data'!$T$2:$T$1921,E434)</f>
        <v>409500</v>
      </c>
      <c r="H434" s="6">
        <f t="shared" si="1"/>
        <v>-30300</v>
      </c>
    </row>
    <row r="435">
      <c r="A435" s="3" t="s">
        <v>25</v>
      </c>
      <c r="B435" s="3" t="s">
        <v>22</v>
      </c>
      <c r="C435" s="3" t="s">
        <v>19</v>
      </c>
      <c r="D435" s="3" t="s">
        <v>17</v>
      </c>
      <c r="E435" s="3" t="s">
        <v>14</v>
      </c>
      <c r="F435" s="3">
        <v>131200.0</v>
      </c>
      <c r="G435" s="6">
        <f>Sumifs('Transaction data'!$C$2:$C$1921,'Transaction data'!$I$2:$I$1921,A435,'Transaction data'!$M$2:$M$1921,B435,'Transaction data'!$Q$2:$Q$1921,C435,'Transaction data'!$S$2:$S$1921,D435,'Transaction data'!$T$2:$T$1921,E435)</f>
        <v>408500</v>
      </c>
      <c r="H435" s="6">
        <f t="shared" si="1"/>
        <v>-277300</v>
      </c>
    </row>
    <row r="436">
      <c r="A436" s="3" t="s">
        <v>25</v>
      </c>
      <c r="B436" s="3" t="s">
        <v>22</v>
      </c>
      <c r="C436" s="3" t="s">
        <v>19</v>
      </c>
      <c r="D436" s="3" t="s">
        <v>17</v>
      </c>
      <c r="E436" s="3" t="s">
        <v>15</v>
      </c>
      <c r="F436" s="3">
        <v>169700.0</v>
      </c>
      <c r="G436" s="6">
        <f>Sumifs('Transaction data'!$C$2:$C$1921,'Transaction data'!$I$2:$I$1921,A436,'Transaction data'!$M$2:$M$1921,B436,'Transaction data'!$Q$2:$Q$1921,C436,'Transaction data'!$S$2:$S$1921,D436,'Transaction data'!$T$2:$T$1921,E436)</f>
        <v>367600</v>
      </c>
      <c r="H436" s="6">
        <f t="shared" si="1"/>
        <v>-197900</v>
      </c>
    </row>
    <row r="437">
      <c r="A437" s="3" t="s">
        <v>25</v>
      </c>
      <c r="B437" s="3" t="s">
        <v>22</v>
      </c>
      <c r="C437" s="3" t="s">
        <v>19</v>
      </c>
      <c r="D437" s="3" t="s">
        <v>18</v>
      </c>
      <c r="E437" s="3" t="s">
        <v>11</v>
      </c>
      <c r="F437" s="3">
        <v>272700.0</v>
      </c>
      <c r="G437" s="6">
        <f>Sumifs('Transaction data'!$C$2:$C$1921,'Transaction data'!$I$2:$I$1921,A437,'Transaction data'!$M$2:$M$1921,B437,'Transaction data'!$Q$2:$Q$1921,C437,'Transaction data'!$S$2:$S$1921,D437,'Transaction data'!$T$2:$T$1921,E437)</f>
        <v>120800</v>
      </c>
      <c r="H437" s="6">
        <f t="shared" si="1"/>
        <v>151900</v>
      </c>
    </row>
    <row r="438">
      <c r="A438" s="3" t="s">
        <v>25</v>
      </c>
      <c r="B438" s="3" t="s">
        <v>22</v>
      </c>
      <c r="C438" s="3" t="s">
        <v>19</v>
      </c>
      <c r="D438" s="3" t="s">
        <v>18</v>
      </c>
      <c r="E438" s="3" t="s">
        <v>12</v>
      </c>
      <c r="F438" s="3">
        <v>207900.0</v>
      </c>
      <c r="G438" s="6">
        <f>Sumifs('Transaction data'!$C$2:$C$1921,'Transaction data'!$I$2:$I$1921,A438,'Transaction data'!$M$2:$M$1921,B438,'Transaction data'!$Q$2:$Q$1921,C438,'Transaction data'!$S$2:$S$1921,D438,'Transaction data'!$T$2:$T$1921,E438)</f>
        <v>195200</v>
      </c>
      <c r="H438" s="6">
        <f t="shared" si="1"/>
        <v>12700</v>
      </c>
    </row>
    <row r="439">
      <c r="A439" s="3" t="s">
        <v>25</v>
      </c>
      <c r="B439" s="3" t="s">
        <v>22</v>
      </c>
      <c r="C439" s="3" t="s">
        <v>19</v>
      </c>
      <c r="D439" s="3" t="s">
        <v>18</v>
      </c>
      <c r="E439" s="3" t="s">
        <v>13</v>
      </c>
      <c r="F439" s="3">
        <v>151500.0</v>
      </c>
      <c r="G439" s="6">
        <f>Sumifs('Transaction data'!$C$2:$C$1921,'Transaction data'!$I$2:$I$1921,A439,'Transaction data'!$M$2:$M$1921,B439,'Transaction data'!$Q$2:$Q$1921,C439,'Transaction data'!$S$2:$S$1921,D439,'Transaction data'!$T$2:$T$1921,E439)</f>
        <v>376400</v>
      </c>
      <c r="H439" s="6">
        <f t="shared" si="1"/>
        <v>-224900</v>
      </c>
    </row>
    <row r="440">
      <c r="A440" s="3" t="s">
        <v>25</v>
      </c>
      <c r="B440" s="3" t="s">
        <v>22</v>
      </c>
      <c r="C440" s="3" t="s">
        <v>19</v>
      </c>
      <c r="D440" s="3" t="s">
        <v>18</v>
      </c>
      <c r="E440" s="3" t="s">
        <v>14</v>
      </c>
      <c r="F440" s="3">
        <v>105900.0</v>
      </c>
      <c r="G440" s="6">
        <f>Sumifs('Transaction data'!$C$2:$C$1921,'Transaction data'!$I$2:$I$1921,A440,'Transaction data'!$M$2:$M$1921,B440,'Transaction data'!$Q$2:$Q$1921,C440,'Transaction data'!$S$2:$S$1921,D440,'Transaction data'!$T$2:$T$1921,E440)</f>
        <v>168600</v>
      </c>
      <c r="H440" s="6">
        <f t="shared" si="1"/>
        <v>-62700</v>
      </c>
    </row>
    <row r="441">
      <c r="A441" s="3" t="s">
        <v>25</v>
      </c>
      <c r="B441" s="3" t="s">
        <v>22</v>
      </c>
      <c r="C441" s="3" t="s">
        <v>19</v>
      </c>
      <c r="D441" s="3" t="s">
        <v>18</v>
      </c>
      <c r="E441" s="3" t="s">
        <v>15</v>
      </c>
      <c r="F441" s="3">
        <v>175700.0</v>
      </c>
      <c r="G441" s="6">
        <f>Sumifs('Transaction data'!$C$2:$C$1921,'Transaction data'!$I$2:$I$1921,A441,'Transaction data'!$M$2:$M$1921,B441,'Transaction data'!$Q$2:$Q$1921,C441,'Transaction data'!$S$2:$S$1921,D441,'Transaction data'!$T$2:$T$1921,E441)</f>
        <v>312300</v>
      </c>
      <c r="H441" s="6">
        <f t="shared" si="1"/>
        <v>-136600</v>
      </c>
    </row>
    <row r="442">
      <c r="A442" s="3" t="s">
        <v>25</v>
      </c>
      <c r="B442" s="3" t="s">
        <v>22</v>
      </c>
      <c r="C442" s="3" t="s">
        <v>20</v>
      </c>
      <c r="D442" s="3" t="s">
        <v>10</v>
      </c>
      <c r="E442" s="3" t="s">
        <v>11</v>
      </c>
      <c r="F442" s="3">
        <v>237500.0</v>
      </c>
      <c r="G442" s="6">
        <f>Sumifs('Transaction data'!$C$2:$C$1921,'Transaction data'!$I$2:$I$1921,A442,'Transaction data'!$M$2:$M$1921,B442,'Transaction data'!$Q$2:$Q$1921,C442,'Transaction data'!$S$2:$S$1921,D442,'Transaction data'!$T$2:$T$1921,E442)</f>
        <v>188600</v>
      </c>
      <c r="H442" s="6">
        <f t="shared" si="1"/>
        <v>48900</v>
      </c>
    </row>
    <row r="443">
      <c r="A443" s="3" t="s">
        <v>25</v>
      </c>
      <c r="B443" s="3" t="s">
        <v>22</v>
      </c>
      <c r="C443" s="3" t="s">
        <v>20</v>
      </c>
      <c r="D443" s="3" t="s">
        <v>10</v>
      </c>
      <c r="E443" s="3" t="s">
        <v>12</v>
      </c>
      <c r="F443" s="3">
        <v>131200.0</v>
      </c>
      <c r="G443" s="6">
        <f>Sumifs('Transaction data'!$C$2:$C$1921,'Transaction data'!$I$2:$I$1921,A443,'Transaction data'!$M$2:$M$1921,B443,'Transaction data'!$Q$2:$Q$1921,C443,'Transaction data'!$S$2:$S$1921,D443,'Transaction data'!$T$2:$T$1921,E443)</f>
        <v>790300</v>
      </c>
      <c r="H443" s="6">
        <f t="shared" si="1"/>
        <v>-659100</v>
      </c>
    </row>
    <row r="444">
      <c r="A444" s="3" t="s">
        <v>25</v>
      </c>
      <c r="B444" s="3" t="s">
        <v>22</v>
      </c>
      <c r="C444" s="3" t="s">
        <v>20</v>
      </c>
      <c r="D444" s="3" t="s">
        <v>10</v>
      </c>
      <c r="E444" s="3" t="s">
        <v>13</v>
      </c>
      <c r="F444" s="3">
        <v>169100.0</v>
      </c>
      <c r="G444" s="6">
        <f>Sumifs('Transaction data'!$C$2:$C$1921,'Transaction data'!$I$2:$I$1921,A444,'Transaction data'!$M$2:$M$1921,B444,'Transaction data'!$Q$2:$Q$1921,C444,'Transaction data'!$S$2:$S$1921,D444,'Transaction data'!$T$2:$T$1921,E444)</f>
        <v>433500</v>
      </c>
      <c r="H444" s="6">
        <f t="shared" si="1"/>
        <v>-264400</v>
      </c>
    </row>
    <row r="445">
      <c r="A445" s="3" t="s">
        <v>25</v>
      </c>
      <c r="B445" s="3" t="s">
        <v>22</v>
      </c>
      <c r="C445" s="3" t="s">
        <v>20</v>
      </c>
      <c r="D445" s="3" t="s">
        <v>10</v>
      </c>
      <c r="E445" s="3" t="s">
        <v>14</v>
      </c>
      <c r="F445" s="3">
        <v>335200.0</v>
      </c>
      <c r="G445" s="6">
        <f>Sumifs('Transaction data'!$C$2:$C$1921,'Transaction data'!$I$2:$I$1921,A445,'Transaction data'!$M$2:$M$1921,B445,'Transaction data'!$Q$2:$Q$1921,C445,'Transaction data'!$S$2:$S$1921,D445,'Transaction data'!$T$2:$T$1921,E445)</f>
        <v>194800</v>
      </c>
      <c r="H445" s="6">
        <f t="shared" si="1"/>
        <v>140400</v>
      </c>
    </row>
    <row r="446">
      <c r="A446" s="3" t="s">
        <v>25</v>
      </c>
      <c r="B446" s="3" t="s">
        <v>22</v>
      </c>
      <c r="C446" s="3" t="s">
        <v>20</v>
      </c>
      <c r="D446" s="3" t="s">
        <v>10</v>
      </c>
      <c r="E446" s="3" t="s">
        <v>15</v>
      </c>
      <c r="F446" s="3">
        <v>100800.0</v>
      </c>
      <c r="G446" s="6">
        <f>Sumifs('Transaction data'!$C$2:$C$1921,'Transaction data'!$I$2:$I$1921,A446,'Transaction data'!$M$2:$M$1921,B446,'Transaction data'!$Q$2:$Q$1921,C446,'Transaction data'!$S$2:$S$1921,D446,'Transaction data'!$T$2:$T$1921,E446)</f>
        <v>423400</v>
      </c>
      <c r="H446" s="6">
        <f t="shared" si="1"/>
        <v>-322600</v>
      </c>
    </row>
    <row r="447">
      <c r="A447" s="3" t="s">
        <v>25</v>
      </c>
      <c r="B447" s="3" t="s">
        <v>22</v>
      </c>
      <c r="C447" s="3" t="s">
        <v>20</v>
      </c>
      <c r="D447" s="3" t="s">
        <v>16</v>
      </c>
      <c r="E447" s="3" t="s">
        <v>11</v>
      </c>
      <c r="F447" s="3">
        <v>337100.0</v>
      </c>
      <c r="G447" s="6">
        <f>Sumifs('Transaction data'!$C$2:$C$1921,'Transaction data'!$I$2:$I$1921,A447,'Transaction data'!$M$2:$M$1921,B447,'Transaction data'!$Q$2:$Q$1921,C447,'Transaction data'!$S$2:$S$1921,D447,'Transaction data'!$T$2:$T$1921,E447)</f>
        <v>538900</v>
      </c>
      <c r="H447" s="6">
        <f t="shared" si="1"/>
        <v>-201800</v>
      </c>
    </row>
    <row r="448">
      <c r="A448" s="3" t="s">
        <v>25</v>
      </c>
      <c r="B448" s="3" t="s">
        <v>22</v>
      </c>
      <c r="C448" s="3" t="s">
        <v>20</v>
      </c>
      <c r="D448" s="3" t="s">
        <v>16</v>
      </c>
      <c r="E448" s="3" t="s">
        <v>12</v>
      </c>
      <c r="F448" s="3">
        <v>126900.0</v>
      </c>
      <c r="G448" s="6">
        <f>Sumifs('Transaction data'!$C$2:$C$1921,'Transaction data'!$I$2:$I$1921,A448,'Transaction data'!$M$2:$M$1921,B448,'Transaction data'!$Q$2:$Q$1921,C448,'Transaction data'!$S$2:$S$1921,D448,'Transaction data'!$T$2:$T$1921,E448)</f>
        <v>659900</v>
      </c>
      <c r="H448" s="6">
        <f t="shared" si="1"/>
        <v>-533000</v>
      </c>
    </row>
    <row r="449">
      <c r="A449" s="3" t="s">
        <v>25</v>
      </c>
      <c r="B449" s="3" t="s">
        <v>22</v>
      </c>
      <c r="C449" s="3" t="s">
        <v>20</v>
      </c>
      <c r="D449" s="3" t="s">
        <v>16</v>
      </c>
      <c r="E449" s="3" t="s">
        <v>13</v>
      </c>
      <c r="F449" s="3">
        <v>266900.0</v>
      </c>
      <c r="G449" s="6">
        <f>Sumifs('Transaction data'!$C$2:$C$1921,'Transaction data'!$I$2:$I$1921,A449,'Transaction data'!$M$2:$M$1921,B449,'Transaction data'!$Q$2:$Q$1921,C449,'Transaction data'!$S$2:$S$1921,D449,'Transaction data'!$T$2:$T$1921,E449)</f>
        <v>307400</v>
      </c>
      <c r="H449" s="6">
        <f t="shared" si="1"/>
        <v>-40500</v>
      </c>
    </row>
    <row r="450">
      <c r="A450" s="3" t="s">
        <v>25</v>
      </c>
      <c r="B450" s="3" t="s">
        <v>22</v>
      </c>
      <c r="C450" s="3" t="s">
        <v>20</v>
      </c>
      <c r="D450" s="3" t="s">
        <v>16</v>
      </c>
      <c r="E450" s="3" t="s">
        <v>14</v>
      </c>
      <c r="F450" s="3">
        <v>211000.0</v>
      </c>
      <c r="G450" s="6">
        <f>Sumifs('Transaction data'!$C$2:$C$1921,'Transaction data'!$I$2:$I$1921,A450,'Transaction data'!$M$2:$M$1921,B450,'Transaction data'!$Q$2:$Q$1921,C450,'Transaction data'!$S$2:$S$1921,D450,'Transaction data'!$T$2:$T$1921,E450)</f>
        <v>154800</v>
      </c>
      <c r="H450" s="6">
        <f t="shared" si="1"/>
        <v>56200</v>
      </c>
    </row>
    <row r="451">
      <c r="A451" s="3" t="s">
        <v>25</v>
      </c>
      <c r="B451" s="3" t="s">
        <v>22</v>
      </c>
      <c r="C451" s="3" t="s">
        <v>20</v>
      </c>
      <c r="D451" s="3" t="s">
        <v>16</v>
      </c>
      <c r="E451" s="3" t="s">
        <v>15</v>
      </c>
      <c r="F451" s="3">
        <v>310700.0</v>
      </c>
      <c r="G451" s="6">
        <f>Sumifs('Transaction data'!$C$2:$C$1921,'Transaction data'!$I$2:$I$1921,A451,'Transaction data'!$M$2:$M$1921,B451,'Transaction data'!$Q$2:$Q$1921,C451,'Transaction data'!$S$2:$S$1921,D451,'Transaction data'!$T$2:$T$1921,E451)</f>
        <v>180500</v>
      </c>
      <c r="H451" s="6">
        <f t="shared" si="1"/>
        <v>130200</v>
      </c>
    </row>
    <row r="452">
      <c r="A452" s="3" t="s">
        <v>25</v>
      </c>
      <c r="B452" s="3" t="s">
        <v>22</v>
      </c>
      <c r="C452" s="3" t="s">
        <v>20</v>
      </c>
      <c r="D452" s="3" t="s">
        <v>17</v>
      </c>
      <c r="E452" s="3" t="s">
        <v>11</v>
      </c>
      <c r="F452" s="3">
        <v>265900.0</v>
      </c>
      <c r="G452" s="6">
        <f>Sumifs('Transaction data'!$C$2:$C$1921,'Transaction data'!$I$2:$I$1921,A452,'Transaction data'!$M$2:$M$1921,B452,'Transaction data'!$Q$2:$Q$1921,C452,'Transaction data'!$S$2:$S$1921,D452,'Transaction data'!$T$2:$T$1921,E452)</f>
        <v>382400</v>
      </c>
      <c r="H452" s="6">
        <f t="shared" si="1"/>
        <v>-116500</v>
      </c>
    </row>
    <row r="453">
      <c r="A453" s="3" t="s">
        <v>25</v>
      </c>
      <c r="B453" s="3" t="s">
        <v>22</v>
      </c>
      <c r="C453" s="3" t="s">
        <v>20</v>
      </c>
      <c r="D453" s="3" t="s">
        <v>17</v>
      </c>
      <c r="E453" s="3" t="s">
        <v>12</v>
      </c>
      <c r="F453" s="3">
        <v>230800.0</v>
      </c>
      <c r="G453" s="6">
        <f>Sumifs('Transaction data'!$C$2:$C$1921,'Transaction data'!$I$2:$I$1921,A453,'Transaction data'!$M$2:$M$1921,B453,'Transaction data'!$Q$2:$Q$1921,C453,'Transaction data'!$S$2:$S$1921,D453,'Transaction data'!$T$2:$T$1921,E453)</f>
        <v>457500</v>
      </c>
      <c r="H453" s="6">
        <f t="shared" si="1"/>
        <v>-226700</v>
      </c>
    </row>
    <row r="454">
      <c r="A454" s="3" t="s">
        <v>25</v>
      </c>
      <c r="B454" s="3" t="s">
        <v>22</v>
      </c>
      <c r="C454" s="3" t="s">
        <v>20</v>
      </c>
      <c r="D454" s="3" t="s">
        <v>17</v>
      </c>
      <c r="E454" s="3" t="s">
        <v>13</v>
      </c>
      <c r="F454" s="3">
        <v>134900.0</v>
      </c>
      <c r="G454" s="6">
        <f>Sumifs('Transaction data'!$C$2:$C$1921,'Transaction data'!$I$2:$I$1921,A454,'Transaction data'!$M$2:$M$1921,B454,'Transaction data'!$Q$2:$Q$1921,C454,'Transaction data'!$S$2:$S$1921,D454,'Transaction data'!$T$2:$T$1921,E454)</f>
        <v>416900</v>
      </c>
      <c r="H454" s="6">
        <f t="shared" si="1"/>
        <v>-282000</v>
      </c>
    </row>
    <row r="455">
      <c r="A455" s="3" t="s">
        <v>25</v>
      </c>
      <c r="B455" s="3" t="s">
        <v>22</v>
      </c>
      <c r="C455" s="3" t="s">
        <v>20</v>
      </c>
      <c r="D455" s="3" t="s">
        <v>17</v>
      </c>
      <c r="E455" s="3" t="s">
        <v>14</v>
      </c>
      <c r="F455" s="3">
        <v>194800.0</v>
      </c>
      <c r="G455" s="6">
        <f>Sumifs('Transaction data'!$C$2:$C$1921,'Transaction data'!$I$2:$I$1921,A455,'Transaction data'!$M$2:$M$1921,B455,'Transaction data'!$Q$2:$Q$1921,C455,'Transaction data'!$S$2:$S$1921,D455,'Transaction data'!$T$2:$T$1921,E455)</f>
        <v>325100</v>
      </c>
      <c r="H455" s="6">
        <f t="shared" si="1"/>
        <v>-130300</v>
      </c>
    </row>
    <row r="456">
      <c r="A456" s="3" t="s">
        <v>25</v>
      </c>
      <c r="B456" s="3" t="s">
        <v>22</v>
      </c>
      <c r="C456" s="3" t="s">
        <v>20</v>
      </c>
      <c r="D456" s="3" t="s">
        <v>17</v>
      </c>
      <c r="E456" s="3" t="s">
        <v>15</v>
      </c>
      <c r="F456" s="3">
        <v>377700.0</v>
      </c>
      <c r="G456" s="6">
        <f>Sumifs('Transaction data'!$C$2:$C$1921,'Transaction data'!$I$2:$I$1921,A456,'Transaction data'!$M$2:$M$1921,B456,'Transaction data'!$Q$2:$Q$1921,C456,'Transaction data'!$S$2:$S$1921,D456,'Transaction data'!$T$2:$T$1921,E456)</f>
        <v>278200</v>
      </c>
      <c r="H456" s="6">
        <f t="shared" si="1"/>
        <v>99500</v>
      </c>
    </row>
    <row r="457">
      <c r="A457" s="3" t="s">
        <v>25</v>
      </c>
      <c r="B457" s="3" t="s">
        <v>22</v>
      </c>
      <c r="C457" s="3" t="s">
        <v>20</v>
      </c>
      <c r="D457" s="3" t="s">
        <v>18</v>
      </c>
      <c r="E457" s="3" t="s">
        <v>11</v>
      </c>
      <c r="F457" s="3">
        <v>226500.0</v>
      </c>
      <c r="G457" s="6">
        <f>Sumifs('Transaction data'!$C$2:$C$1921,'Transaction data'!$I$2:$I$1921,A457,'Transaction data'!$M$2:$M$1921,B457,'Transaction data'!$Q$2:$Q$1921,C457,'Transaction data'!$S$2:$S$1921,D457,'Transaction data'!$T$2:$T$1921,E457)</f>
        <v>294300</v>
      </c>
      <c r="H457" s="6">
        <f t="shared" si="1"/>
        <v>-67800</v>
      </c>
    </row>
    <row r="458">
      <c r="A458" s="3" t="s">
        <v>25</v>
      </c>
      <c r="B458" s="3" t="s">
        <v>22</v>
      </c>
      <c r="C458" s="3" t="s">
        <v>20</v>
      </c>
      <c r="D458" s="3" t="s">
        <v>18</v>
      </c>
      <c r="E458" s="3" t="s">
        <v>12</v>
      </c>
      <c r="F458" s="3">
        <v>356700.0</v>
      </c>
      <c r="G458" s="6">
        <f>Sumifs('Transaction data'!$C$2:$C$1921,'Transaction data'!$I$2:$I$1921,A458,'Transaction data'!$M$2:$M$1921,B458,'Transaction data'!$Q$2:$Q$1921,C458,'Transaction data'!$S$2:$S$1921,D458,'Transaction data'!$T$2:$T$1921,E458)</f>
        <v>310300</v>
      </c>
      <c r="H458" s="6">
        <f t="shared" si="1"/>
        <v>46400</v>
      </c>
    </row>
    <row r="459">
      <c r="A459" s="3" t="s">
        <v>25</v>
      </c>
      <c r="B459" s="3" t="s">
        <v>22</v>
      </c>
      <c r="C459" s="3" t="s">
        <v>20</v>
      </c>
      <c r="D459" s="3" t="s">
        <v>18</v>
      </c>
      <c r="E459" s="3" t="s">
        <v>13</v>
      </c>
      <c r="F459" s="3">
        <v>258100.0</v>
      </c>
      <c r="G459" s="6">
        <f>Sumifs('Transaction data'!$C$2:$C$1921,'Transaction data'!$I$2:$I$1921,A459,'Transaction data'!$M$2:$M$1921,B459,'Transaction data'!$Q$2:$Q$1921,C459,'Transaction data'!$S$2:$S$1921,D459,'Transaction data'!$T$2:$T$1921,E459)</f>
        <v>269900</v>
      </c>
      <c r="H459" s="6">
        <f t="shared" si="1"/>
        <v>-11800</v>
      </c>
    </row>
    <row r="460">
      <c r="A460" s="3" t="s">
        <v>25</v>
      </c>
      <c r="B460" s="3" t="s">
        <v>22</v>
      </c>
      <c r="C460" s="3" t="s">
        <v>20</v>
      </c>
      <c r="D460" s="3" t="s">
        <v>18</v>
      </c>
      <c r="E460" s="3" t="s">
        <v>14</v>
      </c>
      <c r="F460" s="3">
        <v>144300.0</v>
      </c>
      <c r="G460" s="6">
        <f>Sumifs('Transaction data'!$C$2:$C$1921,'Transaction data'!$I$2:$I$1921,A460,'Transaction data'!$M$2:$M$1921,B460,'Transaction data'!$Q$2:$Q$1921,C460,'Transaction data'!$S$2:$S$1921,D460,'Transaction data'!$T$2:$T$1921,E460)</f>
        <v>458400</v>
      </c>
      <c r="H460" s="6">
        <f t="shared" si="1"/>
        <v>-314100</v>
      </c>
    </row>
    <row r="461">
      <c r="A461" s="3" t="s">
        <v>25</v>
      </c>
      <c r="B461" s="3" t="s">
        <v>22</v>
      </c>
      <c r="C461" s="3" t="s">
        <v>20</v>
      </c>
      <c r="D461" s="3" t="s">
        <v>18</v>
      </c>
      <c r="E461" s="3" t="s">
        <v>15</v>
      </c>
      <c r="F461" s="3">
        <v>159200.0</v>
      </c>
      <c r="G461" s="6">
        <f>Sumifs('Transaction data'!$C$2:$C$1921,'Transaction data'!$I$2:$I$1921,A461,'Transaction data'!$M$2:$M$1921,B461,'Transaction data'!$Q$2:$Q$1921,C461,'Transaction data'!$S$2:$S$1921,D461,'Transaction data'!$T$2:$T$1921,E461)</f>
        <v>325200</v>
      </c>
      <c r="H461" s="6">
        <f t="shared" si="1"/>
        <v>-166000</v>
      </c>
    </row>
    <row r="462">
      <c r="A462" s="3" t="s">
        <v>25</v>
      </c>
      <c r="B462" s="3" t="s">
        <v>22</v>
      </c>
      <c r="C462" s="3" t="s">
        <v>21</v>
      </c>
      <c r="D462" s="3" t="s">
        <v>10</v>
      </c>
      <c r="E462" s="3" t="s">
        <v>11</v>
      </c>
      <c r="F462" s="3">
        <v>305600.0</v>
      </c>
      <c r="G462" s="6">
        <f>Sumifs('Transaction data'!$C$2:$C$1921,'Transaction data'!$I$2:$I$1921,A462,'Transaction data'!$M$2:$M$1921,B462,'Transaction data'!$Q$2:$Q$1921,C462,'Transaction data'!$S$2:$S$1921,D462,'Transaction data'!$T$2:$T$1921,E462)</f>
        <v>99300</v>
      </c>
      <c r="H462" s="6">
        <f t="shared" si="1"/>
        <v>206300</v>
      </c>
    </row>
    <row r="463">
      <c r="A463" s="3" t="s">
        <v>25</v>
      </c>
      <c r="B463" s="3" t="s">
        <v>22</v>
      </c>
      <c r="C463" s="3" t="s">
        <v>21</v>
      </c>
      <c r="D463" s="3" t="s">
        <v>10</v>
      </c>
      <c r="E463" s="3" t="s">
        <v>12</v>
      </c>
      <c r="F463" s="3">
        <v>245400.0</v>
      </c>
      <c r="G463" s="6">
        <f>Sumifs('Transaction data'!$C$2:$C$1921,'Transaction data'!$I$2:$I$1921,A463,'Transaction data'!$M$2:$M$1921,B463,'Transaction data'!$Q$2:$Q$1921,C463,'Transaction data'!$S$2:$S$1921,D463,'Transaction data'!$T$2:$T$1921,E463)</f>
        <v>185000</v>
      </c>
      <c r="H463" s="6">
        <f t="shared" si="1"/>
        <v>60400</v>
      </c>
    </row>
    <row r="464">
      <c r="A464" s="3" t="s">
        <v>25</v>
      </c>
      <c r="B464" s="3" t="s">
        <v>22</v>
      </c>
      <c r="C464" s="3" t="s">
        <v>21</v>
      </c>
      <c r="D464" s="3" t="s">
        <v>10</v>
      </c>
      <c r="E464" s="3" t="s">
        <v>13</v>
      </c>
      <c r="F464" s="3">
        <v>251300.0</v>
      </c>
      <c r="G464" s="6">
        <f>Sumifs('Transaction data'!$C$2:$C$1921,'Transaction data'!$I$2:$I$1921,A464,'Transaction data'!$M$2:$M$1921,B464,'Transaction data'!$Q$2:$Q$1921,C464,'Transaction data'!$S$2:$S$1921,D464,'Transaction data'!$T$2:$T$1921,E464)</f>
        <v>138700</v>
      </c>
      <c r="H464" s="6">
        <f t="shared" si="1"/>
        <v>112600</v>
      </c>
    </row>
    <row r="465">
      <c r="A465" s="3" t="s">
        <v>25</v>
      </c>
      <c r="B465" s="3" t="s">
        <v>22</v>
      </c>
      <c r="C465" s="3" t="s">
        <v>21</v>
      </c>
      <c r="D465" s="3" t="s">
        <v>10</v>
      </c>
      <c r="E465" s="3" t="s">
        <v>14</v>
      </c>
      <c r="F465" s="3">
        <v>246100.0</v>
      </c>
      <c r="G465" s="6">
        <f>Sumifs('Transaction data'!$C$2:$C$1921,'Transaction data'!$I$2:$I$1921,A465,'Transaction data'!$M$2:$M$1921,B465,'Transaction data'!$Q$2:$Q$1921,C465,'Transaction data'!$S$2:$S$1921,D465,'Transaction data'!$T$2:$T$1921,E465)</f>
        <v>327900</v>
      </c>
      <c r="H465" s="6">
        <f t="shared" si="1"/>
        <v>-81800</v>
      </c>
    </row>
    <row r="466">
      <c r="A466" s="3" t="s">
        <v>25</v>
      </c>
      <c r="B466" s="3" t="s">
        <v>22</v>
      </c>
      <c r="C466" s="3" t="s">
        <v>21</v>
      </c>
      <c r="D466" s="3" t="s">
        <v>10</v>
      </c>
      <c r="E466" s="3" t="s">
        <v>15</v>
      </c>
      <c r="F466" s="3">
        <v>168000.0</v>
      </c>
      <c r="G466" s="6">
        <f>Sumifs('Transaction data'!$C$2:$C$1921,'Transaction data'!$I$2:$I$1921,A466,'Transaction data'!$M$2:$M$1921,B466,'Transaction data'!$Q$2:$Q$1921,C466,'Transaction data'!$S$2:$S$1921,D466,'Transaction data'!$T$2:$T$1921,E466)</f>
        <v>196100</v>
      </c>
      <c r="H466" s="6">
        <f t="shared" si="1"/>
        <v>-28100</v>
      </c>
    </row>
    <row r="467">
      <c r="A467" s="3" t="s">
        <v>25</v>
      </c>
      <c r="B467" s="3" t="s">
        <v>22</v>
      </c>
      <c r="C467" s="3" t="s">
        <v>21</v>
      </c>
      <c r="D467" s="3" t="s">
        <v>16</v>
      </c>
      <c r="E467" s="3" t="s">
        <v>11</v>
      </c>
      <c r="F467" s="3">
        <v>117000.0</v>
      </c>
      <c r="G467" s="6">
        <f>Sumifs('Transaction data'!$C$2:$C$1921,'Transaction data'!$I$2:$I$1921,A467,'Transaction data'!$M$2:$M$1921,B467,'Transaction data'!$Q$2:$Q$1921,C467,'Transaction data'!$S$2:$S$1921,D467,'Transaction data'!$T$2:$T$1921,E467)</f>
        <v>315600</v>
      </c>
      <c r="H467" s="6">
        <f t="shared" si="1"/>
        <v>-198600</v>
      </c>
    </row>
    <row r="468">
      <c r="A468" s="3" t="s">
        <v>25</v>
      </c>
      <c r="B468" s="3" t="s">
        <v>22</v>
      </c>
      <c r="C468" s="3" t="s">
        <v>21</v>
      </c>
      <c r="D468" s="3" t="s">
        <v>16</v>
      </c>
      <c r="E468" s="3" t="s">
        <v>12</v>
      </c>
      <c r="F468" s="3">
        <v>272700.0</v>
      </c>
      <c r="G468" s="6">
        <f>Sumifs('Transaction data'!$C$2:$C$1921,'Transaction data'!$I$2:$I$1921,A468,'Transaction data'!$M$2:$M$1921,B468,'Transaction data'!$Q$2:$Q$1921,C468,'Transaction data'!$S$2:$S$1921,D468,'Transaction data'!$T$2:$T$1921,E468)</f>
        <v>388900</v>
      </c>
      <c r="H468" s="6">
        <f t="shared" si="1"/>
        <v>-116200</v>
      </c>
    </row>
    <row r="469">
      <c r="A469" s="3" t="s">
        <v>25</v>
      </c>
      <c r="B469" s="3" t="s">
        <v>22</v>
      </c>
      <c r="C469" s="3" t="s">
        <v>21</v>
      </c>
      <c r="D469" s="3" t="s">
        <v>16</v>
      </c>
      <c r="E469" s="3" t="s">
        <v>13</v>
      </c>
      <c r="F469" s="3">
        <v>164800.0</v>
      </c>
      <c r="G469" s="6">
        <f>Sumifs('Transaction data'!$C$2:$C$1921,'Transaction data'!$I$2:$I$1921,A469,'Transaction data'!$M$2:$M$1921,B469,'Transaction data'!$Q$2:$Q$1921,C469,'Transaction data'!$S$2:$S$1921,D469,'Transaction data'!$T$2:$T$1921,E469)</f>
        <v>467100</v>
      </c>
      <c r="H469" s="6">
        <f t="shared" si="1"/>
        <v>-302300</v>
      </c>
    </row>
    <row r="470">
      <c r="A470" s="3" t="s">
        <v>25</v>
      </c>
      <c r="B470" s="3" t="s">
        <v>22</v>
      </c>
      <c r="C470" s="3" t="s">
        <v>21</v>
      </c>
      <c r="D470" s="3" t="s">
        <v>16</v>
      </c>
      <c r="E470" s="3" t="s">
        <v>14</v>
      </c>
      <c r="F470" s="3">
        <v>361400.0</v>
      </c>
      <c r="G470" s="6">
        <f>Sumifs('Transaction data'!$C$2:$C$1921,'Transaction data'!$I$2:$I$1921,A470,'Transaction data'!$M$2:$M$1921,B470,'Transaction data'!$Q$2:$Q$1921,C470,'Transaction data'!$S$2:$S$1921,D470,'Transaction data'!$T$2:$T$1921,E470)</f>
        <v>241300</v>
      </c>
      <c r="H470" s="6">
        <f t="shared" si="1"/>
        <v>120100</v>
      </c>
    </row>
    <row r="471">
      <c r="A471" s="3" t="s">
        <v>25</v>
      </c>
      <c r="B471" s="3" t="s">
        <v>22</v>
      </c>
      <c r="C471" s="3" t="s">
        <v>21</v>
      </c>
      <c r="D471" s="3" t="s">
        <v>16</v>
      </c>
      <c r="E471" s="3" t="s">
        <v>15</v>
      </c>
      <c r="F471" s="3">
        <v>347700.0</v>
      </c>
      <c r="G471" s="6">
        <f>Sumifs('Transaction data'!$C$2:$C$1921,'Transaction data'!$I$2:$I$1921,A471,'Transaction data'!$M$2:$M$1921,B471,'Transaction data'!$Q$2:$Q$1921,C471,'Transaction data'!$S$2:$S$1921,D471,'Transaction data'!$T$2:$T$1921,E471)</f>
        <v>343400</v>
      </c>
      <c r="H471" s="6">
        <f t="shared" si="1"/>
        <v>4300</v>
      </c>
    </row>
    <row r="472">
      <c r="A472" s="3" t="s">
        <v>25</v>
      </c>
      <c r="B472" s="3" t="s">
        <v>22</v>
      </c>
      <c r="C472" s="3" t="s">
        <v>21</v>
      </c>
      <c r="D472" s="3" t="s">
        <v>17</v>
      </c>
      <c r="E472" s="3" t="s">
        <v>11</v>
      </c>
      <c r="F472" s="3">
        <v>228800.0</v>
      </c>
      <c r="G472" s="6">
        <f>Sumifs('Transaction data'!$C$2:$C$1921,'Transaction data'!$I$2:$I$1921,A472,'Transaction data'!$M$2:$M$1921,B472,'Transaction data'!$Q$2:$Q$1921,C472,'Transaction data'!$S$2:$S$1921,D472,'Transaction data'!$T$2:$T$1921,E472)</f>
        <v>109400</v>
      </c>
      <c r="H472" s="6">
        <f t="shared" si="1"/>
        <v>119400</v>
      </c>
    </row>
    <row r="473">
      <c r="A473" s="3" t="s">
        <v>25</v>
      </c>
      <c r="B473" s="3" t="s">
        <v>22</v>
      </c>
      <c r="C473" s="3" t="s">
        <v>21</v>
      </c>
      <c r="D473" s="3" t="s">
        <v>17</v>
      </c>
      <c r="E473" s="3" t="s">
        <v>12</v>
      </c>
      <c r="F473" s="3">
        <v>102000.0</v>
      </c>
      <c r="G473" s="6">
        <f>Sumifs('Transaction data'!$C$2:$C$1921,'Transaction data'!$I$2:$I$1921,A473,'Transaction data'!$M$2:$M$1921,B473,'Transaction data'!$Q$2:$Q$1921,C473,'Transaction data'!$S$2:$S$1921,D473,'Transaction data'!$T$2:$T$1921,E473)</f>
        <v>190200</v>
      </c>
      <c r="H473" s="6">
        <f t="shared" si="1"/>
        <v>-88200</v>
      </c>
    </row>
    <row r="474">
      <c r="A474" s="3" t="s">
        <v>25</v>
      </c>
      <c r="B474" s="3" t="s">
        <v>22</v>
      </c>
      <c r="C474" s="3" t="s">
        <v>21</v>
      </c>
      <c r="D474" s="3" t="s">
        <v>17</v>
      </c>
      <c r="E474" s="3" t="s">
        <v>13</v>
      </c>
      <c r="F474" s="3">
        <v>384700.0</v>
      </c>
      <c r="G474" s="6">
        <f>Sumifs('Transaction data'!$C$2:$C$1921,'Transaction data'!$I$2:$I$1921,A474,'Transaction data'!$M$2:$M$1921,B474,'Transaction data'!$Q$2:$Q$1921,C474,'Transaction data'!$S$2:$S$1921,D474,'Transaction data'!$T$2:$T$1921,E474)</f>
        <v>188600</v>
      </c>
      <c r="H474" s="6">
        <f t="shared" si="1"/>
        <v>196100</v>
      </c>
    </row>
    <row r="475">
      <c r="A475" s="3" t="s">
        <v>25</v>
      </c>
      <c r="B475" s="3" t="s">
        <v>22</v>
      </c>
      <c r="C475" s="3" t="s">
        <v>21</v>
      </c>
      <c r="D475" s="3" t="s">
        <v>17</v>
      </c>
      <c r="E475" s="3" t="s">
        <v>14</v>
      </c>
      <c r="F475" s="3">
        <v>139000.0</v>
      </c>
      <c r="G475" s="6">
        <f>Sumifs('Transaction data'!$C$2:$C$1921,'Transaction data'!$I$2:$I$1921,A475,'Transaction data'!$M$2:$M$1921,B475,'Transaction data'!$Q$2:$Q$1921,C475,'Transaction data'!$S$2:$S$1921,D475,'Transaction data'!$T$2:$T$1921,E475)</f>
        <v>185300</v>
      </c>
      <c r="H475" s="6">
        <f t="shared" si="1"/>
        <v>-46300</v>
      </c>
    </row>
    <row r="476">
      <c r="A476" s="3" t="s">
        <v>25</v>
      </c>
      <c r="B476" s="3" t="s">
        <v>22</v>
      </c>
      <c r="C476" s="3" t="s">
        <v>21</v>
      </c>
      <c r="D476" s="3" t="s">
        <v>17</v>
      </c>
      <c r="E476" s="3" t="s">
        <v>15</v>
      </c>
      <c r="F476" s="3">
        <v>226900.0</v>
      </c>
      <c r="G476" s="6">
        <f>Sumifs('Transaction data'!$C$2:$C$1921,'Transaction data'!$I$2:$I$1921,A476,'Transaction data'!$M$2:$M$1921,B476,'Transaction data'!$Q$2:$Q$1921,C476,'Transaction data'!$S$2:$S$1921,D476,'Transaction data'!$T$2:$T$1921,E476)</f>
        <v>423600</v>
      </c>
      <c r="H476" s="6">
        <f t="shared" si="1"/>
        <v>-196700</v>
      </c>
    </row>
    <row r="477">
      <c r="A477" s="3" t="s">
        <v>25</v>
      </c>
      <c r="B477" s="3" t="s">
        <v>22</v>
      </c>
      <c r="C477" s="3" t="s">
        <v>21</v>
      </c>
      <c r="D477" s="3" t="s">
        <v>18</v>
      </c>
      <c r="E477" s="3" t="s">
        <v>11</v>
      </c>
      <c r="F477" s="3">
        <v>239100.0</v>
      </c>
      <c r="G477" s="6">
        <f>Sumifs('Transaction data'!$C$2:$C$1921,'Transaction data'!$I$2:$I$1921,A477,'Transaction data'!$M$2:$M$1921,B477,'Transaction data'!$Q$2:$Q$1921,C477,'Transaction data'!$S$2:$S$1921,D477,'Transaction data'!$T$2:$T$1921,E477)</f>
        <v>540100</v>
      </c>
      <c r="H477" s="6">
        <f t="shared" si="1"/>
        <v>-301000</v>
      </c>
    </row>
    <row r="478">
      <c r="A478" s="3" t="s">
        <v>25</v>
      </c>
      <c r="B478" s="3" t="s">
        <v>22</v>
      </c>
      <c r="C478" s="3" t="s">
        <v>21</v>
      </c>
      <c r="D478" s="3" t="s">
        <v>18</v>
      </c>
      <c r="E478" s="3" t="s">
        <v>12</v>
      </c>
      <c r="F478" s="3">
        <v>209300.0</v>
      </c>
      <c r="G478" s="6">
        <f>Sumifs('Transaction data'!$C$2:$C$1921,'Transaction data'!$I$2:$I$1921,A478,'Transaction data'!$M$2:$M$1921,B478,'Transaction data'!$Q$2:$Q$1921,C478,'Transaction data'!$S$2:$S$1921,D478,'Transaction data'!$T$2:$T$1921,E478)</f>
        <v>467300</v>
      </c>
      <c r="H478" s="6">
        <f t="shared" si="1"/>
        <v>-258000</v>
      </c>
    </row>
    <row r="479">
      <c r="A479" s="3" t="s">
        <v>25</v>
      </c>
      <c r="B479" s="3" t="s">
        <v>22</v>
      </c>
      <c r="C479" s="3" t="s">
        <v>21</v>
      </c>
      <c r="D479" s="3" t="s">
        <v>18</v>
      </c>
      <c r="E479" s="3" t="s">
        <v>13</v>
      </c>
      <c r="F479" s="3">
        <v>143800.0</v>
      </c>
      <c r="G479" s="6">
        <f>Sumifs('Transaction data'!$C$2:$C$1921,'Transaction data'!$I$2:$I$1921,A479,'Transaction data'!$M$2:$M$1921,B479,'Transaction data'!$Q$2:$Q$1921,C479,'Transaction data'!$S$2:$S$1921,D479,'Transaction data'!$T$2:$T$1921,E479)</f>
        <v>377200</v>
      </c>
      <c r="H479" s="6">
        <f t="shared" si="1"/>
        <v>-233400</v>
      </c>
    </row>
    <row r="480">
      <c r="A480" s="3" t="s">
        <v>25</v>
      </c>
      <c r="B480" s="3" t="s">
        <v>22</v>
      </c>
      <c r="C480" s="3" t="s">
        <v>21</v>
      </c>
      <c r="D480" s="3" t="s">
        <v>18</v>
      </c>
      <c r="E480" s="3" t="s">
        <v>14</v>
      </c>
      <c r="F480" s="3">
        <v>248300.0</v>
      </c>
      <c r="G480" s="6">
        <f>Sumifs('Transaction data'!$C$2:$C$1921,'Transaction data'!$I$2:$I$1921,A480,'Transaction data'!$M$2:$M$1921,B480,'Transaction data'!$Q$2:$Q$1921,C480,'Transaction data'!$S$2:$S$1921,D480,'Transaction data'!$T$2:$T$1921,E480)</f>
        <v>192100</v>
      </c>
      <c r="H480" s="6">
        <f t="shared" si="1"/>
        <v>56200</v>
      </c>
    </row>
    <row r="481">
      <c r="A481" s="3" t="s">
        <v>25</v>
      </c>
      <c r="B481" s="3" t="s">
        <v>22</v>
      </c>
      <c r="C481" s="3" t="s">
        <v>21</v>
      </c>
      <c r="D481" s="3" t="s">
        <v>18</v>
      </c>
      <c r="E481" s="3" t="s">
        <v>15</v>
      </c>
      <c r="F481" s="3">
        <v>111800.0</v>
      </c>
      <c r="G481" s="6">
        <f>Sumifs('Transaction data'!$C$2:$C$1921,'Transaction data'!$I$2:$I$1921,A481,'Transaction data'!$M$2:$M$1921,B481,'Transaction data'!$Q$2:$Q$1921,C481,'Transaction data'!$S$2:$S$1921,D481,'Transaction data'!$T$2:$T$1921,E481)</f>
        <v>662400</v>
      </c>
      <c r="H481" s="6">
        <f t="shared" si="1"/>
        <v>-550600</v>
      </c>
    </row>
    <row r="482">
      <c r="A482" s="3" t="s">
        <v>25</v>
      </c>
      <c r="B482" s="3" t="s">
        <v>23</v>
      </c>
      <c r="C482" s="3" t="s">
        <v>9</v>
      </c>
      <c r="D482" s="3" t="s">
        <v>10</v>
      </c>
      <c r="E482" s="3" t="s">
        <v>11</v>
      </c>
      <c r="F482" s="3">
        <v>311900.0</v>
      </c>
      <c r="G482" s="6">
        <f>Sumifs('Transaction data'!$C$2:$C$1921,'Transaction data'!$I$2:$I$1921,A482,'Transaction data'!$M$2:$M$1921,B482,'Transaction data'!$Q$2:$Q$1921,C482,'Transaction data'!$S$2:$S$1921,D482,'Transaction data'!$T$2:$T$1921,E482)</f>
        <v>196000</v>
      </c>
      <c r="H482" s="6">
        <f t="shared" si="1"/>
        <v>115900</v>
      </c>
    </row>
    <row r="483">
      <c r="A483" s="3" t="s">
        <v>25</v>
      </c>
      <c r="B483" s="3" t="s">
        <v>23</v>
      </c>
      <c r="C483" s="3" t="s">
        <v>9</v>
      </c>
      <c r="D483" s="3" t="s">
        <v>10</v>
      </c>
      <c r="E483" s="3" t="s">
        <v>12</v>
      </c>
      <c r="F483" s="3">
        <v>231700.0</v>
      </c>
      <c r="G483" s="6">
        <f>Sumifs('Transaction data'!$C$2:$C$1921,'Transaction data'!$I$2:$I$1921,A483,'Transaction data'!$M$2:$M$1921,B483,'Transaction data'!$Q$2:$Q$1921,C483,'Transaction data'!$S$2:$S$1921,D483,'Transaction data'!$T$2:$T$1921,E483)</f>
        <v>135100</v>
      </c>
      <c r="H483" s="6">
        <f t="shared" si="1"/>
        <v>96600</v>
      </c>
    </row>
    <row r="484">
      <c r="A484" s="3" t="s">
        <v>25</v>
      </c>
      <c r="B484" s="3" t="s">
        <v>23</v>
      </c>
      <c r="C484" s="3" t="s">
        <v>9</v>
      </c>
      <c r="D484" s="3" t="s">
        <v>10</v>
      </c>
      <c r="E484" s="3" t="s">
        <v>13</v>
      </c>
      <c r="F484" s="3">
        <v>245600.0</v>
      </c>
      <c r="G484" s="6">
        <f>Sumifs('Transaction data'!$C$2:$C$1921,'Transaction data'!$I$2:$I$1921,A484,'Transaction data'!$M$2:$M$1921,B484,'Transaction data'!$Q$2:$Q$1921,C484,'Transaction data'!$S$2:$S$1921,D484,'Transaction data'!$T$2:$T$1921,E484)</f>
        <v>90200</v>
      </c>
      <c r="H484" s="6">
        <f t="shared" si="1"/>
        <v>155400</v>
      </c>
    </row>
    <row r="485">
      <c r="A485" s="3" t="s">
        <v>25</v>
      </c>
      <c r="B485" s="3" t="s">
        <v>23</v>
      </c>
      <c r="C485" s="3" t="s">
        <v>9</v>
      </c>
      <c r="D485" s="3" t="s">
        <v>10</v>
      </c>
      <c r="E485" s="3" t="s">
        <v>14</v>
      </c>
      <c r="F485" s="3">
        <v>100500.0</v>
      </c>
      <c r="G485" s="6">
        <f>Sumifs('Transaction data'!$C$2:$C$1921,'Transaction data'!$I$2:$I$1921,A485,'Transaction data'!$M$2:$M$1921,B485,'Transaction data'!$Q$2:$Q$1921,C485,'Transaction data'!$S$2:$S$1921,D485,'Transaction data'!$T$2:$T$1921,E485)</f>
        <v>352200</v>
      </c>
      <c r="H485" s="6">
        <f t="shared" si="1"/>
        <v>-251700</v>
      </c>
    </row>
    <row r="486">
      <c r="A486" s="3" t="s">
        <v>25</v>
      </c>
      <c r="B486" s="3" t="s">
        <v>23</v>
      </c>
      <c r="C486" s="3" t="s">
        <v>9</v>
      </c>
      <c r="D486" s="3" t="s">
        <v>10</v>
      </c>
      <c r="E486" s="3" t="s">
        <v>15</v>
      </c>
      <c r="F486" s="3">
        <v>386800.0</v>
      </c>
      <c r="G486" s="6">
        <f>Sumifs('Transaction data'!$C$2:$C$1921,'Transaction data'!$I$2:$I$1921,A486,'Transaction data'!$M$2:$M$1921,B486,'Transaction data'!$Q$2:$Q$1921,C486,'Transaction data'!$S$2:$S$1921,D486,'Transaction data'!$T$2:$T$1921,E486)</f>
        <v>452400</v>
      </c>
      <c r="H486" s="6">
        <f t="shared" si="1"/>
        <v>-65600</v>
      </c>
    </row>
    <row r="487">
      <c r="A487" s="3" t="s">
        <v>25</v>
      </c>
      <c r="B487" s="3" t="s">
        <v>23</v>
      </c>
      <c r="C487" s="3" t="s">
        <v>9</v>
      </c>
      <c r="D487" s="3" t="s">
        <v>16</v>
      </c>
      <c r="E487" s="3" t="s">
        <v>11</v>
      </c>
      <c r="F487" s="3">
        <v>315300.0</v>
      </c>
      <c r="G487" s="6">
        <f>Sumifs('Transaction data'!$C$2:$C$1921,'Transaction data'!$I$2:$I$1921,A487,'Transaction data'!$M$2:$M$1921,B487,'Transaction data'!$Q$2:$Q$1921,C487,'Transaction data'!$S$2:$S$1921,D487,'Transaction data'!$T$2:$T$1921,E487)</f>
        <v>378900</v>
      </c>
      <c r="H487" s="6">
        <f t="shared" si="1"/>
        <v>-63600</v>
      </c>
    </row>
    <row r="488">
      <c r="A488" s="3" t="s">
        <v>25</v>
      </c>
      <c r="B488" s="3" t="s">
        <v>23</v>
      </c>
      <c r="C488" s="3" t="s">
        <v>9</v>
      </c>
      <c r="D488" s="3" t="s">
        <v>16</v>
      </c>
      <c r="E488" s="3" t="s">
        <v>12</v>
      </c>
      <c r="F488" s="3">
        <v>361300.0</v>
      </c>
      <c r="G488" s="6">
        <f>Sumifs('Transaction data'!$C$2:$C$1921,'Transaction data'!$I$2:$I$1921,A488,'Transaction data'!$M$2:$M$1921,B488,'Transaction data'!$Q$2:$Q$1921,C488,'Transaction data'!$S$2:$S$1921,D488,'Transaction data'!$T$2:$T$1921,E488)</f>
        <v>149900</v>
      </c>
      <c r="H488" s="6">
        <f t="shared" si="1"/>
        <v>211400</v>
      </c>
    </row>
    <row r="489">
      <c r="A489" s="3" t="s">
        <v>25</v>
      </c>
      <c r="B489" s="3" t="s">
        <v>23</v>
      </c>
      <c r="C489" s="3" t="s">
        <v>9</v>
      </c>
      <c r="D489" s="3" t="s">
        <v>16</v>
      </c>
      <c r="E489" s="3" t="s">
        <v>13</v>
      </c>
      <c r="F489" s="3">
        <v>154800.0</v>
      </c>
      <c r="G489" s="6">
        <f>Sumifs('Transaction data'!$C$2:$C$1921,'Transaction data'!$I$2:$I$1921,A489,'Transaction data'!$M$2:$M$1921,B489,'Transaction data'!$Q$2:$Q$1921,C489,'Transaction data'!$S$2:$S$1921,D489,'Transaction data'!$T$2:$T$1921,E489)</f>
        <v>166500</v>
      </c>
      <c r="H489" s="6">
        <f t="shared" si="1"/>
        <v>-11700</v>
      </c>
    </row>
    <row r="490">
      <c r="A490" s="3" t="s">
        <v>25</v>
      </c>
      <c r="B490" s="3" t="s">
        <v>23</v>
      </c>
      <c r="C490" s="3" t="s">
        <v>9</v>
      </c>
      <c r="D490" s="3" t="s">
        <v>16</v>
      </c>
      <c r="E490" s="3" t="s">
        <v>14</v>
      </c>
      <c r="F490" s="3">
        <v>309400.0</v>
      </c>
      <c r="G490" s="6">
        <f>Sumifs('Transaction data'!$C$2:$C$1921,'Transaction data'!$I$2:$I$1921,A490,'Transaction data'!$M$2:$M$1921,B490,'Transaction data'!$Q$2:$Q$1921,C490,'Transaction data'!$S$2:$S$1921,D490,'Transaction data'!$T$2:$T$1921,E490)</f>
        <v>156100</v>
      </c>
      <c r="H490" s="6">
        <f t="shared" si="1"/>
        <v>153300</v>
      </c>
    </row>
    <row r="491">
      <c r="A491" s="3" t="s">
        <v>25</v>
      </c>
      <c r="B491" s="3" t="s">
        <v>23</v>
      </c>
      <c r="C491" s="3" t="s">
        <v>9</v>
      </c>
      <c r="D491" s="3" t="s">
        <v>16</v>
      </c>
      <c r="E491" s="3" t="s">
        <v>15</v>
      </c>
      <c r="F491" s="3">
        <v>324400.0</v>
      </c>
      <c r="G491" s="6">
        <f>Sumifs('Transaction data'!$C$2:$C$1921,'Transaction data'!$I$2:$I$1921,A491,'Transaction data'!$M$2:$M$1921,B491,'Transaction data'!$Q$2:$Q$1921,C491,'Transaction data'!$S$2:$S$1921,D491,'Transaction data'!$T$2:$T$1921,E491)</f>
        <v>741900</v>
      </c>
      <c r="H491" s="6">
        <f t="shared" si="1"/>
        <v>-417500</v>
      </c>
    </row>
    <row r="492">
      <c r="A492" s="3" t="s">
        <v>25</v>
      </c>
      <c r="B492" s="3" t="s">
        <v>23</v>
      </c>
      <c r="C492" s="3" t="s">
        <v>9</v>
      </c>
      <c r="D492" s="3" t="s">
        <v>17</v>
      </c>
      <c r="E492" s="3" t="s">
        <v>11</v>
      </c>
      <c r="F492" s="3">
        <v>174600.0</v>
      </c>
      <c r="G492" s="6">
        <f>Sumifs('Transaction data'!$C$2:$C$1921,'Transaction data'!$I$2:$I$1921,A492,'Transaction data'!$M$2:$M$1921,B492,'Transaction data'!$Q$2:$Q$1921,C492,'Transaction data'!$S$2:$S$1921,D492,'Transaction data'!$T$2:$T$1921,E492)</f>
        <v>460700</v>
      </c>
      <c r="H492" s="6">
        <f t="shared" si="1"/>
        <v>-286100</v>
      </c>
    </row>
    <row r="493">
      <c r="A493" s="3" t="s">
        <v>25</v>
      </c>
      <c r="B493" s="3" t="s">
        <v>23</v>
      </c>
      <c r="C493" s="3" t="s">
        <v>9</v>
      </c>
      <c r="D493" s="3" t="s">
        <v>17</v>
      </c>
      <c r="E493" s="3" t="s">
        <v>12</v>
      </c>
      <c r="F493" s="3">
        <v>318500.0</v>
      </c>
      <c r="G493" s="6">
        <f>Sumifs('Transaction data'!$C$2:$C$1921,'Transaction data'!$I$2:$I$1921,A493,'Transaction data'!$M$2:$M$1921,B493,'Transaction data'!$Q$2:$Q$1921,C493,'Transaction data'!$S$2:$S$1921,D493,'Transaction data'!$T$2:$T$1921,E493)</f>
        <v>126300</v>
      </c>
      <c r="H493" s="6">
        <f t="shared" si="1"/>
        <v>192200</v>
      </c>
    </row>
    <row r="494">
      <c r="A494" s="3" t="s">
        <v>25</v>
      </c>
      <c r="B494" s="3" t="s">
        <v>23</v>
      </c>
      <c r="C494" s="3" t="s">
        <v>9</v>
      </c>
      <c r="D494" s="3" t="s">
        <v>17</v>
      </c>
      <c r="E494" s="3" t="s">
        <v>13</v>
      </c>
      <c r="F494" s="3">
        <v>153000.0</v>
      </c>
      <c r="G494" s="6">
        <f>Sumifs('Transaction data'!$C$2:$C$1921,'Transaction data'!$I$2:$I$1921,A494,'Transaction data'!$M$2:$M$1921,B494,'Transaction data'!$Q$2:$Q$1921,C494,'Transaction data'!$S$2:$S$1921,D494,'Transaction data'!$T$2:$T$1921,E494)</f>
        <v>102600</v>
      </c>
      <c r="H494" s="6">
        <f t="shared" si="1"/>
        <v>50400</v>
      </c>
    </row>
    <row r="495">
      <c r="A495" s="3" t="s">
        <v>25</v>
      </c>
      <c r="B495" s="3" t="s">
        <v>23</v>
      </c>
      <c r="C495" s="3" t="s">
        <v>9</v>
      </c>
      <c r="D495" s="3" t="s">
        <v>17</v>
      </c>
      <c r="E495" s="3" t="s">
        <v>14</v>
      </c>
      <c r="F495" s="3">
        <v>257500.0</v>
      </c>
      <c r="G495" s="6">
        <f>Sumifs('Transaction data'!$C$2:$C$1921,'Transaction data'!$I$2:$I$1921,A495,'Transaction data'!$M$2:$M$1921,B495,'Transaction data'!$Q$2:$Q$1921,C495,'Transaction data'!$S$2:$S$1921,D495,'Transaction data'!$T$2:$T$1921,E495)</f>
        <v>114400</v>
      </c>
      <c r="H495" s="6">
        <f t="shared" si="1"/>
        <v>143100</v>
      </c>
    </row>
    <row r="496">
      <c r="A496" s="3" t="s">
        <v>25</v>
      </c>
      <c r="B496" s="3" t="s">
        <v>23</v>
      </c>
      <c r="C496" s="3" t="s">
        <v>9</v>
      </c>
      <c r="D496" s="3" t="s">
        <v>17</v>
      </c>
      <c r="E496" s="3" t="s">
        <v>15</v>
      </c>
      <c r="F496" s="3">
        <v>122300.0</v>
      </c>
      <c r="G496" s="6">
        <f>Sumifs('Transaction data'!$C$2:$C$1921,'Transaction data'!$I$2:$I$1921,A496,'Transaction data'!$M$2:$M$1921,B496,'Transaction data'!$Q$2:$Q$1921,C496,'Transaction data'!$S$2:$S$1921,D496,'Transaction data'!$T$2:$T$1921,E496)</f>
        <v>172900</v>
      </c>
      <c r="H496" s="6">
        <f t="shared" si="1"/>
        <v>-50600</v>
      </c>
    </row>
    <row r="497">
      <c r="A497" s="3" t="s">
        <v>25</v>
      </c>
      <c r="B497" s="3" t="s">
        <v>23</v>
      </c>
      <c r="C497" s="3" t="s">
        <v>9</v>
      </c>
      <c r="D497" s="3" t="s">
        <v>18</v>
      </c>
      <c r="E497" s="3" t="s">
        <v>11</v>
      </c>
      <c r="F497" s="3">
        <v>109900.0</v>
      </c>
      <c r="G497" s="6">
        <f>Sumifs('Transaction data'!$C$2:$C$1921,'Transaction data'!$I$2:$I$1921,A497,'Transaction data'!$M$2:$M$1921,B497,'Transaction data'!$Q$2:$Q$1921,C497,'Transaction data'!$S$2:$S$1921,D497,'Transaction data'!$T$2:$T$1921,E497)</f>
        <v>148300</v>
      </c>
      <c r="H497" s="6">
        <f t="shared" si="1"/>
        <v>-38400</v>
      </c>
    </row>
    <row r="498">
      <c r="A498" s="3" t="s">
        <v>25</v>
      </c>
      <c r="B498" s="3" t="s">
        <v>23</v>
      </c>
      <c r="C498" s="3" t="s">
        <v>9</v>
      </c>
      <c r="D498" s="3" t="s">
        <v>18</v>
      </c>
      <c r="E498" s="3" t="s">
        <v>12</v>
      </c>
      <c r="F498" s="3">
        <v>288600.0</v>
      </c>
      <c r="G498" s="6">
        <f>Sumifs('Transaction data'!$C$2:$C$1921,'Transaction data'!$I$2:$I$1921,A498,'Transaction data'!$M$2:$M$1921,B498,'Transaction data'!$Q$2:$Q$1921,C498,'Transaction data'!$S$2:$S$1921,D498,'Transaction data'!$T$2:$T$1921,E498)</f>
        <v>646600</v>
      </c>
      <c r="H498" s="6">
        <f t="shared" si="1"/>
        <v>-358000</v>
      </c>
    </row>
    <row r="499">
      <c r="A499" s="3" t="s">
        <v>25</v>
      </c>
      <c r="B499" s="3" t="s">
        <v>23</v>
      </c>
      <c r="C499" s="3" t="s">
        <v>9</v>
      </c>
      <c r="D499" s="3" t="s">
        <v>18</v>
      </c>
      <c r="E499" s="3" t="s">
        <v>13</v>
      </c>
      <c r="F499" s="3">
        <v>346400.0</v>
      </c>
      <c r="G499" s="6">
        <f>Sumifs('Transaction data'!$C$2:$C$1921,'Transaction data'!$I$2:$I$1921,A499,'Transaction data'!$M$2:$M$1921,B499,'Transaction data'!$Q$2:$Q$1921,C499,'Transaction data'!$S$2:$S$1921,D499,'Transaction data'!$T$2:$T$1921,E499)</f>
        <v>556700</v>
      </c>
      <c r="H499" s="6">
        <f t="shared" si="1"/>
        <v>-210300</v>
      </c>
    </row>
    <row r="500">
      <c r="A500" s="3" t="s">
        <v>25</v>
      </c>
      <c r="B500" s="3" t="s">
        <v>23</v>
      </c>
      <c r="C500" s="3" t="s">
        <v>9</v>
      </c>
      <c r="D500" s="3" t="s">
        <v>18</v>
      </c>
      <c r="E500" s="3" t="s">
        <v>14</v>
      </c>
      <c r="F500" s="3">
        <v>230500.0</v>
      </c>
      <c r="G500" s="6">
        <f>Sumifs('Transaction data'!$C$2:$C$1921,'Transaction data'!$I$2:$I$1921,A500,'Transaction data'!$M$2:$M$1921,B500,'Transaction data'!$Q$2:$Q$1921,C500,'Transaction data'!$S$2:$S$1921,D500,'Transaction data'!$T$2:$T$1921,E500)</f>
        <v>125700</v>
      </c>
      <c r="H500" s="6">
        <f t="shared" si="1"/>
        <v>104800</v>
      </c>
    </row>
    <row r="501">
      <c r="A501" s="3" t="s">
        <v>25</v>
      </c>
      <c r="B501" s="3" t="s">
        <v>23</v>
      </c>
      <c r="C501" s="3" t="s">
        <v>9</v>
      </c>
      <c r="D501" s="3" t="s">
        <v>18</v>
      </c>
      <c r="E501" s="3" t="s">
        <v>15</v>
      </c>
      <c r="F501" s="3">
        <v>221800.0</v>
      </c>
      <c r="G501" s="6">
        <f>Sumifs('Transaction data'!$C$2:$C$1921,'Transaction data'!$I$2:$I$1921,A501,'Transaction data'!$M$2:$M$1921,B501,'Transaction data'!$Q$2:$Q$1921,C501,'Transaction data'!$S$2:$S$1921,D501,'Transaction data'!$T$2:$T$1921,E501)</f>
        <v>97200</v>
      </c>
      <c r="H501" s="6">
        <f t="shared" si="1"/>
        <v>124600</v>
      </c>
    </row>
    <row r="502">
      <c r="A502" s="3" t="s">
        <v>25</v>
      </c>
      <c r="B502" s="3" t="s">
        <v>23</v>
      </c>
      <c r="C502" s="3" t="s">
        <v>19</v>
      </c>
      <c r="D502" s="3" t="s">
        <v>10</v>
      </c>
      <c r="E502" s="3" t="s">
        <v>11</v>
      </c>
      <c r="F502" s="3">
        <v>119700.0</v>
      </c>
      <c r="G502" s="6">
        <f>Sumifs('Transaction data'!$C$2:$C$1921,'Transaction data'!$I$2:$I$1921,A502,'Transaction data'!$M$2:$M$1921,B502,'Transaction data'!$Q$2:$Q$1921,C502,'Transaction data'!$S$2:$S$1921,D502,'Transaction data'!$T$2:$T$1921,E502)</f>
        <v>466900</v>
      </c>
      <c r="H502" s="6">
        <f t="shared" si="1"/>
        <v>-347200</v>
      </c>
    </row>
    <row r="503">
      <c r="A503" s="3" t="s">
        <v>25</v>
      </c>
      <c r="B503" s="3" t="s">
        <v>23</v>
      </c>
      <c r="C503" s="3" t="s">
        <v>19</v>
      </c>
      <c r="D503" s="3" t="s">
        <v>10</v>
      </c>
      <c r="E503" s="3" t="s">
        <v>12</v>
      </c>
      <c r="F503" s="3">
        <v>155700.0</v>
      </c>
      <c r="G503" s="6">
        <f>Sumifs('Transaction data'!$C$2:$C$1921,'Transaction data'!$I$2:$I$1921,A503,'Transaction data'!$M$2:$M$1921,B503,'Transaction data'!$Q$2:$Q$1921,C503,'Transaction data'!$S$2:$S$1921,D503,'Transaction data'!$T$2:$T$1921,E503)</f>
        <v>538200</v>
      </c>
      <c r="H503" s="6">
        <f t="shared" si="1"/>
        <v>-382500</v>
      </c>
    </row>
    <row r="504">
      <c r="A504" s="3" t="s">
        <v>25</v>
      </c>
      <c r="B504" s="3" t="s">
        <v>23</v>
      </c>
      <c r="C504" s="3" t="s">
        <v>19</v>
      </c>
      <c r="D504" s="3" t="s">
        <v>10</v>
      </c>
      <c r="E504" s="3" t="s">
        <v>13</v>
      </c>
      <c r="F504" s="3">
        <v>127600.0</v>
      </c>
      <c r="G504" s="6">
        <f>Sumifs('Transaction data'!$C$2:$C$1921,'Transaction data'!$I$2:$I$1921,A504,'Transaction data'!$M$2:$M$1921,B504,'Transaction data'!$Q$2:$Q$1921,C504,'Transaction data'!$S$2:$S$1921,D504,'Transaction data'!$T$2:$T$1921,E504)</f>
        <v>135300</v>
      </c>
      <c r="H504" s="6">
        <f t="shared" si="1"/>
        <v>-7700</v>
      </c>
    </row>
    <row r="505">
      <c r="A505" s="3" t="s">
        <v>25</v>
      </c>
      <c r="B505" s="3" t="s">
        <v>23</v>
      </c>
      <c r="C505" s="3" t="s">
        <v>19</v>
      </c>
      <c r="D505" s="3" t="s">
        <v>10</v>
      </c>
      <c r="E505" s="3" t="s">
        <v>14</v>
      </c>
      <c r="F505" s="3">
        <v>336900.0</v>
      </c>
      <c r="G505" s="6">
        <f>Sumifs('Transaction data'!$C$2:$C$1921,'Transaction data'!$I$2:$I$1921,A505,'Transaction data'!$M$2:$M$1921,B505,'Transaction data'!$Q$2:$Q$1921,C505,'Transaction data'!$S$2:$S$1921,D505,'Transaction data'!$T$2:$T$1921,E505)</f>
        <v>178800</v>
      </c>
      <c r="H505" s="6">
        <f t="shared" si="1"/>
        <v>158100</v>
      </c>
    </row>
    <row r="506">
      <c r="A506" s="3" t="s">
        <v>25</v>
      </c>
      <c r="B506" s="3" t="s">
        <v>23</v>
      </c>
      <c r="C506" s="3" t="s">
        <v>19</v>
      </c>
      <c r="D506" s="3" t="s">
        <v>10</v>
      </c>
      <c r="E506" s="3" t="s">
        <v>15</v>
      </c>
      <c r="F506" s="3">
        <v>128900.0</v>
      </c>
      <c r="G506" s="6">
        <f>Sumifs('Transaction data'!$C$2:$C$1921,'Transaction data'!$I$2:$I$1921,A506,'Transaction data'!$M$2:$M$1921,B506,'Transaction data'!$Q$2:$Q$1921,C506,'Transaction data'!$S$2:$S$1921,D506,'Transaction data'!$T$2:$T$1921,E506)</f>
        <v>264000</v>
      </c>
      <c r="H506" s="6">
        <f t="shared" si="1"/>
        <v>-135100</v>
      </c>
    </row>
    <row r="507">
      <c r="A507" s="3" t="s">
        <v>25</v>
      </c>
      <c r="B507" s="3" t="s">
        <v>23</v>
      </c>
      <c r="C507" s="3" t="s">
        <v>19</v>
      </c>
      <c r="D507" s="3" t="s">
        <v>16</v>
      </c>
      <c r="E507" s="3" t="s">
        <v>11</v>
      </c>
      <c r="F507" s="3">
        <v>191800.0</v>
      </c>
      <c r="G507" s="6">
        <f>Sumifs('Transaction data'!$C$2:$C$1921,'Transaction data'!$I$2:$I$1921,A507,'Transaction data'!$M$2:$M$1921,B507,'Transaction data'!$Q$2:$Q$1921,C507,'Transaction data'!$S$2:$S$1921,D507,'Transaction data'!$T$2:$T$1921,E507)</f>
        <v>453400</v>
      </c>
      <c r="H507" s="6">
        <f t="shared" si="1"/>
        <v>-261600</v>
      </c>
    </row>
    <row r="508">
      <c r="A508" s="3" t="s">
        <v>25</v>
      </c>
      <c r="B508" s="3" t="s">
        <v>23</v>
      </c>
      <c r="C508" s="3" t="s">
        <v>19</v>
      </c>
      <c r="D508" s="3" t="s">
        <v>16</v>
      </c>
      <c r="E508" s="3" t="s">
        <v>12</v>
      </c>
      <c r="F508" s="3">
        <v>289200.0</v>
      </c>
      <c r="G508" s="6">
        <f>Sumifs('Transaction data'!$C$2:$C$1921,'Transaction data'!$I$2:$I$1921,A508,'Transaction data'!$M$2:$M$1921,B508,'Transaction data'!$Q$2:$Q$1921,C508,'Transaction data'!$S$2:$S$1921,D508,'Transaction data'!$T$2:$T$1921,E508)</f>
        <v>330100</v>
      </c>
      <c r="H508" s="6">
        <f t="shared" si="1"/>
        <v>-40900</v>
      </c>
    </row>
    <row r="509">
      <c r="A509" s="3" t="s">
        <v>25</v>
      </c>
      <c r="B509" s="3" t="s">
        <v>23</v>
      </c>
      <c r="C509" s="3" t="s">
        <v>19</v>
      </c>
      <c r="D509" s="3" t="s">
        <v>16</v>
      </c>
      <c r="E509" s="3" t="s">
        <v>13</v>
      </c>
      <c r="F509" s="3">
        <v>105000.0</v>
      </c>
      <c r="G509" s="6">
        <f>Sumifs('Transaction data'!$C$2:$C$1921,'Transaction data'!$I$2:$I$1921,A509,'Transaction data'!$M$2:$M$1921,B509,'Transaction data'!$Q$2:$Q$1921,C509,'Transaction data'!$S$2:$S$1921,D509,'Transaction data'!$T$2:$T$1921,E509)</f>
        <v>180800</v>
      </c>
      <c r="H509" s="6">
        <f t="shared" si="1"/>
        <v>-75800</v>
      </c>
    </row>
    <row r="510">
      <c r="A510" s="3" t="s">
        <v>25</v>
      </c>
      <c r="B510" s="3" t="s">
        <v>23</v>
      </c>
      <c r="C510" s="3" t="s">
        <v>19</v>
      </c>
      <c r="D510" s="3" t="s">
        <v>16</v>
      </c>
      <c r="E510" s="3" t="s">
        <v>14</v>
      </c>
      <c r="F510" s="3">
        <v>225100.0</v>
      </c>
      <c r="G510" s="6">
        <f>Sumifs('Transaction data'!$C$2:$C$1921,'Transaction data'!$I$2:$I$1921,A510,'Transaction data'!$M$2:$M$1921,B510,'Transaction data'!$Q$2:$Q$1921,C510,'Transaction data'!$S$2:$S$1921,D510,'Transaction data'!$T$2:$T$1921,E510)</f>
        <v>120200</v>
      </c>
      <c r="H510" s="6">
        <f t="shared" si="1"/>
        <v>104900</v>
      </c>
    </row>
    <row r="511">
      <c r="A511" s="3" t="s">
        <v>25</v>
      </c>
      <c r="B511" s="3" t="s">
        <v>23</v>
      </c>
      <c r="C511" s="3" t="s">
        <v>19</v>
      </c>
      <c r="D511" s="3" t="s">
        <v>16</v>
      </c>
      <c r="E511" s="3" t="s">
        <v>15</v>
      </c>
      <c r="F511" s="3">
        <v>223800.0</v>
      </c>
      <c r="G511" s="6">
        <f>Sumifs('Transaction data'!$C$2:$C$1921,'Transaction data'!$I$2:$I$1921,A511,'Transaction data'!$M$2:$M$1921,B511,'Transaction data'!$Q$2:$Q$1921,C511,'Transaction data'!$S$2:$S$1921,D511,'Transaction data'!$T$2:$T$1921,E511)</f>
        <v>393900</v>
      </c>
      <c r="H511" s="6">
        <f t="shared" si="1"/>
        <v>-170100</v>
      </c>
    </row>
    <row r="512">
      <c r="A512" s="3" t="s">
        <v>25</v>
      </c>
      <c r="B512" s="3" t="s">
        <v>23</v>
      </c>
      <c r="C512" s="3" t="s">
        <v>19</v>
      </c>
      <c r="D512" s="3" t="s">
        <v>17</v>
      </c>
      <c r="E512" s="3" t="s">
        <v>11</v>
      </c>
      <c r="F512" s="3">
        <v>199000.0</v>
      </c>
      <c r="G512" s="6">
        <f>Sumifs('Transaction data'!$C$2:$C$1921,'Transaction data'!$I$2:$I$1921,A512,'Transaction data'!$M$2:$M$1921,B512,'Transaction data'!$Q$2:$Q$1921,C512,'Transaction data'!$S$2:$S$1921,D512,'Transaction data'!$T$2:$T$1921,E512)</f>
        <v>211800</v>
      </c>
      <c r="H512" s="6">
        <f t="shared" si="1"/>
        <v>-12800</v>
      </c>
    </row>
    <row r="513">
      <c r="A513" s="3" t="s">
        <v>25</v>
      </c>
      <c r="B513" s="3" t="s">
        <v>23</v>
      </c>
      <c r="C513" s="3" t="s">
        <v>19</v>
      </c>
      <c r="D513" s="3" t="s">
        <v>17</v>
      </c>
      <c r="E513" s="3" t="s">
        <v>12</v>
      </c>
      <c r="F513" s="3">
        <v>306900.0</v>
      </c>
      <c r="G513" s="6">
        <f>Sumifs('Transaction data'!$C$2:$C$1921,'Transaction data'!$I$2:$I$1921,A513,'Transaction data'!$M$2:$M$1921,B513,'Transaction data'!$Q$2:$Q$1921,C513,'Transaction data'!$S$2:$S$1921,D513,'Transaction data'!$T$2:$T$1921,E513)</f>
        <v>139000</v>
      </c>
      <c r="H513" s="6">
        <f t="shared" si="1"/>
        <v>167900</v>
      </c>
    </row>
    <row r="514">
      <c r="A514" s="3" t="s">
        <v>25</v>
      </c>
      <c r="B514" s="3" t="s">
        <v>23</v>
      </c>
      <c r="C514" s="3" t="s">
        <v>19</v>
      </c>
      <c r="D514" s="3" t="s">
        <v>17</v>
      </c>
      <c r="E514" s="3" t="s">
        <v>13</v>
      </c>
      <c r="F514" s="3">
        <v>201800.0</v>
      </c>
      <c r="G514" s="6">
        <f>Sumifs('Transaction data'!$C$2:$C$1921,'Transaction data'!$I$2:$I$1921,A514,'Transaction data'!$M$2:$M$1921,B514,'Transaction data'!$Q$2:$Q$1921,C514,'Transaction data'!$S$2:$S$1921,D514,'Transaction data'!$T$2:$T$1921,E514)</f>
        <v>416400</v>
      </c>
      <c r="H514" s="6">
        <f t="shared" si="1"/>
        <v>-214600</v>
      </c>
    </row>
    <row r="515">
      <c r="A515" s="3" t="s">
        <v>25</v>
      </c>
      <c r="B515" s="3" t="s">
        <v>23</v>
      </c>
      <c r="C515" s="3" t="s">
        <v>19</v>
      </c>
      <c r="D515" s="3" t="s">
        <v>17</v>
      </c>
      <c r="E515" s="3" t="s">
        <v>14</v>
      </c>
      <c r="F515" s="3">
        <v>115200.0</v>
      </c>
      <c r="G515" s="6">
        <f>Sumifs('Transaction data'!$C$2:$C$1921,'Transaction data'!$I$2:$I$1921,A515,'Transaction data'!$M$2:$M$1921,B515,'Transaction data'!$Q$2:$Q$1921,C515,'Transaction data'!$S$2:$S$1921,D515,'Transaction data'!$T$2:$T$1921,E515)</f>
        <v>349400</v>
      </c>
      <c r="H515" s="6">
        <f t="shared" si="1"/>
        <v>-234200</v>
      </c>
    </row>
    <row r="516">
      <c r="A516" s="3" t="s">
        <v>25</v>
      </c>
      <c r="B516" s="3" t="s">
        <v>23</v>
      </c>
      <c r="C516" s="3" t="s">
        <v>19</v>
      </c>
      <c r="D516" s="3" t="s">
        <v>17</v>
      </c>
      <c r="E516" s="3" t="s">
        <v>15</v>
      </c>
      <c r="F516" s="3">
        <v>180200.0</v>
      </c>
      <c r="G516" s="6">
        <f>Sumifs('Transaction data'!$C$2:$C$1921,'Transaction data'!$I$2:$I$1921,A516,'Transaction data'!$M$2:$M$1921,B516,'Transaction data'!$Q$2:$Q$1921,C516,'Transaction data'!$S$2:$S$1921,D516,'Transaction data'!$T$2:$T$1921,E516)</f>
        <v>101100</v>
      </c>
      <c r="H516" s="6">
        <f t="shared" si="1"/>
        <v>79100</v>
      </c>
    </row>
    <row r="517">
      <c r="A517" s="3" t="s">
        <v>25</v>
      </c>
      <c r="B517" s="3" t="s">
        <v>23</v>
      </c>
      <c r="C517" s="3" t="s">
        <v>19</v>
      </c>
      <c r="D517" s="3" t="s">
        <v>18</v>
      </c>
      <c r="E517" s="3" t="s">
        <v>11</v>
      </c>
      <c r="F517" s="3">
        <v>324700.0</v>
      </c>
      <c r="G517" s="6">
        <f>Sumifs('Transaction data'!$C$2:$C$1921,'Transaction data'!$I$2:$I$1921,A517,'Transaction data'!$M$2:$M$1921,B517,'Transaction data'!$Q$2:$Q$1921,C517,'Transaction data'!$S$2:$S$1921,D517,'Transaction data'!$T$2:$T$1921,E517)</f>
        <v>136600</v>
      </c>
      <c r="H517" s="6">
        <f t="shared" si="1"/>
        <v>188100</v>
      </c>
    </row>
    <row r="518">
      <c r="A518" s="3" t="s">
        <v>25</v>
      </c>
      <c r="B518" s="3" t="s">
        <v>23</v>
      </c>
      <c r="C518" s="3" t="s">
        <v>19</v>
      </c>
      <c r="D518" s="3" t="s">
        <v>18</v>
      </c>
      <c r="E518" s="3" t="s">
        <v>12</v>
      </c>
      <c r="F518" s="3">
        <v>122900.0</v>
      </c>
      <c r="G518" s="6">
        <f>Sumifs('Transaction data'!$C$2:$C$1921,'Transaction data'!$I$2:$I$1921,A518,'Transaction data'!$M$2:$M$1921,B518,'Transaction data'!$Q$2:$Q$1921,C518,'Transaction data'!$S$2:$S$1921,D518,'Transaction data'!$T$2:$T$1921,E518)</f>
        <v>460600</v>
      </c>
      <c r="H518" s="6">
        <f t="shared" si="1"/>
        <v>-337700</v>
      </c>
    </row>
    <row r="519">
      <c r="A519" s="3" t="s">
        <v>25</v>
      </c>
      <c r="B519" s="3" t="s">
        <v>23</v>
      </c>
      <c r="C519" s="3" t="s">
        <v>19</v>
      </c>
      <c r="D519" s="3" t="s">
        <v>18</v>
      </c>
      <c r="E519" s="3" t="s">
        <v>13</v>
      </c>
      <c r="F519" s="3">
        <v>138000.0</v>
      </c>
      <c r="G519" s="6">
        <f>Sumifs('Transaction data'!$C$2:$C$1921,'Transaction data'!$I$2:$I$1921,A519,'Transaction data'!$M$2:$M$1921,B519,'Transaction data'!$Q$2:$Q$1921,C519,'Transaction data'!$S$2:$S$1921,D519,'Transaction data'!$T$2:$T$1921,E519)</f>
        <v>124300</v>
      </c>
      <c r="H519" s="6">
        <f t="shared" si="1"/>
        <v>13700</v>
      </c>
    </row>
    <row r="520">
      <c r="A520" s="3" t="s">
        <v>25</v>
      </c>
      <c r="B520" s="3" t="s">
        <v>23</v>
      </c>
      <c r="C520" s="3" t="s">
        <v>19</v>
      </c>
      <c r="D520" s="3" t="s">
        <v>18</v>
      </c>
      <c r="E520" s="3" t="s">
        <v>14</v>
      </c>
      <c r="F520" s="3">
        <v>178400.0</v>
      </c>
      <c r="G520" s="6">
        <f>Sumifs('Transaction data'!$C$2:$C$1921,'Transaction data'!$I$2:$I$1921,A520,'Transaction data'!$M$2:$M$1921,B520,'Transaction data'!$Q$2:$Q$1921,C520,'Transaction data'!$S$2:$S$1921,D520,'Transaction data'!$T$2:$T$1921,E520)</f>
        <v>205400</v>
      </c>
      <c r="H520" s="6">
        <f t="shared" si="1"/>
        <v>-27000</v>
      </c>
    </row>
    <row r="521">
      <c r="A521" s="3" t="s">
        <v>25</v>
      </c>
      <c r="B521" s="3" t="s">
        <v>23</v>
      </c>
      <c r="C521" s="3" t="s">
        <v>19</v>
      </c>
      <c r="D521" s="3" t="s">
        <v>18</v>
      </c>
      <c r="E521" s="3" t="s">
        <v>15</v>
      </c>
      <c r="F521" s="3">
        <v>155700.0</v>
      </c>
      <c r="G521" s="6">
        <f>Sumifs('Transaction data'!$C$2:$C$1921,'Transaction data'!$I$2:$I$1921,A521,'Transaction data'!$M$2:$M$1921,B521,'Transaction data'!$Q$2:$Q$1921,C521,'Transaction data'!$S$2:$S$1921,D521,'Transaction data'!$T$2:$T$1921,E521)</f>
        <v>510100</v>
      </c>
      <c r="H521" s="6">
        <f t="shared" si="1"/>
        <v>-354400</v>
      </c>
    </row>
    <row r="522">
      <c r="A522" s="3" t="s">
        <v>25</v>
      </c>
      <c r="B522" s="3" t="s">
        <v>23</v>
      </c>
      <c r="C522" s="3" t="s">
        <v>20</v>
      </c>
      <c r="D522" s="3" t="s">
        <v>10</v>
      </c>
      <c r="E522" s="3" t="s">
        <v>11</v>
      </c>
      <c r="F522" s="3">
        <v>263400.0</v>
      </c>
      <c r="G522" s="6">
        <f>Sumifs('Transaction data'!$C$2:$C$1921,'Transaction data'!$I$2:$I$1921,A522,'Transaction data'!$M$2:$M$1921,B522,'Transaction data'!$Q$2:$Q$1921,C522,'Transaction data'!$S$2:$S$1921,D522,'Transaction data'!$T$2:$T$1921,E522)</f>
        <v>304200</v>
      </c>
      <c r="H522" s="6">
        <f t="shared" si="1"/>
        <v>-40800</v>
      </c>
    </row>
    <row r="523">
      <c r="A523" s="3" t="s">
        <v>25</v>
      </c>
      <c r="B523" s="3" t="s">
        <v>23</v>
      </c>
      <c r="C523" s="3" t="s">
        <v>20</v>
      </c>
      <c r="D523" s="3" t="s">
        <v>10</v>
      </c>
      <c r="E523" s="3" t="s">
        <v>12</v>
      </c>
      <c r="F523" s="3">
        <v>280300.0</v>
      </c>
      <c r="G523" s="6">
        <f>Sumifs('Transaction data'!$C$2:$C$1921,'Transaction data'!$I$2:$I$1921,A523,'Transaction data'!$M$2:$M$1921,B523,'Transaction data'!$Q$2:$Q$1921,C523,'Transaction data'!$S$2:$S$1921,D523,'Transaction data'!$T$2:$T$1921,E523)</f>
        <v>110900</v>
      </c>
      <c r="H523" s="6">
        <f t="shared" si="1"/>
        <v>169400</v>
      </c>
    </row>
    <row r="524">
      <c r="A524" s="3" t="s">
        <v>25</v>
      </c>
      <c r="B524" s="3" t="s">
        <v>23</v>
      </c>
      <c r="C524" s="3" t="s">
        <v>20</v>
      </c>
      <c r="D524" s="3" t="s">
        <v>10</v>
      </c>
      <c r="E524" s="3" t="s">
        <v>13</v>
      </c>
      <c r="F524" s="3">
        <v>243600.0</v>
      </c>
      <c r="G524" s="6">
        <f>Sumifs('Transaction data'!$C$2:$C$1921,'Transaction data'!$I$2:$I$1921,A524,'Transaction data'!$M$2:$M$1921,B524,'Transaction data'!$Q$2:$Q$1921,C524,'Transaction data'!$S$2:$S$1921,D524,'Transaction data'!$T$2:$T$1921,E524)</f>
        <v>285800</v>
      </c>
      <c r="H524" s="6">
        <f t="shared" si="1"/>
        <v>-42200</v>
      </c>
    </row>
    <row r="525">
      <c r="A525" s="3" t="s">
        <v>25</v>
      </c>
      <c r="B525" s="3" t="s">
        <v>23</v>
      </c>
      <c r="C525" s="3" t="s">
        <v>20</v>
      </c>
      <c r="D525" s="3" t="s">
        <v>10</v>
      </c>
      <c r="E525" s="3" t="s">
        <v>14</v>
      </c>
      <c r="F525" s="3">
        <v>150900.0</v>
      </c>
      <c r="G525" s="6">
        <f>Sumifs('Transaction data'!$C$2:$C$1921,'Transaction data'!$I$2:$I$1921,A525,'Transaction data'!$M$2:$M$1921,B525,'Transaction data'!$Q$2:$Q$1921,C525,'Transaction data'!$S$2:$S$1921,D525,'Transaction data'!$T$2:$T$1921,E525)</f>
        <v>328100</v>
      </c>
      <c r="H525" s="6">
        <f t="shared" si="1"/>
        <v>-177200</v>
      </c>
    </row>
    <row r="526">
      <c r="A526" s="3" t="s">
        <v>25</v>
      </c>
      <c r="B526" s="3" t="s">
        <v>23</v>
      </c>
      <c r="C526" s="3" t="s">
        <v>20</v>
      </c>
      <c r="D526" s="3" t="s">
        <v>10</v>
      </c>
      <c r="E526" s="3" t="s">
        <v>15</v>
      </c>
      <c r="F526" s="3">
        <v>138000.0</v>
      </c>
      <c r="G526" s="6">
        <f>Sumifs('Transaction data'!$C$2:$C$1921,'Transaction data'!$I$2:$I$1921,A526,'Transaction data'!$M$2:$M$1921,B526,'Transaction data'!$Q$2:$Q$1921,C526,'Transaction data'!$S$2:$S$1921,D526,'Transaction data'!$T$2:$T$1921,E526)</f>
        <v>170100</v>
      </c>
      <c r="H526" s="6">
        <f t="shared" si="1"/>
        <v>-32100</v>
      </c>
    </row>
    <row r="527">
      <c r="A527" s="3" t="s">
        <v>25</v>
      </c>
      <c r="B527" s="3" t="s">
        <v>23</v>
      </c>
      <c r="C527" s="3" t="s">
        <v>20</v>
      </c>
      <c r="D527" s="3" t="s">
        <v>16</v>
      </c>
      <c r="E527" s="3" t="s">
        <v>11</v>
      </c>
      <c r="F527" s="3">
        <v>274700.0</v>
      </c>
      <c r="G527" s="6">
        <f>Sumifs('Transaction data'!$C$2:$C$1921,'Transaction data'!$I$2:$I$1921,A527,'Transaction data'!$M$2:$M$1921,B527,'Transaction data'!$Q$2:$Q$1921,C527,'Transaction data'!$S$2:$S$1921,D527,'Transaction data'!$T$2:$T$1921,E527)</f>
        <v>435000</v>
      </c>
      <c r="H527" s="6">
        <f t="shared" si="1"/>
        <v>-160300</v>
      </c>
    </row>
    <row r="528">
      <c r="A528" s="3" t="s">
        <v>25</v>
      </c>
      <c r="B528" s="3" t="s">
        <v>23</v>
      </c>
      <c r="C528" s="3" t="s">
        <v>20</v>
      </c>
      <c r="D528" s="3" t="s">
        <v>16</v>
      </c>
      <c r="E528" s="3" t="s">
        <v>12</v>
      </c>
      <c r="F528" s="3">
        <v>378400.0</v>
      </c>
      <c r="G528" s="6">
        <f>Sumifs('Transaction data'!$C$2:$C$1921,'Transaction data'!$I$2:$I$1921,A528,'Transaction data'!$M$2:$M$1921,B528,'Transaction data'!$Q$2:$Q$1921,C528,'Transaction data'!$S$2:$S$1921,D528,'Transaction data'!$T$2:$T$1921,E528)</f>
        <v>404400</v>
      </c>
      <c r="H528" s="6">
        <f t="shared" si="1"/>
        <v>-26000</v>
      </c>
    </row>
    <row r="529">
      <c r="A529" s="3" t="s">
        <v>25</v>
      </c>
      <c r="B529" s="3" t="s">
        <v>23</v>
      </c>
      <c r="C529" s="3" t="s">
        <v>20</v>
      </c>
      <c r="D529" s="3" t="s">
        <v>16</v>
      </c>
      <c r="E529" s="3" t="s">
        <v>13</v>
      </c>
      <c r="F529" s="3">
        <v>117300.0</v>
      </c>
      <c r="G529" s="6">
        <f>Sumifs('Transaction data'!$C$2:$C$1921,'Transaction data'!$I$2:$I$1921,A529,'Transaction data'!$M$2:$M$1921,B529,'Transaction data'!$Q$2:$Q$1921,C529,'Transaction data'!$S$2:$S$1921,D529,'Transaction data'!$T$2:$T$1921,E529)</f>
        <v>287100</v>
      </c>
      <c r="H529" s="6">
        <f t="shared" si="1"/>
        <v>-169800</v>
      </c>
    </row>
    <row r="530">
      <c r="A530" s="3" t="s">
        <v>25</v>
      </c>
      <c r="B530" s="3" t="s">
        <v>23</v>
      </c>
      <c r="C530" s="3" t="s">
        <v>20</v>
      </c>
      <c r="D530" s="3" t="s">
        <v>16</v>
      </c>
      <c r="E530" s="3" t="s">
        <v>14</v>
      </c>
      <c r="F530" s="3">
        <v>152600.0</v>
      </c>
      <c r="G530" s="6">
        <f>Sumifs('Transaction data'!$C$2:$C$1921,'Transaction data'!$I$2:$I$1921,A530,'Transaction data'!$M$2:$M$1921,B530,'Transaction data'!$Q$2:$Q$1921,C530,'Transaction data'!$S$2:$S$1921,D530,'Transaction data'!$T$2:$T$1921,E530)</f>
        <v>110900</v>
      </c>
      <c r="H530" s="6">
        <f t="shared" si="1"/>
        <v>41700</v>
      </c>
    </row>
    <row r="531">
      <c r="A531" s="3" t="s">
        <v>25</v>
      </c>
      <c r="B531" s="3" t="s">
        <v>23</v>
      </c>
      <c r="C531" s="3" t="s">
        <v>20</v>
      </c>
      <c r="D531" s="3" t="s">
        <v>16</v>
      </c>
      <c r="E531" s="3" t="s">
        <v>15</v>
      </c>
      <c r="F531" s="3">
        <v>358600.0</v>
      </c>
      <c r="G531" s="6">
        <f>Sumifs('Transaction data'!$C$2:$C$1921,'Transaction data'!$I$2:$I$1921,A531,'Transaction data'!$M$2:$M$1921,B531,'Transaction data'!$Q$2:$Q$1921,C531,'Transaction data'!$S$2:$S$1921,D531,'Transaction data'!$T$2:$T$1921,E531)</f>
        <v>126200</v>
      </c>
      <c r="H531" s="6">
        <f t="shared" si="1"/>
        <v>232400</v>
      </c>
    </row>
    <row r="532">
      <c r="A532" s="3" t="s">
        <v>25</v>
      </c>
      <c r="B532" s="3" t="s">
        <v>23</v>
      </c>
      <c r="C532" s="3" t="s">
        <v>20</v>
      </c>
      <c r="D532" s="3" t="s">
        <v>17</v>
      </c>
      <c r="E532" s="3" t="s">
        <v>11</v>
      </c>
      <c r="F532" s="3">
        <v>278700.0</v>
      </c>
      <c r="G532" s="6">
        <f>Sumifs('Transaction data'!$C$2:$C$1921,'Transaction data'!$I$2:$I$1921,A532,'Transaction data'!$M$2:$M$1921,B532,'Transaction data'!$Q$2:$Q$1921,C532,'Transaction data'!$S$2:$S$1921,D532,'Transaction data'!$T$2:$T$1921,E532)</f>
        <v>94200</v>
      </c>
      <c r="H532" s="6">
        <f t="shared" si="1"/>
        <v>184500</v>
      </c>
    </row>
    <row r="533">
      <c r="A533" s="3" t="s">
        <v>25</v>
      </c>
      <c r="B533" s="3" t="s">
        <v>23</v>
      </c>
      <c r="C533" s="3" t="s">
        <v>20</v>
      </c>
      <c r="D533" s="3" t="s">
        <v>17</v>
      </c>
      <c r="E533" s="3" t="s">
        <v>12</v>
      </c>
      <c r="F533" s="3">
        <v>212400.0</v>
      </c>
      <c r="G533" s="6">
        <f>Sumifs('Transaction data'!$C$2:$C$1921,'Transaction data'!$I$2:$I$1921,A533,'Transaction data'!$M$2:$M$1921,B533,'Transaction data'!$Q$2:$Q$1921,C533,'Transaction data'!$S$2:$S$1921,D533,'Transaction data'!$T$2:$T$1921,E533)</f>
        <v>158800</v>
      </c>
      <c r="H533" s="6">
        <f t="shared" si="1"/>
        <v>53600</v>
      </c>
    </row>
    <row r="534">
      <c r="A534" s="3" t="s">
        <v>25</v>
      </c>
      <c r="B534" s="3" t="s">
        <v>23</v>
      </c>
      <c r="C534" s="3" t="s">
        <v>20</v>
      </c>
      <c r="D534" s="3" t="s">
        <v>17</v>
      </c>
      <c r="E534" s="3" t="s">
        <v>13</v>
      </c>
      <c r="F534" s="3">
        <v>111000.0</v>
      </c>
      <c r="G534" s="6">
        <f>Sumifs('Transaction data'!$C$2:$C$1921,'Transaction data'!$I$2:$I$1921,A534,'Transaction data'!$M$2:$M$1921,B534,'Transaction data'!$Q$2:$Q$1921,C534,'Transaction data'!$S$2:$S$1921,D534,'Transaction data'!$T$2:$T$1921,E534)</f>
        <v>309900</v>
      </c>
      <c r="H534" s="6">
        <f t="shared" si="1"/>
        <v>-198900</v>
      </c>
    </row>
    <row r="535">
      <c r="A535" s="3" t="s">
        <v>25</v>
      </c>
      <c r="B535" s="3" t="s">
        <v>23</v>
      </c>
      <c r="C535" s="3" t="s">
        <v>20</v>
      </c>
      <c r="D535" s="3" t="s">
        <v>17</v>
      </c>
      <c r="E535" s="3" t="s">
        <v>14</v>
      </c>
      <c r="F535" s="3">
        <v>137500.0</v>
      </c>
      <c r="G535" s="6">
        <f>Sumifs('Transaction data'!$C$2:$C$1921,'Transaction data'!$I$2:$I$1921,A535,'Transaction data'!$M$2:$M$1921,B535,'Transaction data'!$Q$2:$Q$1921,C535,'Transaction data'!$S$2:$S$1921,D535,'Transaction data'!$T$2:$T$1921,E535)</f>
        <v>165500</v>
      </c>
      <c r="H535" s="6">
        <f t="shared" si="1"/>
        <v>-28000</v>
      </c>
    </row>
    <row r="536">
      <c r="A536" s="3" t="s">
        <v>25</v>
      </c>
      <c r="B536" s="3" t="s">
        <v>23</v>
      </c>
      <c r="C536" s="3" t="s">
        <v>20</v>
      </c>
      <c r="D536" s="3" t="s">
        <v>17</v>
      </c>
      <c r="E536" s="3" t="s">
        <v>15</v>
      </c>
      <c r="F536" s="3">
        <v>306800.0</v>
      </c>
      <c r="G536" s="6">
        <f>Sumifs('Transaction data'!$C$2:$C$1921,'Transaction data'!$I$2:$I$1921,A536,'Transaction data'!$M$2:$M$1921,B536,'Transaction data'!$Q$2:$Q$1921,C536,'Transaction data'!$S$2:$S$1921,D536,'Transaction data'!$T$2:$T$1921,E536)</f>
        <v>463700</v>
      </c>
      <c r="H536" s="6">
        <f t="shared" si="1"/>
        <v>-156900</v>
      </c>
    </row>
    <row r="537">
      <c r="A537" s="3" t="s">
        <v>25</v>
      </c>
      <c r="B537" s="3" t="s">
        <v>23</v>
      </c>
      <c r="C537" s="3" t="s">
        <v>20</v>
      </c>
      <c r="D537" s="3" t="s">
        <v>18</v>
      </c>
      <c r="E537" s="3" t="s">
        <v>11</v>
      </c>
      <c r="F537" s="3">
        <v>360800.0</v>
      </c>
      <c r="G537" s="6">
        <f>Sumifs('Transaction data'!$C$2:$C$1921,'Transaction data'!$I$2:$I$1921,A537,'Transaction data'!$M$2:$M$1921,B537,'Transaction data'!$Q$2:$Q$1921,C537,'Transaction data'!$S$2:$S$1921,D537,'Transaction data'!$T$2:$T$1921,E537)</f>
        <v>162500</v>
      </c>
      <c r="H537" s="6">
        <f t="shared" si="1"/>
        <v>198300</v>
      </c>
    </row>
    <row r="538">
      <c r="A538" s="3" t="s">
        <v>25</v>
      </c>
      <c r="B538" s="3" t="s">
        <v>23</v>
      </c>
      <c r="C538" s="3" t="s">
        <v>20</v>
      </c>
      <c r="D538" s="3" t="s">
        <v>18</v>
      </c>
      <c r="E538" s="3" t="s">
        <v>12</v>
      </c>
      <c r="F538" s="3">
        <v>108500.0</v>
      </c>
      <c r="G538" s="6">
        <f>Sumifs('Transaction data'!$C$2:$C$1921,'Transaction data'!$I$2:$I$1921,A538,'Transaction data'!$M$2:$M$1921,B538,'Transaction data'!$Q$2:$Q$1921,C538,'Transaction data'!$S$2:$S$1921,D538,'Transaction data'!$T$2:$T$1921,E538)</f>
        <v>344600</v>
      </c>
      <c r="H538" s="6">
        <f t="shared" si="1"/>
        <v>-236100</v>
      </c>
    </row>
    <row r="539">
      <c r="A539" s="3" t="s">
        <v>25</v>
      </c>
      <c r="B539" s="3" t="s">
        <v>23</v>
      </c>
      <c r="C539" s="3" t="s">
        <v>20</v>
      </c>
      <c r="D539" s="3" t="s">
        <v>18</v>
      </c>
      <c r="E539" s="3" t="s">
        <v>13</v>
      </c>
      <c r="F539" s="3">
        <v>149200.0</v>
      </c>
      <c r="G539" s="6">
        <f>Sumifs('Transaction data'!$C$2:$C$1921,'Transaction data'!$I$2:$I$1921,A539,'Transaction data'!$M$2:$M$1921,B539,'Transaction data'!$Q$2:$Q$1921,C539,'Transaction data'!$S$2:$S$1921,D539,'Transaction data'!$T$2:$T$1921,E539)</f>
        <v>177100</v>
      </c>
      <c r="H539" s="6">
        <f t="shared" si="1"/>
        <v>-27900</v>
      </c>
    </row>
    <row r="540">
      <c r="A540" s="3" t="s">
        <v>25</v>
      </c>
      <c r="B540" s="3" t="s">
        <v>23</v>
      </c>
      <c r="C540" s="3" t="s">
        <v>20</v>
      </c>
      <c r="D540" s="3" t="s">
        <v>18</v>
      </c>
      <c r="E540" s="3" t="s">
        <v>14</v>
      </c>
      <c r="F540" s="3">
        <v>192200.0</v>
      </c>
      <c r="G540" s="6">
        <f>Sumifs('Transaction data'!$C$2:$C$1921,'Transaction data'!$I$2:$I$1921,A540,'Transaction data'!$M$2:$M$1921,B540,'Transaction data'!$Q$2:$Q$1921,C540,'Transaction data'!$S$2:$S$1921,D540,'Transaction data'!$T$2:$T$1921,E540)</f>
        <v>138900</v>
      </c>
      <c r="H540" s="6">
        <f t="shared" si="1"/>
        <v>53300</v>
      </c>
    </row>
    <row r="541">
      <c r="A541" s="3" t="s">
        <v>25</v>
      </c>
      <c r="B541" s="3" t="s">
        <v>23</v>
      </c>
      <c r="C541" s="3" t="s">
        <v>20</v>
      </c>
      <c r="D541" s="3" t="s">
        <v>18</v>
      </c>
      <c r="E541" s="3" t="s">
        <v>15</v>
      </c>
      <c r="F541" s="3">
        <v>152800.0</v>
      </c>
      <c r="G541" s="6">
        <f>Sumifs('Transaction data'!$C$2:$C$1921,'Transaction data'!$I$2:$I$1921,A541,'Transaction data'!$M$2:$M$1921,B541,'Transaction data'!$Q$2:$Q$1921,C541,'Transaction data'!$S$2:$S$1921,D541,'Transaction data'!$T$2:$T$1921,E541)</f>
        <v>114600</v>
      </c>
      <c r="H541" s="6">
        <f t="shared" si="1"/>
        <v>38200</v>
      </c>
    </row>
    <row r="542">
      <c r="A542" s="3" t="s">
        <v>25</v>
      </c>
      <c r="B542" s="3" t="s">
        <v>23</v>
      </c>
      <c r="C542" s="3" t="s">
        <v>21</v>
      </c>
      <c r="D542" s="3" t="s">
        <v>10</v>
      </c>
      <c r="E542" s="3" t="s">
        <v>11</v>
      </c>
      <c r="F542" s="3">
        <v>133900.0</v>
      </c>
      <c r="G542" s="6">
        <f>Sumifs('Transaction data'!$C$2:$C$1921,'Transaction data'!$I$2:$I$1921,A542,'Transaction data'!$M$2:$M$1921,B542,'Transaction data'!$Q$2:$Q$1921,C542,'Transaction data'!$S$2:$S$1921,D542,'Transaction data'!$T$2:$T$1921,E542)</f>
        <v>156700</v>
      </c>
      <c r="H542" s="6">
        <f t="shared" si="1"/>
        <v>-22800</v>
      </c>
    </row>
    <row r="543">
      <c r="A543" s="3" t="s">
        <v>25</v>
      </c>
      <c r="B543" s="3" t="s">
        <v>23</v>
      </c>
      <c r="C543" s="3" t="s">
        <v>21</v>
      </c>
      <c r="D543" s="3" t="s">
        <v>10</v>
      </c>
      <c r="E543" s="3" t="s">
        <v>12</v>
      </c>
      <c r="F543" s="3">
        <v>231300.0</v>
      </c>
      <c r="G543" s="6">
        <f>Sumifs('Transaction data'!$C$2:$C$1921,'Transaction data'!$I$2:$I$1921,A543,'Transaction data'!$M$2:$M$1921,B543,'Transaction data'!$Q$2:$Q$1921,C543,'Transaction data'!$S$2:$S$1921,D543,'Transaction data'!$T$2:$T$1921,E543)</f>
        <v>164500</v>
      </c>
      <c r="H543" s="6">
        <f t="shared" si="1"/>
        <v>66800</v>
      </c>
    </row>
    <row r="544">
      <c r="A544" s="3" t="s">
        <v>25</v>
      </c>
      <c r="B544" s="3" t="s">
        <v>23</v>
      </c>
      <c r="C544" s="3" t="s">
        <v>21</v>
      </c>
      <c r="D544" s="3" t="s">
        <v>10</v>
      </c>
      <c r="E544" s="3" t="s">
        <v>13</v>
      </c>
      <c r="F544" s="3">
        <v>358000.0</v>
      </c>
      <c r="G544" s="6">
        <f>Sumifs('Transaction data'!$C$2:$C$1921,'Transaction data'!$I$2:$I$1921,A544,'Transaction data'!$M$2:$M$1921,B544,'Transaction data'!$Q$2:$Q$1921,C544,'Transaction data'!$S$2:$S$1921,D544,'Transaction data'!$T$2:$T$1921,E544)</f>
        <v>135200</v>
      </c>
      <c r="H544" s="6">
        <f t="shared" si="1"/>
        <v>222800</v>
      </c>
    </row>
    <row r="545">
      <c r="A545" s="3" t="s">
        <v>25</v>
      </c>
      <c r="B545" s="3" t="s">
        <v>23</v>
      </c>
      <c r="C545" s="3" t="s">
        <v>21</v>
      </c>
      <c r="D545" s="3" t="s">
        <v>10</v>
      </c>
      <c r="E545" s="3" t="s">
        <v>14</v>
      </c>
      <c r="F545" s="3">
        <v>237200.0</v>
      </c>
      <c r="G545" s="6">
        <f>Sumifs('Transaction data'!$C$2:$C$1921,'Transaction data'!$I$2:$I$1921,A545,'Transaction data'!$M$2:$M$1921,B545,'Transaction data'!$Q$2:$Q$1921,C545,'Transaction data'!$S$2:$S$1921,D545,'Transaction data'!$T$2:$T$1921,E545)</f>
        <v>145500</v>
      </c>
      <c r="H545" s="6">
        <f t="shared" si="1"/>
        <v>91700</v>
      </c>
    </row>
    <row r="546">
      <c r="A546" s="3" t="s">
        <v>25</v>
      </c>
      <c r="B546" s="3" t="s">
        <v>23</v>
      </c>
      <c r="C546" s="3" t="s">
        <v>21</v>
      </c>
      <c r="D546" s="3" t="s">
        <v>10</v>
      </c>
      <c r="E546" s="3" t="s">
        <v>15</v>
      </c>
      <c r="F546" s="3">
        <v>392500.0</v>
      </c>
      <c r="G546" s="6">
        <f>Sumifs('Transaction data'!$C$2:$C$1921,'Transaction data'!$I$2:$I$1921,A546,'Transaction data'!$M$2:$M$1921,B546,'Transaction data'!$Q$2:$Q$1921,C546,'Transaction data'!$S$2:$S$1921,D546,'Transaction data'!$T$2:$T$1921,E546)</f>
        <v>103800</v>
      </c>
      <c r="H546" s="6">
        <f t="shared" si="1"/>
        <v>288700</v>
      </c>
    </row>
    <row r="547">
      <c r="A547" s="3" t="s">
        <v>25</v>
      </c>
      <c r="B547" s="3" t="s">
        <v>23</v>
      </c>
      <c r="C547" s="3" t="s">
        <v>21</v>
      </c>
      <c r="D547" s="3" t="s">
        <v>16</v>
      </c>
      <c r="E547" s="3" t="s">
        <v>11</v>
      </c>
      <c r="F547" s="3">
        <v>165600.0</v>
      </c>
      <c r="G547" s="6">
        <f>Sumifs('Transaction data'!$C$2:$C$1921,'Transaction data'!$I$2:$I$1921,A547,'Transaction data'!$M$2:$M$1921,B547,'Transaction data'!$Q$2:$Q$1921,C547,'Transaction data'!$S$2:$S$1921,D547,'Transaction data'!$T$2:$T$1921,E547)</f>
        <v>139900</v>
      </c>
      <c r="H547" s="6">
        <f t="shared" si="1"/>
        <v>25700</v>
      </c>
    </row>
    <row r="548">
      <c r="A548" s="3" t="s">
        <v>25</v>
      </c>
      <c r="B548" s="3" t="s">
        <v>23</v>
      </c>
      <c r="C548" s="3" t="s">
        <v>21</v>
      </c>
      <c r="D548" s="3" t="s">
        <v>16</v>
      </c>
      <c r="E548" s="3" t="s">
        <v>12</v>
      </c>
      <c r="F548" s="3">
        <v>325100.0</v>
      </c>
      <c r="G548" s="6">
        <f>Sumifs('Transaction data'!$C$2:$C$1921,'Transaction data'!$I$2:$I$1921,A548,'Transaction data'!$M$2:$M$1921,B548,'Transaction data'!$Q$2:$Q$1921,C548,'Transaction data'!$S$2:$S$1921,D548,'Transaction data'!$T$2:$T$1921,E548)</f>
        <v>109600</v>
      </c>
      <c r="H548" s="6">
        <f t="shared" si="1"/>
        <v>215500</v>
      </c>
    </row>
    <row r="549">
      <c r="A549" s="3" t="s">
        <v>25</v>
      </c>
      <c r="B549" s="3" t="s">
        <v>23</v>
      </c>
      <c r="C549" s="3" t="s">
        <v>21</v>
      </c>
      <c r="D549" s="3" t="s">
        <v>16</v>
      </c>
      <c r="E549" s="3" t="s">
        <v>13</v>
      </c>
      <c r="F549" s="3">
        <v>286300.0</v>
      </c>
      <c r="G549" s="6">
        <f>Sumifs('Transaction data'!$C$2:$C$1921,'Transaction data'!$I$2:$I$1921,A549,'Transaction data'!$M$2:$M$1921,B549,'Transaction data'!$Q$2:$Q$1921,C549,'Transaction data'!$S$2:$S$1921,D549,'Transaction data'!$T$2:$T$1921,E549)</f>
        <v>167700</v>
      </c>
      <c r="H549" s="6">
        <f t="shared" si="1"/>
        <v>118600</v>
      </c>
    </row>
    <row r="550">
      <c r="A550" s="3" t="s">
        <v>25</v>
      </c>
      <c r="B550" s="3" t="s">
        <v>23</v>
      </c>
      <c r="C550" s="3" t="s">
        <v>21</v>
      </c>
      <c r="D550" s="3" t="s">
        <v>16</v>
      </c>
      <c r="E550" s="3" t="s">
        <v>14</v>
      </c>
      <c r="F550" s="3">
        <v>349900.0</v>
      </c>
      <c r="G550" s="6">
        <f>Sumifs('Transaction data'!$C$2:$C$1921,'Transaction data'!$I$2:$I$1921,A550,'Transaction data'!$M$2:$M$1921,B550,'Transaction data'!$Q$2:$Q$1921,C550,'Transaction data'!$S$2:$S$1921,D550,'Transaction data'!$T$2:$T$1921,E550)</f>
        <v>259400</v>
      </c>
      <c r="H550" s="6">
        <f t="shared" si="1"/>
        <v>90500</v>
      </c>
    </row>
    <row r="551">
      <c r="A551" s="3" t="s">
        <v>25</v>
      </c>
      <c r="B551" s="3" t="s">
        <v>23</v>
      </c>
      <c r="C551" s="3" t="s">
        <v>21</v>
      </c>
      <c r="D551" s="3" t="s">
        <v>16</v>
      </c>
      <c r="E551" s="3" t="s">
        <v>15</v>
      </c>
      <c r="F551" s="3">
        <v>218000.0</v>
      </c>
      <c r="G551" s="6">
        <f>Sumifs('Transaction data'!$C$2:$C$1921,'Transaction data'!$I$2:$I$1921,A551,'Transaction data'!$M$2:$M$1921,B551,'Transaction data'!$Q$2:$Q$1921,C551,'Transaction data'!$S$2:$S$1921,D551,'Transaction data'!$T$2:$T$1921,E551)</f>
        <v>378300</v>
      </c>
      <c r="H551" s="6">
        <f t="shared" si="1"/>
        <v>-160300</v>
      </c>
    </row>
    <row r="552">
      <c r="A552" s="3" t="s">
        <v>25</v>
      </c>
      <c r="B552" s="3" t="s">
        <v>23</v>
      </c>
      <c r="C552" s="3" t="s">
        <v>21</v>
      </c>
      <c r="D552" s="3" t="s">
        <v>17</v>
      </c>
      <c r="E552" s="3" t="s">
        <v>11</v>
      </c>
      <c r="F552" s="3">
        <v>139500.0</v>
      </c>
      <c r="G552" s="6">
        <f>Sumifs('Transaction data'!$C$2:$C$1921,'Transaction data'!$I$2:$I$1921,A552,'Transaction data'!$M$2:$M$1921,B552,'Transaction data'!$Q$2:$Q$1921,C552,'Transaction data'!$S$2:$S$1921,D552,'Transaction data'!$T$2:$T$1921,E552)</f>
        <v>176200</v>
      </c>
      <c r="H552" s="6">
        <f t="shared" si="1"/>
        <v>-36700</v>
      </c>
    </row>
    <row r="553">
      <c r="A553" s="3" t="s">
        <v>25</v>
      </c>
      <c r="B553" s="3" t="s">
        <v>23</v>
      </c>
      <c r="C553" s="3" t="s">
        <v>21</v>
      </c>
      <c r="D553" s="3" t="s">
        <v>17</v>
      </c>
      <c r="E553" s="3" t="s">
        <v>12</v>
      </c>
      <c r="F553" s="3">
        <v>211500.0</v>
      </c>
      <c r="G553" s="6">
        <f>Sumifs('Transaction data'!$C$2:$C$1921,'Transaction data'!$I$2:$I$1921,A553,'Transaction data'!$M$2:$M$1921,B553,'Transaction data'!$Q$2:$Q$1921,C553,'Transaction data'!$S$2:$S$1921,D553,'Transaction data'!$T$2:$T$1921,E553)</f>
        <v>126400</v>
      </c>
      <c r="H553" s="6">
        <f t="shared" si="1"/>
        <v>85100</v>
      </c>
    </row>
    <row r="554">
      <c r="A554" s="3" t="s">
        <v>25</v>
      </c>
      <c r="B554" s="3" t="s">
        <v>23</v>
      </c>
      <c r="C554" s="3" t="s">
        <v>21</v>
      </c>
      <c r="D554" s="3" t="s">
        <v>17</v>
      </c>
      <c r="E554" s="3" t="s">
        <v>13</v>
      </c>
      <c r="F554" s="3">
        <v>277900.0</v>
      </c>
      <c r="G554" s="6">
        <f>Sumifs('Transaction data'!$C$2:$C$1921,'Transaction data'!$I$2:$I$1921,A554,'Transaction data'!$M$2:$M$1921,B554,'Transaction data'!$Q$2:$Q$1921,C554,'Transaction data'!$S$2:$S$1921,D554,'Transaction data'!$T$2:$T$1921,E554)</f>
        <v>202700</v>
      </c>
      <c r="H554" s="6">
        <f t="shared" si="1"/>
        <v>75200</v>
      </c>
    </row>
    <row r="555">
      <c r="A555" s="3" t="s">
        <v>25</v>
      </c>
      <c r="B555" s="3" t="s">
        <v>23</v>
      </c>
      <c r="C555" s="3" t="s">
        <v>21</v>
      </c>
      <c r="D555" s="3" t="s">
        <v>17</v>
      </c>
      <c r="E555" s="3" t="s">
        <v>14</v>
      </c>
      <c r="F555" s="3">
        <v>312300.0</v>
      </c>
      <c r="G555" s="6">
        <f>Sumifs('Transaction data'!$C$2:$C$1921,'Transaction data'!$I$2:$I$1921,A555,'Transaction data'!$M$2:$M$1921,B555,'Transaction data'!$Q$2:$Q$1921,C555,'Transaction data'!$S$2:$S$1921,D555,'Transaction data'!$T$2:$T$1921,E555)</f>
        <v>131000</v>
      </c>
      <c r="H555" s="6">
        <f t="shared" si="1"/>
        <v>181300</v>
      </c>
    </row>
    <row r="556">
      <c r="A556" s="3" t="s">
        <v>25</v>
      </c>
      <c r="B556" s="3" t="s">
        <v>23</v>
      </c>
      <c r="C556" s="3" t="s">
        <v>21</v>
      </c>
      <c r="D556" s="3" t="s">
        <v>17</v>
      </c>
      <c r="E556" s="3" t="s">
        <v>15</v>
      </c>
      <c r="F556" s="3">
        <v>115500.0</v>
      </c>
      <c r="G556" s="6">
        <f>Sumifs('Transaction data'!$C$2:$C$1921,'Transaction data'!$I$2:$I$1921,A556,'Transaction data'!$M$2:$M$1921,B556,'Transaction data'!$Q$2:$Q$1921,C556,'Transaction data'!$S$2:$S$1921,D556,'Transaction data'!$T$2:$T$1921,E556)</f>
        <v>139300</v>
      </c>
      <c r="H556" s="6">
        <f t="shared" si="1"/>
        <v>-23800</v>
      </c>
    </row>
    <row r="557">
      <c r="A557" s="3" t="s">
        <v>25</v>
      </c>
      <c r="B557" s="3" t="s">
        <v>23</v>
      </c>
      <c r="C557" s="3" t="s">
        <v>21</v>
      </c>
      <c r="D557" s="3" t="s">
        <v>18</v>
      </c>
      <c r="E557" s="3" t="s">
        <v>11</v>
      </c>
      <c r="F557" s="3">
        <v>219200.0</v>
      </c>
      <c r="G557" s="6">
        <f>Sumifs('Transaction data'!$C$2:$C$1921,'Transaction data'!$I$2:$I$1921,A557,'Transaction data'!$M$2:$M$1921,B557,'Transaction data'!$Q$2:$Q$1921,C557,'Transaction data'!$S$2:$S$1921,D557,'Transaction data'!$T$2:$T$1921,E557)</f>
        <v>181600</v>
      </c>
      <c r="H557" s="6">
        <f t="shared" si="1"/>
        <v>37600</v>
      </c>
    </row>
    <row r="558">
      <c r="A558" s="3" t="s">
        <v>25</v>
      </c>
      <c r="B558" s="3" t="s">
        <v>23</v>
      </c>
      <c r="C558" s="3" t="s">
        <v>21</v>
      </c>
      <c r="D558" s="3" t="s">
        <v>18</v>
      </c>
      <c r="E558" s="3" t="s">
        <v>12</v>
      </c>
      <c r="F558" s="3">
        <v>367000.0</v>
      </c>
      <c r="G558" s="6">
        <f>Sumifs('Transaction data'!$C$2:$C$1921,'Transaction data'!$I$2:$I$1921,A558,'Transaction data'!$M$2:$M$1921,B558,'Transaction data'!$Q$2:$Q$1921,C558,'Transaction data'!$S$2:$S$1921,D558,'Transaction data'!$T$2:$T$1921,E558)</f>
        <v>140500</v>
      </c>
      <c r="H558" s="6">
        <f t="shared" si="1"/>
        <v>226500</v>
      </c>
    </row>
    <row r="559">
      <c r="A559" s="3" t="s">
        <v>25</v>
      </c>
      <c r="B559" s="3" t="s">
        <v>23</v>
      </c>
      <c r="C559" s="3" t="s">
        <v>21</v>
      </c>
      <c r="D559" s="3" t="s">
        <v>18</v>
      </c>
      <c r="E559" s="3" t="s">
        <v>13</v>
      </c>
      <c r="F559" s="3">
        <v>361900.0</v>
      </c>
      <c r="G559" s="6">
        <f>Sumifs('Transaction data'!$C$2:$C$1921,'Transaction data'!$I$2:$I$1921,A559,'Transaction data'!$M$2:$M$1921,B559,'Transaction data'!$Q$2:$Q$1921,C559,'Transaction data'!$S$2:$S$1921,D559,'Transaction data'!$T$2:$T$1921,E559)</f>
        <v>102700</v>
      </c>
      <c r="H559" s="6">
        <f t="shared" si="1"/>
        <v>259200</v>
      </c>
    </row>
    <row r="560">
      <c r="A560" s="3" t="s">
        <v>25</v>
      </c>
      <c r="B560" s="3" t="s">
        <v>23</v>
      </c>
      <c r="C560" s="3" t="s">
        <v>21</v>
      </c>
      <c r="D560" s="3" t="s">
        <v>18</v>
      </c>
      <c r="E560" s="3" t="s">
        <v>14</v>
      </c>
      <c r="F560" s="3">
        <v>378200.0</v>
      </c>
      <c r="G560" s="6">
        <f>Sumifs('Transaction data'!$C$2:$C$1921,'Transaction data'!$I$2:$I$1921,A560,'Transaction data'!$M$2:$M$1921,B560,'Transaction data'!$Q$2:$Q$1921,C560,'Transaction data'!$S$2:$S$1921,D560,'Transaction data'!$T$2:$T$1921,E560)</f>
        <v>282800</v>
      </c>
      <c r="H560" s="6">
        <f t="shared" si="1"/>
        <v>95400</v>
      </c>
    </row>
    <row r="561">
      <c r="A561" s="3" t="s">
        <v>25</v>
      </c>
      <c r="B561" s="3" t="s">
        <v>23</v>
      </c>
      <c r="C561" s="3" t="s">
        <v>21</v>
      </c>
      <c r="D561" s="3" t="s">
        <v>18</v>
      </c>
      <c r="E561" s="3" t="s">
        <v>15</v>
      </c>
      <c r="F561" s="3">
        <v>233700.0</v>
      </c>
      <c r="G561" s="6">
        <f>Sumifs('Transaction data'!$C$2:$C$1921,'Transaction data'!$I$2:$I$1921,A561,'Transaction data'!$M$2:$M$1921,B561,'Transaction data'!$Q$2:$Q$1921,C561,'Transaction data'!$S$2:$S$1921,D561,'Transaction data'!$T$2:$T$1921,E561)</f>
        <v>197800</v>
      </c>
      <c r="H561" s="6">
        <f t="shared" si="1"/>
        <v>35900</v>
      </c>
    </row>
    <row r="562">
      <c r="A562" s="3" t="s">
        <v>25</v>
      </c>
      <c r="B562" s="3" t="s">
        <v>24</v>
      </c>
      <c r="C562" s="3" t="s">
        <v>9</v>
      </c>
      <c r="D562" s="3" t="s">
        <v>10</v>
      </c>
      <c r="E562" s="3" t="s">
        <v>11</v>
      </c>
      <c r="F562" s="3">
        <v>143900.0</v>
      </c>
      <c r="G562" s="6">
        <f>Sumifs('Transaction data'!$C$2:$C$1921,'Transaction data'!$I$2:$I$1921,A562,'Transaction data'!$M$2:$M$1921,B562,'Transaction data'!$Q$2:$Q$1921,C562,'Transaction data'!$S$2:$S$1921,D562,'Transaction data'!$T$2:$T$1921,E562)</f>
        <v>539700</v>
      </c>
      <c r="H562" s="6">
        <f t="shared" si="1"/>
        <v>-395800</v>
      </c>
    </row>
    <row r="563">
      <c r="A563" s="3" t="s">
        <v>25</v>
      </c>
      <c r="B563" s="3" t="s">
        <v>24</v>
      </c>
      <c r="C563" s="3" t="s">
        <v>9</v>
      </c>
      <c r="D563" s="3" t="s">
        <v>10</v>
      </c>
      <c r="E563" s="3" t="s">
        <v>12</v>
      </c>
      <c r="F563" s="3">
        <v>246200.0</v>
      </c>
      <c r="G563" s="6">
        <f>Sumifs('Transaction data'!$C$2:$C$1921,'Transaction data'!$I$2:$I$1921,A563,'Transaction data'!$M$2:$M$1921,B563,'Transaction data'!$Q$2:$Q$1921,C563,'Transaction data'!$S$2:$S$1921,D563,'Transaction data'!$T$2:$T$1921,E563)</f>
        <v>453500</v>
      </c>
      <c r="H563" s="6">
        <f t="shared" si="1"/>
        <v>-207300</v>
      </c>
    </row>
    <row r="564">
      <c r="A564" s="3" t="s">
        <v>25</v>
      </c>
      <c r="B564" s="3" t="s">
        <v>24</v>
      </c>
      <c r="C564" s="3" t="s">
        <v>9</v>
      </c>
      <c r="D564" s="3" t="s">
        <v>10</v>
      </c>
      <c r="E564" s="3" t="s">
        <v>13</v>
      </c>
      <c r="F564" s="3">
        <v>126700.0</v>
      </c>
      <c r="G564" s="6">
        <f>Sumifs('Transaction data'!$C$2:$C$1921,'Transaction data'!$I$2:$I$1921,A564,'Transaction data'!$M$2:$M$1921,B564,'Transaction data'!$Q$2:$Q$1921,C564,'Transaction data'!$S$2:$S$1921,D564,'Transaction data'!$T$2:$T$1921,E564)</f>
        <v>192400</v>
      </c>
      <c r="H564" s="6">
        <f t="shared" si="1"/>
        <v>-65700</v>
      </c>
    </row>
    <row r="565">
      <c r="A565" s="3" t="s">
        <v>25</v>
      </c>
      <c r="B565" s="3" t="s">
        <v>24</v>
      </c>
      <c r="C565" s="3" t="s">
        <v>9</v>
      </c>
      <c r="D565" s="3" t="s">
        <v>10</v>
      </c>
      <c r="E565" s="3" t="s">
        <v>14</v>
      </c>
      <c r="F565" s="3">
        <v>377800.0</v>
      </c>
      <c r="G565" s="6">
        <f>Sumifs('Transaction data'!$C$2:$C$1921,'Transaction data'!$I$2:$I$1921,A565,'Transaction data'!$M$2:$M$1921,B565,'Transaction data'!$Q$2:$Q$1921,C565,'Transaction data'!$S$2:$S$1921,D565,'Transaction data'!$T$2:$T$1921,E565)</f>
        <v>289000</v>
      </c>
      <c r="H565" s="6">
        <f t="shared" si="1"/>
        <v>88800</v>
      </c>
    </row>
    <row r="566">
      <c r="A566" s="3" t="s">
        <v>25</v>
      </c>
      <c r="B566" s="3" t="s">
        <v>24</v>
      </c>
      <c r="C566" s="3" t="s">
        <v>9</v>
      </c>
      <c r="D566" s="3" t="s">
        <v>10</v>
      </c>
      <c r="E566" s="3" t="s">
        <v>15</v>
      </c>
      <c r="F566" s="3">
        <v>110500.0</v>
      </c>
      <c r="G566" s="6">
        <f>Sumifs('Transaction data'!$C$2:$C$1921,'Transaction data'!$I$2:$I$1921,A566,'Transaction data'!$M$2:$M$1921,B566,'Transaction data'!$Q$2:$Q$1921,C566,'Transaction data'!$S$2:$S$1921,D566,'Transaction data'!$T$2:$T$1921,E566)</f>
        <v>178000</v>
      </c>
      <c r="H566" s="6">
        <f t="shared" si="1"/>
        <v>-67500</v>
      </c>
    </row>
    <row r="567">
      <c r="A567" s="3" t="s">
        <v>25</v>
      </c>
      <c r="B567" s="3" t="s">
        <v>24</v>
      </c>
      <c r="C567" s="3" t="s">
        <v>9</v>
      </c>
      <c r="D567" s="3" t="s">
        <v>16</v>
      </c>
      <c r="E567" s="3" t="s">
        <v>11</v>
      </c>
      <c r="F567" s="3">
        <v>150900.0</v>
      </c>
      <c r="G567" s="6">
        <f>Sumifs('Transaction data'!$C$2:$C$1921,'Transaction data'!$I$2:$I$1921,A567,'Transaction data'!$M$2:$M$1921,B567,'Transaction data'!$Q$2:$Q$1921,C567,'Transaction data'!$S$2:$S$1921,D567,'Transaction data'!$T$2:$T$1921,E567)</f>
        <v>494900</v>
      </c>
      <c r="H567" s="6">
        <f t="shared" si="1"/>
        <v>-344000</v>
      </c>
    </row>
    <row r="568">
      <c r="A568" s="3" t="s">
        <v>25</v>
      </c>
      <c r="B568" s="3" t="s">
        <v>24</v>
      </c>
      <c r="C568" s="3" t="s">
        <v>9</v>
      </c>
      <c r="D568" s="3" t="s">
        <v>16</v>
      </c>
      <c r="E568" s="3" t="s">
        <v>12</v>
      </c>
      <c r="F568" s="3">
        <v>123200.0</v>
      </c>
      <c r="G568" s="6">
        <f>Sumifs('Transaction data'!$C$2:$C$1921,'Transaction data'!$I$2:$I$1921,A568,'Transaction data'!$M$2:$M$1921,B568,'Transaction data'!$Q$2:$Q$1921,C568,'Transaction data'!$S$2:$S$1921,D568,'Transaction data'!$T$2:$T$1921,E568)</f>
        <v>186300</v>
      </c>
      <c r="H568" s="6">
        <f t="shared" si="1"/>
        <v>-63100</v>
      </c>
    </row>
    <row r="569">
      <c r="A569" s="3" t="s">
        <v>25</v>
      </c>
      <c r="B569" s="3" t="s">
        <v>24</v>
      </c>
      <c r="C569" s="3" t="s">
        <v>9</v>
      </c>
      <c r="D569" s="3" t="s">
        <v>16</v>
      </c>
      <c r="E569" s="3" t="s">
        <v>13</v>
      </c>
      <c r="F569" s="3">
        <v>376200.0</v>
      </c>
      <c r="G569" s="6">
        <f>Sumifs('Transaction data'!$C$2:$C$1921,'Transaction data'!$I$2:$I$1921,A569,'Transaction data'!$M$2:$M$1921,B569,'Transaction data'!$Q$2:$Q$1921,C569,'Transaction data'!$S$2:$S$1921,D569,'Transaction data'!$T$2:$T$1921,E569)</f>
        <v>213800</v>
      </c>
      <c r="H569" s="6">
        <f t="shared" si="1"/>
        <v>162400</v>
      </c>
    </row>
    <row r="570">
      <c r="A570" s="3" t="s">
        <v>25</v>
      </c>
      <c r="B570" s="3" t="s">
        <v>24</v>
      </c>
      <c r="C570" s="3" t="s">
        <v>9</v>
      </c>
      <c r="D570" s="3" t="s">
        <v>16</v>
      </c>
      <c r="E570" s="3" t="s">
        <v>14</v>
      </c>
      <c r="F570" s="3">
        <v>286800.0</v>
      </c>
      <c r="G570" s="6">
        <f>Sumifs('Transaction data'!$C$2:$C$1921,'Transaction data'!$I$2:$I$1921,A570,'Transaction data'!$M$2:$M$1921,B570,'Transaction data'!$Q$2:$Q$1921,C570,'Transaction data'!$S$2:$S$1921,D570,'Transaction data'!$T$2:$T$1921,E570)</f>
        <v>117700</v>
      </c>
      <c r="H570" s="6">
        <f t="shared" si="1"/>
        <v>169100</v>
      </c>
    </row>
    <row r="571">
      <c r="A571" s="3" t="s">
        <v>25</v>
      </c>
      <c r="B571" s="3" t="s">
        <v>24</v>
      </c>
      <c r="C571" s="3" t="s">
        <v>9</v>
      </c>
      <c r="D571" s="3" t="s">
        <v>16</v>
      </c>
      <c r="E571" s="3" t="s">
        <v>15</v>
      </c>
      <c r="F571" s="3">
        <v>295800.0</v>
      </c>
      <c r="G571" s="6">
        <f>Sumifs('Transaction data'!$C$2:$C$1921,'Transaction data'!$I$2:$I$1921,A571,'Transaction data'!$M$2:$M$1921,B571,'Transaction data'!$Q$2:$Q$1921,C571,'Transaction data'!$S$2:$S$1921,D571,'Transaction data'!$T$2:$T$1921,E571)</f>
        <v>278900</v>
      </c>
      <c r="H571" s="6">
        <f t="shared" si="1"/>
        <v>16900</v>
      </c>
    </row>
    <row r="572">
      <c r="A572" s="3" t="s">
        <v>25</v>
      </c>
      <c r="B572" s="3" t="s">
        <v>24</v>
      </c>
      <c r="C572" s="3" t="s">
        <v>9</v>
      </c>
      <c r="D572" s="3" t="s">
        <v>17</v>
      </c>
      <c r="E572" s="3" t="s">
        <v>11</v>
      </c>
      <c r="F572" s="3">
        <v>248500.0</v>
      </c>
      <c r="G572" s="6">
        <f>Sumifs('Transaction data'!$C$2:$C$1921,'Transaction data'!$I$2:$I$1921,A572,'Transaction data'!$M$2:$M$1921,B572,'Transaction data'!$Q$2:$Q$1921,C572,'Transaction data'!$S$2:$S$1921,D572,'Transaction data'!$T$2:$T$1921,E572)</f>
        <v>284900</v>
      </c>
      <c r="H572" s="6">
        <f t="shared" si="1"/>
        <v>-36400</v>
      </c>
    </row>
    <row r="573">
      <c r="A573" s="3" t="s">
        <v>25</v>
      </c>
      <c r="B573" s="3" t="s">
        <v>24</v>
      </c>
      <c r="C573" s="3" t="s">
        <v>9</v>
      </c>
      <c r="D573" s="3" t="s">
        <v>17</v>
      </c>
      <c r="E573" s="3" t="s">
        <v>12</v>
      </c>
      <c r="F573" s="3">
        <v>156200.0</v>
      </c>
      <c r="G573" s="6">
        <f>Sumifs('Transaction data'!$C$2:$C$1921,'Transaction data'!$I$2:$I$1921,A573,'Transaction data'!$M$2:$M$1921,B573,'Transaction data'!$Q$2:$Q$1921,C573,'Transaction data'!$S$2:$S$1921,D573,'Transaction data'!$T$2:$T$1921,E573)</f>
        <v>840600</v>
      </c>
      <c r="H573" s="6">
        <f t="shared" si="1"/>
        <v>-684400</v>
      </c>
    </row>
    <row r="574">
      <c r="A574" s="3" t="s">
        <v>25</v>
      </c>
      <c r="B574" s="3" t="s">
        <v>24</v>
      </c>
      <c r="C574" s="3" t="s">
        <v>9</v>
      </c>
      <c r="D574" s="3" t="s">
        <v>17</v>
      </c>
      <c r="E574" s="3" t="s">
        <v>13</v>
      </c>
      <c r="F574" s="3">
        <v>114200.0</v>
      </c>
      <c r="G574" s="6">
        <f>Sumifs('Transaction data'!$C$2:$C$1921,'Transaction data'!$I$2:$I$1921,A574,'Transaction data'!$M$2:$M$1921,B574,'Transaction data'!$Q$2:$Q$1921,C574,'Transaction data'!$S$2:$S$1921,D574,'Transaction data'!$T$2:$T$1921,E574)</f>
        <v>290300</v>
      </c>
      <c r="H574" s="6">
        <f t="shared" si="1"/>
        <v>-176100</v>
      </c>
    </row>
    <row r="575">
      <c r="A575" s="3" t="s">
        <v>25</v>
      </c>
      <c r="B575" s="3" t="s">
        <v>24</v>
      </c>
      <c r="C575" s="3" t="s">
        <v>9</v>
      </c>
      <c r="D575" s="3" t="s">
        <v>17</v>
      </c>
      <c r="E575" s="3" t="s">
        <v>14</v>
      </c>
      <c r="F575" s="3">
        <v>350000.0</v>
      </c>
      <c r="G575" s="6">
        <f>Sumifs('Transaction data'!$C$2:$C$1921,'Transaction data'!$I$2:$I$1921,A575,'Transaction data'!$M$2:$M$1921,B575,'Transaction data'!$Q$2:$Q$1921,C575,'Transaction data'!$S$2:$S$1921,D575,'Transaction data'!$T$2:$T$1921,E575)</f>
        <v>865800</v>
      </c>
      <c r="H575" s="6">
        <f t="shared" si="1"/>
        <v>-515800</v>
      </c>
    </row>
    <row r="576">
      <c r="A576" s="3" t="s">
        <v>25</v>
      </c>
      <c r="B576" s="3" t="s">
        <v>24</v>
      </c>
      <c r="C576" s="3" t="s">
        <v>9</v>
      </c>
      <c r="D576" s="3" t="s">
        <v>17</v>
      </c>
      <c r="E576" s="3" t="s">
        <v>15</v>
      </c>
      <c r="F576" s="3">
        <v>239200.0</v>
      </c>
      <c r="G576" s="6">
        <f>Sumifs('Transaction data'!$C$2:$C$1921,'Transaction data'!$I$2:$I$1921,A576,'Transaction data'!$M$2:$M$1921,B576,'Transaction data'!$Q$2:$Q$1921,C576,'Transaction data'!$S$2:$S$1921,D576,'Transaction data'!$T$2:$T$1921,E576)</f>
        <v>127200</v>
      </c>
      <c r="H576" s="6">
        <f t="shared" si="1"/>
        <v>112000</v>
      </c>
    </row>
    <row r="577">
      <c r="A577" s="3" t="s">
        <v>25</v>
      </c>
      <c r="B577" s="3" t="s">
        <v>24</v>
      </c>
      <c r="C577" s="3" t="s">
        <v>9</v>
      </c>
      <c r="D577" s="3" t="s">
        <v>18</v>
      </c>
      <c r="E577" s="3" t="s">
        <v>11</v>
      </c>
      <c r="F577" s="3">
        <v>340400.0</v>
      </c>
      <c r="G577" s="6">
        <f>Sumifs('Transaction data'!$C$2:$C$1921,'Transaction data'!$I$2:$I$1921,A577,'Transaction data'!$M$2:$M$1921,B577,'Transaction data'!$Q$2:$Q$1921,C577,'Transaction data'!$S$2:$S$1921,D577,'Transaction data'!$T$2:$T$1921,E577)</f>
        <v>151400</v>
      </c>
      <c r="H577" s="6">
        <f t="shared" si="1"/>
        <v>189000</v>
      </c>
    </row>
    <row r="578">
      <c r="A578" s="3" t="s">
        <v>25</v>
      </c>
      <c r="B578" s="3" t="s">
        <v>24</v>
      </c>
      <c r="C578" s="3" t="s">
        <v>9</v>
      </c>
      <c r="D578" s="3" t="s">
        <v>18</v>
      </c>
      <c r="E578" s="3" t="s">
        <v>12</v>
      </c>
      <c r="F578" s="3">
        <v>334100.0</v>
      </c>
      <c r="G578" s="6">
        <f>Sumifs('Transaction data'!$C$2:$C$1921,'Transaction data'!$I$2:$I$1921,A578,'Transaction data'!$M$2:$M$1921,B578,'Transaction data'!$Q$2:$Q$1921,C578,'Transaction data'!$S$2:$S$1921,D578,'Transaction data'!$T$2:$T$1921,E578)</f>
        <v>241700</v>
      </c>
      <c r="H578" s="6">
        <f t="shared" si="1"/>
        <v>92400</v>
      </c>
    </row>
    <row r="579">
      <c r="A579" s="3" t="s">
        <v>25</v>
      </c>
      <c r="B579" s="3" t="s">
        <v>24</v>
      </c>
      <c r="C579" s="3" t="s">
        <v>9</v>
      </c>
      <c r="D579" s="3" t="s">
        <v>18</v>
      </c>
      <c r="E579" s="3" t="s">
        <v>13</v>
      </c>
      <c r="F579" s="3">
        <v>383300.0</v>
      </c>
      <c r="G579" s="6">
        <f>Sumifs('Transaction data'!$C$2:$C$1921,'Transaction data'!$I$2:$I$1921,A579,'Transaction data'!$M$2:$M$1921,B579,'Transaction data'!$Q$2:$Q$1921,C579,'Transaction data'!$S$2:$S$1921,D579,'Transaction data'!$T$2:$T$1921,E579)</f>
        <v>472000</v>
      </c>
      <c r="H579" s="6">
        <f t="shared" si="1"/>
        <v>-88700</v>
      </c>
    </row>
    <row r="580">
      <c r="A580" s="3" t="s">
        <v>25</v>
      </c>
      <c r="B580" s="3" t="s">
        <v>24</v>
      </c>
      <c r="C580" s="3" t="s">
        <v>9</v>
      </c>
      <c r="D580" s="3" t="s">
        <v>18</v>
      </c>
      <c r="E580" s="3" t="s">
        <v>14</v>
      </c>
      <c r="F580" s="3">
        <v>150400.0</v>
      </c>
      <c r="G580" s="6">
        <f>Sumifs('Transaction data'!$C$2:$C$1921,'Transaction data'!$I$2:$I$1921,A580,'Transaction data'!$M$2:$M$1921,B580,'Transaction data'!$Q$2:$Q$1921,C580,'Transaction data'!$S$2:$S$1921,D580,'Transaction data'!$T$2:$T$1921,E580)</f>
        <v>390800</v>
      </c>
      <c r="H580" s="6">
        <f t="shared" si="1"/>
        <v>-240400</v>
      </c>
    </row>
    <row r="581">
      <c r="A581" s="3" t="s">
        <v>25</v>
      </c>
      <c r="B581" s="3" t="s">
        <v>24</v>
      </c>
      <c r="C581" s="3" t="s">
        <v>9</v>
      </c>
      <c r="D581" s="3" t="s">
        <v>18</v>
      </c>
      <c r="E581" s="3" t="s">
        <v>15</v>
      </c>
      <c r="F581" s="3">
        <v>275900.0</v>
      </c>
      <c r="G581" s="6">
        <f>Sumifs('Transaction data'!$C$2:$C$1921,'Transaction data'!$I$2:$I$1921,A581,'Transaction data'!$M$2:$M$1921,B581,'Transaction data'!$Q$2:$Q$1921,C581,'Transaction data'!$S$2:$S$1921,D581,'Transaction data'!$T$2:$T$1921,E581)</f>
        <v>414900</v>
      </c>
      <c r="H581" s="6">
        <f t="shared" si="1"/>
        <v>-139000</v>
      </c>
    </row>
    <row r="582">
      <c r="A582" s="3" t="s">
        <v>25</v>
      </c>
      <c r="B582" s="3" t="s">
        <v>24</v>
      </c>
      <c r="C582" s="3" t="s">
        <v>19</v>
      </c>
      <c r="D582" s="3" t="s">
        <v>10</v>
      </c>
      <c r="E582" s="3" t="s">
        <v>11</v>
      </c>
      <c r="F582" s="3">
        <v>223800.0</v>
      </c>
      <c r="G582" s="6">
        <f>Sumifs('Transaction data'!$C$2:$C$1921,'Transaction data'!$I$2:$I$1921,A582,'Transaction data'!$M$2:$M$1921,B582,'Transaction data'!$Q$2:$Q$1921,C582,'Transaction data'!$S$2:$S$1921,D582,'Transaction data'!$T$2:$T$1921,E582)</f>
        <v>495200</v>
      </c>
      <c r="H582" s="6">
        <f t="shared" si="1"/>
        <v>-271400</v>
      </c>
    </row>
    <row r="583">
      <c r="A583" s="3" t="s">
        <v>25</v>
      </c>
      <c r="B583" s="3" t="s">
        <v>24</v>
      </c>
      <c r="C583" s="3" t="s">
        <v>19</v>
      </c>
      <c r="D583" s="3" t="s">
        <v>10</v>
      </c>
      <c r="E583" s="3" t="s">
        <v>12</v>
      </c>
      <c r="F583" s="3">
        <v>122200.0</v>
      </c>
      <c r="G583" s="6">
        <f>Sumifs('Transaction data'!$C$2:$C$1921,'Transaction data'!$I$2:$I$1921,A583,'Transaction data'!$M$2:$M$1921,B583,'Transaction data'!$Q$2:$Q$1921,C583,'Transaction data'!$S$2:$S$1921,D583,'Transaction data'!$T$2:$T$1921,E583)</f>
        <v>293300</v>
      </c>
      <c r="H583" s="6">
        <f t="shared" si="1"/>
        <v>-171100</v>
      </c>
    </row>
    <row r="584">
      <c r="A584" s="3" t="s">
        <v>25</v>
      </c>
      <c r="B584" s="3" t="s">
        <v>24</v>
      </c>
      <c r="C584" s="3" t="s">
        <v>19</v>
      </c>
      <c r="D584" s="3" t="s">
        <v>10</v>
      </c>
      <c r="E584" s="3" t="s">
        <v>13</v>
      </c>
      <c r="F584" s="3">
        <v>259100.0</v>
      </c>
      <c r="G584" s="6">
        <f>Sumifs('Transaction data'!$C$2:$C$1921,'Transaction data'!$I$2:$I$1921,A584,'Transaction data'!$M$2:$M$1921,B584,'Transaction data'!$Q$2:$Q$1921,C584,'Transaction data'!$S$2:$S$1921,D584,'Transaction data'!$T$2:$T$1921,E584)</f>
        <v>368300</v>
      </c>
      <c r="H584" s="6">
        <f t="shared" si="1"/>
        <v>-109200</v>
      </c>
    </row>
    <row r="585">
      <c r="A585" s="3" t="s">
        <v>25</v>
      </c>
      <c r="B585" s="3" t="s">
        <v>24</v>
      </c>
      <c r="C585" s="3" t="s">
        <v>19</v>
      </c>
      <c r="D585" s="3" t="s">
        <v>10</v>
      </c>
      <c r="E585" s="3" t="s">
        <v>14</v>
      </c>
      <c r="F585" s="3">
        <v>210800.0</v>
      </c>
      <c r="G585" s="6">
        <f>Sumifs('Transaction data'!$C$2:$C$1921,'Transaction data'!$I$2:$I$1921,A585,'Transaction data'!$M$2:$M$1921,B585,'Transaction data'!$Q$2:$Q$1921,C585,'Transaction data'!$S$2:$S$1921,D585,'Transaction data'!$T$2:$T$1921,E585)</f>
        <v>272400</v>
      </c>
      <c r="H585" s="6">
        <f t="shared" si="1"/>
        <v>-61600</v>
      </c>
    </row>
    <row r="586">
      <c r="A586" s="3" t="s">
        <v>25</v>
      </c>
      <c r="B586" s="3" t="s">
        <v>24</v>
      </c>
      <c r="C586" s="3" t="s">
        <v>19</v>
      </c>
      <c r="D586" s="3" t="s">
        <v>10</v>
      </c>
      <c r="E586" s="3" t="s">
        <v>15</v>
      </c>
      <c r="F586" s="3">
        <v>225300.0</v>
      </c>
      <c r="G586" s="6">
        <f>Sumifs('Transaction data'!$C$2:$C$1921,'Transaction data'!$I$2:$I$1921,A586,'Transaction data'!$M$2:$M$1921,B586,'Transaction data'!$Q$2:$Q$1921,C586,'Transaction data'!$S$2:$S$1921,D586,'Transaction data'!$T$2:$T$1921,E586)</f>
        <v>180900</v>
      </c>
      <c r="H586" s="6">
        <f t="shared" si="1"/>
        <v>44400</v>
      </c>
    </row>
    <row r="587">
      <c r="A587" s="3" t="s">
        <v>25</v>
      </c>
      <c r="B587" s="3" t="s">
        <v>24</v>
      </c>
      <c r="C587" s="3" t="s">
        <v>19</v>
      </c>
      <c r="D587" s="3" t="s">
        <v>16</v>
      </c>
      <c r="E587" s="3" t="s">
        <v>11</v>
      </c>
      <c r="F587" s="3">
        <v>171600.0</v>
      </c>
      <c r="G587" s="6">
        <f>Sumifs('Transaction data'!$C$2:$C$1921,'Transaction data'!$I$2:$I$1921,A587,'Transaction data'!$M$2:$M$1921,B587,'Transaction data'!$Q$2:$Q$1921,C587,'Transaction data'!$S$2:$S$1921,D587,'Transaction data'!$T$2:$T$1921,E587)</f>
        <v>114900</v>
      </c>
      <c r="H587" s="6">
        <f t="shared" si="1"/>
        <v>56700</v>
      </c>
    </row>
    <row r="588">
      <c r="A588" s="3" t="s">
        <v>25</v>
      </c>
      <c r="B588" s="3" t="s">
        <v>24</v>
      </c>
      <c r="C588" s="3" t="s">
        <v>19</v>
      </c>
      <c r="D588" s="3" t="s">
        <v>16</v>
      </c>
      <c r="E588" s="3" t="s">
        <v>12</v>
      </c>
      <c r="F588" s="3">
        <v>343500.0</v>
      </c>
      <c r="G588" s="6">
        <f>Sumifs('Transaction data'!$C$2:$C$1921,'Transaction data'!$I$2:$I$1921,A588,'Transaction data'!$M$2:$M$1921,B588,'Transaction data'!$Q$2:$Q$1921,C588,'Transaction data'!$S$2:$S$1921,D588,'Transaction data'!$T$2:$T$1921,E588)</f>
        <v>152600</v>
      </c>
      <c r="H588" s="6">
        <f t="shared" si="1"/>
        <v>190900</v>
      </c>
    </row>
    <row r="589">
      <c r="A589" s="3" t="s">
        <v>25</v>
      </c>
      <c r="B589" s="3" t="s">
        <v>24</v>
      </c>
      <c r="C589" s="3" t="s">
        <v>19</v>
      </c>
      <c r="D589" s="3" t="s">
        <v>16</v>
      </c>
      <c r="E589" s="3" t="s">
        <v>13</v>
      </c>
      <c r="F589" s="3">
        <v>222100.0</v>
      </c>
      <c r="G589" s="6">
        <f>Sumifs('Transaction data'!$C$2:$C$1921,'Transaction data'!$I$2:$I$1921,A589,'Transaction data'!$M$2:$M$1921,B589,'Transaction data'!$Q$2:$Q$1921,C589,'Transaction data'!$S$2:$S$1921,D589,'Transaction data'!$T$2:$T$1921,E589)</f>
        <v>362400</v>
      </c>
      <c r="H589" s="6">
        <f t="shared" si="1"/>
        <v>-140300</v>
      </c>
    </row>
    <row r="590">
      <c r="A590" s="3" t="s">
        <v>25</v>
      </c>
      <c r="B590" s="3" t="s">
        <v>24</v>
      </c>
      <c r="C590" s="3" t="s">
        <v>19</v>
      </c>
      <c r="D590" s="3" t="s">
        <v>16</v>
      </c>
      <c r="E590" s="3" t="s">
        <v>14</v>
      </c>
      <c r="F590" s="3">
        <v>263400.0</v>
      </c>
      <c r="G590" s="6">
        <f>Sumifs('Transaction data'!$C$2:$C$1921,'Transaction data'!$I$2:$I$1921,A590,'Transaction data'!$M$2:$M$1921,B590,'Transaction data'!$Q$2:$Q$1921,C590,'Transaction data'!$S$2:$S$1921,D590,'Transaction data'!$T$2:$T$1921,E590)</f>
        <v>246800</v>
      </c>
      <c r="H590" s="6">
        <f t="shared" si="1"/>
        <v>16600</v>
      </c>
    </row>
    <row r="591">
      <c r="A591" s="3" t="s">
        <v>25</v>
      </c>
      <c r="B591" s="3" t="s">
        <v>24</v>
      </c>
      <c r="C591" s="3" t="s">
        <v>19</v>
      </c>
      <c r="D591" s="3" t="s">
        <v>16</v>
      </c>
      <c r="E591" s="3" t="s">
        <v>15</v>
      </c>
      <c r="F591" s="3">
        <v>126500.0</v>
      </c>
      <c r="G591" s="6">
        <f>Sumifs('Transaction data'!$C$2:$C$1921,'Transaction data'!$I$2:$I$1921,A591,'Transaction data'!$M$2:$M$1921,B591,'Transaction data'!$Q$2:$Q$1921,C591,'Transaction data'!$S$2:$S$1921,D591,'Transaction data'!$T$2:$T$1921,E591)</f>
        <v>311000</v>
      </c>
      <c r="H591" s="6">
        <f t="shared" si="1"/>
        <v>-184500</v>
      </c>
    </row>
    <row r="592">
      <c r="A592" s="3" t="s">
        <v>25</v>
      </c>
      <c r="B592" s="3" t="s">
        <v>24</v>
      </c>
      <c r="C592" s="3" t="s">
        <v>19</v>
      </c>
      <c r="D592" s="3" t="s">
        <v>17</v>
      </c>
      <c r="E592" s="3" t="s">
        <v>11</v>
      </c>
      <c r="F592" s="3">
        <v>338700.0</v>
      </c>
      <c r="G592" s="6">
        <f>Sumifs('Transaction data'!$C$2:$C$1921,'Transaction data'!$I$2:$I$1921,A592,'Transaction data'!$M$2:$M$1921,B592,'Transaction data'!$Q$2:$Q$1921,C592,'Transaction data'!$S$2:$S$1921,D592,'Transaction data'!$T$2:$T$1921,E592)</f>
        <v>170600</v>
      </c>
      <c r="H592" s="6">
        <f t="shared" si="1"/>
        <v>168100</v>
      </c>
    </row>
    <row r="593">
      <c r="A593" s="3" t="s">
        <v>25</v>
      </c>
      <c r="B593" s="3" t="s">
        <v>24</v>
      </c>
      <c r="C593" s="3" t="s">
        <v>19</v>
      </c>
      <c r="D593" s="3" t="s">
        <v>17</v>
      </c>
      <c r="E593" s="3" t="s">
        <v>12</v>
      </c>
      <c r="F593" s="3">
        <v>108100.0</v>
      </c>
      <c r="G593" s="6">
        <f>Sumifs('Transaction data'!$C$2:$C$1921,'Transaction data'!$I$2:$I$1921,A593,'Transaction data'!$M$2:$M$1921,B593,'Transaction data'!$Q$2:$Q$1921,C593,'Transaction data'!$S$2:$S$1921,D593,'Transaction data'!$T$2:$T$1921,E593)</f>
        <v>337100</v>
      </c>
      <c r="H593" s="6">
        <f t="shared" si="1"/>
        <v>-229000</v>
      </c>
    </row>
    <row r="594">
      <c r="A594" s="3" t="s">
        <v>25</v>
      </c>
      <c r="B594" s="3" t="s">
        <v>24</v>
      </c>
      <c r="C594" s="3" t="s">
        <v>19</v>
      </c>
      <c r="D594" s="3" t="s">
        <v>17</v>
      </c>
      <c r="E594" s="3" t="s">
        <v>13</v>
      </c>
      <c r="F594" s="3">
        <v>195200.0</v>
      </c>
      <c r="G594" s="6">
        <f>Sumifs('Transaction data'!$C$2:$C$1921,'Transaction data'!$I$2:$I$1921,A594,'Transaction data'!$M$2:$M$1921,B594,'Transaction data'!$Q$2:$Q$1921,C594,'Transaction data'!$S$2:$S$1921,D594,'Transaction data'!$T$2:$T$1921,E594)</f>
        <v>104600</v>
      </c>
      <c r="H594" s="6">
        <f t="shared" si="1"/>
        <v>90600</v>
      </c>
    </row>
    <row r="595">
      <c r="A595" s="3" t="s">
        <v>25</v>
      </c>
      <c r="B595" s="3" t="s">
        <v>24</v>
      </c>
      <c r="C595" s="3" t="s">
        <v>19</v>
      </c>
      <c r="D595" s="3" t="s">
        <v>17</v>
      </c>
      <c r="E595" s="3" t="s">
        <v>14</v>
      </c>
      <c r="F595" s="3">
        <v>133900.0</v>
      </c>
      <c r="G595" s="6">
        <f>Sumifs('Transaction data'!$C$2:$C$1921,'Transaction data'!$I$2:$I$1921,A595,'Transaction data'!$M$2:$M$1921,B595,'Transaction data'!$Q$2:$Q$1921,C595,'Transaction data'!$S$2:$S$1921,D595,'Transaction data'!$T$2:$T$1921,E595)</f>
        <v>328500</v>
      </c>
      <c r="H595" s="6">
        <f t="shared" si="1"/>
        <v>-194600</v>
      </c>
    </row>
    <row r="596">
      <c r="A596" s="3" t="s">
        <v>25</v>
      </c>
      <c r="B596" s="3" t="s">
        <v>24</v>
      </c>
      <c r="C596" s="3" t="s">
        <v>19</v>
      </c>
      <c r="D596" s="3" t="s">
        <v>17</v>
      </c>
      <c r="E596" s="3" t="s">
        <v>15</v>
      </c>
      <c r="F596" s="3">
        <v>183300.0</v>
      </c>
      <c r="G596" s="6">
        <f>Sumifs('Transaction data'!$C$2:$C$1921,'Transaction data'!$I$2:$I$1921,A596,'Transaction data'!$M$2:$M$1921,B596,'Transaction data'!$Q$2:$Q$1921,C596,'Transaction data'!$S$2:$S$1921,D596,'Transaction data'!$T$2:$T$1921,E596)</f>
        <v>272900</v>
      </c>
      <c r="H596" s="6">
        <f t="shared" si="1"/>
        <v>-89600</v>
      </c>
    </row>
    <row r="597">
      <c r="A597" s="3" t="s">
        <v>25</v>
      </c>
      <c r="B597" s="3" t="s">
        <v>24</v>
      </c>
      <c r="C597" s="3" t="s">
        <v>19</v>
      </c>
      <c r="D597" s="3" t="s">
        <v>18</v>
      </c>
      <c r="E597" s="3" t="s">
        <v>11</v>
      </c>
      <c r="F597" s="3">
        <v>296100.0</v>
      </c>
      <c r="G597" s="6">
        <f>Sumifs('Transaction data'!$C$2:$C$1921,'Transaction data'!$I$2:$I$1921,A597,'Transaction data'!$M$2:$M$1921,B597,'Transaction data'!$Q$2:$Q$1921,C597,'Transaction data'!$S$2:$S$1921,D597,'Transaction data'!$T$2:$T$1921,E597)</f>
        <v>317600</v>
      </c>
      <c r="H597" s="6">
        <f t="shared" si="1"/>
        <v>-21500</v>
      </c>
    </row>
    <row r="598">
      <c r="A598" s="3" t="s">
        <v>25</v>
      </c>
      <c r="B598" s="3" t="s">
        <v>24</v>
      </c>
      <c r="C598" s="3" t="s">
        <v>19</v>
      </c>
      <c r="D598" s="3" t="s">
        <v>18</v>
      </c>
      <c r="E598" s="3" t="s">
        <v>12</v>
      </c>
      <c r="F598" s="3">
        <v>289200.0</v>
      </c>
      <c r="G598" s="6">
        <f>Sumifs('Transaction data'!$C$2:$C$1921,'Transaction data'!$I$2:$I$1921,A598,'Transaction data'!$M$2:$M$1921,B598,'Transaction data'!$Q$2:$Q$1921,C598,'Transaction data'!$S$2:$S$1921,D598,'Transaction data'!$T$2:$T$1921,E598)</f>
        <v>365800</v>
      </c>
      <c r="H598" s="6">
        <f t="shared" si="1"/>
        <v>-76600</v>
      </c>
    </row>
    <row r="599">
      <c r="A599" s="3" t="s">
        <v>25</v>
      </c>
      <c r="B599" s="3" t="s">
        <v>24</v>
      </c>
      <c r="C599" s="3" t="s">
        <v>19</v>
      </c>
      <c r="D599" s="3" t="s">
        <v>18</v>
      </c>
      <c r="E599" s="3" t="s">
        <v>13</v>
      </c>
      <c r="F599" s="3">
        <v>375400.0</v>
      </c>
      <c r="G599" s="6">
        <f>Sumifs('Transaction data'!$C$2:$C$1921,'Transaction data'!$I$2:$I$1921,A599,'Transaction data'!$M$2:$M$1921,B599,'Transaction data'!$Q$2:$Q$1921,C599,'Transaction data'!$S$2:$S$1921,D599,'Transaction data'!$T$2:$T$1921,E599)</f>
        <v>155300</v>
      </c>
      <c r="H599" s="6">
        <f t="shared" si="1"/>
        <v>220100</v>
      </c>
    </row>
    <row r="600">
      <c r="A600" s="3" t="s">
        <v>25</v>
      </c>
      <c r="B600" s="3" t="s">
        <v>24</v>
      </c>
      <c r="C600" s="3" t="s">
        <v>19</v>
      </c>
      <c r="D600" s="3" t="s">
        <v>18</v>
      </c>
      <c r="E600" s="3" t="s">
        <v>14</v>
      </c>
      <c r="F600" s="3">
        <v>332300.0</v>
      </c>
      <c r="G600" s="6">
        <f>Sumifs('Transaction data'!$C$2:$C$1921,'Transaction data'!$I$2:$I$1921,A600,'Transaction data'!$M$2:$M$1921,B600,'Transaction data'!$Q$2:$Q$1921,C600,'Transaction data'!$S$2:$S$1921,D600,'Transaction data'!$T$2:$T$1921,E600)</f>
        <v>295500</v>
      </c>
      <c r="H600" s="6">
        <f t="shared" si="1"/>
        <v>36800</v>
      </c>
    </row>
    <row r="601">
      <c r="A601" s="3" t="s">
        <v>25</v>
      </c>
      <c r="B601" s="3" t="s">
        <v>24</v>
      </c>
      <c r="C601" s="3" t="s">
        <v>19</v>
      </c>
      <c r="D601" s="3" t="s">
        <v>18</v>
      </c>
      <c r="E601" s="3" t="s">
        <v>15</v>
      </c>
      <c r="F601" s="3">
        <v>370000.0</v>
      </c>
      <c r="G601" s="6">
        <f>Sumifs('Transaction data'!$C$2:$C$1921,'Transaction data'!$I$2:$I$1921,A601,'Transaction data'!$M$2:$M$1921,B601,'Transaction data'!$Q$2:$Q$1921,C601,'Transaction data'!$S$2:$S$1921,D601,'Transaction data'!$T$2:$T$1921,E601)</f>
        <v>452700</v>
      </c>
      <c r="H601" s="6">
        <f t="shared" si="1"/>
        <v>-82700</v>
      </c>
    </row>
    <row r="602">
      <c r="A602" s="3" t="s">
        <v>25</v>
      </c>
      <c r="B602" s="3" t="s">
        <v>24</v>
      </c>
      <c r="C602" s="3" t="s">
        <v>20</v>
      </c>
      <c r="D602" s="3" t="s">
        <v>10</v>
      </c>
      <c r="E602" s="3" t="s">
        <v>11</v>
      </c>
      <c r="F602" s="3">
        <v>272200.0</v>
      </c>
      <c r="G602" s="6">
        <f>Sumifs('Transaction data'!$C$2:$C$1921,'Transaction data'!$I$2:$I$1921,A602,'Transaction data'!$M$2:$M$1921,B602,'Transaction data'!$Q$2:$Q$1921,C602,'Transaction data'!$S$2:$S$1921,D602,'Transaction data'!$T$2:$T$1921,E602)</f>
        <v>155200</v>
      </c>
      <c r="H602" s="6">
        <f t="shared" si="1"/>
        <v>117000</v>
      </c>
    </row>
    <row r="603">
      <c r="A603" s="3" t="s">
        <v>25</v>
      </c>
      <c r="B603" s="3" t="s">
        <v>24</v>
      </c>
      <c r="C603" s="3" t="s">
        <v>20</v>
      </c>
      <c r="D603" s="3" t="s">
        <v>10</v>
      </c>
      <c r="E603" s="3" t="s">
        <v>12</v>
      </c>
      <c r="F603" s="3">
        <v>314600.0</v>
      </c>
      <c r="G603" s="6">
        <f>Sumifs('Transaction data'!$C$2:$C$1921,'Transaction data'!$I$2:$I$1921,A603,'Transaction data'!$M$2:$M$1921,B603,'Transaction data'!$Q$2:$Q$1921,C603,'Transaction data'!$S$2:$S$1921,D603,'Transaction data'!$T$2:$T$1921,E603)</f>
        <v>260500</v>
      </c>
      <c r="H603" s="6">
        <f t="shared" si="1"/>
        <v>54100</v>
      </c>
    </row>
    <row r="604">
      <c r="A604" s="3" t="s">
        <v>25</v>
      </c>
      <c r="B604" s="3" t="s">
        <v>24</v>
      </c>
      <c r="C604" s="3" t="s">
        <v>20</v>
      </c>
      <c r="D604" s="3" t="s">
        <v>10</v>
      </c>
      <c r="E604" s="3" t="s">
        <v>13</v>
      </c>
      <c r="F604" s="3">
        <v>316100.0</v>
      </c>
      <c r="G604" s="6">
        <f>Sumifs('Transaction data'!$C$2:$C$1921,'Transaction data'!$I$2:$I$1921,A604,'Transaction data'!$M$2:$M$1921,B604,'Transaction data'!$Q$2:$Q$1921,C604,'Transaction data'!$S$2:$S$1921,D604,'Transaction data'!$T$2:$T$1921,E604)</f>
        <v>190600</v>
      </c>
      <c r="H604" s="6">
        <f t="shared" si="1"/>
        <v>125500</v>
      </c>
    </row>
    <row r="605">
      <c r="A605" s="3" t="s">
        <v>25</v>
      </c>
      <c r="B605" s="3" t="s">
        <v>24</v>
      </c>
      <c r="C605" s="3" t="s">
        <v>20</v>
      </c>
      <c r="D605" s="3" t="s">
        <v>10</v>
      </c>
      <c r="E605" s="3" t="s">
        <v>14</v>
      </c>
      <c r="F605" s="3">
        <v>200300.0</v>
      </c>
      <c r="G605" s="6">
        <f>Sumifs('Transaction data'!$C$2:$C$1921,'Transaction data'!$I$2:$I$1921,A605,'Transaction data'!$M$2:$M$1921,B605,'Transaction data'!$Q$2:$Q$1921,C605,'Transaction data'!$S$2:$S$1921,D605,'Transaction data'!$T$2:$T$1921,E605)</f>
        <v>289300</v>
      </c>
      <c r="H605" s="6">
        <f t="shared" si="1"/>
        <v>-89000</v>
      </c>
    </row>
    <row r="606">
      <c r="A606" s="3" t="s">
        <v>25</v>
      </c>
      <c r="B606" s="3" t="s">
        <v>24</v>
      </c>
      <c r="C606" s="3" t="s">
        <v>20</v>
      </c>
      <c r="D606" s="3" t="s">
        <v>10</v>
      </c>
      <c r="E606" s="3" t="s">
        <v>15</v>
      </c>
      <c r="F606" s="3">
        <v>229400.0</v>
      </c>
      <c r="G606" s="6">
        <f>Sumifs('Transaction data'!$C$2:$C$1921,'Transaction data'!$I$2:$I$1921,A606,'Transaction data'!$M$2:$M$1921,B606,'Transaction data'!$Q$2:$Q$1921,C606,'Transaction data'!$S$2:$S$1921,D606,'Transaction data'!$T$2:$T$1921,E606)</f>
        <v>617400</v>
      </c>
      <c r="H606" s="6">
        <f t="shared" si="1"/>
        <v>-388000</v>
      </c>
    </row>
    <row r="607">
      <c r="A607" s="3" t="s">
        <v>25</v>
      </c>
      <c r="B607" s="3" t="s">
        <v>24</v>
      </c>
      <c r="C607" s="3" t="s">
        <v>20</v>
      </c>
      <c r="D607" s="3" t="s">
        <v>16</v>
      </c>
      <c r="E607" s="3" t="s">
        <v>11</v>
      </c>
      <c r="F607" s="3">
        <v>312500.0</v>
      </c>
      <c r="G607" s="6">
        <f>Sumifs('Transaction data'!$C$2:$C$1921,'Transaction data'!$I$2:$I$1921,A607,'Transaction data'!$M$2:$M$1921,B607,'Transaction data'!$Q$2:$Q$1921,C607,'Transaction data'!$S$2:$S$1921,D607,'Transaction data'!$T$2:$T$1921,E607)</f>
        <v>145000</v>
      </c>
      <c r="H607" s="6">
        <f t="shared" si="1"/>
        <v>167500</v>
      </c>
    </row>
    <row r="608">
      <c r="A608" s="3" t="s">
        <v>25</v>
      </c>
      <c r="B608" s="3" t="s">
        <v>24</v>
      </c>
      <c r="C608" s="3" t="s">
        <v>20</v>
      </c>
      <c r="D608" s="3" t="s">
        <v>16</v>
      </c>
      <c r="E608" s="3" t="s">
        <v>12</v>
      </c>
      <c r="F608" s="3">
        <v>382000.0</v>
      </c>
      <c r="G608" s="6">
        <f>Sumifs('Transaction data'!$C$2:$C$1921,'Transaction data'!$I$2:$I$1921,A608,'Transaction data'!$M$2:$M$1921,B608,'Transaction data'!$Q$2:$Q$1921,C608,'Transaction data'!$S$2:$S$1921,D608,'Transaction data'!$T$2:$T$1921,E608)</f>
        <v>98100</v>
      </c>
      <c r="H608" s="6">
        <f t="shared" si="1"/>
        <v>283900</v>
      </c>
    </row>
    <row r="609">
      <c r="A609" s="3" t="s">
        <v>25</v>
      </c>
      <c r="B609" s="3" t="s">
        <v>24</v>
      </c>
      <c r="C609" s="3" t="s">
        <v>20</v>
      </c>
      <c r="D609" s="3" t="s">
        <v>16</v>
      </c>
      <c r="E609" s="3" t="s">
        <v>13</v>
      </c>
      <c r="F609" s="3">
        <v>362200.0</v>
      </c>
      <c r="G609" s="6">
        <f>Sumifs('Transaction data'!$C$2:$C$1921,'Transaction data'!$I$2:$I$1921,A609,'Transaction data'!$M$2:$M$1921,B609,'Transaction data'!$Q$2:$Q$1921,C609,'Transaction data'!$S$2:$S$1921,D609,'Transaction data'!$T$2:$T$1921,E609)</f>
        <v>344100</v>
      </c>
      <c r="H609" s="6">
        <f t="shared" si="1"/>
        <v>18100</v>
      </c>
    </row>
    <row r="610">
      <c r="A610" s="3" t="s">
        <v>25</v>
      </c>
      <c r="B610" s="3" t="s">
        <v>24</v>
      </c>
      <c r="C610" s="3" t="s">
        <v>20</v>
      </c>
      <c r="D610" s="3" t="s">
        <v>16</v>
      </c>
      <c r="E610" s="3" t="s">
        <v>14</v>
      </c>
      <c r="F610" s="3">
        <v>179400.0</v>
      </c>
      <c r="G610" s="6">
        <f>Sumifs('Transaction data'!$C$2:$C$1921,'Transaction data'!$I$2:$I$1921,A610,'Transaction data'!$M$2:$M$1921,B610,'Transaction data'!$Q$2:$Q$1921,C610,'Transaction data'!$S$2:$S$1921,D610,'Transaction data'!$T$2:$T$1921,E610)</f>
        <v>328700</v>
      </c>
      <c r="H610" s="6">
        <f t="shared" si="1"/>
        <v>-149300</v>
      </c>
    </row>
    <row r="611">
      <c r="A611" s="3" t="s">
        <v>25</v>
      </c>
      <c r="B611" s="3" t="s">
        <v>24</v>
      </c>
      <c r="C611" s="3" t="s">
        <v>20</v>
      </c>
      <c r="D611" s="3" t="s">
        <v>16</v>
      </c>
      <c r="E611" s="3" t="s">
        <v>15</v>
      </c>
      <c r="F611" s="3">
        <v>230900.0</v>
      </c>
      <c r="G611" s="6">
        <f>Sumifs('Transaction data'!$C$2:$C$1921,'Transaction data'!$I$2:$I$1921,A611,'Transaction data'!$M$2:$M$1921,B611,'Transaction data'!$Q$2:$Q$1921,C611,'Transaction data'!$S$2:$S$1921,D611,'Transaction data'!$T$2:$T$1921,E611)</f>
        <v>280900</v>
      </c>
      <c r="H611" s="6">
        <f t="shared" si="1"/>
        <v>-50000</v>
      </c>
    </row>
    <row r="612">
      <c r="A612" s="3" t="s">
        <v>25</v>
      </c>
      <c r="B612" s="3" t="s">
        <v>24</v>
      </c>
      <c r="C612" s="3" t="s">
        <v>20</v>
      </c>
      <c r="D612" s="3" t="s">
        <v>17</v>
      </c>
      <c r="E612" s="3" t="s">
        <v>11</v>
      </c>
      <c r="F612" s="3">
        <v>353100.0</v>
      </c>
      <c r="G612" s="6">
        <f>Sumifs('Transaction data'!$C$2:$C$1921,'Transaction data'!$I$2:$I$1921,A612,'Transaction data'!$M$2:$M$1921,B612,'Transaction data'!$Q$2:$Q$1921,C612,'Transaction data'!$S$2:$S$1921,D612,'Transaction data'!$T$2:$T$1921,E612)</f>
        <v>705200</v>
      </c>
      <c r="H612" s="6">
        <f t="shared" si="1"/>
        <v>-352100</v>
      </c>
    </row>
    <row r="613">
      <c r="A613" s="3" t="s">
        <v>25</v>
      </c>
      <c r="B613" s="3" t="s">
        <v>24</v>
      </c>
      <c r="C613" s="3" t="s">
        <v>20</v>
      </c>
      <c r="D613" s="3" t="s">
        <v>17</v>
      </c>
      <c r="E613" s="3" t="s">
        <v>12</v>
      </c>
      <c r="F613" s="3">
        <v>244300.0</v>
      </c>
      <c r="G613" s="6">
        <f>Sumifs('Transaction data'!$C$2:$C$1921,'Transaction data'!$I$2:$I$1921,A613,'Transaction data'!$M$2:$M$1921,B613,'Transaction data'!$Q$2:$Q$1921,C613,'Transaction data'!$S$2:$S$1921,D613,'Transaction data'!$T$2:$T$1921,E613)</f>
        <v>343900</v>
      </c>
      <c r="H613" s="6">
        <f t="shared" si="1"/>
        <v>-99600</v>
      </c>
    </row>
    <row r="614">
      <c r="A614" s="3" t="s">
        <v>25</v>
      </c>
      <c r="B614" s="3" t="s">
        <v>24</v>
      </c>
      <c r="C614" s="3" t="s">
        <v>20</v>
      </c>
      <c r="D614" s="3" t="s">
        <v>17</v>
      </c>
      <c r="E614" s="3" t="s">
        <v>13</v>
      </c>
      <c r="F614" s="3">
        <v>286000.0</v>
      </c>
      <c r="G614" s="6">
        <f>Sumifs('Transaction data'!$C$2:$C$1921,'Transaction data'!$I$2:$I$1921,A614,'Transaction data'!$M$2:$M$1921,B614,'Transaction data'!$Q$2:$Q$1921,C614,'Transaction data'!$S$2:$S$1921,D614,'Transaction data'!$T$2:$T$1921,E614)</f>
        <v>225500</v>
      </c>
      <c r="H614" s="6">
        <f t="shared" si="1"/>
        <v>60500</v>
      </c>
    </row>
    <row r="615">
      <c r="A615" s="3" t="s">
        <v>25</v>
      </c>
      <c r="B615" s="3" t="s">
        <v>24</v>
      </c>
      <c r="C615" s="3" t="s">
        <v>20</v>
      </c>
      <c r="D615" s="3" t="s">
        <v>17</v>
      </c>
      <c r="E615" s="3" t="s">
        <v>14</v>
      </c>
      <c r="F615" s="3">
        <v>242700.0</v>
      </c>
      <c r="G615" s="6">
        <f>Sumifs('Transaction data'!$C$2:$C$1921,'Transaction data'!$I$2:$I$1921,A615,'Transaction data'!$M$2:$M$1921,B615,'Transaction data'!$Q$2:$Q$1921,C615,'Transaction data'!$S$2:$S$1921,D615,'Transaction data'!$T$2:$T$1921,E615)</f>
        <v>500200</v>
      </c>
      <c r="H615" s="6">
        <f t="shared" si="1"/>
        <v>-257500</v>
      </c>
    </row>
    <row r="616">
      <c r="A616" s="3" t="s">
        <v>25</v>
      </c>
      <c r="B616" s="3" t="s">
        <v>24</v>
      </c>
      <c r="C616" s="3" t="s">
        <v>20</v>
      </c>
      <c r="D616" s="3" t="s">
        <v>17</v>
      </c>
      <c r="E616" s="3" t="s">
        <v>15</v>
      </c>
      <c r="F616" s="3">
        <v>289300.0</v>
      </c>
      <c r="G616" s="6">
        <f>Sumifs('Transaction data'!$C$2:$C$1921,'Transaction data'!$I$2:$I$1921,A616,'Transaction data'!$M$2:$M$1921,B616,'Transaction data'!$Q$2:$Q$1921,C616,'Transaction data'!$S$2:$S$1921,D616,'Transaction data'!$T$2:$T$1921,E616)</f>
        <v>296200</v>
      </c>
      <c r="H616" s="6">
        <f t="shared" si="1"/>
        <v>-6900</v>
      </c>
    </row>
    <row r="617">
      <c r="A617" s="3" t="s">
        <v>25</v>
      </c>
      <c r="B617" s="3" t="s">
        <v>24</v>
      </c>
      <c r="C617" s="3" t="s">
        <v>20</v>
      </c>
      <c r="D617" s="3" t="s">
        <v>18</v>
      </c>
      <c r="E617" s="3" t="s">
        <v>11</v>
      </c>
      <c r="F617" s="3">
        <v>397700.0</v>
      </c>
      <c r="G617" s="6">
        <f>Sumifs('Transaction data'!$C$2:$C$1921,'Transaction data'!$I$2:$I$1921,A617,'Transaction data'!$M$2:$M$1921,B617,'Transaction data'!$Q$2:$Q$1921,C617,'Transaction data'!$S$2:$S$1921,D617,'Transaction data'!$T$2:$T$1921,E617)</f>
        <v>158600</v>
      </c>
      <c r="H617" s="6">
        <f t="shared" si="1"/>
        <v>239100</v>
      </c>
    </row>
    <row r="618">
      <c r="A618" s="3" t="s">
        <v>25</v>
      </c>
      <c r="B618" s="3" t="s">
        <v>24</v>
      </c>
      <c r="C618" s="3" t="s">
        <v>20</v>
      </c>
      <c r="D618" s="3" t="s">
        <v>18</v>
      </c>
      <c r="E618" s="3" t="s">
        <v>12</v>
      </c>
      <c r="F618" s="3">
        <v>298900.0</v>
      </c>
      <c r="G618" s="6">
        <f>Sumifs('Transaction data'!$C$2:$C$1921,'Transaction data'!$I$2:$I$1921,A618,'Transaction data'!$M$2:$M$1921,B618,'Transaction data'!$Q$2:$Q$1921,C618,'Transaction data'!$S$2:$S$1921,D618,'Transaction data'!$T$2:$T$1921,E618)</f>
        <v>113600</v>
      </c>
      <c r="H618" s="6">
        <f t="shared" si="1"/>
        <v>185300</v>
      </c>
    </row>
    <row r="619">
      <c r="A619" s="3" t="s">
        <v>25</v>
      </c>
      <c r="B619" s="3" t="s">
        <v>24</v>
      </c>
      <c r="C619" s="3" t="s">
        <v>20</v>
      </c>
      <c r="D619" s="3" t="s">
        <v>18</v>
      </c>
      <c r="E619" s="3" t="s">
        <v>13</v>
      </c>
      <c r="F619" s="3">
        <v>134700.0</v>
      </c>
      <c r="G619" s="6">
        <f>Sumifs('Transaction data'!$C$2:$C$1921,'Transaction data'!$I$2:$I$1921,A619,'Transaction data'!$M$2:$M$1921,B619,'Transaction data'!$Q$2:$Q$1921,C619,'Transaction data'!$S$2:$S$1921,D619,'Transaction data'!$T$2:$T$1921,E619)</f>
        <v>405300</v>
      </c>
      <c r="H619" s="6">
        <f t="shared" si="1"/>
        <v>-270600</v>
      </c>
    </row>
    <row r="620">
      <c r="A620" s="3" t="s">
        <v>25</v>
      </c>
      <c r="B620" s="3" t="s">
        <v>24</v>
      </c>
      <c r="C620" s="3" t="s">
        <v>20</v>
      </c>
      <c r="D620" s="3" t="s">
        <v>18</v>
      </c>
      <c r="E620" s="3" t="s">
        <v>14</v>
      </c>
      <c r="F620" s="3">
        <v>326100.0</v>
      </c>
      <c r="G620" s="6">
        <f>Sumifs('Transaction data'!$C$2:$C$1921,'Transaction data'!$I$2:$I$1921,A620,'Transaction data'!$M$2:$M$1921,B620,'Transaction data'!$Q$2:$Q$1921,C620,'Transaction data'!$S$2:$S$1921,D620,'Transaction data'!$T$2:$T$1921,E620)</f>
        <v>196200</v>
      </c>
      <c r="H620" s="6">
        <f t="shared" si="1"/>
        <v>129900</v>
      </c>
    </row>
    <row r="621">
      <c r="A621" s="3" t="s">
        <v>25</v>
      </c>
      <c r="B621" s="3" t="s">
        <v>24</v>
      </c>
      <c r="C621" s="3" t="s">
        <v>20</v>
      </c>
      <c r="D621" s="3" t="s">
        <v>18</v>
      </c>
      <c r="E621" s="3" t="s">
        <v>15</v>
      </c>
      <c r="F621" s="3">
        <v>240000.0</v>
      </c>
      <c r="G621" s="6">
        <f>Sumifs('Transaction data'!$C$2:$C$1921,'Transaction data'!$I$2:$I$1921,A621,'Transaction data'!$M$2:$M$1921,B621,'Transaction data'!$Q$2:$Q$1921,C621,'Transaction data'!$S$2:$S$1921,D621,'Transaction data'!$T$2:$T$1921,E621)</f>
        <v>106700</v>
      </c>
      <c r="H621" s="6">
        <f t="shared" si="1"/>
        <v>133300</v>
      </c>
    </row>
    <row r="622">
      <c r="A622" s="3" t="s">
        <v>25</v>
      </c>
      <c r="B622" s="3" t="s">
        <v>24</v>
      </c>
      <c r="C622" s="3" t="s">
        <v>21</v>
      </c>
      <c r="D622" s="3" t="s">
        <v>10</v>
      </c>
      <c r="E622" s="3" t="s">
        <v>11</v>
      </c>
      <c r="F622" s="3">
        <v>247400.0</v>
      </c>
      <c r="G622" s="6">
        <f>Sumifs('Transaction data'!$C$2:$C$1921,'Transaction data'!$I$2:$I$1921,A622,'Transaction data'!$M$2:$M$1921,B622,'Transaction data'!$Q$2:$Q$1921,C622,'Transaction data'!$S$2:$S$1921,D622,'Transaction data'!$T$2:$T$1921,E622)</f>
        <v>272100</v>
      </c>
      <c r="H622" s="6">
        <f t="shared" si="1"/>
        <v>-24700</v>
      </c>
    </row>
    <row r="623">
      <c r="A623" s="3" t="s">
        <v>25</v>
      </c>
      <c r="B623" s="3" t="s">
        <v>24</v>
      </c>
      <c r="C623" s="3" t="s">
        <v>21</v>
      </c>
      <c r="D623" s="3" t="s">
        <v>10</v>
      </c>
      <c r="E623" s="3" t="s">
        <v>12</v>
      </c>
      <c r="F623" s="3">
        <v>325200.0</v>
      </c>
      <c r="G623" s="6">
        <f>Sumifs('Transaction data'!$C$2:$C$1921,'Transaction data'!$I$2:$I$1921,A623,'Transaction data'!$M$2:$M$1921,B623,'Transaction data'!$Q$2:$Q$1921,C623,'Transaction data'!$S$2:$S$1921,D623,'Transaction data'!$T$2:$T$1921,E623)</f>
        <v>249300</v>
      </c>
      <c r="H623" s="6">
        <f t="shared" si="1"/>
        <v>75900</v>
      </c>
    </row>
    <row r="624">
      <c r="A624" s="3" t="s">
        <v>25</v>
      </c>
      <c r="B624" s="3" t="s">
        <v>24</v>
      </c>
      <c r="C624" s="3" t="s">
        <v>21</v>
      </c>
      <c r="D624" s="3" t="s">
        <v>10</v>
      </c>
      <c r="E624" s="3" t="s">
        <v>13</v>
      </c>
      <c r="F624" s="3">
        <v>112900.0</v>
      </c>
      <c r="G624" s="6">
        <f>Sumifs('Transaction data'!$C$2:$C$1921,'Transaction data'!$I$2:$I$1921,A624,'Transaction data'!$M$2:$M$1921,B624,'Transaction data'!$Q$2:$Q$1921,C624,'Transaction data'!$S$2:$S$1921,D624,'Transaction data'!$T$2:$T$1921,E624)</f>
        <v>263900</v>
      </c>
      <c r="H624" s="6">
        <f t="shared" si="1"/>
        <v>-151000</v>
      </c>
    </row>
    <row r="625">
      <c r="A625" s="3" t="s">
        <v>25</v>
      </c>
      <c r="B625" s="3" t="s">
        <v>24</v>
      </c>
      <c r="C625" s="3" t="s">
        <v>21</v>
      </c>
      <c r="D625" s="3" t="s">
        <v>10</v>
      </c>
      <c r="E625" s="3" t="s">
        <v>14</v>
      </c>
      <c r="F625" s="3">
        <v>215500.0</v>
      </c>
      <c r="G625" s="6">
        <f>Sumifs('Transaction data'!$C$2:$C$1921,'Transaction data'!$I$2:$I$1921,A625,'Transaction data'!$M$2:$M$1921,B625,'Transaction data'!$Q$2:$Q$1921,C625,'Transaction data'!$S$2:$S$1921,D625,'Transaction data'!$T$2:$T$1921,E625)</f>
        <v>418100</v>
      </c>
      <c r="H625" s="6">
        <f t="shared" si="1"/>
        <v>-202600</v>
      </c>
    </row>
    <row r="626">
      <c r="A626" s="3" t="s">
        <v>25</v>
      </c>
      <c r="B626" s="3" t="s">
        <v>24</v>
      </c>
      <c r="C626" s="3" t="s">
        <v>21</v>
      </c>
      <c r="D626" s="3" t="s">
        <v>10</v>
      </c>
      <c r="E626" s="3" t="s">
        <v>15</v>
      </c>
      <c r="F626" s="3">
        <v>239000.0</v>
      </c>
      <c r="G626" s="6">
        <f>Sumifs('Transaction data'!$C$2:$C$1921,'Transaction data'!$I$2:$I$1921,A626,'Transaction data'!$M$2:$M$1921,B626,'Transaction data'!$Q$2:$Q$1921,C626,'Transaction data'!$S$2:$S$1921,D626,'Transaction data'!$T$2:$T$1921,E626)</f>
        <v>634000</v>
      </c>
      <c r="H626" s="6">
        <f t="shared" si="1"/>
        <v>-395000</v>
      </c>
    </row>
    <row r="627">
      <c r="A627" s="3" t="s">
        <v>25</v>
      </c>
      <c r="B627" s="3" t="s">
        <v>24</v>
      </c>
      <c r="C627" s="3" t="s">
        <v>21</v>
      </c>
      <c r="D627" s="3" t="s">
        <v>16</v>
      </c>
      <c r="E627" s="3" t="s">
        <v>11</v>
      </c>
      <c r="F627" s="3">
        <v>332700.0</v>
      </c>
      <c r="G627" s="6">
        <f>Sumifs('Transaction data'!$C$2:$C$1921,'Transaction data'!$I$2:$I$1921,A627,'Transaction data'!$M$2:$M$1921,B627,'Transaction data'!$Q$2:$Q$1921,C627,'Transaction data'!$S$2:$S$1921,D627,'Transaction data'!$T$2:$T$1921,E627)</f>
        <v>263200</v>
      </c>
      <c r="H627" s="6">
        <f t="shared" si="1"/>
        <v>69500</v>
      </c>
    </row>
    <row r="628">
      <c r="A628" s="3" t="s">
        <v>25</v>
      </c>
      <c r="B628" s="3" t="s">
        <v>24</v>
      </c>
      <c r="C628" s="3" t="s">
        <v>21</v>
      </c>
      <c r="D628" s="3" t="s">
        <v>16</v>
      </c>
      <c r="E628" s="3" t="s">
        <v>12</v>
      </c>
      <c r="F628" s="3">
        <v>156100.0</v>
      </c>
      <c r="G628" s="6">
        <f>Sumifs('Transaction data'!$C$2:$C$1921,'Transaction data'!$I$2:$I$1921,A628,'Transaction data'!$M$2:$M$1921,B628,'Transaction data'!$Q$2:$Q$1921,C628,'Transaction data'!$S$2:$S$1921,D628,'Transaction data'!$T$2:$T$1921,E628)</f>
        <v>326000</v>
      </c>
      <c r="H628" s="6">
        <f t="shared" si="1"/>
        <v>-169900</v>
      </c>
    </row>
    <row r="629">
      <c r="A629" s="3" t="s">
        <v>25</v>
      </c>
      <c r="B629" s="3" t="s">
        <v>24</v>
      </c>
      <c r="C629" s="3" t="s">
        <v>21</v>
      </c>
      <c r="D629" s="3" t="s">
        <v>16</v>
      </c>
      <c r="E629" s="3" t="s">
        <v>13</v>
      </c>
      <c r="F629" s="3">
        <v>222600.0</v>
      </c>
      <c r="G629" s="6">
        <f>Sumifs('Transaction data'!$C$2:$C$1921,'Transaction data'!$I$2:$I$1921,A629,'Transaction data'!$M$2:$M$1921,B629,'Transaction data'!$Q$2:$Q$1921,C629,'Transaction data'!$S$2:$S$1921,D629,'Transaction data'!$T$2:$T$1921,E629)</f>
        <v>195400</v>
      </c>
      <c r="H629" s="6">
        <f t="shared" si="1"/>
        <v>27200</v>
      </c>
    </row>
    <row r="630">
      <c r="A630" s="3" t="s">
        <v>25</v>
      </c>
      <c r="B630" s="3" t="s">
        <v>24</v>
      </c>
      <c r="C630" s="3" t="s">
        <v>21</v>
      </c>
      <c r="D630" s="3" t="s">
        <v>16</v>
      </c>
      <c r="E630" s="3" t="s">
        <v>14</v>
      </c>
      <c r="F630" s="3">
        <v>136700.0</v>
      </c>
      <c r="G630" s="6">
        <f>Sumifs('Transaction data'!$C$2:$C$1921,'Transaction data'!$I$2:$I$1921,A630,'Transaction data'!$M$2:$M$1921,B630,'Transaction data'!$Q$2:$Q$1921,C630,'Transaction data'!$S$2:$S$1921,D630,'Transaction data'!$T$2:$T$1921,E630)</f>
        <v>337900</v>
      </c>
      <c r="H630" s="6">
        <f t="shared" si="1"/>
        <v>-201200</v>
      </c>
    </row>
    <row r="631">
      <c r="A631" s="3" t="s">
        <v>25</v>
      </c>
      <c r="B631" s="3" t="s">
        <v>24</v>
      </c>
      <c r="C631" s="3" t="s">
        <v>21</v>
      </c>
      <c r="D631" s="3" t="s">
        <v>16</v>
      </c>
      <c r="E631" s="3" t="s">
        <v>15</v>
      </c>
      <c r="F631" s="3">
        <v>312600.0</v>
      </c>
      <c r="G631" s="6">
        <f>Sumifs('Transaction data'!$C$2:$C$1921,'Transaction data'!$I$2:$I$1921,A631,'Transaction data'!$M$2:$M$1921,B631,'Transaction data'!$Q$2:$Q$1921,C631,'Transaction data'!$S$2:$S$1921,D631,'Transaction data'!$T$2:$T$1921,E631)</f>
        <v>168900</v>
      </c>
      <c r="H631" s="6">
        <f t="shared" si="1"/>
        <v>143700</v>
      </c>
    </row>
    <row r="632">
      <c r="A632" s="3" t="s">
        <v>25</v>
      </c>
      <c r="B632" s="3" t="s">
        <v>24</v>
      </c>
      <c r="C632" s="3" t="s">
        <v>21</v>
      </c>
      <c r="D632" s="3" t="s">
        <v>17</v>
      </c>
      <c r="E632" s="3" t="s">
        <v>11</v>
      </c>
      <c r="F632" s="3">
        <v>310200.0</v>
      </c>
      <c r="G632" s="6">
        <f>Sumifs('Transaction data'!$C$2:$C$1921,'Transaction data'!$I$2:$I$1921,A632,'Transaction data'!$M$2:$M$1921,B632,'Transaction data'!$Q$2:$Q$1921,C632,'Transaction data'!$S$2:$S$1921,D632,'Transaction data'!$T$2:$T$1921,E632)</f>
        <v>398200</v>
      </c>
      <c r="H632" s="6">
        <f t="shared" si="1"/>
        <v>-88000</v>
      </c>
    </row>
    <row r="633">
      <c r="A633" s="3" t="s">
        <v>25</v>
      </c>
      <c r="B633" s="3" t="s">
        <v>24</v>
      </c>
      <c r="C633" s="3" t="s">
        <v>21</v>
      </c>
      <c r="D633" s="3" t="s">
        <v>17</v>
      </c>
      <c r="E633" s="3" t="s">
        <v>12</v>
      </c>
      <c r="F633" s="3">
        <v>149600.0</v>
      </c>
      <c r="G633" s="6">
        <f>Sumifs('Transaction data'!$C$2:$C$1921,'Transaction data'!$I$2:$I$1921,A633,'Transaction data'!$M$2:$M$1921,B633,'Transaction data'!$Q$2:$Q$1921,C633,'Transaction data'!$S$2:$S$1921,D633,'Transaction data'!$T$2:$T$1921,E633)</f>
        <v>194000</v>
      </c>
      <c r="H633" s="6">
        <f t="shared" si="1"/>
        <v>-44400</v>
      </c>
    </row>
    <row r="634">
      <c r="A634" s="3" t="s">
        <v>25</v>
      </c>
      <c r="B634" s="3" t="s">
        <v>24</v>
      </c>
      <c r="C634" s="3" t="s">
        <v>21</v>
      </c>
      <c r="D634" s="3" t="s">
        <v>17</v>
      </c>
      <c r="E634" s="3" t="s">
        <v>13</v>
      </c>
      <c r="F634" s="3">
        <v>313400.0</v>
      </c>
      <c r="G634" s="6">
        <f>Sumifs('Transaction data'!$C$2:$C$1921,'Transaction data'!$I$2:$I$1921,A634,'Transaction data'!$M$2:$M$1921,B634,'Transaction data'!$Q$2:$Q$1921,C634,'Transaction data'!$S$2:$S$1921,D634,'Transaction data'!$T$2:$T$1921,E634)</f>
        <v>282200</v>
      </c>
      <c r="H634" s="6">
        <f t="shared" si="1"/>
        <v>31200</v>
      </c>
    </row>
    <row r="635">
      <c r="A635" s="3" t="s">
        <v>25</v>
      </c>
      <c r="B635" s="3" t="s">
        <v>24</v>
      </c>
      <c r="C635" s="3" t="s">
        <v>21</v>
      </c>
      <c r="D635" s="3" t="s">
        <v>17</v>
      </c>
      <c r="E635" s="3" t="s">
        <v>14</v>
      </c>
      <c r="F635" s="3">
        <v>134000.0</v>
      </c>
      <c r="G635" s="6">
        <f>Sumifs('Transaction data'!$C$2:$C$1921,'Transaction data'!$I$2:$I$1921,A635,'Transaction data'!$M$2:$M$1921,B635,'Transaction data'!$Q$2:$Q$1921,C635,'Transaction data'!$S$2:$S$1921,D635,'Transaction data'!$T$2:$T$1921,E635)</f>
        <v>130800</v>
      </c>
      <c r="H635" s="6">
        <f t="shared" si="1"/>
        <v>3200</v>
      </c>
    </row>
    <row r="636">
      <c r="A636" s="3" t="s">
        <v>25</v>
      </c>
      <c r="B636" s="3" t="s">
        <v>24</v>
      </c>
      <c r="C636" s="3" t="s">
        <v>21</v>
      </c>
      <c r="D636" s="3" t="s">
        <v>17</v>
      </c>
      <c r="E636" s="3" t="s">
        <v>15</v>
      </c>
      <c r="F636" s="3">
        <v>141500.0</v>
      </c>
      <c r="G636" s="6">
        <f>Sumifs('Transaction data'!$C$2:$C$1921,'Transaction data'!$I$2:$I$1921,A636,'Transaction data'!$M$2:$M$1921,B636,'Transaction data'!$Q$2:$Q$1921,C636,'Transaction data'!$S$2:$S$1921,D636,'Transaction data'!$T$2:$T$1921,E636)</f>
        <v>150500</v>
      </c>
      <c r="H636" s="6">
        <f t="shared" si="1"/>
        <v>-9000</v>
      </c>
    </row>
    <row r="637">
      <c r="A637" s="3" t="s">
        <v>25</v>
      </c>
      <c r="B637" s="3" t="s">
        <v>24</v>
      </c>
      <c r="C637" s="3" t="s">
        <v>21</v>
      </c>
      <c r="D637" s="3" t="s">
        <v>18</v>
      </c>
      <c r="E637" s="3" t="s">
        <v>11</v>
      </c>
      <c r="F637" s="3">
        <v>315900.0</v>
      </c>
      <c r="G637" s="6">
        <f>Sumifs('Transaction data'!$C$2:$C$1921,'Transaction data'!$I$2:$I$1921,A637,'Transaction data'!$M$2:$M$1921,B637,'Transaction data'!$Q$2:$Q$1921,C637,'Transaction data'!$S$2:$S$1921,D637,'Transaction data'!$T$2:$T$1921,E637)</f>
        <v>429900</v>
      </c>
      <c r="H637" s="6">
        <f t="shared" si="1"/>
        <v>-114000</v>
      </c>
    </row>
    <row r="638">
      <c r="A638" s="3" t="s">
        <v>25</v>
      </c>
      <c r="B638" s="3" t="s">
        <v>24</v>
      </c>
      <c r="C638" s="3" t="s">
        <v>21</v>
      </c>
      <c r="D638" s="3" t="s">
        <v>18</v>
      </c>
      <c r="E638" s="3" t="s">
        <v>12</v>
      </c>
      <c r="F638" s="3">
        <v>194900.0</v>
      </c>
      <c r="G638" s="6">
        <f>Sumifs('Transaction data'!$C$2:$C$1921,'Transaction data'!$I$2:$I$1921,A638,'Transaction data'!$M$2:$M$1921,B638,'Transaction data'!$Q$2:$Q$1921,C638,'Transaction data'!$S$2:$S$1921,D638,'Transaction data'!$T$2:$T$1921,E638)</f>
        <v>481200</v>
      </c>
      <c r="H638" s="6">
        <f t="shared" si="1"/>
        <v>-286300</v>
      </c>
    </row>
    <row r="639">
      <c r="A639" s="3" t="s">
        <v>25</v>
      </c>
      <c r="B639" s="3" t="s">
        <v>24</v>
      </c>
      <c r="C639" s="3" t="s">
        <v>21</v>
      </c>
      <c r="D639" s="3" t="s">
        <v>18</v>
      </c>
      <c r="E639" s="3" t="s">
        <v>13</v>
      </c>
      <c r="F639" s="3">
        <v>295200.0</v>
      </c>
      <c r="G639" s="6">
        <f>Sumifs('Transaction data'!$C$2:$C$1921,'Transaction data'!$I$2:$I$1921,A639,'Transaction data'!$M$2:$M$1921,B639,'Transaction data'!$Q$2:$Q$1921,C639,'Transaction data'!$S$2:$S$1921,D639,'Transaction data'!$T$2:$T$1921,E639)</f>
        <v>132500</v>
      </c>
      <c r="H639" s="6">
        <f t="shared" si="1"/>
        <v>162700</v>
      </c>
    </row>
    <row r="640">
      <c r="A640" s="3" t="s">
        <v>25</v>
      </c>
      <c r="B640" s="3" t="s">
        <v>24</v>
      </c>
      <c r="C640" s="3" t="s">
        <v>21</v>
      </c>
      <c r="D640" s="3" t="s">
        <v>18</v>
      </c>
      <c r="E640" s="3" t="s">
        <v>14</v>
      </c>
      <c r="F640" s="3">
        <v>116500.0</v>
      </c>
      <c r="G640" s="6">
        <f>Sumifs('Transaction data'!$C$2:$C$1921,'Transaction data'!$I$2:$I$1921,A640,'Transaction data'!$M$2:$M$1921,B640,'Transaction data'!$Q$2:$Q$1921,C640,'Transaction data'!$S$2:$S$1921,D640,'Transaction data'!$T$2:$T$1921,E640)</f>
        <v>145500</v>
      </c>
      <c r="H640" s="6">
        <f t="shared" si="1"/>
        <v>-29000</v>
      </c>
    </row>
    <row r="641">
      <c r="A641" s="3" t="s">
        <v>25</v>
      </c>
      <c r="B641" s="3" t="s">
        <v>24</v>
      </c>
      <c r="C641" s="3" t="s">
        <v>21</v>
      </c>
      <c r="D641" s="3" t="s">
        <v>18</v>
      </c>
      <c r="E641" s="3" t="s">
        <v>15</v>
      </c>
      <c r="F641" s="3">
        <v>386800.0</v>
      </c>
      <c r="G641" s="6">
        <f>Sumifs('Transaction data'!$C$2:$C$1921,'Transaction data'!$I$2:$I$1921,A641,'Transaction data'!$M$2:$M$1921,B641,'Transaction data'!$Q$2:$Q$1921,C641,'Transaction data'!$S$2:$S$1921,D641,'Transaction data'!$T$2:$T$1921,E641)</f>
        <v>315300</v>
      </c>
      <c r="H641" s="6">
        <f t="shared" si="1"/>
        <v>71500</v>
      </c>
    </row>
    <row r="642">
      <c r="A642" s="3" t="s">
        <v>26</v>
      </c>
      <c r="B642" s="3" t="s">
        <v>8</v>
      </c>
      <c r="C642" s="3" t="s">
        <v>9</v>
      </c>
      <c r="D642" s="3" t="s">
        <v>10</v>
      </c>
      <c r="E642" s="3" t="s">
        <v>11</v>
      </c>
      <c r="F642" s="3">
        <v>222300.0</v>
      </c>
      <c r="G642" s="6">
        <f>Sumifs('Transaction data'!$C$2:$C$1921,'Transaction data'!$I$2:$I$1921,A642,'Transaction data'!$M$2:$M$1921,B642,'Transaction data'!$Q$2:$Q$1921,C642,'Transaction data'!$S$2:$S$1921,D642,'Transaction data'!$T$2:$T$1921,E642)</f>
        <v>419000</v>
      </c>
      <c r="H642" s="6">
        <f t="shared" si="1"/>
        <v>-196700</v>
      </c>
    </row>
    <row r="643">
      <c r="A643" s="3" t="s">
        <v>26</v>
      </c>
      <c r="B643" s="3" t="s">
        <v>8</v>
      </c>
      <c r="C643" s="3" t="s">
        <v>9</v>
      </c>
      <c r="D643" s="3" t="s">
        <v>10</v>
      </c>
      <c r="E643" s="3" t="s">
        <v>12</v>
      </c>
      <c r="F643" s="3">
        <v>174600.0</v>
      </c>
      <c r="G643" s="6">
        <f>Sumifs('Transaction data'!$C$2:$C$1921,'Transaction data'!$I$2:$I$1921,A643,'Transaction data'!$M$2:$M$1921,B643,'Transaction data'!$Q$2:$Q$1921,C643,'Transaction data'!$S$2:$S$1921,D643,'Transaction data'!$T$2:$T$1921,E643)</f>
        <v>456800</v>
      </c>
      <c r="H643" s="6">
        <f t="shared" si="1"/>
        <v>-282200</v>
      </c>
    </row>
    <row r="644">
      <c r="A644" s="3" t="s">
        <v>26</v>
      </c>
      <c r="B644" s="3" t="s">
        <v>8</v>
      </c>
      <c r="C644" s="3" t="s">
        <v>9</v>
      </c>
      <c r="D644" s="3" t="s">
        <v>10</v>
      </c>
      <c r="E644" s="3" t="s">
        <v>13</v>
      </c>
      <c r="F644" s="3">
        <v>145100.0</v>
      </c>
      <c r="G644" s="6">
        <f>Sumifs('Transaction data'!$C$2:$C$1921,'Transaction data'!$I$2:$I$1921,A644,'Transaction data'!$M$2:$M$1921,B644,'Transaction data'!$Q$2:$Q$1921,C644,'Transaction data'!$S$2:$S$1921,D644,'Transaction data'!$T$2:$T$1921,E644)</f>
        <v>265800</v>
      </c>
      <c r="H644" s="6">
        <f t="shared" si="1"/>
        <v>-120700</v>
      </c>
    </row>
    <row r="645">
      <c r="A645" s="3" t="s">
        <v>26</v>
      </c>
      <c r="B645" s="3" t="s">
        <v>8</v>
      </c>
      <c r="C645" s="3" t="s">
        <v>9</v>
      </c>
      <c r="D645" s="3" t="s">
        <v>10</v>
      </c>
      <c r="E645" s="3" t="s">
        <v>14</v>
      </c>
      <c r="F645" s="3">
        <v>129600.0</v>
      </c>
      <c r="G645" s="6">
        <f>Sumifs('Transaction data'!$C$2:$C$1921,'Transaction data'!$I$2:$I$1921,A645,'Transaction data'!$M$2:$M$1921,B645,'Transaction data'!$Q$2:$Q$1921,C645,'Transaction data'!$S$2:$S$1921,D645,'Transaction data'!$T$2:$T$1921,E645)</f>
        <v>229600</v>
      </c>
      <c r="H645" s="6">
        <f t="shared" si="1"/>
        <v>-100000</v>
      </c>
    </row>
    <row r="646">
      <c r="A646" s="3" t="s">
        <v>26</v>
      </c>
      <c r="B646" s="3" t="s">
        <v>8</v>
      </c>
      <c r="C646" s="3" t="s">
        <v>9</v>
      </c>
      <c r="D646" s="3" t="s">
        <v>10</v>
      </c>
      <c r="E646" s="3" t="s">
        <v>15</v>
      </c>
      <c r="F646" s="3">
        <v>374000.0</v>
      </c>
      <c r="G646" s="6">
        <f>Sumifs('Transaction data'!$C$2:$C$1921,'Transaction data'!$I$2:$I$1921,A646,'Transaction data'!$M$2:$M$1921,B646,'Transaction data'!$Q$2:$Q$1921,C646,'Transaction data'!$S$2:$S$1921,D646,'Transaction data'!$T$2:$T$1921,E646)</f>
        <v>347000</v>
      </c>
      <c r="H646" s="6">
        <f t="shared" si="1"/>
        <v>27000</v>
      </c>
    </row>
    <row r="647">
      <c r="A647" s="3" t="s">
        <v>26</v>
      </c>
      <c r="B647" s="3" t="s">
        <v>8</v>
      </c>
      <c r="C647" s="3" t="s">
        <v>9</v>
      </c>
      <c r="D647" s="3" t="s">
        <v>16</v>
      </c>
      <c r="E647" s="3" t="s">
        <v>11</v>
      </c>
      <c r="F647" s="3">
        <v>384800.0</v>
      </c>
      <c r="G647" s="6">
        <f>Sumifs('Transaction data'!$C$2:$C$1921,'Transaction data'!$I$2:$I$1921,A647,'Transaction data'!$M$2:$M$1921,B647,'Transaction data'!$Q$2:$Q$1921,C647,'Transaction data'!$S$2:$S$1921,D647,'Transaction data'!$T$2:$T$1921,E647)</f>
        <v>481900</v>
      </c>
      <c r="H647" s="6">
        <f t="shared" si="1"/>
        <v>-97100</v>
      </c>
    </row>
    <row r="648">
      <c r="A648" s="3" t="s">
        <v>26</v>
      </c>
      <c r="B648" s="3" t="s">
        <v>8</v>
      </c>
      <c r="C648" s="3" t="s">
        <v>9</v>
      </c>
      <c r="D648" s="3" t="s">
        <v>16</v>
      </c>
      <c r="E648" s="3" t="s">
        <v>12</v>
      </c>
      <c r="F648" s="3">
        <v>129300.0</v>
      </c>
      <c r="G648" s="6">
        <f>Sumifs('Transaction data'!$C$2:$C$1921,'Transaction data'!$I$2:$I$1921,A648,'Transaction data'!$M$2:$M$1921,B648,'Transaction data'!$Q$2:$Q$1921,C648,'Transaction data'!$S$2:$S$1921,D648,'Transaction data'!$T$2:$T$1921,E648)</f>
        <v>369000</v>
      </c>
      <c r="H648" s="6">
        <f t="shared" si="1"/>
        <v>-239700</v>
      </c>
    </row>
    <row r="649">
      <c r="A649" s="3" t="s">
        <v>26</v>
      </c>
      <c r="B649" s="3" t="s">
        <v>8</v>
      </c>
      <c r="C649" s="3" t="s">
        <v>9</v>
      </c>
      <c r="D649" s="3" t="s">
        <v>16</v>
      </c>
      <c r="E649" s="3" t="s">
        <v>13</v>
      </c>
      <c r="F649" s="3">
        <v>395800.0</v>
      </c>
      <c r="G649" s="6">
        <f>Sumifs('Transaction data'!$C$2:$C$1921,'Transaction data'!$I$2:$I$1921,A649,'Transaction data'!$M$2:$M$1921,B649,'Transaction data'!$Q$2:$Q$1921,C649,'Transaction data'!$S$2:$S$1921,D649,'Transaction data'!$T$2:$T$1921,E649)</f>
        <v>189300</v>
      </c>
      <c r="H649" s="6">
        <f t="shared" si="1"/>
        <v>206500</v>
      </c>
    </row>
    <row r="650">
      <c r="A650" s="3" t="s">
        <v>26</v>
      </c>
      <c r="B650" s="3" t="s">
        <v>8</v>
      </c>
      <c r="C650" s="3" t="s">
        <v>9</v>
      </c>
      <c r="D650" s="3" t="s">
        <v>16</v>
      </c>
      <c r="E650" s="3" t="s">
        <v>14</v>
      </c>
      <c r="F650" s="3">
        <v>395200.0</v>
      </c>
      <c r="G650" s="6">
        <f>Sumifs('Transaction data'!$C$2:$C$1921,'Transaction data'!$I$2:$I$1921,A650,'Transaction data'!$M$2:$M$1921,B650,'Transaction data'!$Q$2:$Q$1921,C650,'Transaction data'!$S$2:$S$1921,D650,'Transaction data'!$T$2:$T$1921,E650)</f>
        <v>113700</v>
      </c>
      <c r="H650" s="6">
        <f t="shared" si="1"/>
        <v>281500</v>
      </c>
    </row>
    <row r="651">
      <c r="A651" s="3" t="s">
        <v>26</v>
      </c>
      <c r="B651" s="3" t="s">
        <v>8</v>
      </c>
      <c r="C651" s="3" t="s">
        <v>9</v>
      </c>
      <c r="D651" s="3" t="s">
        <v>16</v>
      </c>
      <c r="E651" s="3" t="s">
        <v>15</v>
      </c>
      <c r="F651" s="3">
        <v>237800.0</v>
      </c>
      <c r="G651" s="6">
        <f>Sumifs('Transaction data'!$C$2:$C$1921,'Transaction data'!$I$2:$I$1921,A651,'Transaction data'!$M$2:$M$1921,B651,'Transaction data'!$Q$2:$Q$1921,C651,'Transaction data'!$S$2:$S$1921,D651,'Transaction data'!$T$2:$T$1921,E651)</f>
        <v>120300</v>
      </c>
      <c r="H651" s="6">
        <f t="shared" si="1"/>
        <v>117500</v>
      </c>
    </row>
    <row r="652">
      <c r="A652" s="3" t="s">
        <v>26</v>
      </c>
      <c r="B652" s="3" t="s">
        <v>8</v>
      </c>
      <c r="C652" s="3" t="s">
        <v>9</v>
      </c>
      <c r="D652" s="3" t="s">
        <v>17</v>
      </c>
      <c r="E652" s="3" t="s">
        <v>11</v>
      </c>
      <c r="F652" s="3">
        <v>337500.0</v>
      </c>
      <c r="G652" s="6">
        <f>Sumifs('Transaction data'!$C$2:$C$1921,'Transaction data'!$I$2:$I$1921,A652,'Transaction data'!$M$2:$M$1921,B652,'Transaction data'!$Q$2:$Q$1921,C652,'Transaction data'!$S$2:$S$1921,D652,'Transaction data'!$T$2:$T$1921,E652)</f>
        <v>342600</v>
      </c>
      <c r="H652" s="6">
        <f t="shared" si="1"/>
        <v>-5100</v>
      </c>
    </row>
    <row r="653">
      <c r="A653" s="3" t="s">
        <v>26</v>
      </c>
      <c r="B653" s="3" t="s">
        <v>8</v>
      </c>
      <c r="C653" s="3" t="s">
        <v>9</v>
      </c>
      <c r="D653" s="3" t="s">
        <v>17</v>
      </c>
      <c r="E653" s="3" t="s">
        <v>12</v>
      </c>
      <c r="F653" s="3">
        <v>255900.0</v>
      </c>
      <c r="G653" s="6">
        <f>Sumifs('Transaction data'!$C$2:$C$1921,'Transaction data'!$I$2:$I$1921,A653,'Transaction data'!$M$2:$M$1921,B653,'Transaction data'!$Q$2:$Q$1921,C653,'Transaction data'!$S$2:$S$1921,D653,'Transaction data'!$T$2:$T$1921,E653)</f>
        <v>176700</v>
      </c>
      <c r="H653" s="6">
        <f t="shared" si="1"/>
        <v>79200</v>
      </c>
    </row>
    <row r="654">
      <c r="A654" s="3" t="s">
        <v>26</v>
      </c>
      <c r="B654" s="3" t="s">
        <v>8</v>
      </c>
      <c r="C654" s="3" t="s">
        <v>9</v>
      </c>
      <c r="D654" s="3" t="s">
        <v>17</v>
      </c>
      <c r="E654" s="3" t="s">
        <v>13</v>
      </c>
      <c r="F654" s="3">
        <v>190200.0</v>
      </c>
      <c r="G654" s="6">
        <f>Sumifs('Transaction data'!$C$2:$C$1921,'Transaction data'!$I$2:$I$1921,A654,'Transaction data'!$M$2:$M$1921,B654,'Transaction data'!$Q$2:$Q$1921,C654,'Transaction data'!$S$2:$S$1921,D654,'Transaction data'!$T$2:$T$1921,E654)</f>
        <v>473300</v>
      </c>
      <c r="H654" s="6">
        <f t="shared" si="1"/>
        <v>-283100</v>
      </c>
    </row>
    <row r="655">
      <c r="A655" s="3" t="s">
        <v>26</v>
      </c>
      <c r="B655" s="3" t="s">
        <v>8</v>
      </c>
      <c r="C655" s="3" t="s">
        <v>9</v>
      </c>
      <c r="D655" s="3" t="s">
        <v>17</v>
      </c>
      <c r="E655" s="3" t="s">
        <v>14</v>
      </c>
      <c r="F655" s="3">
        <v>346300.0</v>
      </c>
      <c r="G655" s="6">
        <f>Sumifs('Transaction data'!$C$2:$C$1921,'Transaction data'!$I$2:$I$1921,A655,'Transaction data'!$M$2:$M$1921,B655,'Transaction data'!$Q$2:$Q$1921,C655,'Transaction data'!$S$2:$S$1921,D655,'Transaction data'!$T$2:$T$1921,E655)</f>
        <v>134900</v>
      </c>
      <c r="H655" s="6">
        <f t="shared" si="1"/>
        <v>211400</v>
      </c>
    </row>
    <row r="656">
      <c r="A656" s="3" t="s">
        <v>26</v>
      </c>
      <c r="B656" s="3" t="s">
        <v>8</v>
      </c>
      <c r="C656" s="3" t="s">
        <v>9</v>
      </c>
      <c r="D656" s="3" t="s">
        <v>17</v>
      </c>
      <c r="E656" s="3" t="s">
        <v>15</v>
      </c>
      <c r="F656" s="3">
        <v>143100.0</v>
      </c>
      <c r="G656" s="6">
        <f>Sumifs('Transaction data'!$C$2:$C$1921,'Transaction data'!$I$2:$I$1921,A656,'Transaction data'!$M$2:$M$1921,B656,'Transaction data'!$Q$2:$Q$1921,C656,'Transaction data'!$S$2:$S$1921,D656,'Transaction data'!$T$2:$T$1921,E656)</f>
        <v>111400</v>
      </c>
      <c r="H656" s="6">
        <f t="shared" si="1"/>
        <v>31700</v>
      </c>
    </row>
    <row r="657">
      <c r="A657" s="3" t="s">
        <v>26</v>
      </c>
      <c r="B657" s="3" t="s">
        <v>8</v>
      </c>
      <c r="C657" s="3" t="s">
        <v>9</v>
      </c>
      <c r="D657" s="3" t="s">
        <v>18</v>
      </c>
      <c r="E657" s="3" t="s">
        <v>11</v>
      </c>
      <c r="F657" s="3">
        <v>375600.0</v>
      </c>
      <c r="G657" s="6">
        <f>Sumifs('Transaction data'!$C$2:$C$1921,'Transaction data'!$I$2:$I$1921,A657,'Transaction data'!$M$2:$M$1921,B657,'Transaction data'!$Q$2:$Q$1921,C657,'Transaction data'!$S$2:$S$1921,D657,'Transaction data'!$T$2:$T$1921,E657)</f>
        <v>341200</v>
      </c>
      <c r="H657" s="6">
        <f t="shared" si="1"/>
        <v>34400</v>
      </c>
    </row>
    <row r="658">
      <c r="A658" s="3" t="s">
        <v>26</v>
      </c>
      <c r="B658" s="3" t="s">
        <v>8</v>
      </c>
      <c r="C658" s="3" t="s">
        <v>9</v>
      </c>
      <c r="D658" s="3" t="s">
        <v>18</v>
      </c>
      <c r="E658" s="3" t="s">
        <v>12</v>
      </c>
      <c r="F658" s="3">
        <v>134300.0</v>
      </c>
      <c r="G658" s="6">
        <f>Sumifs('Transaction data'!$C$2:$C$1921,'Transaction data'!$I$2:$I$1921,A658,'Transaction data'!$M$2:$M$1921,B658,'Transaction data'!$Q$2:$Q$1921,C658,'Transaction data'!$S$2:$S$1921,D658,'Transaction data'!$T$2:$T$1921,E658)</f>
        <v>620800</v>
      </c>
      <c r="H658" s="6">
        <f t="shared" si="1"/>
        <v>-486500</v>
      </c>
    </row>
    <row r="659">
      <c r="A659" s="3" t="s">
        <v>26</v>
      </c>
      <c r="B659" s="3" t="s">
        <v>8</v>
      </c>
      <c r="C659" s="3" t="s">
        <v>9</v>
      </c>
      <c r="D659" s="3" t="s">
        <v>18</v>
      </c>
      <c r="E659" s="3" t="s">
        <v>13</v>
      </c>
      <c r="F659" s="3">
        <v>368200.0</v>
      </c>
      <c r="G659" s="6">
        <f>Sumifs('Transaction data'!$C$2:$C$1921,'Transaction data'!$I$2:$I$1921,A659,'Transaction data'!$M$2:$M$1921,B659,'Transaction data'!$Q$2:$Q$1921,C659,'Transaction data'!$S$2:$S$1921,D659,'Transaction data'!$T$2:$T$1921,E659)</f>
        <v>195700</v>
      </c>
      <c r="H659" s="6">
        <f t="shared" si="1"/>
        <v>172500</v>
      </c>
    </row>
    <row r="660">
      <c r="A660" s="3" t="s">
        <v>26</v>
      </c>
      <c r="B660" s="3" t="s">
        <v>8</v>
      </c>
      <c r="C660" s="3" t="s">
        <v>9</v>
      </c>
      <c r="D660" s="3" t="s">
        <v>18</v>
      </c>
      <c r="E660" s="3" t="s">
        <v>14</v>
      </c>
      <c r="F660" s="3">
        <v>126400.0</v>
      </c>
      <c r="G660" s="6">
        <f>Sumifs('Transaction data'!$C$2:$C$1921,'Transaction data'!$I$2:$I$1921,A660,'Transaction data'!$M$2:$M$1921,B660,'Transaction data'!$Q$2:$Q$1921,C660,'Transaction data'!$S$2:$S$1921,D660,'Transaction data'!$T$2:$T$1921,E660)</f>
        <v>364600</v>
      </c>
      <c r="H660" s="6">
        <f t="shared" si="1"/>
        <v>-238200</v>
      </c>
    </row>
    <row r="661">
      <c r="A661" s="3" t="s">
        <v>26</v>
      </c>
      <c r="B661" s="3" t="s">
        <v>8</v>
      </c>
      <c r="C661" s="3" t="s">
        <v>9</v>
      </c>
      <c r="D661" s="3" t="s">
        <v>18</v>
      </c>
      <c r="E661" s="3" t="s">
        <v>15</v>
      </c>
      <c r="F661" s="3">
        <v>103800.0</v>
      </c>
      <c r="G661" s="6">
        <f>Sumifs('Transaction data'!$C$2:$C$1921,'Transaction data'!$I$2:$I$1921,A661,'Transaction data'!$M$2:$M$1921,B661,'Transaction data'!$Q$2:$Q$1921,C661,'Transaction data'!$S$2:$S$1921,D661,'Transaction data'!$T$2:$T$1921,E661)</f>
        <v>342600</v>
      </c>
      <c r="H661" s="6">
        <f t="shared" si="1"/>
        <v>-238800</v>
      </c>
    </row>
    <row r="662">
      <c r="A662" s="3" t="s">
        <v>26</v>
      </c>
      <c r="B662" s="3" t="s">
        <v>8</v>
      </c>
      <c r="C662" s="3" t="s">
        <v>19</v>
      </c>
      <c r="D662" s="3" t="s">
        <v>10</v>
      </c>
      <c r="E662" s="3" t="s">
        <v>11</v>
      </c>
      <c r="F662" s="3">
        <v>159800.0</v>
      </c>
      <c r="G662" s="6">
        <f>Sumifs('Transaction data'!$C$2:$C$1921,'Transaction data'!$I$2:$I$1921,A662,'Transaction data'!$M$2:$M$1921,B662,'Transaction data'!$Q$2:$Q$1921,C662,'Transaction data'!$S$2:$S$1921,D662,'Transaction data'!$T$2:$T$1921,E662)</f>
        <v>419000</v>
      </c>
      <c r="H662" s="6">
        <f t="shared" si="1"/>
        <v>-259200</v>
      </c>
    </row>
    <row r="663">
      <c r="A663" s="3" t="s">
        <v>26</v>
      </c>
      <c r="B663" s="3" t="s">
        <v>8</v>
      </c>
      <c r="C663" s="3" t="s">
        <v>19</v>
      </c>
      <c r="D663" s="3" t="s">
        <v>10</v>
      </c>
      <c r="E663" s="3" t="s">
        <v>12</v>
      </c>
      <c r="F663" s="3">
        <v>262100.0</v>
      </c>
      <c r="G663" s="6">
        <f>Sumifs('Transaction data'!$C$2:$C$1921,'Transaction data'!$I$2:$I$1921,A663,'Transaction data'!$M$2:$M$1921,B663,'Transaction data'!$Q$2:$Q$1921,C663,'Transaction data'!$S$2:$S$1921,D663,'Transaction data'!$T$2:$T$1921,E663)</f>
        <v>473800</v>
      </c>
      <c r="H663" s="6">
        <f t="shared" si="1"/>
        <v>-211700</v>
      </c>
    </row>
    <row r="664">
      <c r="A664" s="3" t="s">
        <v>26</v>
      </c>
      <c r="B664" s="3" t="s">
        <v>8</v>
      </c>
      <c r="C664" s="3" t="s">
        <v>19</v>
      </c>
      <c r="D664" s="3" t="s">
        <v>10</v>
      </c>
      <c r="E664" s="3" t="s">
        <v>13</v>
      </c>
      <c r="F664" s="3">
        <v>150400.0</v>
      </c>
      <c r="G664" s="6">
        <f>Sumifs('Transaction data'!$C$2:$C$1921,'Transaction data'!$I$2:$I$1921,A664,'Transaction data'!$M$2:$M$1921,B664,'Transaction data'!$Q$2:$Q$1921,C664,'Transaction data'!$S$2:$S$1921,D664,'Transaction data'!$T$2:$T$1921,E664)</f>
        <v>307200</v>
      </c>
      <c r="H664" s="6">
        <f t="shared" si="1"/>
        <v>-156800</v>
      </c>
    </row>
    <row r="665">
      <c r="A665" s="3" t="s">
        <v>26</v>
      </c>
      <c r="B665" s="3" t="s">
        <v>8</v>
      </c>
      <c r="C665" s="3" t="s">
        <v>19</v>
      </c>
      <c r="D665" s="3" t="s">
        <v>10</v>
      </c>
      <c r="E665" s="3" t="s">
        <v>14</v>
      </c>
      <c r="F665" s="3">
        <v>354700.0</v>
      </c>
      <c r="G665" s="6">
        <f>Sumifs('Transaction data'!$C$2:$C$1921,'Transaction data'!$I$2:$I$1921,A665,'Transaction data'!$M$2:$M$1921,B665,'Transaction data'!$Q$2:$Q$1921,C665,'Transaction data'!$S$2:$S$1921,D665,'Transaction data'!$T$2:$T$1921,E665)</f>
        <v>309700</v>
      </c>
      <c r="H665" s="6">
        <f t="shared" si="1"/>
        <v>45000</v>
      </c>
    </row>
    <row r="666">
      <c r="A666" s="3" t="s">
        <v>26</v>
      </c>
      <c r="B666" s="3" t="s">
        <v>8</v>
      </c>
      <c r="C666" s="3" t="s">
        <v>19</v>
      </c>
      <c r="D666" s="3" t="s">
        <v>10</v>
      </c>
      <c r="E666" s="3" t="s">
        <v>15</v>
      </c>
      <c r="F666" s="3">
        <v>269500.0</v>
      </c>
      <c r="G666" s="6">
        <f>Sumifs('Transaction data'!$C$2:$C$1921,'Transaction data'!$I$2:$I$1921,A666,'Transaction data'!$M$2:$M$1921,B666,'Transaction data'!$Q$2:$Q$1921,C666,'Transaction data'!$S$2:$S$1921,D666,'Transaction data'!$T$2:$T$1921,E666)</f>
        <v>599500</v>
      </c>
      <c r="H666" s="6">
        <f t="shared" si="1"/>
        <v>-330000</v>
      </c>
    </row>
    <row r="667">
      <c r="A667" s="3" t="s">
        <v>26</v>
      </c>
      <c r="B667" s="3" t="s">
        <v>8</v>
      </c>
      <c r="C667" s="3" t="s">
        <v>19</v>
      </c>
      <c r="D667" s="3" t="s">
        <v>16</v>
      </c>
      <c r="E667" s="3" t="s">
        <v>11</v>
      </c>
      <c r="F667" s="3">
        <v>250700.0</v>
      </c>
      <c r="G667" s="6">
        <f>Sumifs('Transaction data'!$C$2:$C$1921,'Transaction data'!$I$2:$I$1921,A667,'Transaction data'!$M$2:$M$1921,B667,'Transaction data'!$Q$2:$Q$1921,C667,'Transaction data'!$S$2:$S$1921,D667,'Transaction data'!$T$2:$T$1921,E667)</f>
        <v>257700</v>
      </c>
      <c r="H667" s="6">
        <f t="shared" si="1"/>
        <v>-7000</v>
      </c>
    </row>
    <row r="668">
      <c r="A668" s="3" t="s">
        <v>26</v>
      </c>
      <c r="B668" s="3" t="s">
        <v>8</v>
      </c>
      <c r="C668" s="3" t="s">
        <v>19</v>
      </c>
      <c r="D668" s="3" t="s">
        <v>16</v>
      </c>
      <c r="E668" s="3" t="s">
        <v>12</v>
      </c>
      <c r="F668" s="3">
        <v>378600.0</v>
      </c>
      <c r="G668" s="6">
        <f>Sumifs('Transaction data'!$C$2:$C$1921,'Transaction data'!$I$2:$I$1921,A668,'Transaction data'!$M$2:$M$1921,B668,'Transaction data'!$Q$2:$Q$1921,C668,'Transaction data'!$S$2:$S$1921,D668,'Transaction data'!$T$2:$T$1921,E668)</f>
        <v>256400</v>
      </c>
      <c r="H668" s="6">
        <f t="shared" si="1"/>
        <v>122200</v>
      </c>
    </row>
    <row r="669">
      <c r="A669" s="3" t="s">
        <v>26</v>
      </c>
      <c r="B669" s="3" t="s">
        <v>8</v>
      </c>
      <c r="C669" s="3" t="s">
        <v>19</v>
      </c>
      <c r="D669" s="3" t="s">
        <v>16</v>
      </c>
      <c r="E669" s="3" t="s">
        <v>13</v>
      </c>
      <c r="F669" s="3">
        <v>187600.0</v>
      </c>
      <c r="G669" s="6">
        <f>Sumifs('Transaction data'!$C$2:$C$1921,'Transaction data'!$I$2:$I$1921,A669,'Transaction data'!$M$2:$M$1921,B669,'Transaction data'!$Q$2:$Q$1921,C669,'Transaction data'!$S$2:$S$1921,D669,'Transaction data'!$T$2:$T$1921,E669)</f>
        <v>197100</v>
      </c>
      <c r="H669" s="6">
        <f t="shared" si="1"/>
        <v>-9500</v>
      </c>
    </row>
    <row r="670">
      <c r="A670" s="3" t="s">
        <v>26</v>
      </c>
      <c r="B670" s="3" t="s">
        <v>8</v>
      </c>
      <c r="C670" s="3" t="s">
        <v>19</v>
      </c>
      <c r="D670" s="3" t="s">
        <v>16</v>
      </c>
      <c r="E670" s="3" t="s">
        <v>14</v>
      </c>
      <c r="F670" s="3">
        <v>120100.0</v>
      </c>
      <c r="G670" s="6">
        <f>Sumifs('Transaction data'!$C$2:$C$1921,'Transaction data'!$I$2:$I$1921,A670,'Transaction data'!$M$2:$M$1921,B670,'Transaction data'!$Q$2:$Q$1921,C670,'Transaction data'!$S$2:$S$1921,D670,'Transaction data'!$T$2:$T$1921,E670)</f>
        <v>333800</v>
      </c>
      <c r="H670" s="6">
        <f t="shared" si="1"/>
        <v>-213700</v>
      </c>
    </row>
    <row r="671">
      <c r="A671" s="3" t="s">
        <v>26</v>
      </c>
      <c r="B671" s="3" t="s">
        <v>8</v>
      </c>
      <c r="C671" s="3" t="s">
        <v>19</v>
      </c>
      <c r="D671" s="3" t="s">
        <v>16</v>
      </c>
      <c r="E671" s="3" t="s">
        <v>15</v>
      </c>
      <c r="F671" s="3">
        <v>387300.0</v>
      </c>
      <c r="G671" s="6">
        <f>Sumifs('Transaction data'!$C$2:$C$1921,'Transaction data'!$I$2:$I$1921,A671,'Transaction data'!$M$2:$M$1921,B671,'Transaction data'!$Q$2:$Q$1921,C671,'Transaction data'!$S$2:$S$1921,D671,'Transaction data'!$T$2:$T$1921,E671)</f>
        <v>301200</v>
      </c>
      <c r="H671" s="6">
        <f t="shared" si="1"/>
        <v>86100</v>
      </c>
    </row>
    <row r="672">
      <c r="A672" s="3" t="s">
        <v>26</v>
      </c>
      <c r="B672" s="3" t="s">
        <v>8</v>
      </c>
      <c r="C672" s="3" t="s">
        <v>19</v>
      </c>
      <c r="D672" s="3" t="s">
        <v>17</v>
      </c>
      <c r="E672" s="3" t="s">
        <v>11</v>
      </c>
      <c r="F672" s="3">
        <v>204300.0</v>
      </c>
      <c r="G672" s="6">
        <f>Sumifs('Transaction data'!$C$2:$C$1921,'Transaction data'!$I$2:$I$1921,A672,'Transaction data'!$M$2:$M$1921,B672,'Transaction data'!$Q$2:$Q$1921,C672,'Transaction data'!$S$2:$S$1921,D672,'Transaction data'!$T$2:$T$1921,E672)</f>
        <v>469800</v>
      </c>
      <c r="H672" s="6">
        <f t="shared" si="1"/>
        <v>-265500</v>
      </c>
    </row>
    <row r="673">
      <c r="A673" s="3" t="s">
        <v>26</v>
      </c>
      <c r="B673" s="3" t="s">
        <v>8</v>
      </c>
      <c r="C673" s="3" t="s">
        <v>19</v>
      </c>
      <c r="D673" s="3" t="s">
        <v>17</v>
      </c>
      <c r="E673" s="3" t="s">
        <v>12</v>
      </c>
      <c r="F673" s="3">
        <v>142200.0</v>
      </c>
      <c r="G673" s="6">
        <f>Sumifs('Transaction data'!$C$2:$C$1921,'Transaction data'!$I$2:$I$1921,A673,'Transaction data'!$M$2:$M$1921,B673,'Transaction data'!$Q$2:$Q$1921,C673,'Transaction data'!$S$2:$S$1921,D673,'Transaction data'!$T$2:$T$1921,E673)</f>
        <v>111000</v>
      </c>
      <c r="H673" s="6">
        <f t="shared" si="1"/>
        <v>31200</v>
      </c>
    </row>
    <row r="674">
      <c r="A674" s="3" t="s">
        <v>26</v>
      </c>
      <c r="B674" s="3" t="s">
        <v>8</v>
      </c>
      <c r="C674" s="3" t="s">
        <v>19</v>
      </c>
      <c r="D674" s="3" t="s">
        <v>17</v>
      </c>
      <c r="E674" s="3" t="s">
        <v>13</v>
      </c>
      <c r="F674" s="3">
        <v>112500.0</v>
      </c>
      <c r="G674" s="6">
        <f>Sumifs('Transaction data'!$C$2:$C$1921,'Transaction data'!$I$2:$I$1921,A674,'Transaction data'!$M$2:$M$1921,B674,'Transaction data'!$Q$2:$Q$1921,C674,'Transaction data'!$S$2:$S$1921,D674,'Transaction data'!$T$2:$T$1921,E674)</f>
        <v>124500</v>
      </c>
      <c r="H674" s="6">
        <f t="shared" si="1"/>
        <v>-12000</v>
      </c>
    </row>
    <row r="675">
      <c r="A675" s="3" t="s">
        <v>26</v>
      </c>
      <c r="B675" s="3" t="s">
        <v>8</v>
      </c>
      <c r="C675" s="3" t="s">
        <v>19</v>
      </c>
      <c r="D675" s="3" t="s">
        <v>17</v>
      </c>
      <c r="E675" s="3" t="s">
        <v>14</v>
      </c>
      <c r="F675" s="3">
        <v>300700.0</v>
      </c>
      <c r="G675" s="6">
        <f>Sumifs('Transaction data'!$C$2:$C$1921,'Transaction data'!$I$2:$I$1921,A675,'Transaction data'!$M$2:$M$1921,B675,'Transaction data'!$Q$2:$Q$1921,C675,'Transaction data'!$S$2:$S$1921,D675,'Transaction data'!$T$2:$T$1921,E675)</f>
        <v>297500</v>
      </c>
      <c r="H675" s="6">
        <f t="shared" si="1"/>
        <v>3200</v>
      </c>
    </row>
    <row r="676">
      <c r="A676" s="3" t="s">
        <v>26</v>
      </c>
      <c r="B676" s="3" t="s">
        <v>8</v>
      </c>
      <c r="C676" s="3" t="s">
        <v>19</v>
      </c>
      <c r="D676" s="3" t="s">
        <v>17</v>
      </c>
      <c r="E676" s="3" t="s">
        <v>15</v>
      </c>
      <c r="F676" s="3">
        <v>315000.0</v>
      </c>
      <c r="G676" s="6">
        <f>Sumifs('Transaction data'!$C$2:$C$1921,'Transaction data'!$I$2:$I$1921,A676,'Transaction data'!$M$2:$M$1921,B676,'Transaction data'!$Q$2:$Q$1921,C676,'Transaction data'!$S$2:$S$1921,D676,'Transaction data'!$T$2:$T$1921,E676)</f>
        <v>295200</v>
      </c>
      <c r="H676" s="6">
        <f t="shared" si="1"/>
        <v>19800</v>
      </c>
    </row>
    <row r="677">
      <c r="A677" s="3" t="s">
        <v>26</v>
      </c>
      <c r="B677" s="3" t="s">
        <v>8</v>
      </c>
      <c r="C677" s="3" t="s">
        <v>19</v>
      </c>
      <c r="D677" s="3" t="s">
        <v>18</v>
      </c>
      <c r="E677" s="3" t="s">
        <v>11</v>
      </c>
      <c r="F677" s="3">
        <v>259600.0</v>
      </c>
      <c r="G677" s="6">
        <f>Sumifs('Transaction data'!$C$2:$C$1921,'Transaction data'!$I$2:$I$1921,A677,'Transaction data'!$M$2:$M$1921,B677,'Transaction data'!$Q$2:$Q$1921,C677,'Transaction data'!$S$2:$S$1921,D677,'Transaction data'!$T$2:$T$1921,E677)</f>
        <v>356900</v>
      </c>
      <c r="H677" s="6">
        <f t="shared" si="1"/>
        <v>-97300</v>
      </c>
    </row>
    <row r="678">
      <c r="A678" s="3" t="s">
        <v>26</v>
      </c>
      <c r="B678" s="3" t="s">
        <v>8</v>
      </c>
      <c r="C678" s="3" t="s">
        <v>19</v>
      </c>
      <c r="D678" s="3" t="s">
        <v>18</v>
      </c>
      <c r="E678" s="3" t="s">
        <v>12</v>
      </c>
      <c r="F678" s="3">
        <v>307300.0</v>
      </c>
      <c r="G678" s="6">
        <f>Sumifs('Transaction data'!$C$2:$C$1921,'Transaction data'!$I$2:$I$1921,A678,'Transaction data'!$M$2:$M$1921,B678,'Transaction data'!$Q$2:$Q$1921,C678,'Transaction data'!$S$2:$S$1921,D678,'Transaction data'!$T$2:$T$1921,E678)</f>
        <v>511700</v>
      </c>
      <c r="H678" s="6">
        <f t="shared" si="1"/>
        <v>-204400</v>
      </c>
    </row>
    <row r="679">
      <c r="A679" s="3" t="s">
        <v>26</v>
      </c>
      <c r="B679" s="3" t="s">
        <v>8</v>
      </c>
      <c r="C679" s="3" t="s">
        <v>19</v>
      </c>
      <c r="D679" s="3" t="s">
        <v>18</v>
      </c>
      <c r="E679" s="3" t="s">
        <v>13</v>
      </c>
      <c r="F679" s="3">
        <v>230000.0</v>
      </c>
      <c r="G679" s="6">
        <f>Sumifs('Transaction data'!$C$2:$C$1921,'Transaction data'!$I$2:$I$1921,A679,'Transaction data'!$M$2:$M$1921,B679,'Transaction data'!$Q$2:$Q$1921,C679,'Transaction data'!$S$2:$S$1921,D679,'Transaction data'!$T$2:$T$1921,E679)</f>
        <v>196500</v>
      </c>
      <c r="H679" s="6">
        <f t="shared" si="1"/>
        <v>33500</v>
      </c>
    </row>
    <row r="680">
      <c r="A680" s="3" t="s">
        <v>26</v>
      </c>
      <c r="B680" s="3" t="s">
        <v>8</v>
      </c>
      <c r="C680" s="3" t="s">
        <v>19</v>
      </c>
      <c r="D680" s="3" t="s">
        <v>18</v>
      </c>
      <c r="E680" s="3" t="s">
        <v>14</v>
      </c>
      <c r="F680" s="3">
        <v>309900.0</v>
      </c>
      <c r="G680" s="6">
        <f>Sumifs('Transaction data'!$C$2:$C$1921,'Transaction data'!$I$2:$I$1921,A680,'Transaction data'!$M$2:$M$1921,B680,'Transaction data'!$Q$2:$Q$1921,C680,'Transaction data'!$S$2:$S$1921,D680,'Transaction data'!$T$2:$T$1921,E680)</f>
        <v>392600</v>
      </c>
      <c r="H680" s="6">
        <f t="shared" si="1"/>
        <v>-82700</v>
      </c>
    </row>
    <row r="681">
      <c r="A681" s="3" t="s">
        <v>26</v>
      </c>
      <c r="B681" s="3" t="s">
        <v>8</v>
      </c>
      <c r="C681" s="3" t="s">
        <v>19</v>
      </c>
      <c r="D681" s="3" t="s">
        <v>18</v>
      </c>
      <c r="E681" s="3" t="s">
        <v>15</v>
      </c>
      <c r="F681" s="3">
        <v>107700.0</v>
      </c>
      <c r="G681" s="6">
        <f>Sumifs('Transaction data'!$C$2:$C$1921,'Transaction data'!$I$2:$I$1921,A681,'Transaction data'!$M$2:$M$1921,B681,'Transaction data'!$Q$2:$Q$1921,C681,'Transaction data'!$S$2:$S$1921,D681,'Transaction data'!$T$2:$T$1921,E681)</f>
        <v>158200</v>
      </c>
      <c r="H681" s="6">
        <f t="shared" si="1"/>
        <v>-50500</v>
      </c>
    </row>
    <row r="682">
      <c r="A682" s="3" t="s">
        <v>26</v>
      </c>
      <c r="B682" s="3" t="s">
        <v>8</v>
      </c>
      <c r="C682" s="3" t="s">
        <v>20</v>
      </c>
      <c r="D682" s="3" t="s">
        <v>10</v>
      </c>
      <c r="E682" s="3" t="s">
        <v>11</v>
      </c>
      <c r="F682" s="3">
        <v>172200.0</v>
      </c>
      <c r="G682" s="6">
        <f>Sumifs('Transaction data'!$C$2:$C$1921,'Transaction data'!$I$2:$I$1921,A682,'Transaction data'!$M$2:$M$1921,B682,'Transaction data'!$Q$2:$Q$1921,C682,'Transaction data'!$S$2:$S$1921,D682,'Transaction data'!$T$2:$T$1921,E682)</f>
        <v>493200</v>
      </c>
      <c r="H682" s="6">
        <f t="shared" si="1"/>
        <v>-321000</v>
      </c>
    </row>
    <row r="683">
      <c r="A683" s="3" t="s">
        <v>26</v>
      </c>
      <c r="B683" s="3" t="s">
        <v>8</v>
      </c>
      <c r="C683" s="3" t="s">
        <v>20</v>
      </c>
      <c r="D683" s="3" t="s">
        <v>10</v>
      </c>
      <c r="E683" s="3" t="s">
        <v>12</v>
      </c>
      <c r="F683" s="3">
        <v>187100.0</v>
      </c>
      <c r="G683" s="6">
        <f>Sumifs('Transaction data'!$C$2:$C$1921,'Transaction data'!$I$2:$I$1921,A683,'Transaction data'!$M$2:$M$1921,B683,'Transaction data'!$Q$2:$Q$1921,C683,'Transaction data'!$S$2:$S$1921,D683,'Transaction data'!$T$2:$T$1921,E683)</f>
        <v>177200</v>
      </c>
      <c r="H683" s="6">
        <f t="shared" si="1"/>
        <v>9900</v>
      </c>
    </row>
    <row r="684">
      <c r="A684" s="3" t="s">
        <v>26</v>
      </c>
      <c r="B684" s="3" t="s">
        <v>8</v>
      </c>
      <c r="C684" s="3" t="s">
        <v>20</v>
      </c>
      <c r="D684" s="3" t="s">
        <v>10</v>
      </c>
      <c r="E684" s="3" t="s">
        <v>13</v>
      </c>
      <c r="F684" s="3">
        <v>334800.0</v>
      </c>
      <c r="G684" s="6">
        <f>Sumifs('Transaction data'!$C$2:$C$1921,'Transaction data'!$I$2:$I$1921,A684,'Transaction data'!$M$2:$M$1921,B684,'Transaction data'!$Q$2:$Q$1921,C684,'Transaction data'!$S$2:$S$1921,D684,'Transaction data'!$T$2:$T$1921,E684)</f>
        <v>281500</v>
      </c>
      <c r="H684" s="6">
        <f t="shared" si="1"/>
        <v>53300</v>
      </c>
    </row>
    <row r="685">
      <c r="A685" s="3" t="s">
        <v>26</v>
      </c>
      <c r="B685" s="3" t="s">
        <v>8</v>
      </c>
      <c r="C685" s="3" t="s">
        <v>20</v>
      </c>
      <c r="D685" s="3" t="s">
        <v>10</v>
      </c>
      <c r="E685" s="3" t="s">
        <v>14</v>
      </c>
      <c r="F685" s="3">
        <v>352000.0</v>
      </c>
      <c r="G685" s="6">
        <f>Sumifs('Transaction data'!$C$2:$C$1921,'Transaction data'!$I$2:$I$1921,A685,'Transaction data'!$M$2:$M$1921,B685,'Transaction data'!$Q$2:$Q$1921,C685,'Transaction data'!$S$2:$S$1921,D685,'Transaction data'!$T$2:$T$1921,E685)</f>
        <v>325400</v>
      </c>
      <c r="H685" s="6">
        <f t="shared" si="1"/>
        <v>26600</v>
      </c>
    </row>
    <row r="686">
      <c r="A686" s="3" t="s">
        <v>26</v>
      </c>
      <c r="B686" s="3" t="s">
        <v>8</v>
      </c>
      <c r="C686" s="3" t="s">
        <v>20</v>
      </c>
      <c r="D686" s="3" t="s">
        <v>10</v>
      </c>
      <c r="E686" s="3" t="s">
        <v>15</v>
      </c>
      <c r="F686" s="3">
        <v>343700.0</v>
      </c>
      <c r="G686" s="6">
        <f>Sumifs('Transaction data'!$C$2:$C$1921,'Transaction data'!$I$2:$I$1921,A686,'Transaction data'!$M$2:$M$1921,B686,'Transaction data'!$Q$2:$Q$1921,C686,'Transaction data'!$S$2:$S$1921,D686,'Transaction data'!$T$2:$T$1921,E686)</f>
        <v>437300</v>
      </c>
      <c r="H686" s="6">
        <f t="shared" si="1"/>
        <v>-93600</v>
      </c>
    </row>
    <row r="687">
      <c r="A687" s="3" t="s">
        <v>26</v>
      </c>
      <c r="B687" s="3" t="s">
        <v>8</v>
      </c>
      <c r="C687" s="3" t="s">
        <v>20</v>
      </c>
      <c r="D687" s="3" t="s">
        <v>16</v>
      </c>
      <c r="E687" s="3" t="s">
        <v>11</v>
      </c>
      <c r="F687" s="3">
        <v>266100.0</v>
      </c>
      <c r="G687" s="6">
        <f>Sumifs('Transaction data'!$C$2:$C$1921,'Transaction data'!$I$2:$I$1921,A687,'Transaction data'!$M$2:$M$1921,B687,'Transaction data'!$Q$2:$Q$1921,C687,'Transaction data'!$S$2:$S$1921,D687,'Transaction data'!$T$2:$T$1921,E687)</f>
        <v>618700</v>
      </c>
      <c r="H687" s="6">
        <f t="shared" si="1"/>
        <v>-352600</v>
      </c>
    </row>
    <row r="688">
      <c r="A688" s="3" t="s">
        <v>26</v>
      </c>
      <c r="B688" s="3" t="s">
        <v>8</v>
      </c>
      <c r="C688" s="3" t="s">
        <v>20</v>
      </c>
      <c r="D688" s="3" t="s">
        <v>16</v>
      </c>
      <c r="E688" s="3" t="s">
        <v>12</v>
      </c>
      <c r="F688" s="3">
        <v>389200.0</v>
      </c>
      <c r="G688" s="6">
        <f>Sumifs('Transaction data'!$C$2:$C$1921,'Transaction data'!$I$2:$I$1921,A688,'Transaction data'!$M$2:$M$1921,B688,'Transaction data'!$Q$2:$Q$1921,C688,'Transaction data'!$S$2:$S$1921,D688,'Transaction data'!$T$2:$T$1921,E688)</f>
        <v>355200</v>
      </c>
      <c r="H688" s="6">
        <f t="shared" si="1"/>
        <v>34000</v>
      </c>
    </row>
    <row r="689">
      <c r="A689" s="3" t="s">
        <v>26</v>
      </c>
      <c r="B689" s="3" t="s">
        <v>8</v>
      </c>
      <c r="C689" s="3" t="s">
        <v>20</v>
      </c>
      <c r="D689" s="3" t="s">
        <v>16</v>
      </c>
      <c r="E689" s="3" t="s">
        <v>13</v>
      </c>
      <c r="F689" s="3">
        <v>144700.0</v>
      </c>
      <c r="G689" s="6">
        <f>Sumifs('Transaction data'!$C$2:$C$1921,'Transaction data'!$I$2:$I$1921,A689,'Transaction data'!$M$2:$M$1921,B689,'Transaction data'!$Q$2:$Q$1921,C689,'Transaction data'!$S$2:$S$1921,D689,'Transaction data'!$T$2:$T$1921,E689)</f>
        <v>275600</v>
      </c>
      <c r="H689" s="6">
        <f t="shared" si="1"/>
        <v>-130900</v>
      </c>
    </row>
    <row r="690">
      <c r="A690" s="3" t="s">
        <v>26</v>
      </c>
      <c r="B690" s="3" t="s">
        <v>8</v>
      </c>
      <c r="C690" s="3" t="s">
        <v>20</v>
      </c>
      <c r="D690" s="3" t="s">
        <v>16</v>
      </c>
      <c r="E690" s="3" t="s">
        <v>14</v>
      </c>
      <c r="F690" s="3">
        <v>268300.0</v>
      </c>
      <c r="G690" s="6">
        <f>Sumifs('Transaction data'!$C$2:$C$1921,'Transaction data'!$I$2:$I$1921,A690,'Transaction data'!$M$2:$M$1921,B690,'Transaction data'!$Q$2:$Q$1921,C690,'Transaction data'!$S$2:$S$1921,D690,'Transaction data'!$T$2:$T$1921,E690)</f>
        <v>379300</v>
      </c>
      <c r="H690" s="6">
        <f t="shared" si="1"/>
        <v>-111000</v>
      </c>
    </row>
    <row r="691">
      <c r="A691" s="3" t="s">
        <v>26</v>
      </c>
      <c r="B691" s="3" t="s">
        <v>8</v>
      </c>
      <c r="C691" s="3" t="s">
        <v>20</v>
      </c>
      <c r="D691" s="3" t="s">
        <v>16</v>
      </c>
      <c r="E691" s="3" t="s">
        <v>15</v>
      </c>
      <c r="F691" s="3">
        <v>184700.0</v>
      </c>
      <c r="G691" s="6">
        <f>Sumifs('Transaction data'!$C$2:$C$1921,'Transaction data'!$I$2:$I$1921,A691,'Transaction data'!$M$2:$M$1921,B691,'Transaction data'!$Q$2:$Q$1921,C691,'Transaction data'!$S$2:$S$1921,D691,'Transaction data'!$T$2:$T$1921,E691)</f>
        <v>163300</v>
      </c>
      <c r="H691" s="6">
        <f t="shared" si="1"/>
        <v>21400</v>
      </c>
    </row>
    <row r="692">
      <c r="A692" s="3" t="s">
        <v>26</v>
      </c>
      <c r="B692" s="3" t="s">
        <v>8</v>
      </c>
      <c r="C692" s="3" t="s">
        <v>20</v>
      </c>
      <c r="D692" s="3" t="s">
        <v>17</v>
      </c>
      <c r="E692" s="3" t="s">
        <v>11</v>
      </c>
      <c r="F692" s="3">
        <v>199500.0</v>
      </c>
      <c r="G692" s="6">
        <f>Sumifs('Transaction data'!$C$2:$C$1921,'Transaction data'!$I$2:$I$1921,A692,'Transaction data'!$M$2:$M$1921,B692,'Transaction data'!$Q$2:$Q$1921,C692,'Transaction data'!$S$2:$S$1921,D692,'Transaction data'!$T$2:$T$1921,E692)</f>
        <v>378900</v>
      </c>
      <c r="H692" s="6">
        <f t="shared" si="1"/>
        <v>-179400</v>
      </c>
    </row>
    <row r="693">
      <c r="A693" s="3" t="s">
        <v>26</v>
      </c>
      <c r="B693" s="3" t="s">
        <v>8</v>
      </c>
      <c r="C693" s="3" t="s">
        <v>20</v>
      </c>
      <c r="D693" s="3" t="s">
        <v>17</v>
      </c>
      <c r="E693" s="3" t="s">
        <v>12</v>
      </c>
      <c r="F693" s="3">
        <v>167800.0</v>
      </c>
      <c r="G693" s="6">
        <f>Sumifs('Transaction data'!$C$2:$C$1921,'Transaction data'!$I$2:$I$1921,A693,'Transaction data'!$M$2:$M$1921,B693,'Transaction data'!$Q$2:$Q$1921,C693,'Transaction data'!$S$2:$S$1921,D693,'Transaction data'!$T$2:$T$1921,E693)</f>
        <v>99800</v>
      </c>
      <c r="H693" s="6">
        <f t="shared" si="1"/>
        <v>68000</v>
      </c>
    </row>
    <row r="694">
      <c r="A694" s="3" t="s">
        <v>26</v>
      </c>
      <c r="B694" s="3" t="s">
        <v>8</v>
      </c>
      <c r="C694" s="3" t="s">
        <v>20</v>
      </c>
      <c r="D694" s="3" t="s">
        <v>17</v>
      </c>
      <c r="E694" s="3" t="s">
        <v>13</v>
      </c>
      <c r="F694" s="3">
        <v>355800.0</v>
      </c>
      <c r="G694" s="6">
        <f>Sumifs('Transaction data'!$C$2:$C$1921,'Transaction data'!$I$2:$I$1921,A694,'Transaction data'!$M$2:$M$1921,B694,'Transaction data'!$Q$2:$Q$1921,C694,'Transaction data'!$S$2:$S$1921,D694,'Transaction data'!$T$2:$T$1921,E694)</f>
        <v>304200</v>
      </c>
      <c r="H694" s="6">
        <f t="shared" si="1"/>
        <v>51600</v>
      </c>
    </row>
    <row r="695">
      <c r="A695" s="3" t="s">
        <v>26</v>
      </c>
      <c r="B695" s="3" t="s">
        <v>8</v>
      </c>
      <c r="C695" s="3" t="s">
        <v>20</v>
      </c>
      <c r="D695" s="3" t="s">
        <v>17</v>
      </c>
      <c r="E695" s="3" t="s">
        <v>14</v>
      </c>
      <c r="F695" s="3">
        <v>172300.0</v>
      </c>
      <c r="G695" s="6">
        <f>Sumifs('Transaction data'!$C$2:$C$1921,'Transaction data'!$I$2:$I$1921,A695,'Transaction data'!$M$2:$M$1921,B695,'Transaction data'!$Q$2:$Q$1921,C695,'Transaction data'!$S$2:$S$1921,D695,'Transaction data'!$T$2:$T$1921,E695)</f>
        <v>119600</v>
      </c>
      <c r="H695" s="6">
        <f t="shared" si="1"/>
        <v>52700</v>
      </c>
    </row>
    <row r="696">
      <c r="A696" s="3" t="s">
        <v>26</v>
      </c>
      <c r="B696" s="3" t="s">
        <v>8</v>
      </c>
      <c r="C696" s="3" t="s">
        <v>20</v>
      </c>
      <c r="D696" s="3" t="s">
        <v>17</v>
      </c>
      <c r="E696" s="3" t="s">
        <v>15</v>
      </c>
      <c r="F696" s="3">
        <v>135600.0</v>
      </c>
      <c r="G696" s="6">
        <f>Sumifs('Transaction data'!$C$2:$C$1921,'Transaction data'!$I$2:$I$1921,A696,'Transaction data'!$M$2:$M$1921,B696,'Transaction data'!$Q$2:$Q$1921,C696,'Transaction data'!$S$2:$S$1921,D696,'Transaction data'!$T$2:$T$1921,E696)</f>
        <v>96100</v>
      </c>
      <c r="H696" s="6">
        <f t="shared" si="1"/>
        <v>39500</v>
      </c>
    </row>
    <row r="697">
      <c r="A697" s="3" t="s">
        <v>26</v>
      </c>
      <c r="B697" s="3" t="s">
        <v>8</v>
      </c>
      <c r="C697" s="3" t="s">
        <v>20</v>
      </c>
      <c r="D697" s="3" t="s">
        <v>18</v>
      </c>
      <c r="E697" s="3" t="s">
        <v>11</v>
      </c>
      <c r="F697" s="3">
        <v>244200.0</v>
      </c>
      <c r="G697" s="6">
        <f>Sumifs('Transaction data'!$C$2:$C$1921,'Transaction data'!$I$2:$I$1921,A697,'Transaction data'!$M$2:$M$1921,B697,'Transaction data'!$Q$2:$Q$1921,C697,'Transaction data'!$S$2:$S$1921,D697,'Transaction data'!$T$2:$T$1921,E697)</f>
        <v>170600</v>
      </c>
      <c r="H697" s="6">
        <f t="shared" si="1"/>
        <v>73600</v>
      </c>
    </row>
    <row r="698">
      <c r="A698" s="3" t="s">
        <v>26</v>
      </c>
      <c r="B698" s="3" t="s">
        <v>8</v>
      </c>
      <c r="C698" s="3" t="s">
        <v>20</v>
      </c>
      <c r="D698" s="3" t="s">
        <v>18</v>
      </c>
      <c r="E698" s="3" t="s">
        <v>12</v>
      </c>
      <c r="F698" s="3">
        <v>155200.0</v>
      </c>
      <c r="G698" s="6">
        <f>Sumifs('Transaction data'!$C$2:$C$1921,'Transaction data'!$I$2:$I$1921,A698,'Transaction data'!$M$2:$M$1921,B698,'Transaction data'!$Q$2:$Q$1921,C698,'Transaction data'!$S$2:$S$1921,D698,'Transaction data'!$T$2:$T$1921,E698)</f>
        <v>352700</v>
      </c>
      <c r="H698" s="6">
        <f t="shared" si="1"/>
        <v>-197500</v>
      </c>
    </row>
    <row r="699">
      <c r="A699" s="3" t="s">
        <v>26</v>
      </c>
      <c r="B699" s="3" t="s">
        <v>8</v>
      </c>
      <c r="C699" s="3" t="s">
        <v>20</v>
      </c>
      <c r="D699" s="3" t="s">
        <v>18</v>
      </c>
      <c r="E699" s="3" t="s">
        <v>13</v>
      </c>
      <c r="F699" s="3">
        <v>326800.0</v>
      </c>
      <c r="G699" s="6">
        <f>Sumifs('Transaction data'!$C$2:$C$1921,'Transaction data'!$I$2:$I$1921,A699,'Transaction data'!$M$2:$M$1921,B699,'Transaction data'!$Q$2:$Q$1921,C699,'Transaction data'!$S$2:$S$1921,D699,'Transaction data'!$T$2:$T$1921,E699)</f>
        <v>474400</v>
      </c>
      <c r="H699" s="6">
        <f t="shared" si="1"/>
        <v>-147600</v>
      </c>
    </row>
    <row r="700">
      <c r="A700" s="3" t="s">
        <v>26</v>
      </c>
      <c r="B700" s="3" t="s">
        <v>8</v>
      </c>
      <c r="C700" s="3" t="s">
        <v>20</v>
      </c>
      <c r="D700" s="3" t="s">
        <v>18</v>
      </c>
      <c r="E700" s="3" t="s">
        <v>14</v>
      </c>
      <c r="F700" s="3">
        <v>382500.0</v>
      </c>
      <c r="G700" s="6">
        <f>Sumifs('Transaction data'!$C$2:$C$1921,'Transaction data'!$I$2:$I$1921,A700,'Transaction data'!$M$2:$M$1921,B700,'Transaction data'!$Q$2:$Q$1921,C700,'Transaction data'!$S$2:$S$1921,D700,'Transaction data'!$T$2:$T$1921,E700)</f>
        <v>390600</v>
      </c>
      <c r="H700" s="6">
        <f t="shared" si="1"/>
        <v>-8100</v>
      </c>
    </row>
    <row r="701">
      <c r="A701" s="3" t="s">
        <v>26</v>
      </c>
      <c r="B701" s="3" t="s">
        <v>8</v>
      </c>
      <c r="C701" s="3" t="s">
        <v>20</v>
      </c>
      <c r="D701" s="3" t="s">
        <v>18</v>
      </c>
      <c r="E701" s="3" t="s">
        <v>15</v>
      </c>
      <c r="F701" s="3">
        <v>137300.0</v>
      </c>
      <c r="G701" s="6">
        <f>Sumifs('Transaction data'!$C$2:$C$1921,'Transaction data'!$I$2:$I$1921,A701,'Transaction data'!$M$2:$M$1921,B701,'Transaction data'!$Q$2:$Q$1921,C701,'Transaction data'!$S$2:$S$1921,D701,'Transaction data'!$T$2:$T$1921,E701)</f>
        <v>697000</v>
      </c>
      <c r="H701" s="6">
        <f t="shared" si="1"/>
        <v>-559700</v>
      </c>
    </row>
    <row r="702">
      <c r="A702" s="3" t="s">
        <v>26</v>
      </c>
      <c r="B702" s="3" t="s">
        <v>8</v>
      </c>
      <c r="C702" s="3" t="s">
        <v>21</v>
      </c>
      <c r="D702" s="3" t="s">
        <v>10</v>
      </c>
      <c r="E702" s="3" t="s">
        <v>11</v>
      </c>
      <c r="F702" s="3">
        <v>125600.0</v>
      </c>
      <c r="G702" s="6">
        <f>Sumifs('Transaction data'!$C$2:$C$1921,'Transaction data'!$I$2:$I$1921,A702,'Transaction data'!$M$2:$M$1921,B702,'Transaction data'!$Q$2:$Q$1921,C702,'Transaction data'!$S$2:$S$1921,D702,'Transaction data'!$T$2:$T$1921,E702)</f>
        <v>266700</v>
      </c>
      <c r="H702" s="6">
        <f t="shared" si="1"/>
        <v>-141100</v>
      </c>
    </row>
    <row r="703">
      <c r="A703" s="3" t="s">
        <v>26</v>
      </c>
      <c r="B703" s="3" t="s">
        <v>8</v>
      </c>
      <c r="C703" s="3" t="s">
        <v>21</v>
      </c>
      <c r="D703" s="3" t="s">
        <v>10</v>
      </c>
      <c r="E703" s="3" t="s">
        <v>12</v>
      </c>
      <c r="F703" s="3">
        <v>135500.0</v>
      </c>
      <c r="G703" s="6">
        <f>Sumifs('Transaction data'!$C$2:$C$1921,'Transaction data'!$I$2:$I$1921,A703,'Transaction data'!$M$2:$M$1921,B703,'Transaction data'!$Q$2:$Q$1921,C703,'Transaction data'!$S$2:$S$1921,D703,'Transaction data'!$T$2:$T$1921,E703)</f>
        <v>160000</v>
      </c>
      <c r="H703" s="6">
        <f t="shared" si="1"/>
        <v>-24500</v>
      </c>
    </row>
    <row r="704">
      <c r="A704" s="3" t="s">
        <v>26</v>
      </c>
      <c r="B704" s="3" t="s">
        <v>8</v>
      </c>
      <c r="C704" s="3" t="s">
        <v>21</v>
      </c>
      <c r="D704" s="3" t="s">
        <v>10</v>
      </c>
      <c r="E704" s="3" t="s">
        <v>13</v>
      </c>
      <c r="F704" s="3">
        <v>154000.0</v>
      </c>
      <c r="G704" s="6">
        <f>Sumifs('Transaction data'!$C$2:$C$1921,'Transaction data'!$I$2:$I$1921,A704,'Transaction data'!$M$2:$M$1921,B704,'Transaction data'!$Q$2:$Q$1921,C704,'Transaction data'!$S$2:$S$1921,D704,'Transaction data'!$T$2:$T$1921,E704)</f>
        <v>179400</v>
      </c>
      <c r="H704" s="6">
        <f t="shared" si="1"/>
        <v>-25400</v>
      </c>
    </row>
    <row r="705">
      <c r="A705" s="3" t="s">
        <v>26</v>
      </c>
      <c r="B705" s="3" t="s">
        <v>8</v>
      </c>
      <c r="C705" s="3" t="s">
        <v>21</v>
      </c>
      <c r="D705" s="3" t="s">
        <v>10</v>
      </c>
      <c r="E705" s="3" t="s">
        <v>14</v>
      </c>
      <c r="F705" s="3">
        <v>180600.0</v>
      </c>
      <c r="G705" s="6">
        <f>Sumifs('Transaction data'!$C$2:$C$1921,'Transaction data'!$I$2:$I$1921,A705,'Transaction data'!$M$2:$M$1921,B705,'Transaction data'!$Q$2:$Q$1921,C705,'Transaction data'!$S$2:$S$1921,D705,'Transaction data'!$T$2:$T$1921,E705)</f>
        <v>198700</v>
      </c>
      <c r="H705" s="6">
        <f t="shared" si="1"/>
        <v>-18100</v>
      </c>
    </row>
    <row r="706">
      <c r="A706" s="3" t="s">
        <v>26</v>
      </c>
      <c r="B706" s="3" t="s">
        <v>8</v>
      </c>
      <c r="C706" s="3" t="s">
        <v>21</v>
      </c>
      <c r="D706" s="3" t="s">
        <v>10</v>
      </c>
      <c r="E706" s="3" t="s">
        <v>15</v>
      </c>
      <c r="F706" s="3">
        <v>243700.0</v>
      </c>
      <c r="G706" s="6">
        <f>Sumifs('Transaction data'!$C$2:$C$1921,'Transaction data'!$I$2:$I$1921,A706,'Transaction data'!$M$2:$M$1921,B706,'Transaction data'!$Q$2:$Q$1921,C706,'Transaction data'!$S$2:$S$1921,D706,'Transaction data'!$T$2:$T$1921,E706)</f>
        <v>292000</v>
      </c>
      <c r="H706" s="6">
        <f t="shared" si="1"/>
        <v>-48300</v>
      </c>
    </row>
    <row r="707">
      <c r="A707" s="3" t="s">
        <v>26</v>
      </c>
      <c r="B707" s="3" t="s">
        <v>8</v>
      </c>
      <c r="C707" s="3" t="s">
        <v>21</v>
      </c>
      <c r="D707" s="3" t="s">
        <v>16</v>
      </c>
      <c r="E707" s="3" t="s">
        <v>11</v>
      </c>
      <c r="F707" s="3">
        <v>206300.0</v>
      </c>
      <c r="G707" s="6">
        <f>Sumifs('Transaction data'!$C$2:$C$1921,'Transaction data'!$I$2:$I$1921,A707,'Transaction data'!$M$2:$M$1921,B707,'Transaction data'!$Q$2:$Q$1921,C707,'Transaction data'!$S$2:$S$1921,D707,'Transaction data'!$T$2:$T$1921,E707)</f>
        <v>288900</v>
      </c>
      <c r="H707" s="6">
        <f t="shared" si="1"/>
        <v>-82600</v>
      </c>
    </row>
    <row r="708">
      <c r="A708" s="3" t="s">
        <v>26</v>
      </c>
      <c r="B708" s="3" t="s">
        <v>8</v>
      </c>
      <c r="C708" s="3" t="s">
        <v>21</v>
      </c>
      <c r="D708" s="3" t="s">
        <v>16</v>
      </c>
      <c r="E708" s="3" t="s">
        <v>12</v>
      </c>
      <c r="F708" s="3">
        <v>365700.0</v>
      </c>
      <c r="G708" s="6">
        <f>Sumifs('Transaction data'!$C$2:$C$1921,'Transaction data'!$I$2:$I$1921,A708,'Transaction data'!$M$2:$M$1921,B708,'Transaction data'!$Q$2:$Q$1921,C708,'Transaction data'!$S$2:$S$1921,D708,'Transaction data'!$T$2:$T$1921,E708)</f>
        <v>191800</v>
      </c>
      <c r="H708" s="6">
        <f t="shared" si="1"/>
        <v>173900</v>
      </c>
    </row>
    <row r="709">
      <c r="A709" s="3" t="s">
        <v>26</v>
      </c>
      <c r="B709" s="3" t="s">
        <v>8</v>
      </c>
      <c r="C709" s="3" t="s">
        <v>21</v>
      </c>
      <c r="D709" s="3" t="s">
        <v>16</v>
      </c>
      <c r="E709" s="3" t="s">
        <v>13</v>
      </c>
      <c r="F709" s="3">
        <v>328700.0</v>
      </c>
      <c r="G709" s="6">
        <f>Sumifs('Transaction data'!$C$2:$C$1921,'Transaction data'!$I$2:$I$1921,A709,'Transaction data'!$M$2:$M$1921,B709,'Transaction data'!$Q$2:$Q$1921,C709,'Transaction data'!$S$2:$S$1921,D709,'Transaction data'!$T$2:$T$1921,E709)</f>
        <v>332900</v>
      </c>
      <c r="H709" s="6">
        <f t="shared" si="1"/>
        <v>-4200</v>
      </c>
    </row>
    <row r="710">
      <c r="A710" s="3" t="s">
        <v>26</v>
      </c>
      <c r="B710" s="3" t="s">
        <v>8</v>
      </c>
      <c r="C710" s="3" t="s">
        <v>21</v>
      </c>
      <c r="D710" s="3" t="s">
        <v>16</v>
      </c>
      <c r="E710" s="3" t="s">
        <v>14</v>
      </c>
      <c r="F710" s="3">
        <v>348100.0</v>
      </c>
      <c r="G710" s="6">
        <f>Sumifs('Transaction data'!$C$2:$C$1921,'Transaction data'!$I$2:$I$1921,A710,'Transaction data'!$M$2:$M$1921,B710,'Transaction data'!$Q$2:$Q$1921,C710,'Transaction data'!$S$2:$S$1921,D710,'Transaction data'!$T$2:$T$1921,E710)</f>
        <v>375500</v>
      </c>
      <c r="H710" s="6">
        <f t="shared" si="1"/>
        <v>-27400</v>
      </c>
    </row>
    <row r="711">
      <c r="A711" s="3" t="s">
        <v>26</v>
      </c>
      <c r="B711" s="3" t="s">
        <v>8</v>
      </c>
      <c r="C711" s="3" t="s">
        <v>21</v>
      </c>
      <c r="D711" s="3" t="s">
        <v>16</v>
      </c>
      <c r="E711" s="3" t="s">
        <v>15</v>
      </c>
      <c r="F711" s="3">
        <v>174700.0</v>
      </c>
      <c r="G711" s="6">
        <f>Sumifs('Transaction data'!$C$2:$C$1921,'Transaction data'!$I$2:$I$1921,A711,'Transaction data'!$M$2:$M$1921,B711,'Transaction data'!$Q$2:$Q$1921,C711,'Transaction data'!$S$2:$S$1921,D711,'Transaction data'!$T$2:$T$1921,E711)</f>
        <v>152000</v>
      </c>
      <c r="H711" s="6">
        <f t="shared" si="1"/>
        <v>22700</v>
      </c>
    </row>
    <row r="712">
      <c r="A712" s="3" t="s">
        <v>26</v>
      </c>
      <c r="B712" s="3" t="s">
        <v>8</v>
      </c>
      <c r="C712" s="3" t="s">
        <v>21</v>
      </c>
      <c r="D712" s="3" t="s">
        <v>17</v>
      </c>
      <c r="E712" s="3" t="s">
        <v>11</v>
      </c>
      <c r="F712" s="3">
        <v>152500.0</v>
      </c>
      <c r="G712" s="6">
        <f>Sumifs('Transaction data'!$C$2:$C$1921,'Transaction data'!$I$2:$I$1921,A712,'Transaction data'!$M$2:$M$1921,B712,'Transaction data'!$Q$2:$Q$1921,C712,'Transaction data'!$S$2:$S$1921,D712,'Transaction data'!$T$2:$T$1921,E712)</f>
        <v>471800</v>
      </c>
      <c r="H712" s="6">
        <f t="shared" si="1"/>
        <v>-319300</v>
      </c>
    </row>
    <row r="713">
      <c r="A713" s="3" t="s">
        <v>26</v>
      </c>
      <c r="B713" s="3" t="s">
        <v>8</v>
      </c>
      <c r="C713" s="3" t="s">
        <v>21</v>
      </c>
      <c r="D713" s="3" t="s">
        <v>17</v>
      </c>
      <c r="E713" s="3" t="s">
        <v>12</v>
      </c>
      <c r="F713" s="3">
        <v>388700.0</v>
      </c>
      <c r="G713" s="6">
        <f>Sumifs('Transaction data'!$C$2:$C$1921,'Transaction data'!$I$2:$I$1921,A713,'Transaction data'!$M$2:$M$1921,B713,'Transaction data'!$Q$2:$Q$1921,C713,'Transaction data'!$S$2:$S$1921,D713,'Transaction data'!$T$2:$T$1921,E713)</f>
        <v>300100</v>
      </c>
      <c r="H713" s="6">
        <f t="shared" si="1"/>
        <v>88600</v>
      </c>
    </row>
    <row r="714">
      <c r="A714" s="3" t="s">
        <v>26</v>
      </c>
      <c r="B714" s="3" t="s">
        <v>8</v>
      </c>
      <c r="C714" s="3" t="s">
        <v>21</v>
      </c>
      <c r="D714" s="3" t="s">
        <v>17</v>
      </c>
      <c r="E714" s="3" t="s">
        <v>13</v>
      </c>
      <c r="F714" s="3">
        <v>381700.0</v>
      </c>
      <c r="G714" s="6">
        <f>Sumifs('Transaction data'!$C$2:$C$1921,'Transaction data'!$I$2:$I$1921,A714,'Transaction data'!$M$2:$M$1921,B714,'Transaction data'!$Q$2:$Q$1921,C714,'Transaction data'!$S$2:$S$1921,D714,'Transaction data'!$T$2:$T$1921,E714)</f>
        <v>404300</v>
      </c>
      <c r="H714" s="6">
        <f t="shared" si="1"/>
        <v>-22600</v>
      </c>
    </row>
    <row r="715">
      <c r="A715" s="3" t="s">
        <v>26</v>
      </c>
      <c r="B715" s="3" t="s">
        <v>8</v>
      </c>
      <c r="C715" s="3" t="s">
        <v>21</v>
      </c>
      <c r="D715" s="3" t="s">
        <v>17</v>
      </c>
      <c r="E715" s="3" t="s">
        <v>14</v>
      </c>
      <c r="F715" s="3">
        <v>244200.0</v>
      </c>
      <c r="G715" s="6">
        <f>Sumifs('Transaction data'!$C$2:$C$1921,'Transaction data'!$I$2:$I$1921,A715,'Transaction data'!$M$2:$M$1921,B715,'Transaction data'!$Q$2:$Q$1921,C715,'Transaction data'!$S$2:$S$1921,D715,'Transaction data'!$T$2:$T$1921,E715)</f>
        <v>341600</v>
      </c>
      <c r="H715" s="6">
        <f t="shared" si="1"/>
        <v>-97400</v>
      </c>
    </row>
    <row r="716">
      <c r="A716" s="3" t="s">
        <v>26</v>
      </c>
      <c r="B716" s="3" t="s">
        <v>8</v>
      </c>
      <c r="C716" s="3" t="s">
        <v>21</v>
      </c>
      <c r="D716" s="3" t="s">
        <v>17</v>
      </c>
      <c r="E716" s="3" t="s">
        <v>15</v>
      </c>
      <c r="F716" s="3">
        <v>338300.0</v>
      </c>
      <c r="G716" s="6">
        <f>Sumifs('Transaction data'!$C$2:$C$1921,'Transaction data'!$I$2:$I$1921,A716,'Transaction data'!$M$2:$M$1921,B716,'Transaction data'!$Q$2:$Q$1921,C716,'Transaction data'!$S$2:$S$1921,D716,'Transaction data'!$T$2:$T$1921,E716)</f>
        <v>658300</v>
      </c>
      <c r="H716" s="6">
        <f t="shared" si="1"/>
        <v>-320000</v>
      </c>
    </row>
    <row r="717">
      <c r="A717" s="3" t="s">
        <v>26</v>
      </c>
      <c r="B717" s="3" t="s">
        <v>8</v>
      </c>
      <c r="C717" s="3" t="s">
        <v>21</v>
      </c>
      <c r="D717" s="3" t="s">
        <v>18</v>
      </c>
      <c r="E717" s="3" t="s">
        <v>11</v>
      </c>
      <c r="F717" s="3">
        <v>379700.0</v>
      </c>
      <c r="G717" s="6">
        <f>Sumifs('Transaction data'!$C$2:$C$1921,'Transaction data'!$I$2:$I$1921,A717,'Transaction data'!$M$2:$M$1921,B717,'Transaction data'!$Q$2:$Q$1921,C717,'Transaction data'!$S$2:$S$1921,D717,'Transaction data'!$T$2:$T$1921,E717)</f>
        <v>473100</v>
      </c>
      <c r="H717" s="6">
        <f t="shared" si="1"/>
        <v>-93400</v>
      </c>
    </row>
    <row r="718">
      <c r="A718" s="3" t="s">
        <v>26</v>
      </c>
      <c r="B718" s="3" t="s">
        <v>8</v>
      </c>
      <c r="C718" s="3" t="s">
        <v>21</v>
      </c>
      <c r="D718" s="3" t="s">
        <v>18</v>
      </c>
      <c r="E718" s="3" t="s">
        <v>12</v>
      </c>
      <c r="F718" s="3">
        <v>245300.0</v>
      </c>
      <c r="G718" s="6">
        <f>Sumifs('Transaction data'!$C$2:$C$1921,'Transaction data'!$I$2:$I$1921,A718,'Transaction data'!$M$2:$M$1921,B718,'Transaction data'!$Q$2:$Q$1921,C718,'Transaction data'!$S$2:$S$1921,D718,'Transaction data'!$T$2:$T$1921,E718)</f>
        <v>99800</v>
      </c>
      <c r="H718" s="6">
        <f t="shared" si="1"/>
        <v>145500</v>
      </c>
    </row>
    <row r="719">
      <c r="A719" s="3" t="s">
        <v>26</v>
      </c>
      <c r="B719" s="3" t="s">
        <v>8</v>
      </c>
      <c r="C719" s="3" t="s">
        <v>21</v>
      </c>
      <c r="D719" s="3" t="s">
        <v>18</v>
      </c>
      <c r="E719" s="3" t="s">
        <v>13</v>
      </c>
      <c r="F719" s="3">
        <v>281400.0</v>
      </c>
      <c r="G719" s="6">
        <f>Sumifs('Transaction data'!$C$2:$C$1921,'Transaction data'!$I$2:$I$1921,A719,'Transaction data'!$M$2:$M$1921,B719,'Transaction data'!$Q$2:$Q$1921,C719,'Transaction data'!$S$2:$S$1921,D719,'Transaction data'!$T$2:$T$1921,E719)</f>
        <v>113400</v>
      </c>
      <c r="H719" s="6">
        <f t="shared" si="1"/>
        <v>168000</v>
      </c>
    </row>
    <row r="720">
      <c r="A720" s="3" t="s">
        <v>26</v>
      </c>
      <c r="B720" s="3" t="s">
        <v>8</v>
      </c>
      <c r="C720" s="3" t="s">
        <v>21</v>
      </c>
      <c r="D720" s="3" t="s">
        <v>18</v>
      </c>
      <c r="E720" s="3" t="s">
        <v>14</v>
      </c>
      <c r="F720" s="3">
        <v>231100.0</v>
      </c>
      <c r="G720" s="6">
        <f>Sumifs('Transaction data'!$C$2:$C$1921,'Transaction data'!$I$2:$I$1921,A720,'Transaction data'!$M$2:$M$1921,B720,'Transaction data'!$Q$2:$Q$1921,C720,'Transaction data'!$S$2:$S$1921,D720,'Transaction data'!$T$2:$T$1921,E720)</f>
        <v>110700</v>
      </c>
      <c r="H720" s="6">
        <f t="shared" si="1"/>
        <v>120400</v>
      </c>
    </row>
    <row r="721">
      <c r="A721" s="3" t="s">
        <v>26</v>
      </c>
      <c r="B721" s="3" t="s">
        <v>8</v>
      </c>
      <c r="C721" s="3" t="s">
        <v>21</v>
      </c>
      <c r="D721" s="3" t="s">
        <v>18</v>
      </c>
      <c r="E721" s="3" t="s">
        <v>15</v>
      </c>
      <c r="F721" s="3">
        <v>184700.0</v>
      </c>
      <c r="G721" s="6">
        <f>Sumifs('Transaction data'!$C$2:$C$1921,'Transaction data'!$I$2:$I$1921,A721,'Transaction data'!$M$2:$M$1921,B721,'Transaction data'!$Q$2:$Q$1921,C721,'Transaction data'!$S$2:$S$1921,D721,'Transaction data'!$T$2:$T$1921,E721)</f>
        <v>631700</v>
      </c>
      <c r="H721" s="6">
        <f t="shared" si="1"/>
        <v>-447000</v>
      </c>
    </row>
    <row r="722">
      <c r="A722" s="3" t="s">
        <v>26</v>
      </c>
      <c r="B722" s="3" t="s">
        <v>22</v>
      </c>
      <c r="C722" s="3" t="s">
        <v>9</v>
      </c>
      <c r="D722" s="3" t="s">
        <v>10</v>
      </c>
      <c r="E722" s="3" t="s">
        <v>11</v>
      </c>
      <c r="F722" s="3">
        <v>132600.0</v>
      </c>
      <c r="G722" s="6">
        <f>Sumifs('Transaction data'!$C$2:$C$1921,'Transaction data'!$I$2:$I$1921,A722,'Transaction data'!$M$2:$M$1921,B722,'Transaction data'!$Q$2:$Q$1921,C722,'Transaction data'!$S$2:$S$1921,D722,'Transaction data'!$T$2:$T$1921,E722)</f>
        <v>122600</v>
      </c>
      <c r="H722" s="6">
        <f t="shared" si="1"/>
        <v>10000</v>
      </c>
    </row>
    <row r="723">
      <c r="A723" s="3" t="s">
        <v>26</v>
      </c>
      <c r="B723" s="3" t="s">
        <v>22</v>
      </c>
      <c r="C723" s="3" t="s">
        <v>9</v>
      </c>
      <c r="D723" s="3" t="s">
        <v>10</v>
      </c>
      <c r="E723" s="3" t="s">
        <v>12</v>
      </c>
      <c r="F723" s="3">
        <v>224000.0</v>
      </c>
      <c r="G723" s="6">
        <f>Sumifs('Transaction data'!$C$2:$C$1921,'Transaction data'!$I$2:$I$1921,A723,'Transaction data'!$M$2:$M$1921,B723,'Transaction data'!$Q$2:$Q$1921,C723,'Transaction data'!$S$2:$S$1921,D723,'Transaction data'!$T$2:$T$1921,E723)</f>
        <v>125300</v>
      </c>
      <c r="H723" s="6">
        <f t="shared" si="1"/>
        <v>98700</v>
      </c>
    </row>
    <row r="724">
      <c r="A724" s="3" t="s">
        <v>26</v>
      </c>
      <c r="B724" s="3" t="s">
        <v>22</v>
      </c>
      <c r="C724" s="3" t="s">
        <v>9</v>
      </c>
      <c r="D724" s="3" t="s">
        <v>10</v>
      </c>
      <c r="E724" s="3" t="s">
        <v>13</v>
      </c>
      <c r="F724" s="3">
        <v>229100.0</v>
      </c>
      <c r="G724" s="6">
        <f>Sumifs('Transaction data'!$C$2:$C$1921,'Transaction data'!$I$2:$I$1921,A724,'Transaction data'!$M$2:$M$1921,B724,'Transaction data'!$Q$2:$Q$1921,C724,'Transaction data'!$S$2:$S$1921,D724,'Transaction data'!$T$2:$T$1921,E724)</f>
        <v>151500</v>
      </c>
      <c r="H724" s="6">
        <f t="shared" si="1"/>
        <v>77600</v>
      </c>
    </row>
    <row r="725">
      <c r="A725" s="3" t="s">
        <v>26</v>
      </c>
      <c r="B725" s="3" t="s">
        <v>22</v>
      </c>
      <c r="C725" s="3" t="s">
        <v>9</v>
      </c>
      <c r="D725" s="3" t="s">
        <v>10</v>
      </c>
      <c r="E725" s="3" t="s">
        <v>14</v>
      </c>
      <c r="F725" s="3">
        <v>388800.0</v>
      </c>
      <c r="G725" s="6">
        <f>Sumifs('Transaction data'!$C$2:$C$1921,'Transaction data'!$I$2:$I$1921,A725,'Transaction data'!$M$2:$M$1921,B725,'Transaction data'!$Q$2:$Q$1921,C725,'Transaction data'!$S$2:$S$1921,D725,'Transaction data'!$T$2:$T$1921,E725)</f>
        <v>107800</v>
      </c>
      <c r="H725" s="6">
        <f t="shared" si="1"/>
        <v>281000</v>
      </c>
    </row>
    <row r="726">
      <c r="A726" s="3" t="s">
        <v>26</v>
      </c>
      <c r="B726" s="3" t="s">
        <v>22</v>
      </c>
      <c r="C726" s="3" t="s">
        <v>9</v>
      </c>
      <c r="D726" s="3" t="s">
        <v>10</v>
      </c>
      <c r="E726" s="3" t="s">
        <v>15</v>
      </c>
      <c r="F726" s="3">
        <v>260800.0</v>
      </c>
      <c r="G726" s="6">
        <f>Sumifs('Transaction data'!$C$2:$C$1921,'Transaction data'!$I$2:$I$1921,A726,'Transaction data'!$M$2:$M$1921,B726,'Transaction data'!$Q$2:$Q$1921,C726,'Transaction data'!$S$2:$S$1921,D726,'Transaction data'!$T$2:$T$1921,E726)</f>
        <v>181300</v>
      </c>
      <c r="H726" s="6">
        <f t="shared" si="1"/>
        <v>79500</v>
      </c>
    </row>
    <row r="727">
      <c r="A727" s="3" t="s">
        <v>26</v>
      </c>
      <c r="B727" s="3" t="s">
        <v>22</v>
      </c>
      <c r="C727" s="3" t="s">
        <v>9</v>
      </c>
      <c r="D727" s="3" t="s">
        <v>16</v>
      </c>
      <c r="E727" s="3" t="s">
        <v>11</v>
      </c>
      <c r="F727" s="3">
        <v>365500.0</v>
      </c>
      <c r="G727" s="6">
        <f>Sumifs('Transaction data'!$C$2:$C$1921,'Transaction data'!$I$2:$I$1921,A727,'Transaction data'!$M$2:$M$1921,B727,'Transaction data'!$Q$2:$Q$1921,C727,'Transaction data'!$S$2:$S$1921,D727,'Transaction data'!$T$2:$T$1921,E727)</f>
        <v>321600</v>
      </c>
      <c r="H727" s="6">
        <f t="shared" si="1"/>
        <v>43900</v>
      </c>
    </row>
    <row r="728">
      <c r="A728" s="3" t="s">
        <v>26</v>
      </c>
      <c r="B728" s="3" t="s">
        <v>22</v>
      </c>
      <c r="C728" s="3" t="s">
        <v>9</v>
      </c>
      <c r="D728" s="3" t="s">
        <v>16</v>
      </c>
      <c r="E728" s="3" t="s">
        <v>12</v>
      </c>
      <c r="F728" s="3">
        <v>284400.0</v>
      </c>
      <c r="G728" s="6">
        <f>Sumifs('Transaction data'!$C$2:$C$1921,'Transaction data'!$I$2:$I$1921,A728,'Transaction data'!$M$2:$M$1921,B728,'Transaction data'!$Q$2:$Q$1921,C728,'Transaction data'!$S$2:$S$1921,D728,'Transaction data'!$T$2:$T$1921,E728)</f>
        <v>174200</v>
      </c>
      <c r="H728" s="6">
        <f t="shared" si="1"/>
        <v>110200</v>
      </c>
    </row>
    <row r="729">
      <c r="A729" s="3" t="s">
        <v>26</v>
      </c>
      <c r="B729" s="3" t="s">
        <v>22</v>
      </c>
      <c r="C729" s="3" t="s">
        <v>9</v>
      </c>
      <c r="D729" s="3" t="s">
        <v>16</v>
      </c>
      <c r="E729" s="3" t="s">
        <v>13</v>
      </c>
      <c r="F729" s="3">
        <v>357300.0</v>
      </c>
      <c r="G729" s="6">
        <f>Sumifs('Transaction data'!$C$2:$C$1921,'Transaction data'!$I$2:$I$1921,A729,'Transaction data'!$M$2:$M$1921,B729,'Transaction data'!$Q$2:$Q$1921,C729,'Transaction data'!$S$2:$S$1921,D729,'Transaction data'!$T$2:$T$1921,E729)</f>
        <v>292300</v>
      </c>
      <c r="H729" s="6">
        <f t="shared" si="1"/>
        <v>65000</v>
      </c>
    </row>
    <row r="730">
      <c r="A730" s="3" t="s">
        <v>26</v>
      </c>
      <c r="B730" s="3" t="s">
        <v>22</v>
      </c>
      <c r="C730" s="3" t="s">
        <v>9</v>
      </c>
      <c r="D730" s="3" t="s">
        <v>16</v>
      </c>
      <c r="E730" s="3" t="s">
        <v>14</v>
      </c>
      <c r="F730" s="3">
        <v>161500.0</v>
      </c>
      <c r="G730" s="6">
        <f>Sumifs('Transaction data'!$C$2:$C$1921,'Transaction data'!$I$2:$I$1921,A730,'Transaction data'!$M$2:$M$1921,B730,'Transaction data'!$Q$2:$Q$1921,C730,'Transaction data'!$S$2:$S$1921,D730,'Transaction data'!$T$2:$T$1921,E730)</f>
        <v>113300</v>
      </c>
      <c r="H730" s="6">
        <f t="shared" si="1"/>
        <v>48200</v>
      </c>
    </row>
    <row r="731">
      <c r="A731" s="3" t="s">
        <v>26</v>
      </c>
      <c r="B731" s="3" t="s">
        <v>22</v>
      </c>
      <c r="C731" s="3" t="s">
        <v>9</v>
      </c>
      <c r="D731" s="3" t="s">
        <v>16</v>
      </c>
      <c r="E731" s="3" t="s">
        <v>15</v>
      </c>
      <c r="F731" s="3">
        <v>263000.0</v>
      </c>
      <c r="G731" s="6">
        <f>Sumifs('Transaction data'!$C$2:$C$1921,'Transaction data'!$I$2:$I$1921,A731,'Transaction data'!$M$2:$M$1921,B731,'Transaction data'!$Q$2:$Q$1921,C731,'Transaction data'!$S$2:$S$1921,D731,'Transaction data'!$T$2:$T$1921,E731)</f>
        <v>259800</v>
      </c>
      <c r="H731" s="6">
        <f t="shared" si="1"/>
        <v>3200</v>
      </c>
    </row>
    <row r="732">
      <c r="A732" s="3" t="s">
        <v>26</v>
      </c>
      <c r="B732" s="3" t="s">
        <v>22</v>
      </c>
      <c r="C732" s="3" t="s">
        <v>9</v>
      </c>
      <c r="D732" s="3" t="s">
        <v>17</v>
      </c>
      <c r="E732" s="3" t="s">
        <v>11</v>
      </c>
      <c r="F732" s="3">
        <v>277900.0</v>
      </c>
      <c r="G732" s="6">
        <f>Sumifs('Transaction data'!$C$2:$C$1921,'Transaction data'!$I$2:$I$1921,A732,'Transaction data'!$M$2:$M$1921,B732,'Transaction data'!$Q$2:$Q$1921,C732,'Transaction data'!$S$2:$S$1921,D732,'Transaction data'!$T$2:$T$1921,E732)</f>
        <v>135300</v>
      </c>
      <c r="H732" s="6">
        <f t="shared" si="1"/>
        <v>142600</v>
      </c>
    </row>
    <row r="733">
      <c r="A733" s="3" t="s">
        <v>26</v>
      </c>
      <c r="B733" s="3" t="s">
        <v>22</v>
      </c>
      <c r="C733" s="3" t="s">
        <v>9</v>
      </c>
      <c r="D733" s="3" t="s">
        <v>17</v>
      </c>
      <c r="E733" s="3" t="s">
        <v>12</v>
      </c>
      <c r="F733" s="3">
        <v>383000.0</v>
      </c>
      <c r="G733" s="6">
        <f>Sumifs('Transaction data'!$C$2:$C$1921,'Transaction data'!$I$2:$I$1921,A733,'Transaction data'!$M$2:$M$1921,B733,'Transaction data'!$Q$2:$Q$1921,C733,'Transaction data'!$S$2:$S$1921,D733,'Transaction data'!$T$2:$T$1921,E733)</f>
        <v>276000</v>
      </c>
      <c r="H733" s="6">
        <f t="shared" si="1"/>
        <v>107000</v>
      </c>
    </row>
    <row r="734">
      <c r="A734" s="3" t="s">
        <v>26</v>
      </c>
      <c r="B734" s="3" t="s">
        <v>22</v>
      </c>
      <c r="C734" s="3" t="s">
        <v>9</v>
      </c>
      <c r="D734" s="3" t="s">
        <v>17</v>
      </c>
      <c r="E734" s="3" t="s">
        <v>13</v>
      </c>
      <c r="F734" s="3">
        <v>335400.0</v>
      </c>
      <c r="G734" s="6">
        <f>Sumifs('Transaction data'!$C$2:$C$1921,'Transaction data'!$I$2:$I$1921,A734,'Transaction data'!$M$2:$M$1921,B734,'Transaction data'!$Q$2:$Q$1921,C734,'Transaction data'!$S$2:$S$1921,D734,'Transaction data'!$T$2:$T$1921,E734)</f>
        <v>410800</v>
      </c>
      <c r="H734" s="6">
        <f t="shared" si="1"/>
        <v>-75400</v>
      </c>
    </row>
    <row r="735">
      <c r="A735" s="3" t="s">
        <v>26</v>
      </c>
      <c r="B735" s="3" t="s">
        <v>22</v>
      </c>
      <c r="C735" s="3" t="s">
        <v>9</v>
      </c>
      <c r="D735" s="3" t="s">
        <v>17</v>
      </c>
      <c r="E735" s="3" t="s">
        <v>14</v>
      </c>
      <c r="F735" s="3">
        <v>263200.0</v>
      </c>
      <c r="G735" s="6">
        <f>Sumifs('Transaction data'!$C$2:$C$1921,'Transaction data'!$I$2:$I$1921,A735,'Transaction data'!$M$2:$M$1921,B735,'Transaction data'!$Q$2:$Q$1921,C735,'Transaction data'!$S$2:$S$1921,D735,'Transaction data'!$T$2:$T$1921,E735)</f>
        <v>563300</v>
      </c>
      <c r="H735" s="6">
        <f t="shared" si="1"/>
        <v>-300100</v>
      </c>
    </row>
    <row r="736">
      <c r="A736" s="3" t="s">
        <v>26</v>
      </c>
      <c r="B736" s="3" t="s">
        <v>22</v>
      </c>
      <c r="C736" s="3" t="s">
        <v>9</v>
      </c>
      <c r="D736" s="3" t="s">
        <v>17</v>
      </c>
      <c r="E736" s="3" t="s">
        <v>15</v>
      </c>
      <c r="F736" s="3">
        <v>111600.0</v>
      </c>
      <c r="G736" s="6">
        <f>Sumifs('Transaction data'!$C$2:$C$1921,'Transaction data'!$I$2:$I$1921,A736,'Transaction data'!$M$2:$M$1921,B736,'Transaction data'!$Q$2:$Q$1921,C736,'Transaction data'!$S$2:$S$1921,D736,'Transaction data'!$T$2:$T$1921,E736)</f>
        <v>274600</v>
      </c>
      <c r="H736" s="6">
        <f t="shared" si="1"/>
        <v>-163000</v>
      </c>
    </row>
    <row r="737">
      <c r="A737" s="3" t="s">
        <v>26</v>
      </c>
      <c r="B737" s="3" t="s">
        <v>22</v>
      </c>
      <c r="C737" s="3" t="s">
        <v>9</v>
      </c>
      <c r="D737" s="3" t="s">
        <v>18</v>
      </c>
      <c r="E737" s="3" t="s">
        <v>11</v>
      </c>
      <c r="F737" s="3">
        <v>133600.0</v>
      </c>
      <c r="G737" s="6">
        <f>Sumifs('Transaction data'!$C$2:$C$1921,'Transaction data'!$I$2:$I$1921,A737,'Transaction data'!$M$2:$M$1921,B737,'Transaction data'!$Q$2:$Q$1921,C737,'Transaction data'!$S$2:$S$1921,D737,'Transaction data'!$T$2:$T$1921,E737)</f>
        <v>278400</v>
      </c>
      <c r="H737" s="6">
        <f t="shared" si="1"/>
        <v>-144800</v>
      </c>
    </row>
    <row r="738">
      <c r="A738" s="3" t="s">
        <v>26</v>
      </c>
      <c r="B738" s="3" t="s">
        <v>22</v>
      </c>
      <c r="C738" s="3" t="s">
        <v>9</v>
      </c>
      <c r="D738" s="3" t="s">
        <v>18</v>
      </c>
      <c r="E738" s="3" t="s">
        <v>12</v>
      </c>
      <c r="F738" s="3">
        <v>218100.0</v>
      </c>
      <c r="G738" s="6">
        <f>Sumifs('Transaction data'!$C$2:$C$1921,'Transaction data'!$I$2:$I$1921,A738,'Transaction data'!$M$2:$M$1921,B738,'Transaction data'!$Q$2:$Q$1921,C738,'Transaction data'!$S$2:$S$1921,D738,'Transaction data'!$T$2:$T$1921,E738)</f>
        <v>418000</v>
      </c>
      <c r="H738" s="6">
        <f t="shared" si="1"/>
        <v>-199900</v>
      </c>
    </row>
    <row r="739">
      <c r="A739" s="3" t="s">
        <v>26</v>
      </c>
      <c r="B739" s="3" t="s">
        <v>22</v>
      </c>
      <c r="C739" s="3" t="s">
        <v>9</v>
      </c>
      <c r="D739" s="3" t="s">
        <v>18</v>
      </c>
      <c r="E739" s="3" t="s">
        <v>13</v>
      </c>
      <c r="F739" s="3">
        <v>166300.0</v>
      </c>
      <c r="G739" s="6">
        <f>Sumifs('Transaction data'!$C$2:$C$1921,'Transaction data'!$I$2:$I$1921,A739,'Transaction data'!$M$2:$M$1921,B739,'Transaction data'!$Q$2:$Q$1921,C739,'Transaction data'!$S$2:$S$1921,D739,'Transaction data'!$T$2:$T$1921,E739)</f>
        <v>813800</v>
      </c>
      <c r="H739" s="6">
        <f t="shared" si="1"/>
        <v>-647500</v>
      </c>
    </row>
    <row r="740">
      <c r="A740" s="3" t="s">
        <v>26</v>
      </c>
      <c r="B740" s="3" t="s">
        <v>22</v>
      </c>
      <c r="C740" s="3" t="s">
        <v>9</v>
      </c>
      <c r="D740" s="3" t="s">
        <v>18</v>
      </c>
      <c r="E740" s="3" t="s">
        <v>14</v>
      </c>
      <c r="F740" s="3">
        <v>226800.0</v>
      </c>
      <c r="G740" s="6">
        <f>Sumifs('Transaction data'!$C$2:$C$1921,'Transaction data'!$I$2:$I$1921,A740,'Transaction data'!$M$2:$M$1921,B740,'Transaction data'!$Q$2:$Q$1921,C740,'Transaction data'!$S$2:$S$1921,D740,'Transaction data'!$T$2:$T$1921,E740)</f>
        <v>176000</v>
      </c>
      <c r="H740" s="6">
        <f t="shared" si="1"/>
        <v>50800</v>
      </c>
    </row>
    <row r="741">
      <c r="A741" s="3" t="s">
        <v>26</v>
      </c>
      <c r="B741" s="3" t="s">
        <v>22</v>
      </c>
      <c r="C741" s="3" t="s">
        <v>9</v>
      </c>
      <c r="D741" s="3" t="s">
        <v>18</v>
      </c>
      <c r="E741" s="3" t="s">
        <v>15</v>
      </c>
      <c r="F741" s="3">
        <v>250700.0</v>
      </c>
      <c r="G741" s="6">
        <f>Sumifs('Transaction data'!$C$2:$C$1921,'Transaction data'!$I$2:$I$1921,A741,'Transaction data'!$M$2:$M$1921,B741,'Transaction data'!$Q$2:$Q$1921,C741,'Transaction data'!$S$2:$S$1921,D741,'Transaction data'!$T$2:$T$1921,E741)</f>
        <v>137900</v>
      </c>
      <c r="H741" s="6">
        <f t="shared" si="1"/>
        <v>112800</v>
      </c>
    </row>
    <row r="742">
      <c r="A742" s="3" t="s">
        <v>26</v>
      </c>
      <c r="B742" s="3" t="s">
        <v>22</v>
      </c>
      <c r="C742" s="3" t="s">
        <v>19</v>
      </c>
      <c r="D742" s="3" t="s">
        <v>10</v>
      </c>
      <c r="E742" s="3" t="s">
        <v>11</v>
      </c>
      <c r="F742" s="3">
        <v>237200.0</v>
      </c>
      <c r="G742" s="6">
        <f>Sumifs('Transaction data'!$C$2:$C$1921,'Transaction data'!$I$2:$I$1921,A742,'Transaction data'!$M$2:$M$1921,B742,'Transaction data'!$Q$2:$Q$1921,C742,'Transaction data'!$S$2:$S$1921,D742,'Transaction data'!$T$2:$T$1921,E742)</f>
        <v>472400</v>
      </c>
      <c r="H742" s="6">
        <f t="shared" si="1"/>
        <v>-235200</v>
      </c>
    </row>
    <row r="743">
      <c r="A743" s="3" t="s">
        <v>26</v>
      </c>
      <c r="B743" s="3" t="s">
        <v>22</v>
      </c>
      <c r="C743" s="3" t="s">
        <v>19</v>
      </c>
      <c r="D743" s="3" t="s">
        <v>10</v>
      </c>
      <c r="E743" s="3" t="s">
        <v>12</v>
      </c>
      <c r="F743" s="3">
        <v>142800.0</v>
      </c>
      <c r="G743" s="6">
        <f>Sumifs('Transaction data'!$C$2:$C$1921,'Transaction data'!$I$2:$I$1921,A743,'Transaction data'!$M$2:$M$1921,B743,'Transaction data'!$Q$2:$Q$1921,C743,'Transaction data'!$S$2:$S$1921,D743,'Transaction data'!$T$2:$T$1921,E743)</f>
        <v>137500</v>
      </c>
      <c r="H743" s="6">
        <f t="shared" si="1"/>
        <v>5300</v>
      </c>
    </row>
    <row r="744">
      <c r="A744" s="3" t="s">
        <v>26</v>
      </c>
      <c r="B744" s="3" t="s">
        <v>22</v>
      </c>
      <c r="C744" s="3" t="s">
        <v>19</v>
      </c>
      <c r="D744" s="3" t="s">
        <v>10</v>
      </c>
      <c r="E744" s="3" t="s">
        <v>13</v>
      </c>
      <c r="F744" s="3">
        <v>203200.0</v>
      </c>
      <c r="G744" s="6">
        <f>Sumifs('Transaction data'!$C$2:$C$1921,'Transaction data'!$I$2:$I$1921,A744,'Transaction data'!$M$2:$M$1921,B744,'Transaction data'!$Q$2:$Q$1921,C744,'Transaction data'!$S$2:$S$1921,D744,'Transaction data'!$T$2:$T$1921,E744)</f>
        <v>333700</v>
      </c>
      <c r="H744" s="6">
        <f t="shared" si="1"/>
        <v>-130500</v>
      </c>
    </row>
    <row r="745">
      <c r="A745" s="3" t="s">
        <v>26</v>
      </c>
      <c r="B745" s="3" t="s">
        <v>22</v>
      </c>
      <c r="C745" s="3" t="s">
        <v>19</v>
      </c>
      <c r="D745" s="3" t="s">
        <v>10</v>
      </c>
      <c r="E745" s="3" t="s">
        <v>14</v>
      </c>
      <c r="F745" s="3">
        <v>196100.0</v>
      </c>
      <c r="G745" s="6">
        <f>Sumifs('Transaction data'!$C$2:$C$1921,'Transaction data'!$I$2:$I$1921,A745,'Transaction data'!$M$2:$M$1921,B745,'Transaction data'!$Q$2:$Q$1921,C745,'Transaction data'!$S$2:$S$1921,D745,'Transaction data'!$T$2:$T$1921,E745)</f>
        <v>285500</v>
      </c>
      <c r="H745" s="6">
        <f t="shared" si="1"/>
        <v>-89400</v>
      </c>
    </row>
    <row r="746">
      <c r="A746" s="3" t="s">
        <v>26</v>
      </c>
      <c r="B746" s="3" t="s">
        <v>22</v>
      </c>
      <c r="C746" s="3" t="s">
        <v>19</v>
      </c>
      <c r="D746" s="3" t="s">
        <v>10</v>
      </c>
      <c r="E746" s="3" t="s">
        <v>15</v>
      </c>
      <c r="F746" s="3">
        <v>377200.0</v>
      </c>
      <c r="G746" s="6">
        <f>Sumifs('Transaction data'!$C$2:$C$1921,'Transaction data'!$I$2:$I$1921,A746,'Transaction data'!$M$2:$M$1921,B746,'Transaction data'!$Q$2:$Q$1921,C746,'Transaction data'!$S$2:$S$1921,D746,'Transaction data'!$T$2:$T$1921,E746)</f>
        <v>178200</v>
      </c>
      <c r="H746" s="6">
        <f t="shared" si="1"/>
        <v>199000</v>
      </c>
    </row>
    <row r="747">
      <c r="A747" s="3" t="s">
        <v>26</v>
      </c>
      <c r="B747" s="3" t="s">
        <v>22</v>
      </c>
      <c r="C747" s="3" t="s">
        <v>19</v>
      </c>
      <c r="D747" s="3" t="s">
        <v>16</v>
      </c>
      <c r="E747" s="3" t="s">
        <v>11</v>
      </c>
      <c r="F747" s="3">
        <v>385500.0</v>
      </c>
      <c r="G747" s="6">
        <f>Sumifs('Transaction data'!$C$2:$C$1921,'Transaction data'!$I$2:$I$1921,A747,'Transaction data'!$M$2:$M$1921,B747,'Transaction data'!$Q$2:$Q$1921,C747,'Transaction data'!$S$2:$S$1921,D747,'Transaction data'!$T$2:$T$1921,E747)</f>
        <v>246500</v>
      </c>
      <c r="H747" s="6">
        <f t="shared" si="1"/>
        <v>139000</v>
      </c>
    </row>
    <row r="748">
      <c r="A748" s="3" t="s">
        <v>26</v>
      </c>
      <c r="B748" s="3" t="s">
        <v>22</v>
      </c>
      <c r="C748" s="3" t="s">
        <v>19</v>
      </c>
      <c r="D748" s="3" t="s">
        <v>16</v>
      </c>
      <c r="E748" s="3" t="s">
        <v>12</v>
      </c>
      <c r="F748" s="3">
        <v>288000.0</v>
      </c>
      <c r="G748" s="6">
        <f>Sumifs('Transaction data'!$C$2:$C$1921,'Transaction data'!$I$2:$I$1921,A748,'Transaction data'!$M$2:$M$1921,B748,'Transaction data'!$Q$2:$Q$1921,C748,'Transaction data'!$S$2:$S$1921,D748,'Transaction data'!$T$2:$T$1921,E748)</f>
        <v>726200</v>
      </c>
      <c r="H748" s="6">
        <f t="shared" si="1"/>
        <v>-438200</v>
      </c>
    </row>
    <row r="749">
      <c r="A749" s="3" t="s">
        <v>26</v>
      </c>
      <c r="B749" s="3" t="s">
        <v>22</v>
      </c>
      <c r="C749" s="3" t="s">
        <v>19</v>
      </c>
      <c r="D749" s="3" t="s">
        <v>16</v>
      </c>
      <c r="E749" s="3" t="s">
        <v>13</v>
      </c>
      <c r="F749" s="3">
        <v>306500.0</v>
      </c>
      <c r="G749" s="6">
        <f>Sumifs('Transaction data'!$C$2:$C$1921,'Transaction data'!$I$2:$I$1921,A749,'Transaction data'!$M$2:$M$1921,B749,'Transaction data'!$Q$2:$Q$1921,C749,'Transaction data'!$S$2:$S$1921,D749,'Transaction data'!$T$2:$T$1921,E749)</f>
        <v>315300</v>
      </c>
      <c r="H749" s="6">
        <f t="shared" si="1"/>
        <v>-8800</v>
      </c>
    </row>
    <row r="750">
      <c r="A750" s="3" t="s">
        <v>26</v>
      </c>
      <c r="B750" s="3" t="s">
        <v>22</v>
      </c>
      <c r="C750" s="3" t="s">
        <v>19</v>
      </c>
      <c r="D750" s="3" t="s">
        <v>16</v>
      </c>
      <c r="E750" s="3" t="s">
        <v>14</v>
      </c>
      <c r="F750" s="3">
        <v>397200.0</v>
      </c>
      <c r="G750" s="6">
        <f>Sumifs('Transaction data'!$C$2:$C$1921,'Transaction data'!$I$2:$I$1921,A750,'Transaction data'!$M$2:$M$1921,B750,'Transaction data'!$Q$2:$Q$1921,C750,'Transaction data'!$S$2:$S$1921,D750,'Transaction data'!$T$2:$T$1921,E750)</f>
        <v>559200</v>
      </c>
      <c r="H750" s="6">
        <f t="shared" si="1"/>
        <v>-162000</v>
      </c>
    </row>
    <row r="751">
      <c r="A751" s="3" t="s">
        <v>26</v>
      </c>
      <c r="B751" s="3" t="s">
        <v>22</v>
      </c>
      <c r="C751" s="3" t="s">
        <v>19</v>
      </c>
      <c r="D751" s="3" t="s">
        <v>16</v>
      </c>
      <c r="E751" s="3" t="s">
        <v>15</v>
      </c>
      <c r="F751" s="3">
        <v>216000.0</v>
      </c>
      <c r="G751" s="6">
        <f>Sumifs('Transaction data'!$C$2:$C$1921,'Transaction data'!$I$2:$I$1921,A751,'Transaction data'!$M$2:$M$1921,B751,'Transaction data'!$Q$2:$Q$1921,C751,'Transaction data'!$S$2:$S$1921,D751,'Transaction data'!$T$2:$T$1921,E751)</f>
        <v>103000</v>
      </c>
      <c r="H751" s="6">
        <f t="shared" si="1"/>
        <v>113000</v>
      </c>
    </row>
    <row r="752">
      <c r="A752" s="3" t="s">
        <v>26</v>
      </c>
      <c r="B752" s="3" t="s">
        <v>22</v>
      </c>
      <c r="C752" s="3" t="s">
        <v>19</v>
      </c>
      <c r="D752" s="3" t="s">
        <v>17</v>
      </c>
      <c r="E752" s="3" t="s">
        <v>11</v>
      </c>
      <c r="F752" s="3">
        <v>247300.0</v>
      </c>
      <c r="G752" s="6">
        <f>Sumifs('Transaction data'!$C$2:$C$1921,'Transaction data'!$I$2:$I$1921,A752,'Transaction data'!$M$2:$M$1921,B752,'Transaction data'!$Q$2:$Q$1921,C752,'Transaction data'!$S$2:$S$1921,D752,'Transaction data'!$T$2:$T$1921,E752)</f>
        <v>192600</v>
      </c>
      <c r="H752" s="6">
        <f t="shared" si="1"/>
        <v>54700</v>
      </c>
    </row>
    <row r="753">
      <c r="A753" s="3" t="s">
        <v>26</v>
      </c>
      <c r="B753" s="3" t="s">
        <v>22</v>
      </c>
      <c r="C753" s="3" t="s">
        <v>19</v>
      </c>
      <c r="D753" s="3" t="s">
        <v>17</v>
      </c>
      <c r="E753" s="3" t="s">
        <v>12</v>
      </c>
      <c r="F753" s="3">
        <v>104800.0</v>
      </c>
      <c r="G753" s="6">
        <f>Sumifs('Transaction data'!$C$2:$C$1921,'Transaction data'!$I$2:$I$1921,A753,'Transaction data'!$M$2:$M$1921,B753,'Transaction data'!$Q$2:$Q$1921,C753,'Transaction data'!$S$2:$S$1921,D753,'Transaction data'!$T$2:$T$1921,E753)</f>
        <v>422400</v>
      </c>
      <c r="H753" s="6">
        <f t="shared" si="1"/>
        <v>-317600</v>
      </c>
    </row>
    <row r="754">
      <c r="A754" s="3" t="s">
        <v>26</v>
      </c>
      <c r="B754" s="3" t="s">
        <v>22</v>
      </c>
      <c r="C754" s="3" t="s">
        <v>19</v>
      </c>
      <c r="D754" s="3" t="s">
        <v>17</v>
      </c>
      <c r="E754" s="3" t="s">
        <v>13</v>
      </c>
      <c r="F754" s="3">
        <v>274600.0</v>
      </c>
      <c r="G754" s="6">
        <f>Sumifs('Transaction data'!$C$2:$C$1921,'Transaction data'!$I$2:$I$1921,A754,'Transaction data'!$M$2:$M$1921,B754,'Transaction data'!$Q$2:$Q$1921,C754,'Transaction data'!$S$2:$S$1921,D754,'Transaction data'!$T$2:$T$1921,E754)</f>
        <v>294600</v>
      </c>
      <c r="H754" s="6">
        <f t="shared" si="1"/>
        <v>-20000</v>
      </c>
    </row>
    <row r="755">
      <c r="A755" s="3" t="s">
        <v>26</v>
      </c>
      <c r="B755" s="3" t="s">
        <v>22</v>
      </c>
      <c r="C755" s="3" t="s">
        <v>19</v>
      </c>
      <c r="D755" s="3" t="s">
        <v>17</v>
      </c>
      <c r="E755" s="3" t="s">
        <v>14</v>
      </c>
      <c r="F755" s="3">
        <v>379300.0</v>
      </c>
      <c r="G755" s="6">
        <f>Sumifs('Transaction data'!$C$2:$C$1921,'Transaction data'!$I$2:$I$1921,A755,'Transaction data'!$M$2:$M$1921,B755,'Transaction data'!$Q$2:$Q$1921,C755,'Transaction data'!$S$2:$S$1921,D755,'Transaction data'!$T$2:$T$1921,E755)</f>
        <v>399200</v>
      </c>
      <c r="H755" s="6">
        <f t="shared" si="1"/>
        <v>-19900</v>
      </c>
    </row>
    <row r="756">
      <c r="A756" s="3" t="s">
        <v>26</v>
      </c>
      <c r="B756" s="3" t="s">
        <v>22</v>
      </c>
      <c r="C756" s="3" t="s">
        <v>19</v>
      </c>
      <c r="D756" s="3" t="s">
        <v>17</v>
      </c>
      <c r="E756" s="3" t="s">
        <v>15</v>
      </c>
      <c r="F756" s="3">
        <v>217700.0</v>
      </c>
      <c r="G756" s="6">
        <f>Sumifs('Transaction data'!$C$2:$C$1921,'Transaction data'!$I$2:$I$1921,A756,'Transaction data'!$M$2:$M$1921,B756,'Transaction data'!$Q$2:$Q$1921,C756,'Transaction data'!$S$2:$S$1921,D756,'Transaction data'!$T$2:$T$1921,E756)</f>
        <v>198100</v>
      </c>
      <c r="H756" s="6">
        <f t="shared" si="1"/>
        <v>19600</v>
      </c>
    </row>
    <row r="757">
      <c r="A757" s="3" t="s">
        <v>26</v>
      </c>
      <c r="B757" s="3" t="s">
        <v>22</v>
      </c>
      <c r="C757" s="3" t="s">
        <v>19</v>
      </c>
      <c r="D757" s="3" t="s">
        <v>18</v>
      </c>
      <c r="E757" s="3" t="s">
        <v>11</v>
      </c>
      <c r="F757" s="3">
        <v>326700.0</v>
      </c>
      <c r="G757" s="6">
        <f>Sumifs('Transaction data'!$C$2:$C$1921,'Transaction data'!$I$2:$I$1921,A757,'Transaction data'!$M$2:$M$1921,B757,'Transaction data'!$Q$2:$Q$1921,C757,'Transaction data'!$S$2:$S$1921,D757,'Transaction data'!$T$2:$T$1921,E757)</f>
        <v>365900</v>
      </c>
      <c r="H757" s="6">
        <f t="shared" si="1"/>
        <v>-39200</v>
      </c>
    </row>
    <row r="758">
      <c r="A758" s="3" t="s">
        <v>26</v>
      </c>
      <c r="B758" s="3" t="s">
        <v>22</v>
      </c>
      <c r="C758" s="3" t="s">
        <v>19</v>
      </c>
      <c r="D758" s="3" t="s">
        <v>18</v>
      </c>
      <c r="E758" s="3" t="s">
        <v>12</v>
      </c>
      <c r="F758" s="3">
        <v>273100.0</v>
      </c>
      <c r="G758" s="6">
        <f>Sumifs('Transaction data'!$C$2:$C$1921,'Transaction data'!$I$2:$I$1921,A758,'Transaction data'!$M$2:$M$1921,B758,'Transaction data'!$Q$2:$Q$1921,C758,'Transaction data'!$S$2:$S$1921,D758,'Transaction data'!$T$2:$T$1921,E758)</f>
        <v>258900</v>
      </c>
      <c r="H758" s="6">
        <f t="shared" si="1"/>
        <v>14200</v>
      </c>
    </row>
    <row r="759">
      <c r="A759" s="3" t="s">
        <v>26</v>
      </c>
      <c r="B759" s="3" t="s">
        <v>22</v>
      </c>
      <c r="C759" s="3" t="s">
        <v>19</v>
      </c>
      <c r="D759" s="3" t="s">
        <v>18</v>
      </c>
      <c r="E759" s="3" t="s">
        <v>13</v>
      </c>
      <c r="F759" s="3">
        <v>239400.0</v>
      </c>
      <c r="G759" s="6">
        <f>Sumifs('Transaction data'!$C$2:$C$1921,'Transaction data'!$I$2:$I$1921,A759,'Transaction data'!$M$2:$M$1921,B759,'Transaction data'!$Q$2:$Q$1921,C759,'Transaction data'!$S$2:$S$1921,D759,'Transaction data'!$T$2:$T$1921,E759)</f>
        <v>322300</v>
      </c>
      <c r="H759" s="6">
        <f t="shared" si="1"/>
        <v>-82900</v>
      </c>
    </row>
    <row r="760">
      <c r="A760" s="3" t="s">
        <v>26</v>
      </c>
      <c r="B760" s="3" t="s">
        <v>22</v>
      </c>
      <c r="C760" s="3" t="s">
        <v>19</v>
      </c>
      <c r="D760" s="3" t="s">
        <v>18</v>
      </c>
      <c r="E760" s="3" t="s">
        <v>14</v>
      </c>
      <c r="F760" s="3">
        <v>273200.0</v>
      </c>
      <c r="G760" s="6">
        <f>Sumifs('Transaction data'!$C$2:$C$1921,'Transaction data'!$I$2:$I$1921,A760,'Transaction data'!$M$2:$M$1921,B760,'Transaction data'!$Q$2:$Q$1921,C760,'Transaction data'!$S$2:$S$1921,D760,'Transaction data'!$T$2:$T$1921,E760)</f>
        <v>859900</v>
      </c>
      <c r="H760" s="6">
        <f t="shared" si="1"/>
        <v>-586700</v>
      </c>
    </row>
    <row r="761">
      <c r="A761" s="3" t="s">
        <v>26</v>
      </c>
      <c r="B761" s="3" t="s">
        <v>22</v>
      </c>
      <c r="C761" s="3" t="s">
        <v>19</v>
      </c>
      <c r="D761" s="3" t="s">
        <v>18</v>
      </c>
      <c r="E761" s="3" t="s">
        <v>15</v>
      </c>
      <c r="F761" s="3">
        <v>150300.0</v>
      </c>
      <c r="G761" s="6">
        <f>Sumifs('Transaction data'!$C$2:$C$1921,'Transaction data'!$I$2:$I$1921,A761,'Transaction data'!$M$2:$M$1921,B761,'Transaction data'!$Q$2:$Q$1921,C761,'Transaction data'!$S$2:$S$1921,D761,'Transaction data'!$T$2:$T$1921,E761)</f>
        <v>109700</v>
      </c>
      <c r="H761" s="6">
        <f t="shared" si="1"/>
        <v>40600</v>
      </c>
    </row>
    <row r="762">
      <c r="A762" s="3" t="s">
        <v>26</v>
      </c>
      <c r="B762" s="3" t="s">
        <v>22</v>
      </c>
      <c r="C762" s="3" t="s">
        <v>20</v>
      </c>
      <c r="D762" s="3" t="s">
        <v>10</v>
      </c>
      <c r="E762" s="3" t="s">
        <v>11</v>
      </c>
      <c r="F762" s="3">
        <v>150200.0</v>
      </c>
      <c r="G762" s="6">
        <f>Sumifs('Transaction data'!$C$2:$C$1921,'Transaction data'!$I$2:$I$1921,A762,'Transaction data'!$M$2:$M$1921,B762,'Transaction data'!$Q$2:$Q$1921,C762,'Transaction data'!$S$2:$S$1921,D762,'Transaction data'!$T$2:$T$1921,E762)</f>
        <v>287000</v>
      </c>
      <c r="H762" s="6">
        <f t="shared" si="1"/>
        <v>-136800</v>
      </c>
    </row>
    <row r="763">
      <c r="A763" s="3" t="s">
        <v>26</v>
      </c>
      <c r="B763" s="3" t="s">
        <v>22</v>
      </c>
      <c r="C763" s="3" t="s">
        <v>20</v>
      </c>
      <c r="D763" s="3" t="s">
        <v>10</v>
      </c>
      <c r="E763" s="3" t="s">
        <v>12</v>
      </c>
      <c r="F763" s="3">
        <v>145800.0</v>
      </c>
      <c r="G763" s="6">
        <f>Sumifs('Transaction data'!$C$2:$C$1921,'Transaction data'!$I$2:$I$1921,A763,'Transaction data'!$M$2:$M$1921,B763,'Transaction data'!$Q$2:$Q$1921,C763,'Transaction data'!$S$2:$S$1921,D763,'Transaction data'!$T$2:$T$1921,E763)</f>
        <v>166800</v>
      </c>
      <c r="H763" s="6">
        <f t="shared" si="1"/>
        <v>-21000</v>
      </c>
    </row>
    <row r="764">
      <c r="A764" s="3" t="s">
        <v>26</v>
      </c>
      <c r="B764" s="3" t="s">
        <v>22</v>
      </c>
      <c r="C764" s="3" t="s">
        <v>20</v>
      </c>
      <c r="D764" s="3" t="s">
        <v>10</v>
      </c>
      <c r="E764" s="3" t="s">
        <v>13</v>
      </c>
      <c r="F764" s="3">
        <v>103000.0</v>
      </c>
      <c r="G764" s="6">
        <f>Sumifs('Transaction data'!$C$2:$C$1921,'Transaction data'!$I$2:$I$1921,A764,'Transaction data'!$M$2:$M$1921,B764,'Transaction data'!$Q$2:$Q$1921,C764,'Transaction data'!$S$2:$S$1921,D764,'Transaction data'!$T$2:$T$1921,E764)</f>
        <v>338600</v>
      </c>
      <c r="H764" s="6">
        <f t="shared" si="1"/>
        <v>-235600</v>
      </c>
    </row>
    <row r="765">
      <c r="A765" s="3" t="s">
        <v>26</v>
      </c>
      <c r="B765" s="3" t="s">
        <v>22</v>
      </c>
      <c r="C765" s="3" t="s">
        <v>20</v>
      </c>
      <c r="D765" s="3" t="s">
        <v>10</v>
      </c>
      <c r="E765" s="3" t="s">
        <v>14</v>
      </c>
      <c r="F765" s="3">
        <v>371700.0</v>
      </c>
      <c r="G765" s="6">
        <f>Sumifs('Transaction data'!$C$2:$C$1921,'Transaction data'!$I$2:$I$1921,A765,'Transaction data'!$M$2:$M$1921,B765,'Transaction data'!$Q$2:$Q$1921,C765,'Transaction data'!$S$2:$S$1921,D765,'Transaction data'!$T$2:$T$1921,E765)</f>
        <v>562300</v>
      </c>
      <c r="H765" s="6">
        <f t="shared" si="1"/>
        <v>-190600</v>
      </c>
    </row>
    <row r="766">
      <c r="A766" s="3" t="s">
        <v>26</v>
      </c>
      <c r="B766" s="3" t="s">
        <v>22</v>
      </c>
      <c r="C766" s="3" t="s">
        <v>20</v>
      </c>
      <c r="D766" s="3" t="s">
        <v>10</v>
      </c>
      <c r="E766" s="3" t="s">
        <v>15</v>
      </c>
      <c r="F766" s="3">
        <v>343700.0</v>
      </c>
      <c r="G766" s="6">
        <f>Sumifs('Transaction data'!$C$2:$C$1921,'Transaction data'!$I$2:$I$1921,A766,'Transaction data'!$M$2:$M$1921,B766,'Transaction data'!$Q$2:$Q$1921,C766,'Transaction data'!$S$2:$S$1921,D766,'Transaction data'!$T$2:$T$1921,E766)</f>
        <v>109900</v>
      </c>
      <c r="H766" s="6">
        <f t="shared" si="1"/>
        <v>233800</v>
      </c>
    </row>
    <row r="767">
      <c r="A767" s="3" t="s">
        <v>26</v>
      </c>
      <c r="B767" s="3" t="s">
        <v>22</v>
      </c>
      <c r="C767" s="3" t="s">
        <v>20</v>
      </c>
      <c r="D767" s="3" t="s">
        <v>16</v>
      </c>
      <c r="E767" s="3" t="s">
        <v>11</v>
      </c>
      <c r="F767" s="3">
        <v>265200.0</v>
      </c>
      <c r="G767" s="6">
        <f>Sumifs('Transaction data'!$C$2:$C$1921,'Transaction data'!$I$2:$I$1921,A767,'Transaction data'!$M$2:$M$1921,B767,'Transaction data'!$Q$2:$Q$1921,C767,'Transaction data'!$S$2:$S$1921,D767,'Transaction data'!$T$2:$T$1921,E767)</f>
        <v>325100</v>
      </c>
      <c r="H767" s="6">
        <f t="shared" si="1"/>
        <v>-59900</v>
      </c>
    </row>
    <row r="768">
      <c r="A768" s="3" t="s">
        <v>26</v>
      </c>
      <c r="B768" s="3" t="s">
        <v>22</v>
      </c>
      <c r="C768" s="3" t="s">
        <v>20</v>
      </c>
      <c r="D768" s="3" t="s">
        <v>16</v>
      </c>
      <c r="E768" s="3" t="s">
        <v>12</v>
      </c>
      <c r="F768" s="3">
        <v>126200.0</v>
      </c>
      <c r="G768" s="6">
        <f>Sumifs('Transaction data'!$C$2:$C$1921,'Transaction data'!$I$2:$I$1921,A768,'Transaction data'!$M$2:$M$1921,B768,'Transaction data'!$Q$2:$Q$1921,C768,'Transaction data'!$S$2:$S$1921,D768,'Transaction data'!$T$2:$T$1921,E768)</f>
        <v>339800</v>
      </c>
      <c r="H768" s="6">
        <f t="shared" si="1"/>
        <v>-213600</v>
      </c>
    </row>
    <row r="769">
      <c r="A769" s="3" t="s">
        <v>26</v>
      </c>
      <c r="B769" s="3" t="s">
        <v>22</v>
      </c>
      <c r="C769" s="3" t="s">
        <v>20</v>
      </c>
      <c r="D769" s="3" t="s">
        <v>16</v>
      </c>
      <c r="E769" s="3" t="s">
        <v>13</v>
      </c>
      <c r="F769" s="3">
        <v>342900.0</v>
      </c>
      <c r="G769" s="6">
        <f>Sumifs('Transaction data'!$C$2:$C$1921,'Transaction data'!$I$2:$I$1921,A769,'Transaction data'!$M$2:$M$1921,B769,'Transaction data'!$Q$2:$Q$1921,C769,'Transaction data'!$S$2:$S$1921,D769,'Transaction data'!$T$2:$T$1921,E769)</f>
        <v>287900</v>
      </c>
      <c r="H769" s="6">
        <f t="shared" si="1"/>
        <v>55000</v>
      </c>
    </row>
    <row r="770">
      <c r="A770" s="3" t="s">
        <v>26</v>
      </c>
      <c r="B770" s="3" t="s">
        <v>22</v>
      </c>
      <c r="C770" s="3" t="s">
        <v>20</v>
      </c>
      <c r="D770" s="3" t="s">
        <v>16</v>
      </c>
      <c r="E770" s="3" t="s">
        <v>14</v>
      </c>
      <c r="F770" s="3">
        <v>385200.0</v>
      </c>
      <c r="G770" s="6">
        <f>Sumifs('Transaction data'!$C$2:$C$1921,'Transaction data'!$I$2:$I$1921,A770,'Transaction data'!$M$2:$M$1921,B770,'Transaction data'!$Q$2:$Q$1921,C770,'Transaction data'!$S$2:$S$1921,D770,'Transaction data'!$T$2:$T$1921,E770)</f>
        <v>406400</v>
      </c>
      <c r="H770" s="6">
        <f t="shared" si="1"/>
        <v>-21200</v>
      </c>
    </row>
    <row r="771">
      <c r="A771" s="3" t="s">
        <v>26</v>
      </c>
      <c r="B771" s="3" t="s">
        <v>22</v>
      </c>
      <c r="C771" s="3" t="s">
        <v>20</v>
      </c>
      <c r="D771" s="3" t="s">
        <v>16</v>
      </c>
      <c r="E771" s="3" t="s">
        <v>15</v>
      </c>
      <c r="F771" s="3">
        <v>274200.0</v>
      </c>
      <c r="G771" s="6">
        <f>Sumifs('Transaction data'!$C$2:$C$1921,'Transaction data'!$I$2:$I$1921,A771,'Transaction data'!$M$2:$M$1921,B771,'Transaction data'!$Q$2:$Q$1921,C771,'Transaction data'!$S$2:$S$1921,D771,'Transaction data'!$T$2:$T$1921,E771)</f>
        <v>304200</v>
      </c>
      <c r="H771" s="6">
        <f t="shared" si="1"/>
        <v>-30000</v>
      </c>
    </row>
    <row r="772">
      <c r="A772" s="3" t="s">
        <v>26</v>
      </c>
      <c r="B772" s="3" t="s">
        <v>22</v>
      </c>
      <c r="C772" s="3" t="s">
        <v>20</v>
      </c>
      <c r="D772" s="3" t="s">
        <v>17</v>
      </c>
      <c r="E772" s="3" t="s">
        <v>11</v>
      </c>
      <c r="F772" s="3">
        <v>242300.0</v>
      </c>
      <c r="G772" s="6">
        <f>Sumifs('Transaction data'!$C$2:$C$1921,'Transaction data'!$I$2:$I$1921,A772,'Transaction data'!$M$2:$M$1921,B772,'Transaction data'!$Q$2:$Q$1921,C772,'Transaction data'!$S$2:$S$1921,D772,'Transaction data'!$T$2:$T$1921,E772)</f>
        <v>312400</v>
      </c>
      <c r="H772" s="6">
        <f t="shared" si="1"/>
        <v>-70100</v>
      </c>
    </row>
    <row r="773">
      <c r="A773" s="3" t="s">
        <v>26</v>
      </c>
      <c r="B773" s="3" t="s">
        <v>22</v>
      </c>
      <c r="C773" s="3" t="s">
        <v>20</v>
      </c>
      <c r="D773" s="3" t="s">
        <v>17</v>
      </c>
      <c r="E773" s="3" t="s">
        <v>12</v>
      </c>
      <c r="F773" s="3">
        <v>185500.0</v>
      </c>
      <c r="G773" s="6">
        <f>Sumifs('Transaction data'!$C$2:$C$1921,'Transaction data'!$I$2:$I$1921,A773,'Transaction data'!$M$2:$M$1921,B773,'Transaction data'!$Q$2:$Q$1921,C773,'Transaction data'!$S$2:$S$1921,D773,'Transaction data'!$T$2:$T$1921,E773)</f>
        <v>106100</v>
      </c>
      <c r="H773" s="6">
        <f t="shared" si="1"/>
        <v>79400</v>
      </c>
    </row>
    <row r="774">
      <c r="A774" s="3" t="s">
        <v>26</v>
      </c>
      <c r="B774" s="3" t="s">
        <v>22</v>
      </c>
      <c r="C774" s="3" t="s">
        <v>20</v>
      </c>
      <c r="D774" s="3" t="s">
        <v>17</v>
      </c>
      <c r="E774" s="3" t="s">
        <v>13</v>
      </c>
      <c r="F774" s="3">
        <v>105000.0</v>
      </c>
      <c r="G774" s="6">
        <f>Sumifs('Transaction data'!$C$2:$C$1921,'Transaction data'!$I$2:$I$1921,A774,'Transaction data'!$M$2:$M$1921,B774,'Transaction data'!$Q$2:$Q$1921,C774,'Transaction data'!$S$2:$S$1921,D774,'Transaction data'!$T$2:$T$1921,E774)</f>
        <v>104500</v>
      </c>
      <c r="H774" s="6">
        <f t="shared" si="1"/>
        <v>500</v>
      </c>
    </row>
    <row r="775">
      <c r="A775" s="3" t="s">
        <v>26</v>
      </c>
      <c r="B775" s="3" t="s">
        <v>22</v>
      </c>
      <c r="C775" s="3" t="s">
        <v>20</v>
      </c>
      <c r="D775" s="3" t="s">
        <v>17</v>
      </c>
      <c r="E775" s="3" t="s">
        <v>14</v>
      </c>
      <c r="F775" s="3">
        <v>274500.0</v>
      </c>
      <c r="G775" s="6">
        <f>Sumifs('Transaction data'!$C$2:$C$1921,'Transaction data'!$I$2:$I$1921,A775,'Transaction data'!$M$2:$M$1921,B775,'Transaction data'!$Q$2:$Q$1921,C775,'Transaction data'!$S$2:$S$1921,D775,'Transaction data'!$T$2:$T$1921,E775)</f>
        <v>118000</v>
      </c>
      <c r="H775" s="6">
        <f t="shared" si="1"/>
        <v>156500</v>
      </c>
    </row>
    <row r="776">
      <c r="A776" s="3" t="s">
        <v>26</v>
      </c>
      <c r="B776" s="3" t="s">
        <v>22</v>
      </c>
      <c r="C776" s="3" t="s">
        <v>20</v>
      </c>
      <c r="D776" s="3" t="s">
        <v>17</v>
      </c>
      <c r="E776" s="3" t="s">
        <v>15</v>
      </c>
      <c r="F776" s="3">
        <v>242700.0</v>
      </c>
      <c r="G776" s="6">
        <f>Sumifs('Transaction data'!$C$2:$C$1921,'Transaction data'!$I$2:$I$1921,A776,'Transaction data'!$M$2:$M$1921,B776,'Transaction data'!$Q$2:$Q$1921,C776,'Transaction data'!$S$2:$S$1921,D776,'Transaction data'!$T$2:$T$1921,E776)</f>
        <v>450300</v>
      </c>
      <c r="H776" s="6">
        <f t="shared" si="1"/>
        <v>-207600</v>
      </c>
    </row>
    <row r="777">
      <c r="A777" s="3" t="s">
        <v>26</v>
      </c>
      <c r="B777" s="3" t="s">
        <v>22</v>
      </c>
      <c r="C777" s="3" t="s">
        <v>20</v>
      </c>
      <c r="D777" s="3" t="s">
        <v>18</v>
      </c>
      <c r="E777" s="3" t="s">
        <v>11</v>
      </c>
      <c r="F777" s="3">
        <v>113500.0</v>
      </c>
      <c r="G777" s="6">
        <f>Sumifs('Transaction data'!$C$2:$C$1921,'Transaction data'!$I$2:$I$1921,A777,'Transaction data'!$M$2:$M$1921,B777,'Transaction data'!$Q$2:$Q$1921,C777,'Transaction data'!$S$2:$S$1921,D777,'Transaction data'!$T$2:$T$1921,E777)</f>
        <v>343700</v>
      </c>
      <c r="H777" s="6">
        <f t="shared" si="1"/>
        <v>-230200</v>
      </c>
    </row>
    <row r="778">
      <c r="A778" s="3" t="s">
        <v>26</v>
      </c>
      <c r="B778" s="3" t="s">
        <v>22</v>
      </c>
      <c r="C778" s="3" t="s">
        <v>20</v>
      </c>
      <c r="D778" s="3" t="s">
        <v>18</v>
      </c>
      <c r="E778" s="3" t="s">
        <v>12</v>
      </c>
      <c r="F778" s="3">
        <v>196700.0</v>
      </c>
      <c r="G778" s="6">
        <f>Sumifs('Transaction data'!$C$2:$C$1921,'Transaction data'!$I$2:$I$1921,A778,'Transaction data'!$M$2:$M$1921,B778,'Transaction data'!$Q$2:$Q$1921,C778,'Transaction data'!$S$2:$S$1921,D778,'Transaction data'!$T$2:$T$1921,E778)</f>
        <v>187900</v>
      </c>
      <c r="H778" s="6">
        <f t="shared" si="1"/>
        <v>8800</v>
      </c>
    </row>
    <row r="779">
      <c r="A779" s="3" t="s">
        <v>26</v>
      </c>
      <c r="B779" s="3" t="s">
        <v>22</v>
      </c>
      <c r="C779" s="3" t="s">
        <v>20</v>
      </c>
      <c r="D779" s="3" t="s">
        <v>18</v>
      </c>
      <c r="E779" s="3" t="s">
        <v>13</v>
      </c>
      <c r="F779" s="3">
        <v>138000.0</v>
      </c>
      <c r="G779" s="6">
        <f>Sumifs('Transaction data'!$C$2:$C$1921,'Transaction data'!$I$2:$I$1921,A779,'Transaction data'!$M$2:$M$1921,B779,'Transaction data'!$Q$2:$Q$1921,C779,'Transaction data'!$S$2:$S$1921,D779,'Transaction data'!$T$2:$T$1921,E779)</f>
        <v>106900</v>
      </c>
      <c r="H779" s="6">
        <f t="shared" si="1"/>
        <v>31100</v>
      </c>
    </row>
    <row r="780">
      <c r="A780" s="3" t="s">
        <v>26</v>
      </c>
      <c r="B780" s="3" t="s">
        <v>22</v>
      </c>
      <c r="C780" s="3" t="s">
        <v>20</v>
      </c>
      <c r="D780" s="3" t="s">
        <v>18</v>
      </c>
      <c r="E780" s="3" t="s">
        <v>14</v>
      </c>
      <c r="F780" s="3">
        <v>274900.0</v>
      </c>
      <c r="G780" s="6">
        <f>Sumifs('Transaction data'!$C$2:$C$1921,'Transaction data'!$I$2:$I$1921,A780,'Transaction data'!$M$2:$M$1921,B780,'Transaction data'!$Q$2:$Q$1921,C780,'Transaction data'!$S$2:$S$1921,D780,'Transaction data'!$T$2:$T$1921,E780)</f>
        <v>618000</v>
      </c>
      <c r="H780" s="6">
        <f t="shared" si="1"/>
        <v>-343100</v>
      </c>
    </row>
    <row r="781">
      <c r="A781" s="3" t="s">
        <v>26</v>
      </c>
      <c r="B781" s="3" t="s">
        <v>22</v>
      </c>
      <c r="C781" s="3" t="s">
        <v>20</v>
      </c>
      <c r="D781" s="3" t="s">
        <v>18</v>
      </c>
      <c r="E781" s="3" t="s">
        <v>15</v>
      </c>
      <c r="F781" s="3">
        <v>336600.0</v>
      </c>
      <c r="G781" s="6">
        <f>Sumifs('Transaction data'!$C$2:$C$1921,'Transaction data'!$I$2:$I$1921,A781,'Transaction data'!$M$2:$M$1921,B781,'Transaction data'!$Q$2:$Q$1921,C781,'Transaction data'!$S$2:$S$1921,D781,'Transaction data'!$T$2:$T$1921,E781)</f>
        <v>479600</v>
      </c>
      <c r="H781" s="6">
        <f t="shared" si="1"/>
        <v>-143000</v>
      </c>
    </row>
    <row r="782">
      <c r="A782" s="3" t="s">
        <v>26</v>
      </c>
      <c r="B782" s="3" t="s">
        <v>22</v>
      </c>
      <c r="C782" s="3" t="s">
        <v>21</v>
      </c>
      <c r="D782" s="3" t="s">
        <v>10</v>
      </c>
      <c r="E782" s="3" t="s">
        <v>11</v>
      </c>
      <c r="F782" s="3">
        <v>121000.0</v>
      </c>
      <c r="G782" s="6">
        <f>Sumifs('Transaction data'!$C$2:$C$1921,'Transaction data'!$I$2:$I$1921,A782,'Transaction data'!$M$2:$M$1921,B782,'Transaction data'!$Q$2:$Q$1921,C782,'Transaction data'!$S$2:$S$1921,D782,'Transaction data'!$T$2:$T$1921,E782)</f>
        <v>603800</v>
      </c>
      <c r="H782" s="6">
        <f t="shared" si="1"/>
        <v>-482800</v>
      </c>
    </row>
    <row r="783">
      <c r="A783" s="3" t="s">
        <v>26</v>
      </c>
      <c r="B783" s="3" t="s">
        <v>22</v>
      </c>
      <c r="C783" s="3" t="s">
        <v>21</v>
      </c>
      <c r="D783" s="3" t="s">
        <v>10</v>
      </c>
      <c r="E783" s="3" t="s">
        <v>12</v>
      </c>
      <c r="F783" s="3">
        <v>302900.0</v>
      </c>
      <c r="G783" s="6">
        <f>Sumifs('Transaction data'!$C$2:$C$1921,'Transaction data'!$I$2:$I$1921,A783,'Transaction data'!$M$2:$M$1921,B783,'Transaction data'!$Q$2:$Q$1921,C783,'Transaction data'!$S$2:$S$1921,D783,'Transaction data'!$T$2:$T$1921,E783)</f>
        <v>171200</v>
      </c>
      <c r="H783" s="6">
        <f t="shared" si="1"/>
        <v>131700</v>
      </c>
    </row>
    <row r="784">
      <c r="A784" s="3" t="s">
        <v>26</v>
      </c>
      <c r="B784" s="3" t="s">
        <v>22</v>
      </c>
      <c r="C784" s="3" t="s">
        <v>21</v>
      </c>
      <c r="D784" s="3" t="s">
        <v>10</v>
      </c>
      <c r="E784" s="3" t="s">
        <v>13</v>
      </c>
      <c r="F784" s="3">
        <v>167600.0</v>
      </c>
      <c r="G784" s="6">
        <f>Sumifs('Transaction data'!$C$2:$C$1921,'Transaction data'!$I$2:$I$1921,A784,'Transaction data'!$M$2:$M$1921,B784,'Transaction data'!$Q$2:$Q$1921,C784,'Transaction data'!$S$2:$S$1921,D784,'Transaction data'!$T$2:$T$1921,E784)</f>
        <v>647400</v>
      </c>
      <c r="H784" s="6">
        <f t="shared" si="1"/>
        <v>-479800</v>
      </c>
    </row>
    <row r="785">
      <c r="A785" s="3" t="s">
        <v>26</v>
      </c>
      <c r="B785" s="3" t="s">
        <v>22</v>
      </c>
      <c r="C785" s="3" t="s">
        <v>21</v>
      </c>
      <c r="D785" s="3" t="s">
        <v>10</v>
      </c>
      <c r="E785" s="3" t="s">
        <v>14</v>
      </c>
      <c r="F785" s="3">
        <v>280300.0</v>
      </c>
      <c r="G785" s="6">
        <f>Sumifs('Transaction data'!$C$2:$C$1921,'Transaction data'!$I$2:$I$1921,A785,'Transaction data'!$M$2:$M$1921,B785,'Transaction data'!$Q$2:$Q$1921,C785,'Transaction data'!$S$2:$S$1921,D785,'Transaction data'!$T$2:$T$1921,E785)</f>
        <v>180500</v>
      </c>
      <c r="H785" s="6">
        <f t="shared" si="1"/>
        <v>99800</v>
      </c>
    </row>
    <row r="786">
      <c r="A786" s="3" t="s">
        <v>26</v>
      </c>
      <c r="B786" s="3" t="s">
        <v>22</v>
      </c>
      <c r="C786" s="3" t="s">
        <v>21</v>
      </c>
      <c r="D786" s="3" t="s">
        <v>10</v>
      </c>
      <c r="E786" s="3" t="s">
        <v>15</v>
      </c>
      <c r="F786" s="3">
        <v>124400.0</v>
      </c>
      <c r="G786" s="6">
        <f>Sumifs('Transaction data'!$C$2:$C$1921,'Transaction data'!$I$2:$I$1921,A786,'Transaction data'!$M$2:$M$1921,B786,'Transaction data'!$Q$2:$Q$1921,C786,'Transaction data'!$S$2:$S$1921,D786,'Transaction data'!$T$2:$T$1921,E786)</f>
        <v>380900</v>
      </c>
      <c r="H786" s="6">
        <f t="shared" si="1"/>
        <v>-256500</v>
      </c>
    </row>
    <row r="787">
      <c r="A787" s="3" t="s">
        <v>26</v>
      </c>
      <c r="B787" s="3" t="s">
        <v>22</v>
      </c>
      <c r="C787" s="3" t="s">
        <v>21</v>
      </c>
      <c r="D787" s="3" t="s">
        <v>16</v>
      </c>
      <c r="E787" s="3" t="s">
        <v>11</v>
      </c>
      <c r="F787" s="3">
        <v>223800.0</v>
      </c>
      <c r="G787" s="6">
        <f>Sumifs('Transaction data'!$C$2:$C$1921,'Transaction data'!$I$2:$I$1921,A787,'Transaction data'!$M$2:$M$1921,B787,'Transaction data'!$Q$2:$Q$1921,C787,'Transaction data'!$S$2:$S$1921,D787,'Transaction data'!$T$2:$T$1921,E787)</f>
        <v>421000</v>
      </c>
      <c r="H787" s="6">
        <f t="shared" si="1"/>
        <v>-197200</v>
      </c>
    </row>
    <row r="788">
      <c r="A788" s="3" t="s">
        <v>26</v>
      </c>
      <c r="B788" s="3" t="s">
        <v>22</v>
      </c>
      <c r="C788" s="3" t="s">
        <v>21</v>
      </c>
      <c r="D788" s="3" t="s">
        <v>16</v>
      </c>
      <c r="E788" s="3" t="s">
        <v>12</v>
      </c>
      <c r="F788" s="3">
        <v>191100.0</v>
      </c>
      <c r="G788" s="6">
        <f>Sumifs('Transaction data'!$C$2:$C$1921,'Transaction data'!$I$2:$I$1921,A788,'Transaction data'!$M$2:$M$1921,B788,'Transaction data'!$Q$2:$Q$1921,C788,'Transaction data'!$S$2:$S$1921,D788,'Transaction data'!$T$2:$T$1921,E788)</f>
        <v>348400</v>
      </c>
      <c r="H788" s="6">
        <f t="shared" si="1"/>
        <v>-157300</v>
      </c>
    </row>
    <row r="789">
      <c r="A789" s="3" t="s">
        <v>26</v>
      </c>
      <c r="B789" s="3" t="s">
        <v>22</v>
      </c>
      <c r="C789" s="3" t="s">
        <v>21</v>
      </c>
      <c r="D789" s="3" t="s">
        <v>16</v>
      </c>
      <c r="E789" s="3" t="s">
        <v>13</v>
      </c>
      <c r="F789" s="3">
        <v>242100.0</v>
      </c>
      <c r="G789" s="6">
        <f>Sumifs('Transaction data'!$C$2:$C$1921,'Transaction data'!$I$2:$I$1921,A789,'Transaction data'!$M$2:$M$1921,B789,'Transaction data'!$Q$2:$Q$1921,C789,'Transaction data'!$S$2:$S$1921,D789,'Transaction data'!$T$2:$T$1921,E789)</f>
        <v>195900</v>
      </c>
      <c r="H789" s="6">
        <f t="shared" si="1"/>
        <v>46200</v>
      </c>
    </row>
    <row r="790">
      <c r="A790" s="3" t="s">
        <v>26</v>
      </c>
      <c r="B790" s="3" t="s">
        <v>22</v>
      </c>
      <c r="C790" s="3" t="s">
        <v>21</v>
      </c>
      <c r="D790" s="3" t="s">
        <v>16</v>
      </c>
      <c r="E790" s="3" t="s">
        <v>14</v>
      </c>
      <c r="F790" s="3">
        <v>351400.0</v>
      </c>
      <c r="G790" s="6">
        <f>Sumifs('Transaction data'!$C$2:$C$1921,'Transaction data'!$I$2:$I$1921,A790,'Transaction data'!$M$2:$M$1921,B790,'Transaction data'!$Q$2:$Q$1921,C790,'Transaction data'!$S$2:$S$1921,D790,'Transaction data'!$T$2:$T$1921,E790)</f>
        <v>572400</v>
      </c>
      <c r="H790" s="6">
        <f t="shared" si="1"/>
        <v>-221000</v>
      </c>
    </row>
    <row r="791">
      <c r="A791" s="3" t="s">
        <v>26</v>
      </c>
      <c r="B791" s="3" t="s">
        <v>22</v>
      </c>
      <c r="C791" s="3" t="s">
        <v>21</v>
      </c>
      <c r="D791" s="3" t="s">
        <v>16</v>
      </c>
      <c r="E791" s="3" t="s">
        <v>15</v>
      </c>
      <c r="F791" s="3">
        <v>342300.0</v>
      </c>
      <c r="G791" s="6">
        <f>Sumifs('Transaction data'!$C$2:$C$1921,'Transaction data'!$I$2:$I$1921,A791,'Transaction data'!$M$2:$M$1921,B791,'Transaction data'!$Q$2:$Q$1921,C791,'Transaction data'!$S$2:$S$1921,D791,'Transaction data'!$T$2:$T$1921,E791)</f>
        <v>345700</v>
      </c>
      <c r="H791" s="6">
        <f t="shared" si="1"/>
        <v>-3400</v>
      </c>
    </row>
    <row r="792">
      <c r="A792" s="3" t="s">
        <v>26</v>
      </c>
      <c r="B792" s="3" t="s">
        <v>22</v>
      </c>
      <c r="C792" s="3" t="s">
        <v>21</v>
      </c>
      <c r="D792" s="3" t="s">
        <v>17</v>
      </c>
      <c r="E792" s="3" t="s">
        <v>11</v>
      </c>
      <c r="F792" s="3">
        <v>332600.0</v>
      </c>
      <c r="G792" s="6">
        <f>Sumifs('Transaction data'!$C$2:$C$1921,'Transaction data'!$I$2:$I$1921,A792,'Transaction data'!$M$2:$M$1921,B792,'Transaction data'!$Q$2:$Q$1921,C792,'Transaction data'!$S$2:$S$1921,D792,'Transaction data'!$T$2:$T$1921,E792)</f>
        <v>182700</v>
      </c>
      <c r="H792" s="6">
        <f t="shared" si="1"/>
        <v>149900</v>
      </c>
    </row>
    <row r="793">
      <c r="A793" s="3" t="s">
        <v>26</v>
      </c>
      <c r="B793" s="3" t="s">
        <v>22</v>
      </c>
      <c r="C793" s="3" t="s">
        <v>21</v>
      </c>
      <c r="D793" s="3" t="s">
        <v>17</v>
      </c>
      <c r="E793" s="3" t="s">
        <v>12</v>
      </c>
      <c r="F793" s="3">
        <v>208600.0</v>
      </c>
      <c r="G793" s="6">
        <f>Sumifs('Transaction data'!$C$2:$C$1921,'Transaction data'!$I$2:$I$1921,A793,'Transaction data'!$M$2:$M$1921,B793,'Transaction data'!$Q$2:$Q$1921,C793,'Transaction data'!$S$2:$S$1921,D793,'Transaction data'!$T$2:$T$1921,E793)</f>
        <v>102600</v>
      </c>
      <c r="H793" s="6">
        <f t="shared" si="1"/>
        <v>106000</v>
      </c>
    </row>
    <row r="794">
      <c r="A794" s="3" t="s">
        <v>26</v>
      </c>
      <c r="B794" s="3" t="s">
        <v>22</v>
      </c>
      <c r="C794" s="3" t="s">
        <v>21</v>
      </c>
      <c r="D794" s="3" t="s">
        <v>17</v>
      </c>
      <c r="E794" s="3" t="s">
        <v>13</v>
      </c>
      <c r="F794" s="3">
        <v>124500.0</v>
      </c>
      <c r="G794" s="6">
        <f>Sumifs('Transaction data'!$C$2:$C$1921,'Transaction data'!$I$2:$I$1921,A794,'Transaction data'!$M$2:$M$1921,B794,'Transaction data'!$Q$2:$Q$1921,C794,'Transaction data'!$S$2:$S$1921,D794,'Transaction data'!$T$2:$T$1921,E794)</f>
        <v>184100</v>
      </c>
      <c r="H794" s="6">
        <f t="shared" si="1"/>
        <v>-59600</v>
      </c>
    </row>
    <row r="795">
      <c r="A795" s="3" t="s">
        <v>26</v>
      </c>
      <c r="B795" s="3" t="s">
        <v>22</v>
      </c>
      <c r="C795" s="3" t="s">
        <v>21</v>
      </c>
      <c r="D795" s="3" t="s">
        <v>17</v>
      </c>
      <c r="E795" s="3" t="s">
        <v>14</v>
      </c>
      <c r="F795" s="3">
        <v>269700.0</v>
      </c>
      <c r="G795" s="6">
        <f>Sumifs('Transaction data'!$C$2:$C$1921,'Transaction data'!$I$2:$I$1921,A795,'Transaction data'!$M$2:$M$1921,B795,'Transaction data'!$Q$2:$Q$1921,C795,'Transaction data'!$S$2:$S$1921,D795,'Transaction data'!$T$2:$T$1921,E795)</f>
        <v>343300</v>
      </c>
      <c r="H795" s="6">
        <f t="shared" si="1"/>
        <v>-73600</v>
      </c>
    </row>
    <row r="796">
      <c r="A796" s="3" t="s">
        <v>26</v>
      </c>
      <c r="B796" s="3" t="s">
        <v>22</v>
      </c>
      <c r="C796" s="3" t="s">
        <v>21</v>
      </c>
      <c r="D796" s="3" t="s">
        <v>17</v>
      </c>
      <c r="E796" s="3" t="s">
        <v>15</v>
      </c>
      <c r="F796" s="3">
        <v>227900.0</v>
      </c>
      <c r="G796" s="6">
        <f>Sumifs('Transaction data'!$C$2:$C$1921,'Transaction data'!$I$2:$I$1921,A796,'Transaction data'!$M$2:$M$1921,B796,'Transaction data'!$Q$2:$Q$1921,C796,'Transaction data'!$S$2:$S$1921,D796,'Transaction data'!$T$2:$T$1921,E796)</f>
        <v>601100</v>
      </c>
      <c r="H796" s="6">
        <f t="shared" si="1"/>
        <v>-373200</v>
      </c>
    </row>
    <row r="797">
      <c r="A797" s="3" t="s">
        <v>26</v>
      </c>
      <c r="B797" s="3" t="s">
        <v>22</v>
      </c>
      <c r="C797" s="3" t="s">
        <v>21</v>
      </c>
      <c r="D797" s="3" t="s">
        <v>18</v>
      </c>
      <c r="E797" s="3" t="s">
        <v>11</v>
      </c>
      <c r="F797" s="3">
        <v>288700.0</v>
      </c>
      <c r="G797" s="6">
        <f>Sumifs('Transaction data'!$C$2:$C$1921,'Transaction data'!$I$2:$I$1921,A797,'Transaction data'!$M$2:$M$1921,B797,'Transaction data'!$Q$2:$Q$1921,C797,'Transaction data'!$S$2:$S$1921,D797,'Transaction data'!$T$2:$T$1921,E797)</f>
        <v>135600</v>
      </c>
      <c r="H797" s="6">
        <f t="shared" si="1"/>
        <v>153100</v>
      </c>
    </row>
    <row r="798">
      <c r="A798" s="3" t="s">
        <v>26</v>
      </c>
      <c r="B798" s="3" t="s">
        <v>22</v>
      </c>
      <c r="C798" s="3" t="s">
        <v>21</v>
      </c>
      <c r="D798" s="3" t="s">
        <v>18</v>
      </c>
      <c r="E798" s="3" t="s">
        <v>12</v>
      </c>
      <c r="F798" s="3">
        <v>257000.0</v>
      </c>
      <c r="G798" s="6">
        <f>Sumifs('Transaction data'!$C$2:$C$1921,'Transaction data'!$I$2:$I$1921,A798,'Transaction data'!$M$2:$M$1921,B798,'Transaction data'!$Q$2:$Q$1921,C798,'Transaction data'!$S$2:$S$1921,D798,'Transaction data'!$T$2:$T$1921,E798)</f>
        <v>270000</v>
      </c>
      <c r="H798" s="6">
        <f t="shared" si="1"/>
        <v>-13000</v>
      </c>
    </row>
    <row r="799">
      <c r="A799" s="3" t="s">
        <v>26</v>
      </c>
      <c r="B799" s="3" t="s">
        <v>22</v>
      </c>
      <c r="C799" s="3" t="s">
        <v>21</v>
      </c>
      <c r="D799" s="3" t="s">
        <v>18</v>
      </c>
      <c r="E799" s="3" t="s">
        <v>13</v>
      </c>
      <c r="F799" s="3">
        <v>276800.0</v>
      </c>
      <c r="G799" s="6">
        <f>Sumifs('Transaction data'!$C$2:$C$1921,'Transaction data'!$I$2:$I$1921,A799,'Transaction data'!$M$2:$M$1921,B799,'Transaction data'!$Q$2:$Q$1921,C799,'Transaction data'!$S$2:$S$1921,D799,'Transaction data'!$T$2:$T$1921,E799)</f>
        <v>105500</v>
      </c>
      <c r="H799" s="6">
        <f t="shared" si="1"/>
        <v>171300</v>
      </c>
    </row>
    <row r="800">
      <c r="A800" s="3" t="s">
        <v>26</v>
      </c>
      <c r="B800" s="3" t="s">
        <v>22</v>
      </c>
      <c r="C800" s="3" t="s">
        <v>21</v>
      </c>
      <c r="D800" s="3" t="s">
        <v>18</v>
      </c>
      <c r="E800" s="3" t="s">
        <v>14</v>
      </c>
      <c r="F800" s="3">
        <v>390300.0</v>
      </c>
      <c r="G800" s="6">
        <f>Sumifs('Transaction data'!$C$2:$C$1921,'Transaction data'!$I$2:$I$1921,A800,'Transaction data'!$M$2:$M$1921,B800,'Transaction data'!$Q$2:$Q$1921,C800,'Transaction data'!$S$2:$S$1921,D800,'Transaction data'!$T$2:$T$1921,E800)</f>
        <v>350200</v>
      </c>
      <c r="H800" s="6">
        <f t="shared" si="1"/>
        <v>40100</v>
      </c>
    </row>
    <row r="801">
      <c r="A801" s="3" t="s">
        <v>26</v>
      </c>
      <c r="B801" s="3" t="s">
        <v>22</v>
      </c>
      <c r="C801" s="3" t="s">
        <v>21</v>
      </c>
      <c r="D801" s="3" t="s">
        <v>18</v>
      </c>
      <c r="E801" s="3" t="s">
        <v>15</v>
      </c>
      <c r="F801" s="3">
        <v>265400.0</v>
      </c>
      <c r="G801" s="6">
        <f>Sumifs('Transaction data'!$C$2:$C$1921,'Transaction data'!$I$2:$I$1921,A801,'Transaction data'!$M$2:$M$1921,B801,'Transaction data'!$Q$2:$Q$1921,C801,'Transaction data'!$S$2:$S$1921,D801,'Transaction data'!$T$2:$T$1921,E801)</f>
        <v>646200</v>
      </c>
      <c r="H801" s="6">
        <f t="shared" si="1"/>
        <v>-380800</v>
      </c>
    </row>
    <row r="802">
      <c r="A802" s="3" t="s">
        <v>26</v>
      </c>
      <c r="B802" s="3" t="s">
        <v>23</v>
      </c>
      <c r="C802" s="3" t="s">
        <v>9</v>
      </c>
      <c r="D802" s="3" t="s">
        <v>10</v>
      </c>
      <c r="E802" s="3" t="s">
        <v>11</v>
      </c>
      <c r="F802" s="3">
        <v>155800.0</v>
      </c>
      <c r="G802" s="6">
        <f>Sumifs('Transaction data'!$C$2:$C$1921,'Transaction data'!$I$2:$I$1921,A802,'Transaction data'!$M$2:$M$1921,B802,'Transaction data'!$Q$2:$Q$1921,C802,'Transaction data'!$S$2:$S$1921,D802,'Transaction data'!$T$2:$T$1921,E802)</f>
        <v>99700</v>
      </c>
      <c r="H802" s="6">
        <f t="shared" si="1"/>
        <v>56100</v>
      </c>
    </row>
    <row r="803">
      <c r="A803" s="3" t="s">
        <v>26</v>
      </c>
      <c r="B803" s="3" t="s">
        <v>23</v>
      </c>
      <c r="C803" s="3" t="s">
        <v>9</v>
      </c>
      <c r="D803" s="3" t="s">
        <v>10</v>
      </c>
      <c r="E803" s="3" t="s">
        <v>12</v>
      </c>
      <c r="F803" s="3">
        <v>258800.0</v>
      </c>
      <c r="G803" s="6">
        <f>Sumifs('Transaction data'!$C$2:$C$1921,'Transaction data'!$I$2:$I$1921,A803,'Transaction data'!$M$2:$M$1921,B803,'Transaction data'!$Q$2:$Q$1921,C803,'Transaction data'!$S$2:$S$1921,D803,'Transaction data'!$T$2:$T$1921,E803)</f>
        <v>776300</v>
      </c>
      <c r="H803" s="6">
        <f t="shared" si="1"/>
        <v>-517500</v>
      </c>
    </row>
    <row r="804">
      <c r="A804" s="3" t="s">
        <v>26</v>
      </c>
      <c r="B804" s="3" t="s">
        <v>23</v>
      </c>
      <c r="C804" s="3" t="s">
        <v>9</v>
      </c>
      <c r="D804" s="3" t="s">
        <v>10</v>
      </c>
      <c r="E804" s="3" t="s">
        <v>13</v>
      </c>
      <c r="F804" s="3">
        <v>332300.0</v>
      </c>
      <c r="G804" s="6">
        <f>Sumifs('Transaction data'!$C$2:$C$1921,'Transaction data'!$I$2:$I$1921,A804,'Transaction data'!$M$2:$M$1921,B804,'Transaction data'!$Q$2:$Q$1921,C804,'Transaction data'!$S$2:$S$1921,D804,'Transaction data'!$T$2:$T$1921,E804)</f>
        <v>132400</v>
      </c>
      <c r="H804" s="6">
        <f t="shared" si="1"/>
        <v>199900</v>
      </c>
    </row>
    <row r="805">
      <c r="A805" s="3" t="s">
        <v>26</v>
      </c>
      <c r="B805" s="3" t="s">
        <v>23</v>
      </c>
      <c r="C805" s="3" t="s">
        <v>9</v>
      </c>
      <c r="D805" s="3" t="s">
        <v>10</v>
      </c>
      <c r="E805" s="3" t="s">
        <v>14</v>
      </c>
      <c r="F805" s="3">
        <v>341600.0</v>
      </c>
      <c r="G805" s="6">
        <f>Sumifs('Transaction data'!$C$2:$C$1921,'Transaction data'!$I$2:$I$1921,A805,'Transaction data'!$M$2:$M$1921,B805,'Transaction data'!$Q$2:$Q$1921,C805,'Transaction data'!$S$2:$S$1921,D805,'Transaction data'!$T$2:$T$1921,E805)</f>
        <v>394200</v>
      </c>
      <c r="H805" s="6">
        <f t="shared" si="1"/>
        <v>-52600</v>
      </c>
    </row>
    <row r="806">
      <c r="A806" s="3" t="s">
        <v>26</v>
      </c>
      <c r="B806" s="3" t="s">
        <v>23</v>
      </c>
      <c r="C806" s="3" t="s">
        <v>9</v>
      </c>
      <c r="D806" s="3" t="s">
        <v>10</v>
      </c>
      <c r="E806" s="3" t="s">
        <v>15</v>
      </c>
      <c r="F806" s="3">
        <v>256900.0</v>
      </c>
      <c r="G806" s="6">
        <f>Sumifs('Transaction data'!$C$2:$C$1921,'Transaction data'!$I$2:$I$1921,A806,'Transaction data'!$M$2:$M$1921,B806,'Transaction data'!$Q$2:$Q$1921,C806,'Transaction data'!$S$2:$S$1921,D806,'Transaction data'!$T$2:$T$1921,E806)</f>
        <v>351900</v>
      </c>
      <c r="H806" s="6">
        <f t="shared" si="1"/>
        <v>-95000</v>
      </c>
    </row>
    <row r="807">
      <c r="A807" s="3" t="s">
        <v>26</v>
      </c>
      <c r="B807" s="3" t="s">
        <v>23</v>
      </c>
      <c r="C807" s="3" t="s">
        <v>9</v>
      </c>
      <c r="D807" s="3" t="s">
        <v>16</v>
      </c>
      <c r="E807" s="3" t="s">
        <v>11</v>
      </c>
      <c r="F807" s="3">
        <v>188600.0</v>
      </c>
      <c r="G807" s="6">
        <f>Sumifs('Transaction data'!$C$2:$C$1921,'Transaction data'!$I$2:$I$1921,A807,'Transaction data'!$M$2:$M$1921,B807,'Transaction data'!$Q$2:$Q$1921,C807,'Transaction data'!$S$2:$S$1921,D807,'Transaction data'!$T$2:$T$1921,E807)</f>
        <v>639700</v>
      </c>
      <c r="H807" s="6">
        <f t="shared" si="1"/>
        <v>-451100</v>
      </c>
    </row>
    <row r="808">
      <c r="A808" s="3" t="s">
        <v>26</v>
      </c>
      <c r="B808" s="3" t="s">
        <v>23</v>
      </c>
      <c r="C808" s="3" t="s">
        <v>9</v>
      </c>
      <c r="D808" s="3" t="s">
        <v>16</v>
      </c>
      <c r="E808" s="3" t="s">
        <v>12</v>
      </c>
      <c r="F808" s="3">
        <v>370100.0</v>
      </c>
      <c r="G808" s="6">
        <f>Sumifs('Transaction data'!$C$2:$C$1921,'Transaction data'!$I$2:$I$1921,A808,'Transaction data'!$M$2:$M$1921,B808,'Transaction data'!$Q$2:$Q$1921,C808,'Transaction data'!$S$2:$S$1921,D808,'Transaction data'!$T$2:$T$1921,E808)</f>
        <v>314800</v>
      </c>
      <c r="H808" s="6">
        <f t="shared" si="1"/>
        <v>55300</v>
      </c>
    </row>
    <row r="809">
      <c r="A809" s="3" t="s">
        <v>26</v>
      </c>
      <c r="B809" s="3" t="s">
        <v>23</v>
      </c>
      <c r="C809" s="3" t="s">
        <v>9</v>
      </c>
      <c r="D809" s="3" t="s">
        <v>16</v>
      </c>
      <c r="E809" s="3" t="s">
        <v>13</v>
      </c>
      <c r="F809" s="3">
        <v>249300.0</v>
      </c>
      <c r="G809" s="6">
        <f>Sumifs('Transaction data'!$C$2:$C$1921,'Transaction data'!$I$2:$I$1921,A809,'Transaction data'!$M$2:$M$1921,B809,'Transaction data'!$Q$2:$Q$1921,C809,'Transaction data'!$S$2:$S$1921,D809,'Transaction data'!$T$2:$T$1921,E809)</f>
        <v>196500</v>
      </c>
      <c r="H809" s="6">
        <f t="shared" si="1"/>
        <v>52800</v>
      </c>
    </row>
    <row r="810">
      <c r="A810" s="3" t="s">
        <v>26</v>
      </c>
      <c r="B810" s="3" t="s">
        <v>23</v>
      </c>
      <c r="C810" s="3" t="s">
        <v>9</v>
      </c>
      <c r="D810" s="3" t="s">
        <v>16</v>
      </c>
      <c r="E810" s="3" t="s">
        <v>14</v>
      </c>
      <c r="F810" s="3">
        <v>320000.0</v>
      </c>
      <c r="G810" s="6">
        <f>Sumifs('Transaction data'!$C$2:$C$1921,'Transaction data'!$I$2:$I$1921,A810,'Transaction data'!$M$2:$M$1921,B810,'Transaction data'!$Q$2:$Q$1921,C810,'Transaction data'!$S$2:$S$1921,D810,'Transaction data'!$T$2:$T$1921,E810)</f>
        <v>174200</v>
      </c>
      <c r="H810" s="6">
        <f t="shared" si="1"/>
        <v>145800</v>
      </c>
    </row>
    <row r="811">
      <c r="A811" s="3" t="s">
        <v>26</v>
      </c>
      <c r="B811" s="3" t="s">
        <v>23</v>
      </c>
      <c r="C811" s="3" t="s">
        <v>9</v>
      </c>
      <c r="D811" s="3" t="s">
        <v>16</v>
      </c>
      <c r="E811" s="3" t="s">
        <v>15</v>
      </c>
      <c r="F811" s="3">
        <v>288700.0</v>
      </c>
      <c r="G811" s="6">
        <f>Sumifs('Transaction data'!$C$2:$C$1921,'Transaction data'!$I$2:$I$1921,A811,'Transaction data'!$M$2:$M$1921,B811,'Transaction data'!$Q$2:$Q$1921,C811,'Transaction data'!$S$2:$S$1921,D811,'Transaction data'!$T$2:$T$1921,E811)</f>
        <v>456300</v>
      </c>
      <c r="H811" s="6">
        <f t="shared" si="1"/>
        <v>-167600</v>
      </c>
    </row>
    <row r="812">
      <c r="A812" s="3" t="s">
        <v>26</v>
      </c>
      <c r="B812" s="3" t="s">
        <v>23</v>
      </c>
      <c r="C812" s="3" t="s">
        <v>9</v>
      </c>
      <c r="D812" s="3" t="s">
        <v>17</v>
      </c>
      <c r="E812" s="3" t="s">
        <v>11</v>
      </c>
      <c r="F812" s="3">
        <v>246700.0</v>
      </c>
      <c r="G812" s="6">
        <f>Sumifs('Transaction data'!$C$2:$C$1921,'Transaction data'!$I$2:$I$1921,A812,'Transaction data'!$M$2:$M$1921,B812,'Transaction data'!$Q$2:$Q$1921,C812,'Transaction data'!$S$2:$S$1921,D812,'Transaction data'!$T$2:$T$1921,E812)</f>
        <v>132200</v>
      </c>
      <c r="H812" s="6">
        <f t="shared" si="1"/>
        <v>114500</v>
      </c>
    </row>
    <row r="813">
      <c r="A813" s="3" t="s">
        <v>26</v>
      </c>
      <c r="B813" s="3" t="s">
        <v>23</v>
      </c>
      <c r="C813" s="3" t="s">
        <v>9</v>
      </c>
      <c r="D813" s="3" t="s">
        <v>17</v>
      </c>
      <c r="E813" s="3" t="s">
        <v>12</v>
      </c>
      <c r="F813" s="3">
        <v>206800.0</v>
      </c>
      <c r="G813" s="6">
        <f>Sumifs('Transaction data'!$C$2:$C$1921,'Transaction data'!$I$2:$I$1921,A813,'Transaction data'!$M$2:$M$1921,B813,'Transaction data'!$Q$2:$Q$1921,C813,'Transaction data'!$S$2:$S$1921,D813,'Transaction data'!$T$2:$T$1921,E813)</f>
        <v>377200</v>
      </c>
      <c r="H813" s="6">
        <f t="shared" si="1"/>
        <v>-170400</v>
      </c>
    </row>
    <row r="814">
      <c r="A814" s="3" t="s">
        <v>26</v>
      </c>
      <c r="B814" s="3" t="s">
        <v>23</v>
      </c>
      <c r="C814" s="3" t="s">
        <v>9</v>
      </c>
      <c r="D814" s="3" t="s">
        <v>17</v>
      </c>
      <c r="E814" s="3" t="s">
        <v>13</v>
      </c>
      <c r="F814" s="3">
        <v>287700.0</v>
      </c>
      <c r="G814" s="6">
        <f>Sumifs('Transaction data'!$C$2:$C$1921,'Transaction data'!$I$2:$I$1921,A814,'Transaction data'!$M$2:$M$1921,B814,'Transaction data'!$Q$2:$Q$1921,C814,'Transaction data'!$S$2:$S$1921,D814,'Transaction data'!$T$2:$T$1921,E814)</f>
        <v>220000</v>
      </c>
      <c r="H814" s="6">
        <f t="shared" si="1"/>
        <v>67700</v>
      </c>
    </row>
    <row r="815">
      <c r="A815" s="3" t="s">
        <v>26</v>
      </c>
      <c r="B815" s="3" t="s">
        <v>23</v>
      </c>
      <c r="C815" s="3" t="s">
        <v>9</v>
      </c>
      <c r="D815" s="3" t="s">
        <v>17</v>
      </c>
      <c r="E815" s="3" t="s">
        <v>14</v>
      </c>
      <c r="F815" s="3">
        <v>241000.0</v>
      </c>
      <c r="G815" s="6">
        <f>Sumifs('Transaction data'!$C$2:$C$1921,'Transaction data'!$I$2:$I$1921,A815,'Transaction data'!$M$2:$M$1921,B815,'Transaction data'!$Q$2:$Q$1921,C815,'Transaction data'!$S$2:$S$1921,D815,'Transaction data'!$T$2:$T$1921,E815)</f>
        <v>468900</v>
      </c>
      <c r="H815" s="6">
        <f t="shared" si="1"/>
        <v>-227900</v>
      </c>
    </row>
    <row r="816">
      <c r="A816" s="3" t="s">
        <v>26</v>
      </c>
      <c r="B816" s="3" t="s">
        <v>23</v>
      </c>
      <c r="C816" s="3" t="s">
        <v>9</v>
      </c>
      <c r="D816" s="3" t="s">
        <v>17</v>
      </c>
      <c r="E816" s="3" t="s">
        <v>15</v>
      </c>
      <c r="F816" s="3">
        <v>201200.0</v>
      </c>
      <c r="G816" s="6">
        <f>Sumifs('Transaction data'!$C$2:$C$1921,'Transaction data'!$I$2:$I$1921,A816,'Transaction data'!$M$2:$M$1921,B816,'Transaction data'!$Q$2:$Q$1921,C816,'Transaction data'!$S$2:$S$1921,D816,'Transaction data'!$T$2:$T$1921,E816)</f>
        <v>153000</v>
      </c>
      <c r="H816" s="6">
        <f t="shared" si="1"/>
        <v>48200</v>
      </c>
    </row>
    <row r="817">
      <c r="A817" s="3" t="s">
        <v>26</v>
      </c>
      <c r="B817" s="3" t="s">
        <v>23</v>
      </c>
      <c r="C817" s="3" t="s">
        <v>9</v>
      </c>
      <c r="D817" s="3" t="s">
        <v>18</v>
      </c>
      <c r="E817" s="3" t="s">
        <v>11</v>
      </c>
      <c r="F817" s="3">
        <v>145000.0</v>
      </c>
      <c r="G817" s="6">
        <f>Sumifs('Transaction data'!$C$2:$C$1921,'Transaction data'!$I$2:$I$1921,A817,'Transaction data'!$M$2:$M$1921,B817,'Transaction data'!$Q$2:$Q$1921,C817,'Transaction data'!$S$2:$S$1921,D817,'Transaction data'!$T$2:$T$1921,E817)</f>
        <v>118600</v>
      </c>
      <c r="H817" s="6">
        <f t="shared" si="1"/>
        <v>26400</v>
      </c>
    </row>
    <row r="818">
      <c r="A818" s="3" t="s">
        <v>26</v>
      </c>
      <c r="B818" s="3" t="s">
        <v>23</v>
      </c>
      <c r="C818" s="3" t="s">
        <v>9</v>
      </c>
      <c r="D818" s="3" t="s">
        <v>18</v>
      </c>
      <c r="E818" s="3" t="s">
        <v>12</v>
      </c>
      <c r="F818" s="3">
        <v>395500.0</v>
      </c>
      <c r="G818" s="6">
        <f>Sumifs('Transaction data'!$C$2:$C$1921,'Transaction data'!$I$2:$I$1921,A818,'Transaction data'!$M$2:$M$1921,B818,'Transaction data'!$Q$2:$Q$1921,C818,'Transaction data'!$S$2:$S$1921,D818,'Transaction data'!$T$2:$T$1921,E818)</f>
        <v>236500</v>
      </c>
      <c r="H818" s="6">
        <f t="shared" si="1"/>
        <v>159000</v>
      </c>
    </row>
    <row r="819">
      <c r="A819" s="3" t="s">
        <v>26</v>
      </c>
      <c r="B819" s="3" t="s">
        <v>23</v>
      </c>
      <c r="C819" s="3" t="s">
        <v>9</v>
      </c>
      <c r="D819" s="3" t="s">
        <v>18</v>
      </c>
      <c r="E819" s="3" t="s">
        <v>13</v>
      </c>
      <c r="F819" s="3">
        <v>214400.0</v>
      </c>
      <c r="G819" s="6">
        <f>Sumifs('Transaction data'!$C$2:$C$1921,'Transaction data'!$I$2:$I$1921,A819,'Transaction data'!$M$2:$M$1921,B819,'Transaction data'!$Q$2:$Q$1921,C819,'Transaction data'!$S$2:$S$1921,D819,'Transaction data'!$T$2:$T$1921,E819)</f>
        <v>242800</v>
      </c>
      <c r="H819" s="6">
        <f t="shared" si="1"/>
        <v>-28400</v>
      </c>
    </row>
    <row r="820">
      <c r="A820" s="3" t="s">
        <v>26</v>
      </c>
      <c r="B820" s="3" t="s">
        <v>23</v>
      </c>
      <c r="C820" s="3" t="s">
        <v>9</v>
      </c>
      <c r="D820" s="3" t="s">
        <v>18</v>
      </c>
      <c r="E820" s="3" t="s">
        <v>14</v>
      </c>
      <c r="F820" s="3">
        <v>148400.0</v>
      </c>
      <c r="G820" s="6">
        <f>Sumifs('Transaction data'!$C$2:$C$1921,'Transaction data'!$I$2:$I$1921,A820,'Transaction data'!$M$2:$M$1921,B820,'Transaction data'!$Q$2:$Q$1921,C820,'Transaction data'!$S$2:$S$1921,D820,'Transaction data'!$T$2:$T$1921,E820)</f>
        <v>269400</v>
      </c>
      <c r="H820" s="6">
        <f t="shared" si="1"/>
        <v>-121000</v>
      </c>
    </row>
    <row r="821">
      <c r="A821" s="3" t="s">
        <v>26</v>
      </c>
      <c r="B821" s="3" t="s">
        <v>23</v>
      </c>
      <c r="C821" s="3" t="s">
        <v>9</v>
      </c>
      <c r="D821" s="3" t="s">
        <v>18</v>
      </c>
      <c r="E821" s="3" t="s">
        <v>15</v>
      </c>
      <c r="F821" s="3">
        <v>185900.0</v>
      </c>
      <c r="G821" s="6">
        <f>Sumifs('Transaction data'!$C$2:$C$1921,'Transaction data'!$I$2:$I$1921,A821,'Transaction data'!$M$2:$M$1921,B821,'Transaction data'!$Q$2:$Q$1921,C821,'Transaction data'!$S$2:$S$1921,D821,'Transaction data'!$T$2:$T$1921,E821)</f>
        <v>406600</v>
      </c>
      <c r="H821" s="6">
        <f t="shared" si="1"/>
        <v>-220700</v>
      </c>
    </row>
    <row r="822">
      <c r="A822" s="3" t="s">
        <v>26</v>
      </c>
      <c r="B822" s="3" t="s">
        <v>23</v>
      </c>
      <c r="C822" s="3" t="s">
        <v>19</v>
      </c>
      <c r="D822" s="3" t="s">
        <v>10</v>
      </c>
      <c r="E822" s="3" t="s">
        <v>11</v>
      </c>
      <c r="F822" s="3">
        <v>288400.0</v>
      </c>
      <c r="G822" s="6">
        <f>Sumifs('Transaction data'!$C$2:$C$1921,'Transaction data'!$I$2:$I$1921,A822,'Transaction data'!$M$2:$M$1921,B822,'Transaction data'!$Q$2:$Q$1921,C822,'Transaction data'!$S$2:$S$1921,D822,'Transaction data'!$T$2:$T$1921,E822)</f>
        <v>102000</v>
      </c>
      <c r="H822" s="6">
        <f t="shared" si="1"/>
        <v>186400</v>
      </c>
    </row>
    <row r="823">
      <c r="A823" s="3" t="s">
        <v>26</v>
      </c>
      <c r="B823" s="3" t="s">
        <v>23</v>
      </c>
      <c r="C823" s="3" t="s">
        <v>19</v>
      </c>
      <c r="D823" s="3" t="s">
        <v>10</v>
      </c>
      <c r="E823" s="3" t="s">
        <v>12</v>
      </c>
      <c r="F823" s="3">
        <v>323600.0</v>
      </c>
      <c r="G823" s="6">
        <f>Sumifs('Transaction data'!$C$2:$C$1921,'Transaction data'!$I$2:$I$1921,A823,'Transaction data'!$M$2:$M$1921,B823,'Transaction data'!$Q$2:$Q$1921,C823,'Transaction data'!$S$2:$S$1921,D823,'Transaction data'!$T$2:$T$1921,E823)</f>
        <v>295300</v>
      </c>
      <c r="H823" s="6">
        <f t="shared" si="1"/>
        <v>28300</v>
      </c>
    </row>
    <row r="824">
      <c r="A824" s="3" t="s">
        <v>26</v>
      </c>
      <c r="B824" s="3" t="s">
        <v>23</v>
      </c>
      <c r="C824" s="3" t="s">
        <v>19</v>
      </c>
      <c r="D824" s="3" t="s">
        <v>10</v>
      </c>
      <c r="E824" s="3" t="s">
        <v>13</v>
      </c>
      <c r="F824" s="3">
        <v>119900.0</v>
      </c>
      <c r="G824" s="6">
        <f>Sumifs('Transaction data'!$C$2:$C$1921,'Transaction data'!$I$2:$I$1921,A824,'Transaction data'!$M$2:$M$1921,B824,'Transaction data'!$Q$2:$Q$1921,C824,'Transaction data'!$S$2:$S$1921,D824,'Transaction data'!$T$2:$T$1921,E824)</f>
        <v>215000</v>
      </c>
      <c r="H824" s="6">
        <f t="shared" si="1"/>
        <v>-95100</v>
      </c>
    </row>
    <row r="825">
      <c r="A825" s="3" t="s">
        <v>26</v>
      </c>
      <c r="B825" s="3" t="s">
        <v>23</v>
      </c>
      <c r="C825" s="3" t="s">
        <v>19</v>
      </c>
      <c r="D825" s="3" t="s">
        <v>10</v>
      </c>
      <c r="E825" s="3" t="s">
        <v>14</v>
      </c>
      <c r="F825" s="3">
        <v>332700.0</v>
      </c>
      <c r="G825" s="6">
        <f>Sumifs('Transaction data'!$C$2:$C$1921,'Transaction data'!$I$2:$I$1921,A825,'Transaction data'!$M$2:$M$1921,B825,'Transaction data'!$Q$2:$Q$1921,C825,'Transaction data'!$S$2:$S$1921,D825,'Transaction data'!$T$2:$T$1921,E825)</f>
        <v>288300</v>
      </c>
      <c r="H825" s="6">
        <f t="shared" si="1"/>
        <v>44400</v>
      </c>
    </row>
    <row r="826">
      <c r="A826" s="3" t="s">
        <v>26</v>
      </c>
      <c r="B826" s="3" t="s">
        <v>23</v>
      </c>
      <c r="C826" s="3" t="s">
        <v>19</v>
      </c>
      <c r="D826" s="3" t="s">
        <v>10</v>
      </c>
      <c r="E826" s="3" t="s">
        <v>15</v>
      </c>
      <c r="F826" s="3">
        <v>174400.0</v>
      </c>
      <c r="G826" s="6">
        <f>Sumifs('Transaction data'!$C$2:$C$1921,'Transaction data'!$I$2:$I$1921,A826,'Transaction data'!$M$2:$M$1921,B826,'Transaction data'!$Q$2:$Q$1921,C826,'Transaction data'!$S$2:$S$1921,D826,'Transaction data'!$T$2:$T$1921,E826)</f>
        <v>181600</v>
      </c>
      <c r="H826" s="6">
        <f t="shared" si="1"/>
        <v>-7200</v>
      </c>
    </row>
    <row r="827">
      <c r="A827" s="3" t="s">
        <v>26</v>
      </c>
      <c r="B827" s="3" t="s">
        <v>23</v>
      </c>
      <c r="C827" s="3" t="s">
        <v>19</v>
      </c>
      <c r="D827" s="3" t="s">
        <v>16</v>
      </c>
      <c r="E827" s="3" t="s">
        <v>11</v>
      </c>
      <c r="F827" s="3">
        <v>335600.0</v>
      </c>
      <c r="G827" s="6">
        <f>Sumifs('Transaction data'!$C$2:$C$1921,'Transaction data'!$I$2:$I$1921,A827,'Transaction data'!$M$2:$M$1921,B827,'Transaction data'!$Q$2:$Q$1921,C827,'Transaction data'!$S$2:$S$1921,D827,'Transaction data'!$T$2:$T$1921,E827)</f>
        <v>507900</v>
      </c>
      <c r="H827" s="6">
        <f t="shared" si="1"/>
        <v>-172300</v>
      </c>
    </row>
    <row r="828">
      <c r="A828" s="3" t="s">
        <v>26</v>
      </c>
      <c r="B828" s="3" t="s">
        <v>23</v>
      </c>
      <c r="C828" s="3" t="s">
        <v>19</v>
      </c>
      <c r="D828" s="3" t="s">
        <v>16</v>
      </c>
      <c r="E828" s="3" t="s">
        <v>12</v>
      </c>
      <c r="F828" s="3">
        <v>348500.0</v>
      </c>
      <c r="G828" s="6">
        <f>Sumifs('Transaction data'!$C$2:$C$1921,'Transaction data'!$I$2:$I$1921,A828,'Transaction data'!$M$2:$M$1921,B828,'Transaction data'!$Q$2:$Q$1921,C828,'Transaction data'!$S$2:$S$1921,D828,'Transaction data'!$T$2:$T$1921,E828)</f>
        <v>283200</v>
      </c>
      <c r="H828" s="6">
        <f t="shared" si="1"/>
        <v>65300</v>
      </c>
    </row>
    <row r="829">
      <c r="A829" s="3" t="s">
        <v>26</v>
      </c>
      <c r="B829" s="3" t="s">
        <v>23</v>
      </c>
      <c r="C829" s="3" t="s">
        <v>19</v>
      </c>
      <c r="D829" s="3" t="s">
        <v>16</v>
      </c>
      <c r="E829" s="3" t="s">
        <v>13</v>
      </c>
      <c r="F829" s="3">
        <v>240300.0</v>
      </c>
      <c r="G829" s="6">
        <f>Sumifs('Transaction data'!$C$2:$C$1921,'Transaction data'!$I$2:$I$1921,A829,'Transaction data'!$M$2:$M$1921,B829,'Transaction data'!$Q$2:$Q$1921,C829,'Transaction data'!$S$2:$S$1921,D829,'Transaction data'!$T$2:$T$1921,E829)</f>
        <v>151100</v>
      </c>
      <c r="H829" s="6">
        <f t="shared" si="1"/>
        <v>89200</v>
      </c>
    </row>
    <row r="830">
      <c r="A830" s="3" t="s">
        <v>26</v>
      </c>
      <c r="B830" s="3" t="s">
        <v>23</v>
      </c>
      <c r="C830" s="3" t="s">
        <v>19</v>
      </c>
      <c r="D830" s="3" t="s">
        <v>16</v>
      </c>
      <c r="E830" s="3" t="s">
        <v>14</v>
      </c>
      <c r="F830" s="3">
        <v>311600.0</v>
      </c>
      <c r="G830" s="6">
        <f>Sumifs('Transaction data'!$C$2:$C$1921,'Transaction data'!$I$2:$I$1921,A830,'Transaction data'!$M$2:$M$1921,B830,'Transaction data'!$Q$2:$Q$1921,C830,'Transaction data'!$S$2:$S$1921,D830,'Transaction data'!$T$2:$T$1921,E830)</f>
        <v>179300</v>
      </c>
      <c r="H830" s="6">
        <f t="shared" si="1"/>
        <v>132300</v>
      </c>
    </row>
    <row r="831">
      <c r="A831" s="3" t="s">
        <v>26</v>
      </c>
      <c r="B831" s="3" t="s">
        <v>23</v>
      </c>
      <c r="C831" s="3" t="s">
        <v>19</v>
      </c>
      <c r="D831" s="3" t="s">
        <v>16</v>
      </c>
      <c r="E831" s="3" t="s">
        <v>15</v>
      </c>
      <c r="F831" s="3">
        <v>318700.0</v>
      </c>
      <c r="G831" s="6">
        <f>Sumifs('Transaction data'!$C$2:$C$1921,'Transaction data'!$I$2:$I$1921,A831,'Transaction data'!$M$2:$M$1921,B831,'Transaction data'!$Q$2:$Q$1921,C831,'Transaction data'!$S$2:$S$1921,D831,'Transaction data'!$T$2:$T$1921,E831)</f>
        <v>92900</v>
      </c>
      <c r="H831" s="6">
        <f t="shared" si="1"/>
        <v>225800</v>
      </c>
    </row>
    <row r="832">
      <c r="A832" s="3" t="s">
        <v>26</v>
      </c>
      <c r="B832" s="3" t="s">
        <v>23</v>
      </c>
      <c r="C832" s="3" t="s">
        <v>19</v>
      </c>
      <c r="D832" s="3" t="s">
        <v>17</v>
      </c>
      <c r="E832" s="3" t="s">
        <v>11</v>
      </c>
      <c r="F832" s="3">
        <v>355600.0</v>
      </c>
      <c r="G832" s="6">
        <f>Sumifs('Transaction data'!$C$2:$C$1921,'Transaction data'!$I$2:$I$1921,A832,'Transaction data'!$M$2:$M$1921,B832,'Transaction data'!$Q$2:$Q$1921,C832,'Transaction data'!$S$2:$S$1921,D832,'Transaction data'!$T$2:$T$1921,E832)</f>
        <v>364600</v>
      </c>
      <c r="H832" s="6">
        <f t="shared" si="1"/>
        <v>-9000</v>
      </c>
    </row>
    <row r="833">
      <c r="A833" s="3" t="s">
        <v>26</v>
      </c>
      <c r="B833" s="3" t="s">
        <v>23</v>
      </c>
      <c r="C833" s="3" t="s">
        <v>19</v>
      </c>
      <c r="D833" s="3" t="s">
        <v>17</v>
      </c>
      <c r="E833" s="3" t="s">
        <v>12</v>
      </c>
      <c r="F833" s="3">
        <v>253800.0</v>
      </c>
      <c r="G833" s="6">
        <f>Sumifs('Transaction data'!$C$2:$C$1921,'Transaction data'!$I$2:$I$1921,A833,'Transaction data'!$M$2:$M$1921,B833,'Transaction data'!$Q$2:$Q$1921,C833,'Transaction data'!$S$2:$S$1921,D833,'Transaction data'!$T$2:$T$1921,E833)</f>
        <v>220800</v>
      </c>
      <c r="H833" s="6">
        <f t="shared" si="1"/>
        <v>33000</v>
      </c>
    </row>
    <row r="834">
      <c r="A834" s="3" t="s">
        <v>26</v>
      </c>
      <c r="B834" s="3" t="s">
        <v>23</v>
      </c>
      <c r="C834" s="3" t="s">
        <v>19</v>
      </c>
      <c r="D834" s="3" t="s">
        <v>17</v>
      </c>
      <c r="E834" s="3" t="s">
        <v>13</v>
      </c>
      <c r="F834" s="3">
        <v>290600.0</v>
      </c>
      <c r="G834" s="6">
        <f>Sumifs('Transaction data'!$C$2:$C$1921,'Transaction data'!$I$2:$I$1921,A834,'Transaction data'!$M$2:$M$1921,B834,'Transaction data'!$Q$2:$Q$1921,C834,'Transaction data'!$S$2:$S$1921,D834,'Transaction data'!$T$2:$T$1921,E834)</f>
        <v>773000</v>
      </c>
      <c r="H834" s="6">
        <f t="shared" si="1"/>
        <v>-482400</v>
      </c>
    </row>
    <row r="835">
      <c r="A835" s="3" t="s">
        <v>26</v>
      </c>
      <c r="B835" s="3" t="s">
        <v>23</v>
      </c>
      <c r="C835" s="3" t="s">
        <v>19</v>
      </c>
      <c r="D835" s="3" t="s">
        <v>17</v>
      </c>
      <c r="E835" s="3" t="s">
        <v>14</v>
      </c>
      <c r="F835" s="3">
        <v>275200.0</v>
      </c>
      <c r="G835" s="6">
        <f>Sumifs('Transaction data'!$C$2:$C$1921,'Transaction data'!$I$2:$I$1921,A835,'Transaction data'!$M$2:$M$1921,B835,'Transaction data'!$Q$2:$Q$1921,C835,'Transaction data'!$S$2:$S$1921,D835,'Transaction data'!$T$2:$T$1921,E835)</f>
        <v>113600</v>
      </c>
      <c r="H835" s="6">
        <f t="shared" si="1"/>
        <v>161600</v>
      </c>
    </row>
    <row r="836">
      <c r="A836" s="3" t="s">
        <v>26</v>
      </c>
      <c r="B836" s="3" t="s">
        <v>23</v>
      </c>
      <c r="C836" s="3" t="s">
        <v>19</v>
      </c>
      <c r="D836" s="3" t="s">
        <v>17</v>
      </c>
      <c r="E836" s="3" t="s">
        <v>15</v>
      </c>
      <c r="F836" s="3">
        <v>131200.0</v>
      </c>
      <c r="G836" s="6">
        <f>Sumifs('Transaction data'!$C$2:$C$1921,'Transaction data'!$I$2:$I$1921,A836,'Transaction data'!$M$2:$M$1921,B836,'Transaction data'!$Q$2:$Q$1921,C836,'Transaction data'!$S$2:$S$1921,D836,'Transaction data'!$T$2:$T$1921,E836)</f>
        <v>320400</v>
      </c>
      <c r="H836" s="6">
        <f t="shared" si="1"/>
        <v>-189200</v>
      </c>
    </row>
    <row r="837">
      <c r="A837" s="3" t="s">
        <v>26</v>
      </c>
      <c r="B837" s="3" t="s">
        <v>23</v>
      </c>
      <c r="C837" s="3" t="s">
        <v>19</v>
      </c>
      <c r="D837" s="3" t="s">
        <v>18</v>
      </c>
      <c r="E837" s="3" t="s">
        <v>11</v>
      </c>
      <c r="F837" s="3">
        <v>253600.0</v>
      </c>
      <c r="G837" s="6">
        <f>Sumifs('Transaction data'!$C$2:$C$1921,'Transaction data'!$I$2:$I$1921,A837,'Transaction data'!$M$2:$M$1921,B837,'Transaction data'!$Q$2:$Q$1921,C837,'Transaction data'!$S$2:$S$1921,D837,'Transaction data'!$T$2:$T$1921,E837)</f>
        <v>280800</v>
      </c>
      <c r="H837" s="6">
        <f t="shared" si="1"/>
        <v>-27200</v>
      </c>
    </row>
    <row r="838">
      <c r="A838" s="3" t="s">
        <v>26</v>
      </c>
      <c r="B838" s="3" t="s">
        <v>23</v>
      </c>
      <c r="C838" s="3" t="s">
        <v>19</v>
      </c>
      <c r="D838" s="3" t="s">
        <v>18</v>
      </c>
      <c r="E838" s="3" t="s">
        <v>12</v>
      </c>
      <c r="F838" s="3">
        <v>134800.0</v>
      </c>
      <c r="G838" s="6">
        <f>Sumifs('Transaction data'!$C$2:$C$1921,'Transaction data'!$I$2:$I$1921,A838,'Transaction data'!$M$2:$M$1921,B838,'Transaction data'!$Q$2:$Q$1921,C838,'Transaction data'!$S$2:$S$1921,D838,'Transaction data'!$T$2:$T$1921,E838)</f>
        <v>253500</v>
      </c>
      <c r="H838" s="6">
        <f t="shared" si="1"/>
        <v>-118700</v>
      </c>
    </row>
    <row r="839">
      <c r="A839" s="3" t="s">
        <v>26</v>
      </c>
      <c r="B839" s="3" t="s">
        <v>23</v>
      </c>
      <c r="C839" s="3" t="s">
        <v>19</v>
      </c>
      <c r="D839" s="3" t="s">
        <v>18</v>
      </c>
      <c r="E839" s="3" t="s">
        <v>13</v>
      </c>
      <c r="F839" s="3">
        <v>121900.0</v>
      </c>
      <c r="G839" s="6">
        <f>Sumifs('Transaction data'!$C$2:$C$1921,'Transaction data'!$I$2:$I$1921,A839,'Transaction data'!$M$2:$M$1921,B839,'Transaction data'!$Q$2:$Q$1921,C839,'Transaction data'!$S$2:$S$1921,D839,'Transaction data'!$T$2:$T$1921,E839)</f>
        <v>218500</v>
      </c>
      <c r="H839" s="6">
        <f t="shared" si="1"/>
        <v>-96600</v>
      </c>
    </row>
    <row r="840">
      <c r="A840" s="3" t="s">
        <v>26</v>
      </c>
      <c r="B840" s="3" t="s">
        <v>23</v>
      </c>
      <c r="C840" s="3" t="s">
        <v>19</v>
      </c>
      <c r="D840" s="3" t="s">
        <v>18</v>
      </c>
      <c r="E840" s="3" t="s">
        <v>14</v>
      </c>
      <c r="F840" s="3">
        <v>362100.0</v>
      </c>
      <c r="G840" s="6">
        <f>Sumifs('Transaction data'!$C$2:$C$1921,'Transaction data'!$I$2:$I$1921,A840,'Transaction data'!$M$2:$M$1921,B840,'Transaction data'!$Q$2:$Q$1921,C840,'Transaction data'!$S$2:$S$1921,D840,'Transaction data'!$T$2:$T$1921,E840)</f>
        <v>309400</v>
      </c>
      <c r="H840" s="6">
        <f t="shared" si="1"/>
        <v>52700</v>
      </c>
    </row>
    <row r="841">
      <c r="A841" s="3" t="s">
        <v>26</v>
      </c>
      <c r="B841" s="3" t="s">
        <v>23</v>
      </c>
      <c r="C841" s="3" t="s">
        <v>19</v>
      </c>
      <c r="D841" s="3" t="s">
        <v>18</v>
      </c>
      <c r="E841" s="3" t="s">
        <v>15</v>
      </c>
      <c r="F841" s="3">
        <v>311800.0</v>
      </c>
      <c r="G841" s="6">
        <f>Sumifs('Transaction data'!$C$2:$C$1921,'Transaction data'!$I$2:$I$1921,A841,'Transaction data'!$M$2:$M$1921,B841,'Transaction data'!$Q$2:$Q$1921,C841,'Transaction data'!$S$2:$S$1921,D841,'Transaction data'!$T$2:$T$1921,E841)</f>
        <v>198900</v>
      </c>
      <c r="H841" s="6">
        <f t="shared" si="1"/>
        <v>112900</v>
      </c>
    </row>
    <row r="842">
      <c r="A842" s="3" t="s">
        <v>26</v>
      </c>
      <c r="B842" s="3" t="s">
        <v>23</v>
      </c>
      <c r="C842" s="3" t="s">
        <v>20</v>
      </c>
      <c r="D842" s="3" t="s">
        <v>10</v>
      </c>
      <c r="E842" s="3" t="s">
        <v>11</v>
      </c>
      <c r="F842" s="3">
        <v>301900.0</v>
      </c>
      <c r="G842" s="6">
        <f>Sumifs('Transaction data'!$C$2:$C$1921,'Transaction data'!$I$2:$I$1921,A842,'Transaction data'!$M$2:$M$1921,B842,'Transaction data'!$Q$2:$Q$1921,C842,'Transaction data'!$S$2:$S$1921,D842,'Transaction data'!$T$2:$T$1921,E842)</f>
        <v>426200</v>
      </c>
      <c r="H842" s="6">
        <f t="shared" si="1"/>
        <v>-124300</v>
      </c>
    </row>
    <row r="843">
      <c r="A843" s="3" t="s">
        <v>26</v>
      </c>
      <c r="B843" s="3" t="s">
        <v>23</v>
      </c>
      <c r="C843" s="3" t="s">
        <v>20</v>
      </c>
      <c r="D843" s="3" t="s">
        <v>10</v>
      </c>
      <c r="E843" s="3" t="s">
        <v>12</v>
      </c>
      <c r="F843" s="3">
        <v>170100.0</v>
      </c>
      <c r="G843" s="6">
        <f>Sumifs('Transaction data'!$C$2:$C$1921,'Transaction data'!$I$2:$I$1921,A843,'Transaction data'!$M$2:$M$1921,B843,'Transaction data'!$Q$2:$Q$1921,C843,'Transaction data'!$S$2:$S$1921,D843,'Transaction data'!$T$2:$T$1921,E843)</f>
        <v>304700</v>
      </c>
      <c r="H843" s="6">
        <f t="shared" si="1"/>
        <v>-134600</v>
      </c>
    </row>
    <row r="844">
      <c r="A844" s="3" t="s">
        <v>26</v>
      </c>
      <c r="B844" s="3" t="s">
        <v>23</v>
      </c>
      <c r="C844" s="3" t="s">
        <v>20</v>
      </c>
      <c r="D844" s="3" t="s">
        <v>10</v>
      </c>
      <c r="E844" s="3" t="s">
        <v>13</v>
      </c>
      <c r="F844" s="3">
        <v>389400.0</v>
      </c>
      <c r="G844" s="6">
        <f>Sumifs('Transaction data'!$C$2:$C$1921,'Transaction data'!$I$2:$I$1921,A844,'Transaction data'!$M$2:$M$1921,B844,'Transaction data'!$Q$2:$Q$1921,C844,'Transaction data'!$S$2:$S$1921,D844,'Transaction data'!$T$2:$T$1921,E844)</f>
        <v>199500</v>
      </c>
      <c r="H844" s="6">
        <f t="shared" si="1"/>
        <v>189900</v>
      </c>
    </row>
    <row r="845">
      <c r="A845" s="3" t="s">
        <v>26</v>
      </c>
      <c r="B845" s="3" t="s">
        <v>23</v>
      </c>
      <c r="C845" s="3" t="s">
        <v>20</v>
      </c>
      <c r="D845" s="3" t="s">
        <v>10</v>
      </c>
      <c r="E845" s="3" t="s">
        <v>14</v>
      </c>
      <c r="F845" s="3">
        <v>357700.0</v>
      </c>
      <c r="G845" s="6">
        <f>Sumifs('Transaction data'!$C$2:$C$1921,'Transaction data'!$I$2:$I$1921,A845,'Transaction data'!$M$2:$M$1921,B845,'Transaction data'!$Q$2:$Q$1921,C845,'Transaction data'!$S$2:$S$1921,D845,'Transaction data'!$T$2:$T$1921,E845)</f>
        <v>132300</v>
      </c>
      <c r="H845" s="6">
        <f t="shared" si="1"/>
        <v>225400</v>
      </c>
    </row>
    <row r="846">
      <c r="A846" s="3" t="s">
        <v>26</v>
      </c>
      <c r="B846" s="3" t="s">
        <v>23</v>
      </c>
      <c r="C846" s="3" t="s">
        <v>20</v>
      </c>
      <c r="D846" s="3" t="s">
        <v>10</v>
      </c>
      <c r="E846" s="3" t="s">
        <v>15</v>
      </c>
      <c r="F846" s="3">
        <v>121800.0</v>
      </c>
      <c r="G846" s="6">
        <f>Sumifs('Transaction data'!$C$2:$C$1921,'Transaction data'!$I$2:$I$1921,A846,'Transaction data'!$M$2:$M$1921,B846,'Transaction data'!$Q$2:$Q$1921,C846,'Transaction data'!$S$2:$S$1921,D846,'Transaction data'!$T$2:$T$1921,E846)</f>
        <v>154600</v>
      </c>
      <c r="H846" s="6">
        <f t="shared" si="1"/>
        <v>-32800</v>
      </c>
    </row>
    <row r="847">
      <c r="A847" s="3" t="s">
        <v>26</v>
      </c>
      <c r="B847" s="3" t="s">
        <v>23</v>
      </c>
      <c r="C847" s="3" t="s">
        <v>20</v>
      </c>
      <c r="D847" s="3" t="s">
        <v>16</v>
      </c>
      <c r="E847" s="3" t="s">
        <v>11</v>
      </c>
      <c r="F847" s="3">
        <v>127300.0</v>
      </c>
      <c r="G847" s="6">
        <f>Sumifs('Transaction data'!$C$2:$C$1921,'Transaction data'!$I$2:$I$1921,A847,'Transaction data'!$M$2:$M$1921,B847,'Transaction data'!$Q$2:$Q$1921,C847,'Transaction data'!$S$2:$S$1921,D847,'Transaction data'!$T$2:$T$1921,E847)</f>
        <v>106100</v>
      </c>
      <c r="H847" s="6">
        <f t="shared" si="1"/>
        <v>21200</v>
      </c>
    </row>
    <row r="848">
      <c r="A848" s="3" t="s">
        <v>26</v>
      </c>
      <c r="B848" s="3" t="s">
        <v>23</v>
      </c>
      <c r="C848" s="3" t="s">
        <v>20</v>
      </c>
      <c r="D848" s="3" t="s">
        <v>16</v>
      </c>
      <c r="E848" s="3" t="s">
        <v>12</v>
      </c>
      <c r="F848" s="3">
        <v>339700.0</v>
      </c>
      <c r="G848" s="6">
        <f>Sumifs('Transaction data'!$C$2:$C$1921,'Transaction data'!$I$2:$I$1921,A848,'Transaction data'!$M$2:$M$1921,B848,'Transaction data'!$Q$2:$Q$1921,C848,'Transaction data'!$S$2:$S$1921,D848,'Transaction data'!$T$2:$T$1921,E848)</f>
        <v>307900</v>
      </c>
      <c r="H848" s="6">
        <f t="shared" si="1"/>
        <v>31800</v>
      </c>
    </row>
    <row r="849">
      <c r="A849" s="3" t="s">
        <v>26</v>
      </c>
      <c r="B849" s="3" t="s">
        <v>23</v>
      </c>
      <c r="C849" s="3" t="s">
        <v>20</v>
      </c>
      <c r="D849" s="3" t="s">
        <v>16</v>
      </c>
      <c r="E849" s="3" t="s">
        <v>13</v>
      </c>
      <c r="F849" s="3">
        <v>159200.0</v>
      </c>
      <c r="G849" s="6">
        <f>Sumifs('Transaction data'!$C$2:$C$1921,'Transaction data'!$I$2:$I$1921,A849,'Transaction data'!$M$2:$M$1921,B849,'Transaction data'!$Q$2:$Q$1921,C849,'Transaction data'!$S$2:$S$1921,D849,'Transaction data'!$T$2:$T$1921,E849)</f>
        <v>268300</v>
      </c>
      <c r="H849" s="6">
        <f t="shared" si="1"/>
        <v>-109100</v>
      </c>
    </row>
    <row r="850">
      <c r="A850" s="3" t="s">
        <v>26</v>
      </c>
      <c r="B850" s="3" t="s">
        <v>23</v>
      </c>
      <c r="C850" s="3" t="s">
        <v>20</v>
      </c>
      <c r="D850" s="3" t="s">
        <v>16</v>
      </c>
      <c r="E850" s="3" t="s">
        <v>14</v>
      </c>
      <c r="F850" s="3">
        <v>162200.0</v>
      </c>
      <c r="G850" s="6">
        <f>Sumifs('Transaction data'!$C$2:$C$1921,'Transaction data'!$I$2:$I$1921,A850,'Transaction data'!$M$2:$M$1921,B850,'Transaction data'!$Q$2:$Q$1921,C850,'Transaction data'!$S$2:$S$1921,D850,'Transaction data'!$T$2:$T$1921,E850)</f>
        <v>317800</v>
      </c>
      <c r="H850" s="6">
        <f t="shared" si="1"/>
        <v>-155600</v>
      </c>
    </row>
    <row r="851">
      <c r="A851" s="3" t="s">
        <v>26</v>
      </c>
      <c r="B851" s="3" t="s">
        <v>23</v>
      </c>
      <c r="C851" s="3" t="s">
        <v>20</v>
      </c>
      <c r="D851" s="3" t="s">
        <v>16</v>
      </c>
      <c r="E851" s="3" t="s">
        <v>15</v>
      </c>
      <c r="F851" s="3">
        <v>271000.0</v>
      </c>
      <c r="G851" s="6">
        <f>Sumifs('Transaction data'!$C$2:$C$1921,'Transaction data'!$I$2:$I$1921,A851,'Transaction data'!$M$2:$M$1921,B851,'Transaction data'!$Q$2:$Q$1921,C851,'Transaction data'!$S$2:$S$1921,D851,'Transaction data'!$T$2:$T$1921,E851)</f>
        <v>101600</v>
      </c>
      <c r="H851" s="6">
        <f t="shared" si="1"/>
        <v>169400</v>
      </c>
    </row>
    <row r="852">
      <c r="A852" s="3" t="s">
        <v>26</v>
      </c>
      <c r="B852" s="3" t="s">
        <v>23</v>
      </c>
      <c r="C852" s="3" t="s">
        <v>20</v>
      </c>
      <c r="D852" s="3" t="s">
        <v>17</v>
      </c>
      <c r="E852" s="3" t="s">
        <v>11</v>
      </c>
      <c r="F852" s="3">
        <v>387000.0</v>
      </c>
      <c r="G852" s="6">
        <f>Sumifs('Transaction data'!$C$2:$C$1921,'Transaction data'!$I$2:$I$1921,A852,'Transaction data'!$M$2:$M$1921,B852,'Transaction data'!$Q$2:$Q$1921,C852,'Transaction data'!$S$2:$S$1921,D852,'Transaction data'!$T$2:$T$1921,E852)</f>
        <v>197400</v>
      </c>
      <c r="H852" s="6">
        <f t="shared" si="1"/>
        <v>189600</v>
      </c>
    </row>
    <row r="853">
      <c r="A853" s="3" t="s">
        <v>26</v>
      </c>
      <c r="B853" s="3" t="s">
        <v>23</v>
      </c>
      <c r="C853" s="3" t="s">
        <v>20</v>
      </c>
      <c r="D853" s="3" t="s">
        <v>17</v>
      </c>
      <c r="E853" s="3" t="s">
        <v>12</v>
      </c>
      <c r="F853" s="3">
        <v>364000.0</v>
      </c>
      <c r="G853" s="6">
        <f>Sumifs('Transaction data'!$C$2:$C$1921,'Transaction data'!$I$2:$I$1921,A853,'Transaction data'!$M$2:$M$1921,B853,'Transaction data'!$Q$2:$Q$1921,C853,'Transaction data'!$S$2:$S$1921,D853,'Transaction data'!$T$2:$T$1921,E853)</f>
        <v>301200</v>
      </c>
      <c r="H853" s="6">
        <f t="shared" si="1"/>
        <v>62800</v>
      </c>
    </row>
    <row r="854">
      <c r="A854" s="3" t="s">
        <v>26</v>
      </c>
      <c r="B854" s="3" t="s">
        <v>23</v>
      </c>
      <c r="C854" s="3" t="s">
        <v>20</v>
      </c>
      <c r="D854" s="3" t="s">
        <v>17</v>
      </c>
      <c r="E854" s="3" t="s">
        <v>13</v>
      </c>
      <c r="F854" s="3">
        <v>358900.0</v>
      </c>
      <c r="G854" s="6">
        <f>Sumifs('Transaction data'!$C$2:$C$1921,'Transaction data'!$I$2:$I$1921,A854,'Transaction data'!$M$2:$M$1921,B854,'Transaction data'!$Q$2:$Q$1921,C854,'Transaction data'!$S$2:$S$1921,D854,'Transaction data'!$T$2:$T$1921,E854)</f>
        <v>119500</v>
      </c>
      <c r="H854" s="6">
        <f t="shared" si="1"/>
        <v>239400</v>
      </c>
    </row>
    <row r="855">
      <c r="A855" s="3" t="s">
        <v>26</v>
      </c>
      <c r="B855" s="3" t="s">
        <v>23</v>
      </c>
      <c r="C855" s="3" t="s">
        <v>20</v>
      </c>
      <c r="D855" s="3" t="s">
        <v>17</v>
      </c>
      <c r="E855" s="3" t="s">
        <v>14</v>
      </c>
      <c r="F855" s="3">
        <v>260000.0</v>
      </c>
      <c r="G855" s="6">
        <f>Sumifs('Transaction data'!$C$2:$C$1921,'Transaction data'!$I$2:$I$1921,A855,'Transaction data'!$M$2:$M$1921,B855,'Transaction data'!$Q$2:$Q$1921,C855,'Transaction data'!$S$2:$S$1921,D855,'Transaction data'!$T$2:$T$1921,E855)</f>
        <v>257100</v>
      </c>
      <c r="H855" s="6">
        <f t="shared" si="1"/>
        <v>2900</v>
      </c>
    </row>
    <row r="856">
      <c r="A856" s="3" t="s">
        <v>26</v>
      </c>
      <c r="B856" s="3" t="s">
        <v>23</v>
      </c>
      <c r="C856" s="3" t="s">
        <v>20</v>
      </c>
      <c r="D856" s="3" t="s">
        <v>17</v>
      </c>
      <c r="E856" s="3" t="s">
        <v>15</v>
      </c>
      <c r="F856" s="3">
        <v>365200.0</v>
      </c>
      <c r="G856" s="6">
        <f>Sumifs('Transaction data'!$C$2:$C$1921,'Transaction data'!$I$2:$I$1921,A856,'Transaction data'!$M$2:$M$1921,B856,'Transaction data'!$Q$2:$Q$1921,C856,'Transaction data'!$S$2:$S$1921,D856,'Transaction data'!$T$2:$T$1921,E856)</f>
        <v>302200</v>
      </c>
      <c r="H856" s="6">
        <f t="shared" si="1"/>
        <v>63000</v>
      </c>
    </row>
    <row r="857">
      <c r="A857" s="3" t="s">
        <v>26</v>
      </c>
      <c r="B857" s="3" t="s">
        <v>23</v>
      </c>
      <c r="C857" s="3" t="s">
        <v>20</v>
      </c>
      <c r="D857" s="3" t="s">
        <v>18</v>
      </c>
      <c r="E857" s="3" t="s">
        <v>11</v>
      </c>
      <c r="F857" s="3">
        <v>100400.0</v>
      </c>
      <c r="G857" s="6">
        <f>Sumifs('Transaction data'!$C$2:$C$1921,'Transaction data'!$I$2:$I$1921,A857,'Transaction data'!$M$2:$M$1921,B857,'Transaction data'!$Q$2:$Q$1921,C857,'Transaction data'!$S$2:$S$1921,D857,'Transaction data'!$T$2:$T$1921,E857)</f>
        <v>270400</v>
      </c>
      <c r="H857" s="6">
        <f t="shared" si="1"/>
        <v>-170000</v>
      </c>
    </row>
    <row r="858">
      <c r="A858" s="3" t="s">
        <v>26</v>
      </c>
      <c r="B858" s="3" t="s">
        <v>23</v>
      </c>
      <c r="C858" s="3" t="s">
        <v>20</v>
      </c>
      <c r="D858" s="3" t="s">
        <v>18</v>
      </c>
      <c r="E858" s="3" t="s">
        <v>12</v>
      </c>
      <c r="F858" s="3">
        <v>196400.0</v>
      </c>
      <c r="G858" s="6">
        <f>Sumifs('Transaction data'!$C$2:$C$1921,'Transaction data'!$I$2:$I$1921,A858,'Transaction data'!$M$2:$M$1921,B858,'Transaction data'!$Q$2:$Q$1921,C858,'Transaction data'!$S$2:$S$1921,D858,'Transaction data'!$T$2:$T$1921,E858)</f>
        <v>270900</v>
      </c>
      <c r="H858" s="6">
        <f t="shared" si="1"/>
        <v>-74500</v>
      </c>
    </row>
    <row r="859">
      <c r="A859" s="3" t="s">
        <v>26</v>
      </c>
      <c r="B859" s="3" t="s">
        <v>23</v>
      </c>
      <c r="C859" s="3" t="s">
        <v>20</v>
      </c>
      <c r="D859" s="3" t="s">
        <v>18</v>
      </c>
      <c r="E859" s="3" t="s">
        <v>13</v>
      </c>
      <c r="F859" s="3">
        <v>222700.0</v>
      </c>
      <c r="G859" s="6">
        <f>Sumifs('Transaction data'!$C$2:$C$1921,'Transaction data'!$I$2:$I$1921,A859,'Transaction data'!$M$2:$M$1921,B859,'Transaction data'!$Q$2:$Q$1921,C859,'Transaction data'!$S$2:$S$1921,D859,'Transaction data'!$T$2:$T$1921,E859)</f>
        <v>272200</v>
      </c>
      <c r="H859" s="6">
        <f t="shared" si="1"/>
        <v>-49500</v>
      </c>
    </row>
    <row r="860">
      <c r="A860" s="3" t="s">
        <v>26</v>
      </c>
      <c r="B860" s="3" t="s">
        <v>23</v>
      </c>
      <c r="C860" s="3" t="s">
        <v>20</v>
      </c>
      <c r="D860" s="3" t="s">
        <v>18</v>
      </c>
      <c r="E860" s="3" t="s">
        <v>14</v>
      </c>
      <c r="F860" s="3">
        <v>354800.0</v>
      </c>
      <c r="G860" s="6">
        <f>Sumifs('Transaction data'!$C$2:$C$1921,'Transaction data'!$I$2:$I$1921,A860,'Transaction data'!$M$2:$M$1921,B860,'Transaction data'!$Q$2:$Q$1921,C860,'Transaction data'!$S$2:$S$1921,D860,'Transaction data'!$T$2:$T$1921,E860)</f>
        <v>263700</v>
      </c>
      <c r="H860" s="6">
        <f t="shared" si="1"/>
        <v>91100</v>
      </c>
    </row>
    <row r="861">
      <c r="A861" s="3" t="s">
        <v>26</v>
      </c>
      <c r="B861" s="3" t="s">
        <v>23</v>
      </c>
      <c r="C861" s="3" t="s">
        <v>20</v>
      </c>
      <c r="D861" s="3" t="s">
        <v>18</v>
      </c>
      <c r="E861" s="3" t="s">
        <v>15</v>
      </c>
      <c r="F861" s="3">
        <v>112900.0</v>
      </c>
      <c r="G861" s="6">
        <f>Sumifs('Transaction data'!$C$2:$C$1921,'Transaction data'!$I$2:$I$1921,A861,'Transaction data'!$M$2:$M$1921,B861,'Transaction data'!$Q$2:$Q$1921,C861,'Transaction data'!$S$2:$S$1921,D861,'Transaction data'!$T$2:$T$1921,E861)</f>
        <v>145600</v>
      </c>
      <c r="H861" s="6">
        <f t="shared" si="1"/>
        <v>-32700</v>
      </c>
    </row>
    <row r="862">
      <c r="A862" s="3" t="s">
        <v>26</v>
      </c>
      <c r="B862" s="3" t="s">
        <v>23</v>
      </c>
      <c r="C862" s="3" t="s">
        <v>21</v>
      </c>
      <c r="D862" s="3" t="s">
        <v>10</v>
      </c>
      <c r="E862" s="3" t="s">
        <v>11</v>
      </c>
      <c r="F862" s="3">
        <v>265400.0</v>
      </c>
      <c r="G862" s="6">
        <f>Sumifs('Transaction data'!$C$2:$C$1921,'Transaction data'!$I$2:$I$1921,A862,'Transaction data'!$M$2:$M$1921,B862,'Transaction data'!$Q$2:$Q$1921,C862,'Transaction data'!$S$2:$S$1921,D862,'Transaction data'!$T$2:$T$1921,E862)</f>
        <v>278700</v>
      </c>
      <c r="H862" s="6">
        <f t="shared" si="1"/>
        <v>-13300</v>
      </c>
    </row>
    <row r="863">
      <c r="A863" s="3" t="s">
        <v>26</v>
      </c>
      <c r="B863" s="3" t="s">
        <v>23</v>
      </c>
      <c r="C863" s="3" t="s">
        <v>21</v>
      </c>
      <c r="D863" s="3" t="s">
        <v>10</v>
      </c>
      <c r="E863" s="3" t="s">
        <v>12</v>
      </c>
      <c r="F863" s="3">
        <v>215800.0</v>
      </c>
      <c r="G863" s="6">
        <f>Sumifs('Transaction data'!$C$2:$C$1921,'Transaction data'!$I$2:$I$1921,A863,'Transaction data'!$M$2:$M$1921,B863,'Transaction data'!$Q$2:$Q$1921,C863,'Transaction data'!$S$2:$S$1921,D863,'Transaction data'!$T$2:$T$1921,E863)</f>
        <v>240700</v>
      </c>
      <c r="H863" s="6">
        <f t="shared" si="1"/>
        <v>-24900</v>
      </c>
    </row>
    <row r="864">
      <c r="A864" s="3" t="s">
        <v>26</v>
      </c>
      <c r="B864" s="3" t="s">
        <v>23</v>
      </c>
      <c r="C864" s="3" t="s">
        <v>21</v>
      </c>
      <c r="D864" s="3" t="s">
        <v>10</v>
      </c>
      <c r="E864" s="3" t="s">
        <v>13</v>
      </c>
      <c r="F864" s="3">
        <v>323300.0</v>
      </c>
      <c r="G864" s="6">
        <f>Sumifs('Transaction data'!$C$2:$C$1921,'Transaction data'!$I$2:$I$1921,A864,'Transaction data'!$M$2:$M$1921,B864,'Transaction data'!$Q$2:$Q$1921,C864,'Transaction data'!$S$2:$S$1921,D864,'Transaction data'!$T$2:$T$1921,E864)</f>
        <v>90000</v>
      </c>
      <c r="H864" s="6">
        <f t="shared" si="1"/>
        <v>233300</v>
      </c>
    </row>
    <row r="865">
      <c r="A865" s="3" t="s">
        <v>26</v>
      </c>
      <c r="B865" s="3" t="s">
        <v>23</v>
      </c>
      <c r="C865" s="3" t="s">
        <v>21</v>
      </c>
      <c r="D865" s="3" t="s">
        <v>10</v>
      </c>
      <c r="E865" s="3" t="s">
        <v>14</v>
      </c>
      <c r="F865" s="3">
        <v>111800.0</v>
      </c>
      <c r="G865" s="6">
        <f>Sumifs('Transaction data'!$C$2:$C$1921,'Transaction data'!$I$2:$I$1921,A865,'Transaction data'!$M$2:$M$1921,B865,'Transaction data'!$Q$2:$Q$1921,C865,'Transaction data'!$S$2:$S$1921,D865,'Transaction data'!$T$2:$T$1921,E865)</f>
        <v>133200</v>
      </c>
      <c r="H865" s="6">
        <f t="shared" si="1"/>
        <v>-21400</v>
      </c>
    </row>
    <row r="866">
      <c r="A866" s="3" t="s">
        <v>26</v>
      </c>
      <c r="B866" s="3" t="s">
        <v>23</v>
      </c>
      <c r="C866" s="3" t="s">
        <v>21</v>
      </c>
      <c r="D866" s="3" t="s">
        <v>10</v>
      </c>
      <c r="E866" s="3" t="s">
        <v>15</v>
      </c>
      <c r="F866" s="3">
        <v>164900.0</v>
      </c>
      <c r="G866" s="6">
        <f>Sumifs('Transaction data'!$C$2:$C$1921,'Transaction data'!$I$2:$I$1921,A866,'Transaction data'!$M$2:$M$1921,B866,'Transaction data'!$Q$2:$Q$1921,C866,'Transaction data'!$S$2:$S$1921,D866,'Transaction data'!$T$2:$T$1921,E866)</f>
        <v>268600</v>
      </c>
      <c r="H866" s="6">
        <f t="shared" si="1"/>
        <v>-103700</v>
      </c>
    </row>
    <row r="867">
      <c r="A867" s="3" t="s">
        <v>26</v>
      </c>
      <c r="B867" s="3" t="s">
        <v>23</v>
      </c>
      <c r="C867" s="3" t="s">
        <v>21</v>
      </c>
      <c r="D867" s="3" t="s">
        <v>16</v>
      </c>
      <c r="E867" s="3" t="s">
        <v>11</v>
      </c>
      <c r="F867" s="3">
        <v>271300.0</v>
      </c>
      <c r="G867" s="6">
        <f>Sumifs('Transaction data'!$C$2:$C$1921,'Transaction data'!$I$2:$I$1921,A867,'Transaction data'!$M$2:$M$1921,B867,'Transaction data'!$Q$2:$Q$1921,C867,'Transaction data'!$S$2:$S$1921,D867,'Transaction data'!$T$2:$T$1921,E867)</f>
        <v>437000</v>
      </c>
      <c r="H867" s="6">
        <f t="shared" si="1"/>
        <v>-165700</v>
      </c>
    </row>
    <row r="868">
      <c r="A868" s="3" t="s">
        <v>26</v>
      </c>
      <c r="B868" s="3" t="s">
        <v>23</v>
      </c>
      <c r="C868" s="3" t="s">
        <v>21</v>
      </c>
      <c r="D868" s="3" t="s">
        <v>16</v>
      </c>
      <c r="E868" s="3" t="s">
        <v>12</v>
      </c>
      <c r="F868" s="3">
        <v>399600.0</v>
      </c>
      <c r="G868" s="6">
        <f>Sumifs('Transaction data'!$C$2:$C$1921,'Transaction data'!$I$2:$I$1921,A868,'Transaction data'!$M$2:$M$1921,B868,'Transaction data'!$Q$2:$Q$1921,C868,'Transaction data'!$S$2:$S$1921,D868,'Transaction data'!$T$2:$T$1921,E868)</f>
        <v>117200</v>
      </c>
      <c r="H868" s="6">
        <f t="shared" si="1"/>
        <v>282400</v>
      </c>
    </row>
    <row r="869">
      <c r="A869" s="3" t="s">
        <v>26</v>
      </c>
      <c r="B869" s="3" t="s">
        <v>23</v>
      </c>
      <c r="C869" s="3" t="s">
        <v>21</v>
      </c>
      <c r="D869" s="3" t="s">
        <v>16</v>
      </c>
      <c r="E869" s="3" t="s">
        <v>13</v>
      </c>
      <c r="F869" s="3">
        <v>233800.0</v>
      </c>
      <c r="G869" s="6">
        <f>Sumifs('Transaction data'!$C$2:$C$1921,'Transaction data'!$I$2:$I$1921,A869,'Transaction data'!$M$2:$M$1921,B869,'Transaction data'!$Q$2:$Q$1921,C869,'Transaction data'!$S$2:$S$1921,D869,'Transaction data'!$T$2:$T$1921,E869)</f>
        <v>162800</v>
      </c>
      <c r="H869" s="6">
        <f t="shared" si="1"/>
        <v>71000</v>
      </c>
    </row>
    <row r="870">
      <c r="A870" s="3" t="s">
        <v>26</v>
      </c>
      <c r="B870" s="3" t="s">
        <v>23</v>
      </c>
      <c r="C870" s="3" t="s">
        <v>21</v>
      </c>
      <c r="D870" s="3" t="s">
        <v>16</v>
      </c>
      <c r="E870" s="3" t="s">
        <v>14</v>
      </c>
      <c r="F870" s="3">
        <v>352400.0</v>
      </c>
      <c r="G870" s="6">
        <f>Sumifs('Transaction data'!$C$2:$C$1921,'Transaction data'!$I$2:$I$1921,A870,'Transaction data'!$M$2:$M$1921,B870,'Transaction data'!$Q$2:$Q$1921,C870,'Transaction data'!$S$2:$S$1921,D870,'Transaction data'!$T$2:$T$1921,E870)</f>
        <v>376000</v>
      </c>
      <c r="H870" s="6">
        <f t="shared" si="1"/>
        <v>-23600</v>
      </c>
    </row>
    <row r="871">
      <c r="A871" s="3" t="s">
        <v>26</v>
      </c>
      <c r="B871" s="3" t="s">
        <v>23</v>
      </c>
      <c r="C871" s="3" t="s">
        <v>21</v>
      </c>
      <c r="D871" s="3" t="s">
        <v>16</v>
      </c>
      <c r="E871" s="3" t="s">
        <v>15</v>
      </c>
      <c r="F871" s="3">
        <v>341100.0</v>
      </c>
      <c r="G871" s="6">
        <f>Sumifs('Transaction data'!$C$2:$C$1921,'Transaction data'!$I$2:$I$1921,A871,'Transaction data'!$M$2:$M$1921,B871,'Transaction data'!$Q$2:$Q$1921,C871,'Transaction data'!$S$2:$S$1921,D871,'Transaction data'!$T$2:$T$1921,E871)</f>
        <v>196500</v>
      </c>
      <c r="H871" s="6">
        <f t="shared" si="1"/>
        <v>144600</v>
      </c>
    </row>
    <row r="872">
      <c r="A872" s="3" t="s">
        <v>26</v>
      </c>
      <c r="B872" s="3" t="s">
        <v>23</v>
      </c>
      <c r="C872" s="3" t="s">
        <v>21</v>
      </c>
      <c r="D872" s="3" t="s">
        <v>17</v>
      </c>
      <c r="E872" s="3" t="s">
        <v>11</v>
      </c>
      <c r="F872" s="3">
        <v>307600.0</v>
      </c>
      <c r="G872" s="6">
        <f>Sumifs('Transaction data'!$C$2:$C$1921,'Transaction data'!$I$2:$I$1921,A872,'Transaction data'!$M$2:$M$1921,B872,'Transaction data'!$Q$2:$Q$1921,C872,'Transaction data'!$S$2:$S$1921,D872,'Transaction data'!$T$2:$T$1921,E872)</f>
        <v>233300</v>
      </c>
      <c r="H872" s="6">
        <f t="shared" si="1"/>
        <v>74300</v>
      </c>
    </row>
    <row r="873">
      <c r="A873" s="3" t="s">
        <v>26</v>
      </c>
      <c r="B873" s="3" t="s">
        <v>23</v>
      </c>
      <c r="C873" s="3" t="s">
        <v>21</v>
      </c>
      <c r="D873" s="3" t="s">
        <v>17</v>
      </c>
      <c r="E873" s="3" t="s">
        <v>12</v>
      </c>
      <c r="F873" s="3">
        <v>357400.0</v>
      </c>
      <c r="G873" s="6">
        <f>Sumifs('Transaction data'!$C$2:$C$1921,'Transaction data'!$I$2:$I$1921,A873,'Transaction data'!$M$2:$M$1921,B873,'Transaction data'!$Q$2:$Q$1921,C873,'Transaction data'!$S$2:$S$1921,D873,'Transaction data'!$T$2:$T$1921,E873)</f>
        <v>157300</v>
      </c>
      <c r="H873" s="6">
        <f t="shared" si="1"/>
        <v>200100</v>
      </c>
    </row>
    <row r="874">
      <c r="A874" s="3" t="s">
        <v>26</v>
      </c>
      <c r="B874" s="3" t="s">
        <v>23</v>
      </c>
      <c r="C874" s="3" t="s">
        <v>21</v>
      </c>
      <c r="D874" s="3" t="s">
        <v>17</v>
      </c>
      <c r="E874" s="3" t="s">
        <v>13</v>
      </c>
      <c r="F874" s="3">
        <v>179700.0</v>
      </c>
      <c r="G874" s="6">
        <f>Sumifs('Transaction data'!$C$2:$C$1921,'Transaction data'!$I$2:$I$1921,A874,'Transaction data'!$M$2:$M$1921,B874,'Transaction data'!$Q$2:$Q$1921,C874,'Transaction data'!$S$2:$S$1921,D874,'Transaction data'!$T$2:$T$1921,E874)</f>
        <v>290500</v>
      </c>
      <c r="H874" s="6">
        <f t="shared" si="1"/>
        <v>-110800</v>
      </c>
    </row>
    <row r="875">
      <c r="A875" s="3" t="s">
        <v>26</v>
      </c>
      <c r="B875" s="3" t="s">
        <v>23</v>
      </c>
      <c r="C875" s="3" t="s">
        <v>21</v>
      </c>
      <c r="D875" s="3" t="s">
        <v>17</v>
      </c>
      <c r="E875" s="3" t="s">
        <v>14</v>
      </c>
      <c r="F875" s="3">
        <v>120100.0</v>
      </c>
      <c r="G875" s="6">
        <f>Sumifs('Transaction data'!$C$2:$C$1921,'Transaction data'!$I$2:$I$1921,A875,'Transaction data'!$M$2:$M$1921,B875,'Transaction data'!$Q$2:$Q$1921,C875,'Transaction data'!$S$2:$S$1921,D875,'Transaction data'!$T$2:$T$1921,E875)</f>
        <v>450000</v>
      </c>
      <c r="H875" s="6">
        <f t="shared" si="1"/>
        <v>-329900</v>
      </c>
    </row>
    <row r="876">
      <c r="A876" s="3" t="s">
        <v>26</v>
      </c>
      <c r="B876" s="3" t="s">
        <v>23</v>
      </c>
      <c r="C876" s="3" t="s">
        <v>21</v>
      </c>
      <c r="D876" s="3" t="s">
        <v>17</v>
      </c>
      <c r="E876" s="3" t="s">
        <v>15</v>
      </c>
      <c r="F876" s="3">
        <v>383300.0</v>
      </c>
      <c r="G876" s="6">
        <f>Sumifs('Transaction data'!$C$2:$C$1921,'Transaction data'!$I$2:$I$1921,A876,'Transaction data'!$M$2:$M$1921,B876,'Transaction data'!$Q$2:$Q$1921,C876,'Transaction data'!$S$2:$S$1921,D876,'Transaction data'!$T$2:$T$1921,E876)</f>
        <v>147900</v>
      </c>
      <c r="H876" s="6">
        <f t="shared" si="1"/>
        <v>235400</v>
      </c>
    </row>
    <row r="877">
      <c r="A877" s="3" t="s">
        <v>26</v>
      </c>
      <c r="B877" s="3" t="s">
        <v>23</v>
      </c>
      <c r="C877" s="3" t="s">
        <v>21</v>
      </c>
      <c r="D877" s="3" t="s">
        <v>18</v>
      </c>
      <c r="E877" s="3" t="s">
        <v>11</v>
      </c>
      <c r="F877" s="3">
        <v>179800.0</v>
      </c>
      <c r="G877" s="6">
        <f>Sumifs('Transaction data'!$C$2:$C$1921,'Transaction data'!$I$2:$I$1921,A877,'Transaction data'!$M$2:$M$1921,B877,'Transaction data'!$Q$2:$Q$1921,C877,'Transaction data'!$S$2:$S$1921,D877,'Transaction data'!$T$2:$T$1921,E877)</f>
        <v>264400</v>
      </c>
      <c r="H877" s="6">
        <f t="shared" si="1"/>
        <v>-84600</v>
      </c>
    </row>
    <row r="878">
      <c r="A878" s="3" t="s">
        <v>26</v>
      </c>
      <c r="B878" s="3" t="s">
        <v>23</v>
      </c>
      <c r="C878" s="3" t="s">
        <v>21</v>
      </c>
      <c r="D878" s="3" t="s">
        <v>18</v>
      </c>
      <c r="E878" s="3" t="s">
        <v>12</v>
      </c>
      <c r="F878" s="3">
        <v>381200.0</v>
      </c>
      <c r="G878" s="6">
        <f>Sumifs('Transaction data'!$C$2:$C$1921,'Transaction data'!$I$2:$I$1921,A878,'Transaction data'!$M$2:$M$1921,B878,'Transaction data'!$Q$2:$Q$1921,C878,'Transaction data'!$S$2:$S$1921,D878,'Transaction data'!$T$2:$T$1921,E878)</f>
        <v>281900</v>
      </c>
      <c r="H878" s="6">
        <f t="shared" si="1"/>
        <v>99300</v>
      </c>
    </row>
    <row r="879">
      <c r="A879" s="3" t="s">
        <v>26</v>
      </c>
      <c r="B879" s="3" t="s">
        <v>23</v>
      </c>
      <c r="C879" s="3" t="s">
        <v>21</v>
      </c>
      <c r="D879" s="3" t="s">
        <v>18</v>
      </c>
      <c r="E879" s="3" t="s">
        <v>13</v>
      </c>
      <c r="F879" s="3">
        <v>263600.0</v>
      </c>
      <c r="G879" s="6">
        <f>Sumifs('Transaction data'!$C$2:$C$1921,'Transaction data'!$I$2:$I$1921,A879,'Transaction data'!$M$2:$M$1921,B879,'Transaction data'!$Q$2:$Q$1921,C879,'Transaction data'!$S$2:$S$1921,D879,'Transaction data'!$T$2:$T$1921,E879)</f>
        <v>284700</v>
      </c>
      <c r="H879" s="6">
        <f t="shared" si="1"/>
        <v>-21100</v>
      </c>
    </row>
    <row r="880">
      <c r="A880" s="3" t="s">
        <v>26</v>
      </c>
      <c r="B880" s="3" t="s">
        <v>23</v>
      </c>
      <c r="C880" s="3" t="s">
        <v>21</v>
      </c>
      <c r="D880" s="3" t="s">
        <v>18</v>
      </c>
      <c r="E880" s="3" t="s">
        <v>14</v>
      </c>
      <c r="F880" s="3">
        <v>335300.0</v>
      </c>
      <c r="G880" s="6">
        <f>Sumifs('Transaction data'!$C$2:$C$1921,'Transaction data'!$I$2:$I$1921,A880,'Transaction data'!$M$2:$M$1921,B880,'Transaction data'!$Q$2:$Q$1921,C880,'Transaction data'!$S$2:$S$1921,D880,'Transaction data'!$T$2:$T$1921,E880)</f>
        <v>132000</v>
      </c>
      <c r="H880" s="6">
        <f t="shared" si="1"/>
        <v>203300</v>
      </c>
    </row>
    <row r="881">
      <c r="A881" s="3" t="s">
        <v>26</v>
      </c>
      <c r="B881" s="3" t="s">
        <v>23</v>
      </c>
      <c r="C881" s="3" t="s">
        <v>21</v>
      </c>
      <c r="D881" s="3" t="s">
        <v>18</v>
      </c>
      <c r="E881" s="3" t="s">
        <v>15</v>
      </c>
      <c r="F881" s="3">
        <v>252400.0</v>
      </c>
      <c r="G881" s="6">
        <f>Sumifs('Transaction data'!$C$2:$C$1921,'Transaction data'!$I$2:$I$1921,A881,'Transaction data'!$M$2:$M$1921,B881,'Transaction data'!$Q$2:$Q$1921,C881,'Transaction data'!$S$2:$S$1921,D881,'Transaction data'!$T$2:$T$1921,E881)</f>
        <v>148800</v>
      </c>
      <c r="H881" s="6">
        <f t="shared" si="1"/>
        <v>103600</v>
      </c>
    </row>
    <row r="882">
      <c r="A882" s="3" t="s">
        <v>26</v>
      </c>
      <c r="B882" s="3" t="s">
        <v>24</v>
      </c>
      <c r="C882" s="3" t="s">
        <v>9</v>
      </c>
      <c r="D882" s="3" t="s">
        <v>10</v>
      </c>
      <c r="E882" s="3" t="s">
        <v>11</v>
      </c>
      <c r="F882" s="3">
        <v>310300.0</v>
      </c>
      <c r="G882" s="6">
        <f>Sumifs('Transaction data'!$C$2:$C$1921,'Transaction data'!$I$2:$I$1921,A882,'Transaction data'!$M$2:$M$1921,B882,'Transaction data'!$Q$2:$Q$1921,C882,'Transaction data'!$S$2:$S$1921,D882,'Transaction data'!$T$2:$T$1921,E882)</f>
        <v>128400</v>
      </c>
      <c r="H882" s="6">
        <f t="shared" si="1"/>
        <v>181900</v>
      </c>
    </row>
    <row r="883">
      <c r="A883" s="3" t="s">
        <v>26</v>
      </c>
      <c r="B883" s="3" t="s">
        <v>24</v>
      </c>
      <c r="C883" s="3" t="s">
        <v>9</v>
      </c>
      <c r="D883" s="3" t="s">
        <v>10</v>
      </c>
      <c r="E883" s="3" t="s">
        <v>12</v>
      </c>
      <c r="F883" s="3">
        <v>229800.0</v>
      </c>
      <c r="G883" s="6">
        <f>Sumifs('Transaction data'!$C$2:$C$1921,'Transaction data'!$I$2:$I$1921,A883,'Transaction data'!$M$2:$M$1921,B883,'Transaction data'!$Q$2:$Q$1921,C883,'Transaction data'!$S$2:$S$1921,D883,'Transaction data'!$T$2:$T$1921,E883)</f>
        <v>132700</v>
      </c>
      <c r="H883" s="6">
        <f t="shared" si="1"/>
        <v>97100</v>
      </c>
    </row>
    <row r="884">
      <c r="A884" s="3" t="s">
        <v>26</v>
      </c>
      <c r="B884" s="3" t="s">
        <v>24</v>
      </c>
      <c r="C884" s="3" t="s">
        <v>9</v>
      </c>
      <c r="D884" s="3" t="s">
        <v>10</v>
      </c>
      <c r="E884" s="3" t="s">
        <v>13</v>
      </c>
      <c r="F884" s="3">
        <v>102700.0</v>
      </c>
      <c r="G884" s="6">
        <f>Sumifs('Transaction data'!$C$2:$C$1921,'Transaction data'!$I$2:$I$1921,A884,'Transaction data'!$M$2:$M$1921,B884,'Transaction data'!$Q$2:$Q$1921,C884,'Transaction data'!$S$2:$S$1921,D884,'Transaction data'!$T$2:$T$1921,E884)</f>
        <v>138300</v>
      </c>
      <c r="H884" s="6">
        <f t="shared" si="1"/>
        <v>-35600</v>
      </c>
    </row>
    <row r="885">
      <c r="A885" s="3" t="s">
        <v>26</v>
      </c>
      <c r="B885" s="3" t="s">
        <v>24</v>
      </c>
      <c r="C885" s="3" t="s">
        <v>9</v>
      </c>
      <c r="D885" s="3" t="s">
        <v>10</v>
      </c>
      <c r="E885" s="3" t="s">
        <v>14</v>
      </c>
      <c r="F885" s="3">
        <v>377300.0</v>
      </c>
      <c r="G885" s="6">
        <f>Sumifs('Transaction data'!$C$2:$C$1921,'Transaction data'!$I$2:$I$1921,A885,'Transaction data'!$M$2:$M$1921,B885,'Transaction data'!$Q$2:$Q$1921,C885,'Transaction data'!$S$2:$S$1921,D885,'Transaction data'!$T$2:$T$1921,E885)</f>
        <v>486200</v>
      </c>
      <c r="H885" s="6">
        <f t="shared" si="1"/>
        <v>-108900</v>
      </c>
    </row>
    <row r="886">
      <c r="A886" s="3" t="s">
        <v>26</v>
      </c>
      <c r="B886" s="3" t="s">
        <v>24</v>
      </c>
      <c r="C886" s="3" t="s">
        <v>9</v>
      </c>
      <c r="D886" s="3" t="s">
        <v>10</v>
      </c>
      <c r="E886" s="3" t="s">
        <v>15</v>
      </c>
      <c r="F886" s="3">
        <v>243300.0</v>
      </c>
      <c r="G886" s="6">
        <f>Sumifs('Transaction data'!$C$2:$C$1921,'Transaction data'!$I$2:$I$1921,A886,'Transaction data'!$M$2:$M$1921,B886,'Transaction data'!$Q$2:$Q$1921,C886,'Transaction data'!$S$2:$S$1921,D886,'Transaction data'!$T$2:$T$1921,E886)</f>
        <v>418200</v>
      </c>
      <c r="H886" s="6">
        <f t="shared" si="1"/>
        <v>-174900</v>
      </c>
    </row>
    <row r="887">
      <c r="A887" s="3" t="s">
        <v>26</v>
      </c>
      <c r="B887" s="3" t="s">
        <v>24</v>
      </c>
      <c r="C887" s="3" t="s">
        <v>9</v>
      </c>
      <c r="D887" s="3" t="s">
        <v>16</v>
      </c>
      <c r="E887" s="3" t="s">
        <v>11</v>
      </c>
      <c r="F887" s="3">
        <v>256000.0</v>
      </c>
      <c r="G887" s="6">
        <f>Sumifs('Transaction data'!$C$2:$C$1921,'Transaction data'!$I$2:$I$1921,A887,'Transaction data'!$M$2:$M$1921,B887,'Transaction data'!$Q$2:$Q$1921,C887,'Transaction data'!$S$2:$S$1921,D887,'Transaction data'!$T$2:$T$1921,E887)</f>
        <v>263000</v>
      </c>
      <c r="H887" s="6">
        <f t="shared" si="1"/>
        <v>-7000</v>
      </c>
    </row>
    <row r="888">
      <c r="A888" s="3" t="s">
        <v>26</v>
      </c>
      <c r="B888" s="3" t="s">
        <v>24</v>
      </c>
      <c r="C888" s="3" t="s">
        <v>9</v>
      </c>
      <c r="D888" s="3" t="s">
        <v>16</v>
      </c>
      <c r="E888" s="3" t="s">
        <v>12</v>
      </c>
      <c r="F888" s="3">
        <v>393500.0</v>
      </c>
      <c r="G888" s="6">
        <f>Sumifs('Transaction data'!$C$2:$C$1921,'Transaction data'!$I$2:$I$1921,A888,'Transaction data'!$M$2:$M$1921,B888,'Transaction data'!$Q$2:$Q$1921,C888,'Transaction data'!$S$2:$S$1921,D888,'Transaction data'!$T$2:$T$1921,E888)</f>
        <v>163400</v>
      </c>
      <c r="H888" s="6">
        <f t="shared" si="1"/>
        <v>230100</v>
      </c>
    </row>
    <row r="889">
      <c r="A889" s="3" t="s">
        <v>26</v>
      </c>
      <c r="B889" s="3" t="s">
        <v>24</v>
      </c>
      <c r="C889" s="3" t="s">
        <v>9</v>
      </c>
      <c r="D889" s="3" t="s">
        <v>16</v>
      </c>
      <c r="E889" s="3" t="s">
        <v>13</v>
      </c>
      <c r="F889" s="3">
        <v>102900.0</v>
      </c>
      <c r="G889" s="6">
        <f>Sumifs('Transaction data'!$C$2:$C$1921,'Transaction data'!$I$2:$I$1921,A889,'Transaction data'!$M$2:$M$1921,B889,'Transaction data'!$Q$2:$Q$1921,C889,'Transaction data'!$S$2:$S$1921,D889,'Transaction data'!$T$2:$T$1921,E889)</f>
        <v>232000</v>
      </c>
      <c r="H889" s="6">
        <f t="shared" si="1"/>
        <v>-129100</v>
      </c>
    </row>
    <row r="890">
      <c r="A890" s="3" t="s">
        <v>26</v>
      </c>
      <c r="B890" s="3" t="s">
        <v>24</v>
      </c>
      <c r="C890" s="3" t="s">
        <v>9</v>
      </c>
      <c r="D890" s="3" t="s">
        <v>16</v>
      </c>
      <c r="E890" s="3" t="s">
        <v>14</v>
      </c>
      <c r="F890" s="3">
        <v>289200.0</v>
      </c>
      <c r="G890" s="6">
        <f>Sumifs('Transaction data'!$C$2:$C$1921,'Transaction data'!$I$2:$I$1921,A890,'Transaction data'!$M$2:$M$1921,B890,'Transaction data'!$Q$2:$Q$1921,C890,'Transaction data'!$S$2:$S$1921,D890,'Transaction data'!$T$2:$T$1921,E890)</f>
        <v>167200</v>
      </c>
      <c r="H890" s="6">
        <f t="shared" si="1"/>
        <v>122000</v>
      </c>
    </row>
    <row r="891">
      <c r="A891" s="3" t="s">
        <v>26</v>
      </c>
      <c r="B891" s="3" t="s">
        <v>24</v>
      </c>
      <c r="C891" s="3" t="s">
        <v>9</v>
      </c>
      <c r="D891" s="3" t="s">
        <v>16</v>
      </c>
      <c r="E891" s="3" t="s">
        <v>15</v>
      </c>
      <c r="F891" s="3">
        <v>236100.0</v>
      </c>
      <c r="G891" s="6">
        <f>Sumifs('Transaction data'!$C$2:$C$1921,'Transaction data'!$I$2:$I$1921,A891,'Transaction data'!$M$2:$M$1921,B891,'Transaction data'!$Q$2:$Q$1921,C891,'Transaction data'!$S$2:$S$1921,D891,'Transaction data'!$T$2:$T$1921,E891)</f>
        <v>122000</v>
      </c>
      <c r="H891" s="6">
        <f t="shared" si="1"/>
        <v>114100</v>
      </c>
    </row>
    <row r="892">
      <c r="A892" s="3" t="s">
        <v>26</v>
      </c>
      <c r="B892" s="3" t="s">
        <v>24</v>
      </c>
      <c r="C892" s="3" t="s">
        <v>9</v>
      </c>
      <c r="D892" s="3" t="s">
        <v>17</v>
      </c>
      <c r="E892" s="3" t="s">
        <v>11</v>
      </c>
      <c r="F892" s="3">
        <v>375000.0</v>
      </c>
      <c r="G892" s="6">
        <f>Sumifs('Transaction data'!$C$2:$C$1921,'Transaction data'!$I$2:$I$1921,A892,'Transaction data'!$M$2:$M$1921,B892,'Transaction data'!$Q$2:$Q$1921,C892,'Transaction data'!$S$2:$S$1921,D892,'Transaction data'!$T$2:$T$1921,E892)</f>
        <v>405500</v>
      </c>
      <c r="H892" s="6">
        <f t="shared" si="1"/>
        <v>-30500</v>
      </c>
    </row>
    <row r="893">
      <c r="A893" s="3" t="s">
        <v>26</v>
      </c>
      <c r="B893" s="3" t="s">
        <v>24</v>
      </c>
      <c r="C893" s="3" t="s">
        <v>9</v>
      </c>
      <c r="D893" s="3" t="s">
        <v>17</v>
      </c>
      <c r="E893" s="3" t="s">
        <v>12</v>
      </c>
      <c r="F893" s="3">
        <v>106000.0</v>
      </c>
      <c r="G893" s="6">
        <f>Sumifs('Transaction data'!$C$2:$C$1921,'Transaction data'!$I$2:$I$1921,A893,'Transaction data'!$M$2:$M$1921,B893,'Transaction data'!$Q$2:$Q$1921,C893,'Transaction data'!$S$2:$S$1921,D893,'Transaction data'!$T$2:$T$1921,E893)</f>
        <v>245500</v>
      </c>
      <c r="H893" s="6">
        <f t="shared" si="1"/>
        <v>-139500</v>
      </c>
    </row>
    <row r="894">
      <c r="A894" s="3" t="s">
        <v>26</v>
      </c>
      <c r="B894" s="3" t="s">
        <v>24</v>
      </c>
      <c r="C894" s="3" t="s">
        <v>9</v>
      </c>
      <c r="D894" s="3" t="s">
        <v>17</v>
      </c>
      <c r="E894" s="3" t="s">
        <v>13</v>
      </c>
      <c r="F894" s="3">
        <v>364700.0</v>
      </c>
      <c r="G894" s="6">
        <f>Sumifs('Transaction data'!$C$2:$C$1921,'Transaction data'!$I$2:$I$1921,A894,'Transaction data'!$M$2:$M$1921,B894,'Transaction data'!$Q$2:$Q$1921,C894,'Transaction data'!$S$2:$S$1921,D894,'Transaction data'!$T$2:$T$1921,E894)</f>
        <v>125900</v>
      </c>
      <c r="H894" s="6">
        <f t="shared" si="1"/>
        <v>238800</v>
      </c>
    </row>
    <row r="895">
      <c r="A895" s="3" t="s">
        <v>26</v>
      </c>
      <c r="B895" s="3" t="s">
        <v>24</v>
      </c>
      <c r="C895" s="3" t="s">
        <v>9</v>
      </c>
      <c r="D895" s="3" t="s">
        <v>17</v>
      </c>
      <c r="E895" s="3" t="s">
        <v>14</v>
      </c>
      <c r="F895" s="3">
        <v>192300.0</v>
      </c>
      <c r="G895" s="6">
        <f>Sumifs('Transaction data'!$C$2:$C$1921,'Transaction data'!$I$2:$I$1921,A895,'Transaction data'!$M$2:$M$1921,B895,'Transaction data'!$Q$2:$Q$1921,C895,'Transaction data'!$S$2:$S$1921,D895,'Transaction data'!$T$2:$T$1921,E895)</f>
        <v>116400</v>
      </c>
      <c r="H895" s="6">
        <f t="shared" si="1"/>
        <v>75900</v>
      </c>
    </row>
    <row r="896">
      <c r="A896" s="3" t="s">
        <v>26</v>
      </c>
      <c r="B896" s="3" t="s">
        <v>24</v>
      </c>
      <c r="C896" s="3" t="s">
        <v>9</v>
      </c>
      <c r="D896" s="3" t="s">
        <v>17</v>
      </c>
      <c r="E896" s="3" t="s">
        <v>15</v>
      </c>
      <c r="F896" s="3">
        <v>109800.0</v>
      </c>
      <c r="G896" s="6">
        <f>Sumifs('Transaction data'!$C$2:$C$1921,'Transaction data'!$I$2:$I$1921,A896,'Transaction data'!$M$2:$M$1921,B896,'Transaction data'!$Q$2:$Q$1921,C896,'Transaction data'!$S$2:$S$1921,D896,'Transaction data'!$T$2:$T$1921,E896)</f>
        <v>303400</v>
      </c>
      <c r="H896" s="6">
        <f t="shared" si="1"/>
        <v>-193600</v>
      </c>
    </row>
    <row r="897">
      <c r="A897" s="3" t="s">
        <v>26</v>
      </c>
      <c r="B897" s="3" t="s">
        <v>24</v>
      </c>
      <c r="C897" s="3" t="s">
        <v>9</v>
      </c>
      <c r="D897" s="3" t="s">
        <v>18</v>
      </c>
      <c r="E897" s="3" t="s">
        <v>11</v>
      </c>
      <c r="F897" s="3">
        <v>124200.0</v>
      </c>
      <c r="G897" s="6">
        <f>Sumifs('Transaction data'!$C$2:$C$1921,'Transaction data'!$I$2:$I$1921,A897,'Transaction data'!$M$2:$M$1921,B897,'Transaction data'!$Q$2:$Q$1921,C897,'Transaction data'!$S$2:$S$1921,D897,'Transaction data'!$T$2:$T$1921,E897)</f>
        <v>461400</v>
      </c>
      <c r="H897" s="6">
        <f t="shared" si="1"/>
        <v>-337200</v>
      </c>
    </row>
    <row r="898">
      <c r="A898" s="3" t="s">
        <v>26</v>
      </c>
      <c r="B898" s="3" t="s">
        <v>24</v>
      </c>
      <c r="C898" s="3" t="s">
        <v>9</v>
      </c>
      <c r="D898" s="3" t="s">
        <v>18</v>
      </c>
      <c r="E898" s="3" t="s">
        <v>12</v>
      </c>
      <c r="F898" s="3">
        <v>206800.0</v>
      </c>
      <c r="G898" s="6">
        <f>Sumifs('Transaction data'!$C$2:$C$1921,'Transaction data'!$I$2:$I$1921,A898,'Transaction data'!$M$2:$M$1921,B898,'Transaction data'!$Q$2:$Q$1921,C898,'Transaction data'!$S$2:$S$1921,D898,'Transaction data'!$T$2:$T$1921,E898)</f>
        <v>484100</v>
      </c>
      <c r="H898" s="6">
        <f t="shared" si="1"/>
        <v>-277300</v>
      </c>
    </row>
    <row r="899">
      <c r="A899" s="3" t="s">
        <v>26</v>
      </c>
      <c r="B899" s="3" t="s">
        <v>24</v>
      </c>
      <c r="C899" s="3" t="s">
        <v>9</v>
      </c>
      <c r="D899" s="3" t="s">
        <v>18</v>
      </c>
      <c r="E899" s="3" t="s">
        <v>13</v>
      </c>
      <c r="F899" s="3">
        <v>328900.0</v>
      </c>
      <c r="G899" s="6">
        <f>Sumifs('Transaction data'!$C$2:$C$1921,'Transaction data'!$I$2:$I$1921,A899,'Transaction data'!$M$2:$M$1921,B899,'Transaction data'!$Q$2:$Q$1921,C899,'Transaction data'!$S$2:$S$1921,D899,'Transaction data'!$T$2:$T$1921,E899)</f>
        <v>147100</v>
      </c>
      <c r="H899" s="6">
        <f t="shared" si="1"/>
        <v>181800</v>
      </c>
    </row>
    <row r="900">
      <c r="A900" s="3" t="s">
        <v>26</v>
      </c>
      <c r="B900" s="3" t="s">
        <v>24</v>
      </c>
      <c r="C900" s="3" t="s">
        <v>9</v>
      </c>
      <c r="D900" s="3" t="s">
        <v>18</v>
      </c>
      <c r="E900" s="3" t="s">
        <v>14</v>
      </c>
      <c r="F900" s="3">
        <v>311700.0</v>
      </c>
      <c r="G900" s="6">
        <f>Sumifs('Transaction data'!$C$2:$C$1921,'Transaction data'!$I$2:$I$1921,A900,'Transaction data'!$M$2:$M$1921,B900,'Transaction data'!$Q$2:$Q$1921,C900,'Transaction data'!$S$2:$S$1921,D900,'Transaction data'!$T$2:$T$1921,E900)</f>
        <v>405900</v>
      </c>
      <c r="H900" s="6">
        <f t="shared" si="1"/>
        <v>-94200</v>
      </c>
    </row>
    <row r="901">
      <c r="A901" s="3" t="s">
        <v>26</v>
      </c>
      <c r="B901" s="3" t="s">
        <v>24</v>
      </c>
      <c r="C901" s="3" t="s">
        <v>9</v>
      </c>
      <c r="D901" s="3" t="s">
        <v>18</v>
      </c>
      <c r="E901" s="3" t="s">
        <v>15</v>
      </c>
      <c r="F901" s="3">
        <v>200100.0</v>
      </c>
      <c r="G901" s="6">
        <f>Sumifs('Transaction data'!$C$2:$C$1921,'Transaction data'!$I$2:$I$1921,A901,'Transaction data'!$M$2:$M$1921,B901,'Transaction data'!$Q$2:$Q$1921,C901,'Transaction data'!$S$2:$S$1921,D901,'Transaction data'!$T$2:$T$1921,E901)</f>
        <v>344100</v>
      </c>
      <c r="H901" s="6">
        <f t="shared" si="1"/>
        <v>-144000</v>
      </c>
    </row>
    <row r="902">
      <c r="A902" s="3" t="s">
        <v>26</v>
      </c>
      <c r="B902" s="3" t="s">
        <v>24</v>
      </c>
      <c r="C902" s="3" t="s">
        <v>19</v>
      </c>
      <c r="D902" s="3" t="s">
        <v>10</v>
      </c>
      <c r="E902" s="3" t="s">
        <v>11</v>
      </c>
      <c r="F902" s="3">
        <v>306300.0</v>
      </c>
      <c r="G902" s="6">
        <f>Sumifs('Transaction data'!$C$2:$C$1921,'Transaction data'!$I$2:$I$1921,A902,'Transaction data'!$M$2:$M$1921,B902,'Transaction data'!$Q$2:$Q$1921,C902,'Transaction data'!$S$2:$S$1921,D902,'Transaction data'!$T$2:$T$1921,E902)</f>
        <v>554500</v>
      </c>
      <c r="H902" s="6">
        <f t="shared" si="1"/>
        <v>-248200</v>
      </c>
    </row>
    <row r="903">
      <c r="A903" s="3" t="s">
        <v>26</v>
      </c>
      <c r="B903" s="3" t="s">
        <v>24</v>
      </c>
      <c r="C903" s="3" t="s">
        <v>19</v>
      </c>
      <c r="D903" s="3" t="s">
        <v>10</v>
      </c>
      <c r="E903" s="3" t="s">
        <v>12</v>
      </c>
      <c r="F903" s="3">
        <v>332000.0</v>
      </c>
      <c r="G903" s="6">
        <f>Sumifs('Transaction data'!$C$2:$C$1921,'Transaction data'!$I$2:$I$1921,A903,'Transaction data'!$M$2:$M$1921,B903,'Transaction data'!$Q$2:$Q$1921,C903,'Transaction data'!$S$2:$S$1921,D903,'Transaction data'!$T$2:$T$1921,E903)</f>
        <v>285600</v>
      </c>
      <c r="H903" s="6">
        <f t="shared" si="1"/>
        <v>46400</v>
      </c>
    </row>
    <row r="904">
      <c r="A904" s="3" t="s">
        <v>26</v>
      </c>
      <c r="B904" s="3" t="s">
        <v>24</v>
      </c>
      <c r="C904" s="3" t="s">
        <v>19</v>
      </c>
      <c r="D904" s="3" t="s">
        <v>10</v>
      </c>
      <c r="E904" s="3" t="s">
        <v>13</v>
      </c>
      <c r="F904" s="3">
        <v>116900.0</v>
      </c>
      <c r="G904" s="6">
        <f>Sumifs('Transaction data'!$C$2:$C$1921,'Transaction data'!$I$2:$I$1921,A904,'Transaction data'!$M$2:$M$1921,B904,'Transaction data'!$Q$2:$Q$1921,C904,'Transaction data'!$S$2:$S$1921,D904,'Transaction data'!$T$2:$T$1921,E904)</f>
        <v>593600</v>
      </c>
      <c r="H904" s="6">
        <f t="shared" si="1"/>
        <v>-476700</v>
      </c>
    </row>
    <row r="905">
      <c r="A905" s="3" t="s">
        <v>26</v>
      </c>
      <c r="B905" s="3" t="s">
        <v>24</v>
      </c>
      <c r="C905" s="3" t="s">
        <v>19</v>
      </c>
      <c r="D905" s="3" t="s">
        <v>10</v>
      </c>
      <c r="E905" s="3" t="s">
        <v>14</v>
      </c>
      <c r="F905" s="3">
        <v>115100.0</v>
      </c>
      <c r="G905" s="6">
        <f>Sumifs('Transaction data'!$C$2:$C$1921,'Transaction data'!$I$2:$I$1921,A905,'Transaction data'!$M$2:$M$1921,B905,'Transaction data'!$Q$2:$Q$1921,C905,'Transaction data'!$S$2:$S$1921,D905,'Transaction data'!$T$2:$T$1921,E905)</f>
        <v>172800</v>
      </c>
      <c r="H905" s="6">
        <f t="shared" si="1"/>
        <v>-57700</v>
      </c>
    </row>
    <row r="906">
      <c r="A906" s="3" t="s">
        <v>26</v>
      </c>
      <c r="B906" s="3" t="s">
        <v>24</v>
      </c>
      <c r="C906" s="3" t="s">
        <v>19</v>
      </c>
      <c r="D906" s="3" t="s">
        <v>10</v>
      </c>
      <c r="E906" s="3" t="s">
        <v>15</v>
      </c>
      <c r="F906" s="3">
        <v>156000.0</v>
      </c>
      <c r="G906" s="6">
        <f>Sumifs('Transaction data'!$C$2:$C$1921,'Transaction data'!$I$2:$I$1921,A906,'Transaction data'!$M$2:$M$1921,B906,'Transaction data'!$Q$2:$Q$1921,C906,'Transaction data'!$S$2:$S$1921,D906,'Transaction data'!$T$2:$T$1921,E906)</f>
        <v>308200</v>
      </c>
      <c r="H906" s="6">
        <f t="shared" si="1"/>
        <v>-152200</v>
      </c>
    </row>
    <row r="907">
      <c r="A907" s="3" t="s">
        <v>26</v>
      </c>
      <c r="B907" s="3" t="s">
        <v>24</v>
      </c>
      <c r="C907" s="3" t="s">
        <v>19</v>
      </c>
      <c r="D907" s="3" t="s">
        <v>16</v>
      </c>
      <c r="E907" s="3" t="s">
        <v>11</v>
      </c>
      <c r="F907" s="3">
        <v>116800.0</v>
      </c>
      <c r="G907" s="6">
        <f>Sumifs('Transaction data'!$C$2:$C$1921,'Transaction data'!$I$2:$I$1921,A907,'Transaction data'!$M$2:$M$1921,B907,'Transaction data'!$Q$2:$Q$1921,C907,'Transaction data'!$S$2:$S$1921,D907,'Transaction data'!$T$2:$T$1921,E907)</f>
        <v>352900</v>
      </c>
      <c r="H907" s="6">
        <f t="shared" si="1"/>
        <v>-236100</v>
      </c>
    </row>
    <row r="908">
      <c r="A908" s="3" t="s">
        <v>26</v>
      </c>
      <c r="B908" s="3" t="s">
        <v>24</v>
      </c>
      <c r="C908" s="3" t="s">
        <v>19</v>
      </c>
      <c r="D908" s="3" t="s">
        <v>16</v>
      </c>
      <c r="E908" s="3" t="s">
        <v>12</v>
      </c>
      <c r="F908" s="3">
        <v>234000.0</v>
      </c>
      <c r="G908" s="6">
        <f>Sumifs('Transaction data'!$C$2:$C$1921,'Transaction data'!$I$2:$I$1921,A908,'Transaction data'!$M$2:$M$1921,B908,'Transaction data'!$Q$2:$Q$1921,C908,'Transaction data'!$S$2:$S$1921,D908,'Transaction data'!$T$2:$T$1921,E908)</f>
        <v>269000</v>
      </c>
      <c r="H908" s="6">
        <f t="shared" si="1"/>
        <v>-35000</v>
      </c>
    </row>
    <row r="909">
      <c r="A909" s="3" t="s">
        <v>26</v>
      </c>
      <c r="B909" s="3" t="s">
        <v>24</v>
      </c>
      <c r="C909" s="3" t="s">
        <v>19</v>
      </c>
      <c r="D909" s="3" t="s">
        <v>16</v>
      </c>
      <c r="E909" s="3" t="s">
        <v>13</v>
      </c>
      <c r="F909" s="3">
        <v>234100.0</v>
      </c>
      <c r="G909" s="6">
        <f>Sumifs('Transaction data'!$C$2:$C$1921,'Transaction data'!$I$2:$I$1921,A909,'Transaction data'!$M$2:$M$1921,B909,'Transaction data'!$Q$2:$Q$1921,C909,'Transaction data'!$S$2:$S$1921,D909,'Transaction data'!$T$2:$T$1921,E909)</f>
        <v>475400</v>
      </c>
      <c r="H909" s="6">
        <f t="shared" si="1"/>
        <v>-241300</v>
      </c>
    </row>
    <row r="910">
      <c r="A910" s="3" t="s">
        <v>26</v>
      </c>
      <c r="B910" s="3" t="s">
        <v>24</v>
      </c>
      <c r="C910" s="3" t="s">
        <v>19</v>
      </c>
      <c r="D910" s="3" t="s">
        <v>16</v>
      </c>
      <c r="E910" s="3" t="s">
        <v>14</v>
      </c>
      <c r="F910" s="3">
        <v>311400.0</v>
      </c>
      <c r="G910" s="6">
        <f>Sumifs('Transaction data'!$C$2:$C$1921,'Transaction data'!$I$2:$I$1921,A910,'Transaction data'!$M$2:$M$1921,B910,'Transaction data'!$Q$2:$Q$1921,C910,'Transaction data'!$S$2:$S$1921,D910,'Transaction data'!$T$2:$T$1921,E910)</f>
        <v>91900</v>
      </c>
      <c r="H910" s="6">
        <f t="shared" si="1"/>
        <v>219500</v>
      </c>
    </row>
    <row r="911">
      <c r="A911" s="3" t="s">
        <v>26</v>
      </c>
      <c r="B911" s="3" t="s">
        <v>24</v>
      </c>
      <c r="C911" s="3" t="s">
        <v>19</v>
      </c>
      <c r="D911" s="3" t="s">
        <v>16</v>
      </c>
      <c r="E911" s="3" t="s">
        <v>15</v>
      </c>
      <c r="F911" s="3">
        <v>138700.0</v>
      </c>
      <c r="G911" s="6">
        <f>Sumifs('Transaction data'!$C$2:$C$1921,'Transaction data'!$I$2:$I$1921,A911,'Transaction data'!$M$2:$M$1921,B911,'Transaction data'!$Q$2:$Q$1921,C911,'Transaction data'!$S$2:$S$1921,D911,'Transaction data'!$T$2:$T$1921,E911)</f>
        <v>375300</v>
      </c>
      <c r="H911" s="6">
        <f t="shared" si="1"/>
        <v>-236600</v>
      </c>
    </row>
    <row r="912">
      <c r="A912" s="3" t="s">
        <v>26</v>
      </c>
      <c r="B912" s="3" t="s">
        <v>24</v>
      </c>
      <c r="C912" s="3" t="s">
        <v>19</v>
      </c>
      <c r="D912" s="3" t="s">
        <v>17</v>
      </c>
      <c r="E912" s="3" t="s">
        <v>11</v>
      </c>
      <c r="F912" s="3">
        <v>353800.0</v>
      </c>
      <c r="G912" s="6">
        <f>Sumifs('Transaction data'!$C$2:$C$1921,'Transaction data'!$I$2:$I$1921,A912,'Transaction data'!$M$2:$M$1921,B912,'Transaction data'!$Q$2:$Q$1921,C912,'Transaction data'!$S$2:$S$1921,D912,'Transaction data'!$T$2:$T$1921,E912)</f>
        <v>143300</v>
      </c>
      <c r="H912" s="6">
        <f t="shared" si="1"/>
        <v>210500</v>
      </c>
    </row>
    <row r="913">
      <c r="A913" s="3" t="s">
        <v>26</v>
      </c>
      <c r="B913" s="3" t="s">
        <v>24</v>
      </c>
      <c r="C913" s="3" t="s">
        <v>19</v>
      </c>
      <c r="D913" s="3" t="s">
        <v>17</v>
      </c>
      <c r="E913" s="3" t="s">
        <v>12</v>
      </c>
      <c r="F913" s="3">
        <v>141400.0</v>
      </c>
      <c r="G913" s="6">
        <f>Sumifs('Transaction data'!$C$2:$C$1921,'Transaction data'!$I$2:$I$1921,A913,'Transaction data'!$M$2:$M$1921,B913,'Transaction data'!$Q$2:$Q$1921,C913,'Transaction data'!$S$2:$S$1921,D913,'Transaction data'!$T$2:$T$1921,E913)</f>
        <v>311400</v>
      </c>
      <c r="H913" s="6">
        <f t="shared" si="1"/>
        <v>-170000</v>
      </c>
    </row>
    <row r="914">
      <c r="A914" s="3" t="s">
        <v>26</v>
      </c>
      <c r="B914" s="3" t="s">
        <v>24</v>
      </c>
      <c r="C914" s="3" t="s">
        <v>19</v>
      </c>
      <c r="D914" s="3" t="s">
        <v>17</v>
      </c>
      <c r="E914" s="3" t="s">
        <v>13</v>
      </c>
      <c r="F914" s="3">
        <v>163900.0</v>
      </c>
      <c r="G914" s="6">
        <f>Sumifs('Transaction data'!$C$2:$C$1921,'Transaction data'!$I$2:$I$1921,A914,'Transaction data'!$M$2:$M$1921,B914,'Transaction data'!$Q$2:$Q$1921,C914,'Transaction data'!$S$2:$S$1921,D914,'Transaction data'!$T$2:$T$1921,E914)</f>
        <v>599800</v>
      </c>
      <c r="H914" s="6">
        <f t="shared" si="1"/>
        <v>-435900</v>
      </c>
    </row>
    <row r="915">
      <c r="A915" s="3" t="s">
        <v>26</v>
      </c>
      <c r="B915" s="3" t="s">
        <v>24</v>
      </c>
      <c r="C915" s="3" t="s">
        <v>19</v>
      </c>
      <c r="D915" s="3" t="s">
        <v>17</v>
      </c>
      <c r="E915" s="3" t="s">
        <v>14</v>
      </c>
      <c r="F915" s="3">
        <v>372500.0</v>
      </c>
      <c r="G915" s="6">
        <f>Sumifs('Transaction data'!$C$2:$C$1921,'Transaction data'!$I$2:$I$1921,A915,'Transaction data'!$M$2:$M$1921,B915,'Transaction data'!$Q$2:$Q$1921,C915,'Transaction data'!$S$2:$S$1921,D915,'Transaction data'!$T$2:$T$1921,E915)</f>
        <v>384700</v>
      </c>
      <c r="H915" s="6">
        <f t="shared" si="1"/>
        <v>-12200</v>
      </c>
    </row>
    <row r="916">
      <c r="A916" s="3" t="s">
        <v>26</v>
      </c>
      <c r="B916" s="3" t="s">
        <v>24</v>
      </c>
      <c r="C916" s="3" t="s">
        <v>19</v>
      </c>
      <c r="D916" s="3" t="s">
        <v>17</v>
      </c>
      <c r="E916" s="3" t="s">
        <v>15</v>
      </c>
      <c r="F916" s="3">
        <v>263900.0</v>
      </c>
      <c r="G916" s="6">
        <f>Sumifs('Transaction data'!$C$2:$C$1921,'Transaction data'!$I$2:$I$1921,A916,'Transaction data'!$M$2:$M$1921,B916,'Transaction data'!$Q$2:$Q$1921,C916,'Transaction data'!$S$2:$S$1921,D916,'Transaction data'!$T$2:$T$1921,E916)</f>
        <v>125300</v>
      </c>
      <c r="H916" s="6">
        <f t="shared" si="1"/>
        <v>138600</v>
      </c>
    </row>
    <row r="917">
      <c r="A917" s="3" t="s">
        <v>26</v>
      </c>
      <c r="B917" s="3" t="s">
        <v>24</v>
      </c>
      <c r="C917" s="3" t="s">
        <v>19</v>
      </c>
      <c r="D917" s="3" t="s">
        <v>18</v>
      </c>
      <c r="E917" s="3" t="s">
        <v>11</v>
      </c>
      <c r="F917" s="3">
        <v>336100.0</v>
      </c>
      <c r="G917" s="6">
        <f>Sumifs('Transaction data'!$C$2:$C$1921,'Transaction data'!$I$2:$I$1921,A917,'Transaction data'!$M$2:$M$1921,B917,'Transaction data'!$Q$2:$Q$1921,C917,'Transaction data'!$S$2:$S$1921,D917,'Transaction data'!$T$2:$T$1921,E917)</f>
        <v>753300</v>
      </c>
      <c r="H917" s="6">
        <f t="shared" si="1"/>
        <v>-417200</v>
      </c>
    </row>
    <row r="918">
      <c r="A918" s="3" t="s">
        <v>26</v>
      </c>
      <c r="B918" s="3" t="s">
        <v>24</v>
      </c>
      <c r="C918" s="3" t="s">
        <v>19</v>
      </c>
      <c r="D918" s="3" t="s">
        <v>18</v>
      </c>
      <c r="E918" s="3" t="s">
        <v>12</v>
      </c>
      <c r="F918" s="3">
        <v>125700.0</v>
      </c>
      <c r="G918" s="6">
        <f>Sumifs('Transaction data'!$C$2:$C$1921,'Transaction data'!$I$2:$I$1921,A918,'Transaction data'!$M$2:$M$1921,B918,'Transaction data'!$Q$2:$Q$1921,C918,'Transaction data'!$S$2:$S$1921,D918,'Transaction data'!$T$2:$T$1921,E918)</f>
        <v>372800</v>
      </c>
      <c r="H918" s="6">
        <f t="shared" si="1"/>
        <v>-247100</v>
      </c>
    </row>
    <row r="919">
      <c r="A919" s="3" t="s">
        <v>26</v>
      </c>
      <c r="B919" s="3" t="s">
        <v>24</v>
      </c>
      <c r="C919" s="3" t="s">
        <v>19</v>
      </c>
      <c r="D919" s="3" t="s">
        <v>18</v>
      </c>
      <c r="E919" s="3" t="s">
        <v>13</v>
      </c>
      <c r="F919" s="3">
        <v>119100.0</v>
      </c>
      <c r="G919" s="6">
        <f>Sumifs('Transaction data'!$C$2:$C$1921,'Transaction data'!$I$2:$I$1921,A919,'Transaction data'!$M$2:$M$1921,B919,'Transaction data'!$Q$2:$Q$1921,C919,'Transaction data'!$S$2:$S$1921,D919,'Transaction data'!$T$2:$T$1921,E919)</f>
        <v>179200</v>
      </c>
      <c r="H919" s="6">
        <f t="shared" si="1"/>
        <v>-60100</v>
      </c>
    </row>
    <row r="920">
      <c r="A920" s="3" t="s">
        <v>26</v>
      </c>
      <c r="B920" s="3" t="s">
        <v>24</v>
      </c>
      <c r="C920" s="3" t="s">
        <v>19</v>
      </c>
      <c r="D920" s="3" t="s">
        <v>18</v>
      </c>
      <c r="E920" s="3" t="s">
        <v>14</v>
      </c>
      <c r="F920" s="3">
        <v>221300.0</v>
      </c>
      <c r="G920" s="6">
        <f>Sumifs('Transaction data'!$C$2:$C$1921,'Transaction data'!$I$2:$I$1921,A920,'Transaction data'!$M$2:$M$1921,B920,'Transaction data'!$Q$2:$Q$1921,C920,'Transaction data'!$S$2:$S$1921,D920,'Transaction data'!$T$2:$T$1921,E920)</f>
        <v>157300</v>
      </c>
      <c r="H920" s="6">
        <f t="shared" si="1"/>
        <v>64000</v>
      </c>
    </row>
    <row r="921">
      <c r="A921" s="3" t="s">
        <v>26</v>
      </c>
      <c r="B921" s="3" t="s">
        <v>24</v>
      </c>
      <c r="C921" s="3" t="s">
        <v>19</v>
      </c>
      <c r="D921" s="3" t="s">
        <v>18</v>
      </c>
      <c r="E921" s="3" t="s">
        <v>15</v>
      </c>
      <c r="F921" s="3">
        <v>257000.0</v>
      </c>
      <c r="G921" s="6">
        <f>Sumifs('Transaction data'!$C$2:$C$1921,'Transaction data'!$I$2:$I$1921,A921,'Transaction data'!$M$2:$M$1921,B921,'Transaction data'!$Q$2:$Q$1921,C921,'Transaction data'!$S$2:$S$1921,D921,'Transaction data'!$T$2:$T$1921,E921)</f>
        <v>315800</v>
      </c>
      <c r="H921" s="6">
        <f t="shared" si="1"/>
        <v>-58800</v>
      </c>
    </row>
    <row r="922">
      <c r="A922" s="3" t="s">
        <v>26</v>
      </c>
      <c r="B922" s="3" t="s">
        <v>24</v>
      </c>
      <c r="C922" s="3" t="s">
        <v>20</v>
      </c>
      <c r="D922" s="3" t="s">
        <v>10</v>
      </c>
      <c r="E922" s="3" t="s">
        <v>11</v>
      </c>
      <c r="F922" s="3">
        <v>323500.0</v>
      </c>
      <c r="G922" s="6">
        <f>Sumifs('Transaction data'!$C$2:$C$1921,'Transaction data'!$I$2:$I$1921,A922,'Transaction data'!$M$2:$M$1921,B922,'Transaction data'!$Q$2:$Q$1921,C922,'Transaction data'!$S$2:$S$1921,D922,'Transaction data'!$T$2:$T$1921,E922)</f>
        <v>236100</v>
      </c>
      <c r="H922" s="6">
        <f t="shared" si="1"/>
        <v>87400</v>
      </c>
    </row>
    <row r="923">
      <c r="A923" s="3" t="s">
        <v>26</v>
      </c>
      <c r="B923" s="3" t="s">
        <v>24</v>
      </c>
      <c r="C923" s="3" t="s">
        <v>20</v>
      </c>
      <c r="D923" s="3" t="s">
        <v>10</v>
      </c>
      <c r="E923" s="3" t="s">
        <v>12</v>
      </c>
      <c r="F923" s="3">
        <v>229900.0</v>
      </c>
      <c r="G923" s="6">
        <f>Sumifs('Transaction data'!$C$2:$C$1921,'Transaction data'!$I$2:$I$1921,A923,'Transaction data'!$M$2:$M$1921,B923,'Transaction data'!$Q$2:$Q$1921,C923,'Transaction data'!$S$2:$S$1921,D923,'Transaction data'!$T$2:$T$1921,E923)</f>
        <v>441900</v>
      </c>
      <c r="H923" s="6">
        <f t="shared" si="1"/>
        <v>-212000</v>
      </c>
    </row>
    <row r="924">
      <c r="A924" s="3" t="s">
        <v>26</v>
      </c>
      <c r="B924" s="3" t="s">
        <v>24</v>
      </c>
      <c r="C924" s="3" t="s">
        <v>20</v>
      </c>
      <c r="D924" s="3" t="s">
        <v>10</v>
      </c>
      <c r="E924" s="3" t="s">
        <v>13</v>
      </c>
      <c r="F924" s="3">
        <v>294000.0</v>
      </c>
      <c r="G924" s="6">
        <f>Sumifs('Transaction data'!$C$2:$C$1921,'Transaction data'!$I$2:$I$1921,A924,'Transaction data'!$M$2:$M$1921,B924,'Transaction data'!$Q$2:$Q$1921,C924,'Transaction data'!$S$2:$S$1921,D924,'Transaction data'!$T$2:$T$1921,E924)</f>
        <v>430900</v>
      </c>
      <c r="H924" s="6">
        <f t="shared" si="1"/>
        <v>-136900</v>
      </c>
    </row>
    <row r="925">
      <c r="A925" s="3" t="s">
        <v>26</v>
      </c>
      <c r="B925" s="3" t="s">
        <v>24</v>
      </c>
      <c r="C925" s="3" t="s">
        <v>20</v>
      </c>
      <c r="D925" s="3" t="s">
        <v>10</v>
      </c>
      <c r="E925" s="3" t="s">
        <v>14</v>
      </c>
      <c r="F925" s="3">
        <v>141300.0</v>
      </c>
      <c r="G925" s="6">
        <f>Sumifs('Transaction data'!$C$2:$C$1921,'Transaction data'!$I$2:$I$1921,A925,'Transaction data'!$M$2:$M$1921,B925,'Transaction data'!$Q$2:$Q$1921,C925,'Transaction data'!$S$2:$S$1921,D925,'Transaction data'!$T$2:$T$1921,E925)</f>
        <v>287500</v>
      </c>
      <c r="H925" s="6">
        <f t="shared" si="1"/>
        <v>-146200</v>
      </c>
    </row>
    <row r="926">
      <c r="A926" s="3" t="s">
        <v>26</v>
      </c>
      <c r="B926" s="3" t="s">
        <v>24</v>
      </c>
      <c r="C926" s="3" t="s">
        <v>20</v>
      </c>
      <c r="D926" s="3" t="s">
        <v>10</v>
      </c>
      <c r="E926" s="3" t="s">
        <v>15</v>
      </c>
      <c r="F926" s="3">
        <v>286900.0</v>
      </c>
      <c r="G926" s="6">
        <f>Sumifs('Transaction data'!$C$2:$C$1921,'Transaction data'!$I$2:$I$1921,A926,'Transaction data'!$M$2:$M$1921,B926,'Transaction data'!$Q$2:$Q$1921,C926,'Transaction data'!$S$2:$S$1921,D926,'Transaction data'!$T$2:$T$1921,E926)</f>
        <v>177600</v>
      </c>
      <c r="H926" s="6">
        <f t="shared" si="1"/>
        <v>109300</v>
      </c>
    </row>
    <row r="927">
      <c r="A927" s="3" t="s">
        <v>26</v>
      </c>
      <c r="B927" s="3" t="s">
        <v>24</v>
      </c>
      <c r="C927" s="3" t="s">
        <v>20</v>
      </c>
      <c r="D927" s="3" t="s">
        <v>16</v>
      </c>
      <c r="E927" s="3" t="s">
        <v>11</v>
      </c>
      <c r="F927" s="3">
        <v>340700.0</v>
      </c>
      <c r="G927" s="6">
        <f>Sumifs('Transaction data'!$C$2:$C$1921,'Transaction data'!$I$2:$I$1921,A927,'Transaction data'!$M$2:$M$1921,B927,'Transaction data'!$Q$2:$Q$1921,C927,'Transaction data'!$S$2:$S$1921,D927,'Transaction data'!$T$2:$T$1921,E927)</f>
        <v>311700</v>
      </c>
      <c r="H927" s="6">
        <f t="shared" si="1"/>
        <v>29000</v>
      </c>
    </row>
    <row r="928">
      <c r="A928" s="3" t="s">
        <v>26</v>
      </c>
      <c r="B928" s="3" t="s">
        <v>24</v>
      </c>
      <c r="C928" s="3" t="s">
        <v>20</v>
      </c>
      <c r="D928" s="3" t="s">
        <v>16</v>
      </c>
      <c r="E928" s="3" t="s">
        <v>12</v>
      </c>
      <c r="F928" s="3">
        <v>187000.0</v>
      </c>
      <c r="G928" s="6">
        <f>Sumifs('Transaction data'!$C$2:$C$1921,'Transaction data'!$I$2:$I$1921,A928,'Transaction data'!$M$2:$M$1921,B928,'Transaction data'!$Q$2:$Q$1921,C928,'Transaction data'!$S$2:$S$1921,D928,'Transaction data'!$T$2:$T$1921,E928)</f>
        <v>311100</v>
      </c>
      <c r="H928" s="6">
        <f t="shared" si="1"/>
        <v>-124100</v>
      </c>
    </row>
    <row r="929">
      <c r="A929" s="3" t="s">
        <v>26</v>
      </c>
      <c r="B929" s="3" t="s">
        <v>24</v>
      </c>
      <c r="C929" s="3" t="s">
        <v>20</v>
      </c>
      <c r="D929" s="3" t="s">
        <v>16</v>
      </c>
      <c r="E929" s="3" t="s">
        <v>13</v>
      </c>
      <c r="F929" s="3">
        <v>363100.0</v>
      </c>
      <c r="G929" s="6">
        <f>Sumifs('Transaction data'!$C$2:$C$1921,'Transaction data'!$I$2:$I$1921,A929,'Transaction data'!$M$2:$M$1921,B929,'Transaction data'!$Q$2:$Q$1921,C929,'Transaction data'!$S$2:$S$1921,D929,'Transaction data'!$T$2:$T$1921,E929)</f>
        <v>100100</v>
      </c>
      <c r="H929" s="6">
        <f t="shared" si="1"/>
        <v>263000</v>
      </c>
    </row>
    <row r="930">
      <c r="A930" s="3" t="s">
        <v>26</v>
      </c>
      <c r="B930" s="3" t="s">
        <v>24</v>
      </c>
      <c r="C930" s="3" t="s">
        <v>20</v>
      </c>
      <c r="D930" s="3" t="s">
        <v>16</v>
      </c>
      <c r="E930" s="3" t="s">
        <v>14</v>
      </c>
      <c r="F930" s="3">
        <v>211800.0</v>
      </c>
      <c r="G930" s="6">
        <f>Sumifs('Transaction data'!$C$2:$C$1921,'Transaction data'!$I$2:$I$1921,A930,'Transaction data'!$M$2:$M$1921,B930,'Transaction data'!$Q$2:$Q$1921,C930,'Transaction data'!$S$2:$S$1921,D930,'Transaction data'!$T$2:$T$1921,E930)</f>
        <v>169200</v>
      </c>
      <c r="H930" s="6">
        <f t="shared" si="1"/>
        <v>42600</v>
      </c>
    </row>
    <row r="931">
      <c r="A931" s="3" t="s">
        <v>26</v>
      </c>
      <c r="B931" s="3" t="s">
        <v>24</v>
      </c>
      <c r="C931" s="3" t="s">
        <v>20</v>
      </c>
      <c r="D931" s="3" t="s">
        <v>16</v>
      </c>
      <c r="E931" s="3" t="s">
        <v>15</v>
      </c>
      <c r="F931" s="3">
        <v>180300.0</v>
      </c>
      <c r="G931" s="6">
        <f>Sumifs('Transaction data'!$C$2:$C$1921,'Transaction data'!$I$2:$I$1921,A931,'Transaction data'!$M$2:$M$1921,B931,'Transaction data'!$Q$2:$Q$1921,C931,'Transaction data'!$S$2:$S$1921,D931,'Transaction data'!$T$2:$T$1921,E931)</f>
        <v>302400</v>
      </c>
      <c r="H931" s="6">
        <f t="shared" si="1"/>
        <v>-122100</v>
      </c>
    </row>
    <row r="932">
      <c r="A932" s="3" t="s">
        <v>26</v>
      </c>
      <c r="B932" s="3" t="s">
        <v>24</v>
      </c>
      <c r="C932" s="3" t="s">
        <v>20</v>
      </c>
      <c r="D932" s="3" t="s">
        <v>17</v>
      </c>
      <c r="E932" s="3" t="s">
        <v>11</v>
      </c>
      <c r="F932" s="3">
        <v>218000.0</v>
      </c>
      <c r="G932" s="6">
        <f>Sumifs('Transaction data'!$C$2:$C$1921,'Transaction data'!$I$2:$I$1921,A932,'Transaction data'!$M$2:$M$1921,B932,'Transaction data'!$Q$2:$Q$1921,C932,'Transaction data'!$S$2:$S$1921,D932,'Transaction data'!$T$2:$T$1921,E932)</f>
        <v>126700</v>
      </c>
      <c r="H932" s="6">
        <f t="shared" si="1"/>
        <v>91300</v>
      </c>
    </row>
    <row r="933">
      <c r="A933" s="3" t="s">
        <v>26</v>
      </c>
      <c r="B933" s="3" t="s">
        <v>24</v>
      </c>
      <c r="C933" s="3" t="s">
        <v>20</v>
      </c>
      <c r="D933" s="3" t="s">
        <v>17</v>
      </c>
      <c r="E933" s="3" t="s">
        <v>12</v>
      </c>
      <c r="F933" s="3">
        <v>377800.0</v>
      </c>
      <c r="G933" s="6">
        <f>Sumifs('Transaction data'!$C$2:$C$1921,'Transaction data'!$I$2:$I$1921,A933,'Transaction data'!$M$2:$M$1921,B933,'Transaction data'!$Q$2:$Q$1921,C933,'Transaction data'!$S$2:$S$1921,D933,'Transaction data'!$T$2:$T$1921,E933)</f>
        <v>297900</v>
      </c>
      <c r="H933" s="6">
        <f t="shared" si="1"/>
        <v>79900</v>
      </c>
    </row>
    <row r="934">
      <c r="A934" s="3" t="s">
        <v>26</v>
      </c>
      <c r="B934" s="3" t="s">
        <v>24</v>
      </c>
      <c r="C934" s="3" t="s">
        <v>20</v>
      </c>
      <c r="D934" s="3" t="s">
        <v>17</v>
      </c>
      <c r="E934" s="3" t="s">
        <v>13</v>
      </c>
      <c r="F934" s="3">
        <v>361500.0</v>
      </c>
      <c r="G934" s="6">
        <f>Sumifs('Transaction data'!$C$2:$C$1921,'Transaction data'!$I$2:$I$1921,A934,'Transaction data'!$M$2:$M$1921,B934,'Transaction data'!$Q$2:$Q$1921,C934,'Transaction data'!$S$2:$S$1921,D934,'Transaction data'!$T$2:$T$1921,E934)</f>
        <v>140600</v>
      </c>
      <c r="H934" s="6">
        <f t="shared" si="1"/>
        <v>220900</v>
      </c>
    </row>
    <row r="935">
      <c r="A935" s="3" t="s">
        <v>26</v>
      </c>
      <c r="B935" s="3" t="s">
        <v>24</v>
      </c>
      <c r="C935" s="3" t="s">
        <v>20</v>
      </c>
      <c r="D935" s="3" t="s">
        <v>17</v>
      </c>
      <c r="E935" s="3" t="s">
        <v>14</v>
      </c>
      <c r="F935" s="3">
        <v>162200.0</v>
      </c>
      <c r="G935" s="6">
        <f>Sumifs('Transaction data'!$C$2:$C$1921,'Transaction data'!$I$2:$I$1921,A935,'Transaction data'!$M$2:$M$1921,B935,'Transaction data'!$Q$2:$Q$1921,C935,'Transaction data'!$S$2:$S$1921,D935,'Transaction data'!$T$2:$T$1921,E935)</f>
        <v>246900</v>
      </c>
      <c r="H935" s="6">
        <f t="shared" si="1"/>
        <v>-84700</v>
      </c>
    </row>
    <row r="936">
      <c r="A936" s="3" t="s">
        <v>26</v>
      </c>
      <c r="B936" s="3" t="s">
        <v>24</v>
      </c>
      <c r="C936" s="3" t="s">
        <v>20</v>
      </c>
      <c r="D936" s="3" t="s">
        <v>17</v>
      </c>
      <c r="E936" s="3" t="s">
        <v>15</v>
      </c>
      <c r="F936" s="3">
        <v>305900.0</v>
      </c>
      <c r="G936" s="6">
        <f>Sumifs('Transaction data'!$C$2:$C$1921,'Transaction data'!$I$2:$I$1921,A936,'Transaction data'!$M$2:$M$1921,B936,'Transaction data'!$Q$2:$Q$1921,C936,'Transaction data'!$S$2:$S$1921,D936,'Transaction data'!$T$2:$T$1921,E936)</f>
        <v>880800</v>
      </c>
      <c r="H936" s="6">
        <f t="shared" si="1"/>
        <v>-574900</v>
      </c>
    </row>
    <row r="937">
      <c r="A937" s="3" t="s">
        <v>26</v>
      </c>
      <c r="B937" s="3" t="s">
        <v>24</v>
      </c>
      <c r="C937" s="3" t="s">
        <v>20</v>
      </c>
      <c r="D937" s="3" t="s">
        <v>18</v>
      </c>
      <c r="E937" s="3" t="s">
        <v>11</v>
      </c>
      <c r="F937" s="3">
        <v>185800.0</v>
      </c>
      <c r="G937" s="6">
        <f>Sumifs('Transaction data'!$C$2:$C$1921,'Transaction data'!$I$2:$I$1921,A937,'Transaction data'!$M$2:$M$1921,B937,'Transaction data'!$Q$2:$Q$1921,C937,'Transaction data'!$S$2:$S$1921,D937,'Transaction data'!$T$2:$T$1921,E937)</f>
        <v>159900</v>
      </c>
      <c r="H937" s="6">
        <f t="shared" si="1"/>
        <v>25900</v>
      </c>
    </row>
    <row r="938">
      <c r="A938" s="3" t="s">
        <v>26</v>
      </c>
      <c r="B938" s="3" t="s">
        <v>24</v>
      </c>
      <c r="C938" s="3" t="s">
        <v>20</v>
      </c>
      <c r="D938" s="3" t="s">
        <v>18</v>
      </c>
      <c r="E938" s="3" t="s">
        <v>12</v>
      </c>
      <c r="F938" s="3">
        <v>356100.0</v>
      </c>
      <c r="G938" s="6">
        <f>Sumifs('Transaction data'!$C$2:$C$1921,'Transaction data'!$I$2:$I$1921,A938,'Transaction data'!$M$2:$M$1921,B938,'Transaction data'!$Q$2:$Q$1921,C938,'Transaction data'!$S$2:$S$1921,D938,'Transaction data'!$T$2:$T$1921,E938)</f>
        <v>504800</v>
      </c>
      <c r="H938" s="6">
        <f t="shared" si="1"/>
        <v>-148700</v>
      </c>
    </row>
    <row r="939">
      <c r="A939" s="3" t="s">
        <v>26</v>
      </c>
      <c r="B939" s="3" t="s">
        <v>24</v>
      </c>
      <c r="C939" s="3" t="s">
        <v>20</v>
      </c>
      <c r="D939" s="3" t="s">
        <v>18</v>
      </c>
      <c r="E939" s="3" t="s">
        <v>13</v>
      </c>
      <c r="F939" s="3">
        <v>289200.0</v>
      </c>
      <c r="G939" s="6">
        <f>Sumifs('Transaction data'!$C$2:$C$1921,'Transaction data'!$I$2:$I$1921,A939,'Transaction data'!$M$2:$M$1921,B939,'Transaction data'!$Q$2:$Q$1921,C939,'Transaction data'!$S$2:$S$1921,D939,'Transaction data'!$T$2:$T$1921,E939)</f>
        <v>184200</v>
      </c>
      <c r="H939" s="6">
        <f t="shared" si="1"/>
        <v>105000</v>
      </c>
    </row>
    <row r="940">
      <c r="A940" s="3" t="s">
        <v>26</v>
      </c>
      <c r="B940" s="3" t="s">
        <v>24</v>
      </c>
      <c r="C940" s="3" t="s">
        <v>20</v>
      </c>
      <c r="D940" s="3" t="s">
        <v>18</v>
      </c>
      <c r="E940" s="3" t="s">
        <v>14</v>
      </c>
      <c r="F940" s="3">
        <v>278800.0</v>
      </c>
      <c r="G940" s="6">
        <f>Sumifs('Transaction data'!$C$2:$C$1921,'Transaction data'!$I$2:$I$1921,A940,'Transaction data'!$M$2:$M$1921,B940,'Transaction data'!$Q$2:$Q$1921,C940,'Transaction data'!$S$2:$S$1921,D940,'Transaction data'!$T$2:$T$1921,E940)</f>
        <v>191600</v>
      </c>
      <c r="H940" s="6">
        <f t="shared" si="1"/>
        <v>87200</v>
      </c>
    </row>
    <row r="941">
      <c r="A941" s="3" t="s">
        <v>26</v>
      </c>
      <c r="B941" s="3" t="s">
        <v>24</v>
      </c>
      <c r="C941" s="3" t="s">
        <v>20</v>
      </c>
      <c r="D941" s="3" t="s">
        <v>18</v>
      </c>
      <c r="E941" s="3" t="s">
        <v>15</v>
      </c>
      <c r="F941" s="3">
        <v>348300.0</v>
      </c>
      <c r="G941" s="6">
        <f>Sumifs('Transaction data'!$C$2:$C$1921,'Transaction data'!$I$2:$I$1921,A941,'Transaction data'!$M$2:$M$1921,B941,'Transaction data'!$Q$2:$Q$1921,C941,'Transaction data'!$S$2:$S$1921,D941,'Transaction data'!$T$2:$T$1921,E941)</f>
        <v>271400</v>
      </c>
      <c r="H941" s="6">
        <f t="shared" si="1"/>
        <v>76900</v>
      </c>
    </row>
    <row r="942">
      <c r="A942" s="3" t="s">
        <v>26</v>
      </c>
      <c r="B942" s="3" t="s">
        <v>24</v>
      </c>
      <c r="C942" s="3" t="s">
        <v>21</v>
      </c>
      <c r="D942" s="3" t="s">
        <v>10</v>
      </c>
      <c r="E942" s="3" t="s">
        <v>11</v>
      </c>
      <c r="F942" s="3">
        <v>375800.0</v>
      </c>
      <c r="G942" s="6">
        <f>Sumifs('Transaction data'!$C$2:$C$1921,'Transaction data'!$I$2:$I$1921,A942,'Transaction data'!$M$2:$M$1921,B942,'Transaction data'!$Q$2:$Q$1921,C942,'Transaction data'!$S$2:$S$1921,D942,'Transaction data'!$T$2:$T$1921,E942)</f>
        <v>277500</v>
      </c>
      <c r="H942" s="6">
        <f t="shared" si="1"/>
        <v>98300</v>
      </c>
    </row>
    <row r="943">
      <c r="A943" s="3" t="s">
        <v>26</v>
      </c>
      <c r="B943" s="3" t="s">
        <v>24</v>
      </c>
      <c r="C943" s="3" t="s">
        <v>21</v>
      </c>
      <c r="D943" s="3" t="s">
        <v>10</v>
      </c>
      <c r="E943" s="3" t="s">
        <v>12</v>
      </c>
      <c r="F943" s="3">
        <v>185000.0</v>
      </c>
      <c r="G943" s="6">
        <f>Sumifs('Transaction data'!$C$2:$C$1921,'Transaction data'!$I$2:$I$1921,A943,'Transaction data'!$M$2:$M$1921,B943,'Transaction data'!$Q$2:$Q$1921,C943,'Transaction data'!$S$2:$S$1921,D943,'Transaction data'!$T$2:$T$1921,E943)</f>
        <v>214200</v>
      </c>
      <c r="H943" s="6">
        <f t="shared" si="1"/>
        <v>-29200</v>
      </c>
    </row>
    <row r="944">
      <c r="A944" s="3" t="s">
        <v>26</v>
      </c>
      <c r="B944" s="3" t="s">
        <v>24</v>
      </c>
      <c r="C944" s="3" t="s">
        <v>21</v>
      </c>
      <c r="D944" s="3" t="s">
        <v>10</v>
      </c>
      <c r="E944" s="3" t="s">
        <v>13</v>
      </c>
      <c r="F944" s="3">
        <v>202200.0</v>
      </c>
      <c r="G944" s="6">
        <f>Sumifs('Transaction data'!$C$2:$C$1921,'Transaction data'!$I$2:$I$1921,A944,'Transaction data'!$M$2:$M$1921,B944,'Transaction data'!$Q$2:$Q$1921,C944,'Transaction data'!$S$2:$S$1921,D944,'Transaction data'!$T$2:$T$1921,E944)</f>
        <v>293400</v>
      </c>
      <c r="H944" s="6">
        <f t="shared" si="1"/>
        <v>-91200</v>
      </c>
    </row>
    <row r="945">
      <c r="A945" s="3" t="s">
        <v>26</v>
      </c>
      <c r="B945" s="3" t="s">
        <v>24</v>
      </c>
      <c r="C945" s="3" t="s">
        <v>21</v>
      </c>
      <c r="D945" s="3" t="s">
        <v>10</v>
      </c>
      <c r="E945" s="3" t="s">
        <v>14</v>
      </c>
      <c r="F945" s="3">
        <v>323300.0</v>
      </c>
      <c r="G945" s="6">
        <f>Sumifs('Transaction data'!$C$2:$C$1921,'Transaction data'!$I$2:$I$1921,A945,'Transaction data'!$M$2:$M$1921,B945,'Transaction data'!$Q$2:$Q$1921,C945,'Transaction data'!$S$2:$S$1921,D945,'Transaction data'!$T$2:$T$1921,E945)</f>
        <v>116900</v>
      </c>
      <c r="H945" s="6">
        <f t="shared" si="1"/>
        <v>206400</v>
      </c>
    </row>
    <row r="946">
      <c r="A946" s="3" t="s">
        <v>26</v>
      </c>
      <c r="B946" s="3" t="s">
        <v>24</v>
      </c>
      <c r="C946" s="3" t="s">
        <v>21</v>
      </c>
      <c r="D946" s="3" t="s">
        <v>10</v>
      </c>
      <c r="E946" s="3" t="s">
        <v>15</v>
      </c>
      <c r="F946" s="3">
        <v>186800.0</v>
      </c>
      <c r="G946" s="6">
        <f>Sumifs('Transaction data'!$C$2:$C$1921,'Transaction data'!$I$2:$I$1921,A946,'Transaction data'!$M$2:$M$1921,B946,'Transaction data'!$Q$2:$Q$1921,C946,'Transaction data'!$S$2:$S$1921,D946,'Transaction data'!$T$2:$T$1921,E946)</f>
        <v>144000</v>
      </c>
      <c r="H946" s="6">
        <f t="shared" si="1"/>
        <v>42800</v>
      </c>
    </row>
    <row r="947">
      <c r="A947" s="3" t="s">
        <v>26</v>
      </c>
      <c r="B947" s="3" t="s">
        <v>24</v>
      </c>
      <c r="C947" s="3" t="s">
        <v>21</v>
      </c>
      <c r="D947" s="3" t="s">
        <v>16</v>
      </c>
      <c r="E947" s="3" t="s">
        <v>11</v>
      </c>
      <c r="F947" s="3">
        <v>229700.0</v>
      </c>
      <c r="G947" s="6">
        <f>Sumifs('Transaction data'!$C$2:$C$1921,'Transaction data'!$I$2:$I$1921,A947,'Transaction data'!$M$2:$M$1921,B947,'Transaction data'!$Q$2:$Q$1921,C947,'Transaction data'!$S$2:$S$1921,D947,'Transaction data'!$T$2:$T$1921,E947)</f>
        <v>274500</v>
      </c>
      <c r="H947" s="6">
        <f t="shared" si="1"/>
        <v>-44800</v>
      </c>
    </row>
    <row r="948">
      <c r="A948" s="3" t="s">
        <v>26</v>
      </c>
      <c r="B948" s="3" t="s">
        <v>24</v>
      </c>
      <c r="C948" s="3" t="s">
        <v>21</v>
      </c>
      <c r="D948" s="3" t="s">
        <v>16</v>
      </c>
      <c r="E948" s="3" t="s">
        <v>12</v>
      </c>
      <c r="F948" s="3">
        <v>262400.0</v>
      </c>
      <c r="G948" s="6">
        <f>Sumifs('Transaction data'!$C$2:$C$1921,'Transaction data'!$I$2:$I$1921,A948,'Transaction data'!$M$2:$M$1921,B948,'Transaction data'!$Q$2:$Q$1921,C948,'Transaction data'!$S$2:$S$1921,D948,'Transaction data'!$T$2:$T$1921,E948)</f>
        <v>252200</v>
      </c>
      <c r="H948" s="6">
        <f t="shared" si="1"/>
        <v>10200</v>
      </c>
    </row>
    <row r="949">
      <c r="A949" s="3" t="s">
        <v>26</v>
      </c>
      <c r="B949" s="3" t="s">
        <v>24</v>
      </c>
      <c r="C949" s="3" t="s">
        <v>21</v>
      </c>
      <c r="D949" s="3" t="s">
        <v>16</v>
      </c>
      <c r="E949" s="3" t="s">
        <v>13</v>
      </c>
      <c r="F949" s="3">
        <v>250000.0</v>
      </c>
      <c r="G949" s="6">
        <f>Sumifs('Transaction data'!$C$2:$C$1921,'Transaction data'!$I$2:$I$1921,A949,'Transaction data'!$M$2:$M$1921,B949,'Transaction data'!$Q$2:$Q$1921,C949,'Transaction data'!$S$2:$S$1921,D949,'Transaction data'!$T$2:$T$1921,E949)</f>
        <v>150300</v>
      </c>
      <c r="H949" s="6">
        <f t="shared" si="1"/>
        <v>99700</v>
      </c>
    </row>
    <row r="950">
      <c r="A950" s="3" t="s">
        <v>26</v>
      </c>
      <c r="B950" s="3" t="s">
        <v>24</v>
      </c>
      <c r="C950" s="3" t="s">
        <v>21</v>
      </c>
      <c r="D950" s="3" t="s">
        <v>16</v>
      </c>
      <c r="E950" s="3" t="s">
        <v>14</v>
      </c>
      <c r="F950" s="3">
        <v>367600.0</v>
      </c>
      <c r="G950" s="6">
        <f>Sumifs('Transaction data'!$C$2:$C$1921,'Transaction data'!$I$2:$I$1921,A950,'Transaction data'!$M$2:$M$1921,B950,'Transaction data'!$Q$2:$Q$1921,C950,'Transaction data'!$S$2:$S$1921,D950,'Transaction data'!$T$2:$T$1921,E950)</f>
        <v>143600</v>
      </c>
      <c r="H950" s="6">
        <f t="shared" si="1"/>
        <v>224000</v>
      </c>
    </row>
    <row r="951">
      <c r="A951" s="3" t="s">
        <v>26</v>
      </c>
      <c r="B951" s="3" t="s">
        <v>24</v>
      </c>
      <c r="C951" s="3" t="s">
        <v>21</v>
      </c>
      <c r="D951" s="3" t="s">
        <v>16</v>
      </c>
      <c r="E951" s="3" t="s">
        <v>15</v>
      </c>
      <c r="F951" s="3">
        <v>311300.0</v>
      </c>
      <c r="G951" s="6">
        <f>Sumifs('Transaction data'!$C$2:$C$1921,'Transaction data'!$I$2:$I$1921,A951,'Transaction data'!$M$2:$M$1921,B951,'Transaction data'!$Q$2:$Q$1921,C951,'Transaction data'!$S$2:$S$1921,D951,'Transaction data'!$T$2:$T$1921,E951)</f>
        <v>606200</v>
      </c>
      <c r="H951" s="6">
        <f t="shared" si="1"/>
        <v>-294900</v>
      </c>
    </row>
    <row r="952">
      <c r="A952" s="3" t="s">
        <v>26</v>
      </c>
      <c r="B952" s="3" t="s">
        <v>24</v>
      </c>
      <c r="C952" s="3" t="s">
        <v>21</v>
      </c>
      <c r="D952" s="3" t="s">
        <v>17</v>
      </c>
      <c r="E952" s="3" t="s">
        <v>11</v>
      </c>
      <c r="F952" s="3">
        <v>328600.0</v>
      </c>
      <c r="G952" s="6">
        <f>Sumifs('Transaction data'!$C$2:$C$1921,'Transaction data'!$I$2:$I$1921,A952,'Transaction data'!$M$2:$M$1921,B952,'Transaction data'!$Q$2:$Q$1921,C952,'Transaction data'!$S$2:$S$1921,D952,'Transaction data'!$T$2:$T$1921,E952)</f>
        <v>477400</v>
      </c>
      <c r="H952" s="6">
        <f t="shared" si="1"/>
        <v>-148800</v>
      </c>
    </row>
    <row r="953">
      <c r="A953" s="3" t="s">
        <v>26</v>
      </c>
      <c r="B953" s="3" t="s">
        <v>24</v>
      </c>
      <c r="C953" s="3" t="s">
        <v>21</v>
      </c>
      <c r="D953" s="3" t="s">
        <v>17</v>
      </c>
      <c r="E953" s="3" t="s">
        <v>12</v>
      </c>
      <c r="F953" s="3">
        <v>291200.0</v>
      </c>
      <c r="G953" s="6">
        <f>Sumifs('Transaction data'!$C$2:$C$1921,'Transaction data'!$I$2:$I$1921,A953,'Transaction data'!$M$2:$M$1921,B953,'Transaction data'!$Q$2:$Q$1921,C953,'Transaction data'!$S$2:$S$1921,D953,'Transaction data'!$T$2:$T$1921,E953)</f>
        <v>256000</v>
      </c>
      <c r="H953" s="6">
        <f t="shared" si="1"/>
        <v>35200</v>
      </c>
    </row>
    <row r="954">
      <c r="A954" s="3" t="s">
        <v>26</v>
      </c>
      <c r="B954" s="3" t="s">
        <v>24</v>
      </c>
      <c r="C954" s="3" t="s">
        <v>21</v>
      </c>
      <c r="D954" s="3" t="s">
        <v>17</v>
      </c>
      <c r="E954" s="3" t="s">
        <v>13</v>
      </c>
      <c r="F954" s="3">
        <v>187700.0</v>
      </c>
      <c r="G954" s="6">
        <f>Sumifs('Transaction data'!$C$2:$C$1921,'Transaction data'!$I$2:$I$1921,A954,'Transaction data'!$M$2:$M$1921,B954,'Transaction data'!$Q$2:$Q$1921,C954,'Transaction data'!$S$2:$S$1921,D954,'Transaction data'!$T$2:$T$1921,E954)</f>
        <v>181600</v>
      </c>
      <c r="H954" s="6">
        <f t="shared" si="1"/>
        <v>6100</v>
      </c>
    </row>
    <row r="955">
      <c r="A955" s="3" t="s">
        <v>26</v>
      </c>
      <c r="B955" s="3" t="s">
        <v>24</v>
      </c>
      <c r="C955" s="3" t="s">
        <v>21</v>
      </c>
      <c r="D955" s="3" t="s">
        <v>17</v>
      </c>
      <c r="E955" s="3" t="s">
        <v>14</v>
      </c>
      <c r="F955" s="3">
        <v>303900.0</v>
      </c>
      <c r="G955" s="6">
        <f>Sumifs('Transaction data'!$C$2:$C$1921,'Transaction data'!$I$2:$I$1921,A955,'Transaction data'!$M$2:$M$1921,B955,'Transaction data'!$Q$2:$Q$1921,C955,'Transaction data'!$S$2:$S$1921,D955,'Transaction data'!$T$2:$T$1921,E955)</f>
        <v>161900</v>
      </c>
      <c r="H955" s="6">
        <f t="shared" si="1"/>
        <v>142000</v>
      </c>
    </row>
    <row r="956">
      <c r="A956" s="3" t="s">
        <v>26</v>
      </c>
      <c r="B956" s="3" t="s">
        <v>24</v>
      </c>
      <c r="C956" s="3" t="s">
        <v>21</v>
      </c>
      <c r="D956" s="3" t="s">
        <v>17</v>
      </c>
      <c r="E956" s="3" t="s">
        <v>15</v>
      </c>
      <c r="F956" s="3">
        <v>246600.0</v>
      </c>
      <c r="G956" s="6">
        <f>Sumifs('Transaction data'!$C$2:$C$1921,'Transaction data'!$I$2:$I$1921,A956,'Transaction data'!$M$2:$M$1921,B956,'Transaction data'!$Q$2:$Q$1921,C956,'Transaction data'!$S$2:$S$1921,D956,'Transaction data'!$T$2:$T$1921,E956)</f>
        <v>295800</v>
      </c>
      <c r="H956" s="6">
        <f t="shared" si="1"/>
        <v>-49200</v>
      </c>
    </row>
    <row r="957">
      <c r="A957" s="3" t="s">
        <v>26</v>
      </c>
      <c r="B957" s="3" t="s">
        <v>24</v>
      </c>
      <c r="C957" s="3" t="s">
        <v>21</v>
      </c>
      <c r="D957" s="3" t="s">
        <v>18</v>
      </c>
      <c r="E957" s="3" t="s">
        <v>11</v>
      </c>
      <c r="F957" s="3">
        <v>245500.0</v>
      </c>
      <c r="G957" s="6">
        <f>Sumifs('Transaction data'!$C$2:$C$1921,'Transaction data'!$I$2:$I$1921,A957,'Transaction data'!$M$2:$M$1921,B957,'Transaction data'!$Q$2:$Q$1921,C957,'Transaction data'!$S$2:$S$1921,D957,'Transaction data'!$T$2:$T$1921,E957)</f>
        <v>225900</v>
      </c>
      <c r="H957" s="6">
        <f t="shared" si="1"/>
        <v>19600</v>
      </c>
    </row>
    <row r="958">
      <c r="A958" s="3" t="s">
        <v>26</v>
      </c>
      <c r="B958" s="3" t="s">
        <v>24</v>
      </c>
      <c r="C958" s="3" t="s">
        <v>21</v>
      </c>
      <c r="D958" s="3" t="s">
        <v>18</v>
      </c>
      <c r="E958" s="3" t="s">
        <v>12</v>
      </c>
      <c r="F958" s="3">
        <v>257300.0</v>
      </c>
      <c r="G958" s="6">
        <f>Sumifs('Transaction data'!$C$2:$C$1921,'Transaction data'!$I$2:$I$1921,A958,'Transaction data'!$M$2:$M$1921,B958,'Transaction data'!$Q$2:$Q$1921,C958,'Transaction data'!$S$2:$S$1921,D958,'Transaction data'!$T$2:$T$1921,E958)</f>
        <v>167600</v>
      </c>
      <c r="H958" s="6">
        <f t="shared" si="1"/>
        <v>89700</v>
      </c>
    </row>
    <row r="959">
      <c r="A959" s="3" t="s">
        <v>26</v>
      </c>
      <c r="B959" s="3" t="s">
        <v>24</v>
      </c>
      <c r="C959" s="3" t="s">
        <v>21</v>
      </c>
      <c r="D959" s="3" t="s">
        <v>18</v>
      </c>
      <c r="E959" s="3" t="s">
        <v>13</v>
      </c>
      <c r="F959" s="3">
        <v>166400.0</v>
      </c>
      <c r="G959" s="6">
        <f>Sumifs('Transaction data'!$C$2:$C$1921,'Transaction data'!$I$2:$I$1921,A959,'Transaction data'!$M$2:$M$1921,B959,'Transaction data'!$Q$2:$Q$1921,C959,'Transaction data'!$S$2:$S$1921,D959,'Transaction data'!$T$2:$T$1921,E959)</f>
        <v>409300</v>
      </c>
      <c r="H959" s="6">
        <f t="shared" si="1"/>
        <v>-242900</v>
      </c>
    </row>
    <row r="960">
      <c r="A960" s="3" t="s">
        <v>26</v>
      </c>
      <c r="B960" s="3" t="s">
        <v>24</v>
      </c>
      <c r="C960" s="3" t="s">
        <v>21</v>
      </c>
      <c r="D960" s="3" t="s">
        <v>18</v>
      </c>
      <c r="E960" s="3" t="s">
        <v>14</v>
      </c>
      <c r="F960" s="3">
        <v>198000.0</v>
      </c>
      <c r="G960" s="6">
        <f>Sumifs('Transaction data'!$C$2:$C$1921,'Transaction data'!$I$2:$I$1921,A960,'Transaction data'!$M$2:$M$1921,B960,'Transaction data'!$Q$2:$Q$1921,C960,'Transaction data'!$S$2:$S$1921,D960,'Transaction data'!$T$2:$T$1921,E960)</f>
        <v>172600</v>
      </c>
      <c r="H960" s="6">
        <f t="shared" si="1"/>
        <v>25400</v>
      </c>
    </row>
    <row r="961">
      <c r="A961" s="3" t="s">
        <v>26</v>
      </c>
      <c r="B961" s="3" t="s">
        <v>24</v>
      </c>
      <c r="C961" s="3" t="s">
        <v>21</v>
      </c>
      <c r="D961" s="3" t="s">
        <v>18</v>
      </c>
      <c r="E961" s="3" t="s">
        <v>15</v>
      </c>
      <c r="F961" s="3">
        <v>367300.0</v>
      </c>
      <c r="G961" s="6">
        <f>Sumifs('Transaction data'!$C$2:$C$1921,'Transaction data'!$I$2:$I$1921,A961,'Transaction data'!$M$2:$M$1921,B961,'Transaction data'!$Q$2:$Q$1921,C961,'Transaction data'!$S$2:$S$1921,D961,'Transaction data'!$T$2:$T$1921,E961)</f>
        <v>128300</v>
      </c>
      <c r="H961" s="6">
        <f t="shared" si="1"/>
        <v>239000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28</v>
      </c>
    </row>
    <row r="2">
      <c r="A2" s="7" t="str">
        <f>IFERROR(__xludf.DUMMYFUNCTION("Unique('Budget vs Actual'!E:E)"),"Expenses")</f>
        <v>Expenses</v>
      </c>
      <c r="B2" s="8" t="s">
        <v>8</v>
      </c>
      <c r="C2" s="8" t="s">
        <v>22</v>
      </c>
      <c r="D2" s="8" t="s">
        <v>23</v>
      </c>
      <c r="E2" s="8" t="s">
        <v>24</v>
      </c>
    </row>
    <row r="3">
      <c r="A3" s="6" t="str">
        <f>IFERROR(__xludf.DUMMYFUNCTION("""COMPUTED_VALUE"""),"Material Cost")</f>
        <v>Material Cost</v>
      </c>
      <c r="B3" s="6">
        <f>Sumifs('Budget vs Actual'!$H$2:$H$961,'Budget vs Actual'!$E$2:$E$961,$A3,'Budget vs Actual'!$B$2:$B$961,B$2)</f>
        <v>-2736500</v>
      </c>
      <c r="C3" s="6">
        <f>Sumifs('Budget vs Actual'!$H$2:$H$961,'Budget vs Actual'!$E$2:$E$961,$A3,'Budget vs Actual'!$B$2:$B$961,C$2)</f>
        <v>-1986400</v>
      </c>
      <c r="D3" s="6">
        <f>Sumifs('Budget vs Actual'!$H$2:$H$961,'Budget vs Actual'!$E$2:$E$961,$A3,'Budget vs Actual'!$B$2:$B$961,D$2)</f>
        <v>-1669700</v>
      </c>
      <c r="E3" s="6">
        <f>Sumifs('Budget vs Actual'!$H$2:$H$961,'Budget vs Actual'!$E$2:$E$961,$A3,'Budget vs Actual'!$B$2:$B$961,E$2)</f>
        <v>-1556800</v>
      </c>
    </row>
    <row r="4">
      <c r="A4" s="6" t="str">
        <f>IFERROR(__xludf.DUMMYFUNCTION("""COMPUTED_VALUE"""),"Labour Cost")</f>
        <v>Labour Cost</v>
      </c>
      <c r="B4" s="6">
        <f>Sumifs('Budget vs Actual'!$H$2:$H$961,'Budget vs Actual'!$E$2:$E$961,$A4,'Budget vs Actual'!$B$2:$B$961,B$2)</f>
        <v>-2788200</v>
      </c>
      <c r="C4" s="6">
        <f>Sumifs('Budget vs Actual'!$H$2:$H$961,'Budget vs Actual'!$E$2:$E$961,$A4,'Budget vs Actual'!$B$2:$B$961,C$2)</f>
        <v>-4501300</v>
      </c>
      <c r="D4" s="6">
        <f>Sumifs('Budget vs Actual'!$H$2:$H$961,'Budget vs Actual'!$E$2:$E$961,$A4,'Budget vs Actual'!$B$2:$B$961,D$2)</f>
        <v>-1176700</v>
      </c>
      <c r="E4" s="6">
        <f>Sumifs('Budget vs Actual'!$H$2:$H$961,'Budget vs Actual'!$E$2:$E$961,$A4,'Budget vs Actual'!$B$2:$B$961,E$2)</f>
        <v>-943200</v>
      </c>
    </row>
    <row r="5">
      <c r="A5" s="6" t="str">
        <f>IFERROR(__xludf.DUMMYFUNCTION("""COMPUTED_VALUE"""),"Rent")</f>
        <v>Rent</v>
      </c>
      <c r="B5" s="6">
        <f>Sumifs('Budget vs Actual'!$H$2:$H$961,'Budget vs Actual'!$E$2:$E$961,$A5,'Budget vs Actual'!$B$2:$B$961,B$2)</f>
        <v>-2184000</v>
      </c>
      <c r="C5" s="6">
        <f>Sumifs('Budget vs Actual'!$H$2:$H$961,'Budget vs Actual'!$E$2:$E$961,$A5,'Budget vs Actual'!$B$2:$B$961,C$2)</f>
        <v>-3250200</v>
      </c>
      <c r="D5" s="6">
        <f>Sumifs('Budget vs Actual'!$H$2:$H$961,'Budget vs Actual'!$E$2:$E$961,$A5,'Budget vs Actual'!$B$2:$B$961,D$2)</f>
        <v>-137400</v>
      </c>
      <c r="E5" s="6">
        <f>Sumifs('Budget vs Actual'!$H$2:$H$961,'Budget vs Actual'!$E$2:$E$961,$A5,'Budget vs Actual'!$B$2:$B$961,E$2)</f>
        <v>-488400</v>
      </c>
    </row>
    <row r="6">
      <c r="A6" s="6" t="str">
        <f>IFERROR(__xludf.DUMMYFUNCTION("""COMPUTED_VALUE"""),"Overhead costs")</f>
        <v>Overhead costs</v>
      </c>
      <c r="B6" s="6">
        <f>Sumifs('Budget vs Actual'!$H$2:$H$961,'Budget vs Actual'!$E$2:$E$961,$A6,'Budget vs Actual'!$B$2:$B$961,B$2)</f>
        <v>-717900</v>
      </c>
      <c r="C6" s="6">
        <f>Sumifs('Budget vs Actual'!$H$2:$H$961,'Budget vs Actual'!$E$2:$E$961,$A6,'Budget vs Actual'!$B$2:$B$961,C$2)</f>
        <v>-3019200</v>
      </c>
      <c r="D6" s="6">
        <f>Sumifs('Budget vs Actual'!$H$2:$H$961,'Budget vs Actual'!$E$2:$E$961,$A6,'Budget vs Actual'!$B$2:$B$961,D$2)</f>
        <v>225000</v>
      </c>
      <c r="E6" s="6">
        <f>Sumifs('Budget vs Actual'!$H$2:$H$961,'Budget vs Actual'!$E$2:$E$961,$A6,'Budget vs Actual'!$B$2:$B$961,E$2)</f>
        <v>-1196000</v>
      </c>
    </row>
    <row r="7">
      <c r="A7" s="6" t="str">
        <f>IFERROR(__xludf.DUMMYFUNCTION("""COMPUTED_VALUE"""),"Insurance")</f>
        <v>Insurance</v>
      </c>
      <c r="B7" s="6">
        <f>Sumifs('Budget vs Actual'!$H$2:$H$961,'Budget vs Actual'!$E$2:$E$961,$A7,'Budget vs Actual'!$B$2:$B$961,B$2)</f>
        <v>-4351000</v>
      </c>
      <c r="C7" s="6">
        <f>Sumifs('Budget vs Actual'!$H$2:$H$961,'Budget vs Actual'!$E$2:$E$961,$A7,'Budget vs Actual'!$B$2:$B$961,C$2)</f>
        <v>-3175300</v>
      </c>
      <c r="D7" s="6">
        <f>Sumifs('Budget vs Actual'!$H$2:$H$961,'Budget vs Actual'!$E$2:$E$961,$A7,'Budget vs Actual'!$B$2:$B$961,D$2)</f>
        <v>66200</v>
      </c>
      <c r="E7" s="6">
        <f>Sumifs('Budget vs Actual'!$H$2:$H$961,'Budget vs Actual'!$E$2:$E$961,$A7,'Budget vs Actual'!$B$2:$B$961,E$2)</f>
        <v>-3359700</v>
      </c>
    </row>
    <row r="8">
      <c r="A8" s="6"/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5" t="s">
        <v>29</v>
      </c>
    </row>
    <row r="2">
      <c r="A2" s="7" t="str">
        <f>IFERROR(__xludf.DUMMYFUNCTION("Unique('Budget vs Actual'!E:E)"),"Expenses")</f>
        <v>Expenses</v>
      </c>
      <c r="B2" s="8" t="s">
        <v>8</v>
      </c>
      <c r="C2" s="8" t="s">
        <v>22</v>
      </c>
      <c r="D2" s="8" t="s">
        <v>23</v>
      </c>
      <c r="E2" s="8" t="s">
        <v>24</v>
      </c>
    </row>
    <row r="3">
      <c r="A3" s="7" t="str">
        <f>IFERROR(__xludf.DUMMYFUNCTION("""COMPUTED_VALUE"""),"Material Cost")</f>
        <v>Material Cost</v>
      </c>
      <c r="B3" s="6" t="str">
        <f>Ifs('Quaterly Variance analysis'!B3&gt;=0,"Within Budget",'Quaterly Variance analysis'!B3&lt;=0,"Beyond Budget")</f>
        <v>Beyond Budget</v>
      </c>
      <c r="C3" s="6" t="str">
        <f>Ifs('Quaterly Variance analysis'!C3&gt;=0,"Within Budget",'Quaterly Variance analysis'!C3&lt;=0,"Beyond Budget")</f>
        <v>Beyond Budget</v>
      </c>
      <c r="D3" s="6" t="str">
        <f>Ifs('Quaterly Variance analysis'!D3&gt;=0,"Within Budget",'Quaterly Variance analysis'!D3&lt;=0,"Beyond Budget")</f>
        <v>Beyond Budget</v>
      </c>
      <c r="E3" s="6" t="str">
        <f>Ifs('Quaterly Variance analysis'!E3&gt;=0,"Within Budget",'Quaterly Variance analysis'!E3&lt;=0,"Beyond Budget")</f>
        <v>Beyond Budget</v>
      </c>
    </row>
    <row r="4">
      <c r="A4" s="7" t="str">
        <f>IFERROR(__xludf.DUMMYFUNCTION("""COMPUTED_VALUE"""),"Labour Cost")</f>
        <v>Labour Cost</v>
      </c>
      <c r="B4" s="6" t="str">
        <f>Ifs('Quaterly Variance analysis'!B4&gt;=0,"Within Budget",'Quaterly Variance analysis'!B4&lt;=0,"Beyond Budget")</f>
        <v>Beyond Budget</v>
      </c>
      <c r="C4" s="6" t="str">
        <f>Ifs('Quaterly Variance analysis'!C4&gt;=0,"Within Budget",'Quaterly Variance analysis'!C4&lt;=0,"Beyond Budget")</f>
        <v>Beyond Budget</v>
      </c>
      <c r="D4" s="6" t="str">
        <f>Ifs('Quaterly Variance analysis'!D4&gt;=0,"Within Budget",'Quaterly Variance analysis'!D4&lt;=0,"Beyond Budget")</f>
        <v>Beyond Budget</v>
      </c>
      <c r="E4" s="6" t="str">
        <f>Ifs('Quaterly Variance analysis'!E4&gt;=0,"Within Budget",'Quaterly Variance analysis'!E4&lt;=0,"Beyond Budget")</f>
        <v>Beyond Budget</v>
      </c>
    </row>
    <row r="5">
      <c r="A5" s="7" t="str">
        <f>IFERROR(__xludf.DUMMYFUNCTION("""COMPUTED_VALUE"""),"Rent")</f>
        <v>Rent</v>
      </c>
      <c r="B5" s="6" t="str">
        <f>Ifs('Quaterly Variance analysis'!B5&gt;=0,"Within Budget",'Quaterly Variance analysis'!B5&lt;=0,"Beyond Budget")</f>
        <v>Beyond Budget</v>
      </c>
      <c r="C5" s="6" t="str">
        <f>Ifs('Quaterly Variance analysis'!C5&gt;=0,"Within Budget",'Quaterly Variance analysis'!C5&lt;=0,"Beyond Budget")</f>
        <v>Beyond Budget</v>
      </c>
      <c r="D5" s="6" t="str">
        <f>Ifs('Quaterly Variance analysis'!D5&gt;=0,"Within Budget",'Quaterly Variance analysis'!D5&lt;=0,"Beyond Budget")</f>
        <v>Beyond Budget</v>
      </c>
      <c r="E5" s="6" t="str">
        <f>Ifs('Quaterly Variance analysis'!E5&gt;=0,"Within Budget",'Quaterly Variance analysis'!E5&lt;=0,"Beyond Budget")</f>
        <v>Beyond Budget</v>
      </c>
    </row>
    <row r="6">
      <c r="A6" s="7" t="str">
        <f>IFERROR(__xludf.DUMMYFUNCTION("""COMPUTED_VALUE"""),"Overhead costs")</f>
        <v>Overhead costs</v>
      </c>
      <c r="B6" s="6" t="str">
        <f>Ifs('Quaterly Variance analysis'!B6&gt;=0,"Within Budget",'Quaterly Variance analysis'!B6&lt;=0,"Beyond Budget")</f>
        <v>Beyond Budget</v>
      </c>
      <c r="C6" s="6" t="str">
        <f>Ifs('Quaterly Variance analysis'!C6&gt;=0,"Within Budget",'Quaterly Variance analysis'!C6&lt;=0,"Beyond Budget")</f>
        <v>Beyond Budget</v>
      </c>
      <c r="D6" s="6" t="str">
        <f>Ifs('Quaterly Variance analysis'!D6&gt;=0,"Within Budget",'Quaterly Variance analysis'!D6&lt;=0,"Beyond Budget")</f>
        <v>Within Budget</v>
      </c>
      <c r="E6" s="6" t="str">
        <f>Ifs('Quaterly Variance analysis'!E6&gt;=0,"Within Budget",'Quaterly Variance analysis'!E6&lt;=0,"Beyond Budget")</f>
        <v>Beyond Budget</v>
      </c>
    </row>
    <row r="7">
      <c r="A7" s="7" t="str">
        <f>IFERROR(__xludf.DUMMYFUNCTION("""COMPUTED_VALUE"""),"Insurance")</f>
        <v>Insurance</v>
      </c>
      <c r="B7" s="6" t="str">
        <f>Ifs('Quaterly Variance analysis'!B7&gt;=0,"Within Budget",'Quaterly Variance analysis'!B7&lt;=0,"Beyond Budget")</f>
        <v>Beyond Budget</v>
      </c>
      <c r="C7" s="6" t="str">
        <f>Ifs('Quaterly Variance analysis'!C7&gt;=0,"Within Budget",'Quaterly Variance analysis'!C7&lt;=0,"Beyond Budget")</f>
        <v>Beyond Budget</v>
      </c>
      <c r="D7" s="6" t="str">
        <f>Ifs('Quaterly Variance analysis'!D7&gt;=0,"Within Budget",'Quaterly Variance analysis'!D7&lt;=0,"Beyond Budget")</f>
        <v>Within Budget</v>
      </c>
      <c r="E7" s="6" t="str">
        <f>Ifs('Quaterly Variance analysis'!E7&gt;=0,"Within Budget",'Quaterly Variance analysis'!E7&lt;=0,"Beyond Budget")</f>
        <v>Beyond Budget</v>
      </c>
    </row>
    <row r="8">
      <c r="A8" s="6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88"/>
  </cols>
  <sheetData>
    <row r="1">
      <c r="A1" s="5" t="s">
        <v>30</v>
      </c>
    </row>
    <row r="2">
      <c r="A2" s="7" t="str">
        <f>IFERROR(__xludf.DUMMYFUNCTION("Unique('Budget vs Actual'!B:B)"),"City")</f>
        <v>City</v>
      </c>
      <c r="B2" s="8" t="s">
        <v>31</v>
      </c>
      <c r="C2" s="8" t="s">
        <v>32</v>
      </c>
      <c r="D2" s="8"/>
      <c r="E2" s="8"/>
    </row>
    <row r="3">
      <c r="A3" s="7" t="str">
        <f>IFERROR(__xludf.DUMMYFUNCTION("""COMPUTED_VALUE"""),"Bangalore")</f>
        <v>Bangalore</v>
      </c>
      <c r="B3" s="6" t="str">
        <f>vlookup(A3,'City Head_Details'!$A$2:$B$5,2,0)</f>
        <v>Arun</v>
      </c>
      <c r="C3" s="6">
        <f>Countifs('Performance variance analysis'!$B$3:$B$7,"Beyond Budget")</f>
        <v>5</v>
      </c>
    </row>
    <row r="4">
      <c r="A4" s="7" t="str">
        <f>IFERROR(__xludf.DUMMYFUNCTION("""COMPUTED_VALUE"""),"Ahmedabad")</f>
        <v>Ahmedabad</v>
      </c>
      <c r="B4" s="6" t="str">
        <f>vlookup(A4,'City Head_Details'!$A$2:$B$5,2,0)</f>
        <v>Varun</v>
      </c>
      <c r="C4" s="6">
        <f>Countifs('Performance variance analysis'!$C$3:$C$7,"Beyond Budget")</f>
        <v>5</v>
      </c>
    </row>
    <row r="5">
      <c r="A5" s="7" t="str">
        <f>IFERROR(__xludf.DUMMYFUNCTION("""COMPUTED_VALUE"""),"Gurgaon")</f>
        <v>Gurgaon</v>
      </c>
      <c r="B5" s="6" t="str">
        <f>vlookup(A5,'City Head_Details'!$A$2:$B$5,2,0)</f>
        <v>Tarun</v>
      </c>
      <c r="C5" s="6">
        <f>Countifs('Performance variance analysis'!$D$3:$D$7,"Beyond Budget")</f>
        <v>3</v>
      </c>
    </row>
    <row r="6">
      <c r="A6" s="7" t="str">
        <f>IFERROR(__xludf.DUMMYFUNCTION("""COMPUTED_VALUE"""),"Bhubaneswar")</f>
        <v>Bhubaneswar</v>
      </c>
      <c r="B6" s="6" t="str">
        <f>vlookup(A6,'City Head_Details'!$A$2:$B$5,2,0)</f>
        <v>Karuna</v>
      </c>
      <c r="C6" s="6">
        <f>Countifs('Performance variance analysis'!$E$3:$E$7,"Beyond Budget")</f>
        <v>5</v>
      </c>
    </row>
    <row r="7">
      <c r="A7" s="6"/>
    </row>
  </sheetData>
  <mergeCells count="1">
    <mergeCell ref="A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63"/>
    <col customWidth="1" min="8" max="9" width="14.88"/>
  </cols>
  <sheetData>
    <row r="1">
      <c r="A1" s="9" t="s">
        <v>33</v>
      </c>
      <c r="B1" s="10"/>
      <c r="C1" s="10"/>
      <c r="D1" s="10"/>
      <c r="E1" s="11"/>
      <c r="F1" s="12" t="s">
        <v>34</v>
      </c>
      <c r="G1" s="10"/>
      <c r="H1" s="10"/>
      <c r="I1" s="13"/>
    </row>
    <row r="2">
      <c r="A2" s="14" t="str">
        <f>IFERROR(__xludf.DUMMYFUNCTION("Unique('Budget vs Actual'!B:B)"),"City")</f>
        <v>City</v>
      </c>
      <c r="B2" s="15" t="s">
        <v>7</v>
      </c>
      <c r="C2" s="15" t="s">
        <v>25</v>
      </c>
      <c r="D2" s="15" t="s">
        <v>26</v>
      </c>
      <c r="E2" s="16"/>
      <c r="F2" s="17" t="str">
        <f>IFERROR(__xludf.DUMMYFUNCTION("Unique(A2:A6)"),"City")</f>
        <v>City</v>
      </c>
      <c r="G2" s="17" t="s">
        <v>25</v>
      </c>
      <c r="H2" s="17" t="s">
        <v>26</v>
      </c>
    </row>
    <row r="3">
      <c r="A3" s="7" t="str">
        <f>IFERROR(__xludf.DUMMYFUNCTION("""COMPUTED_VALUE"""),"Bangalore")</f>
        <v>Bangalore</v>
      </c>
      <c r="B3" s="18">
        <f>Sumifs('Budget vs Actual'!$H$2:$H$961,'Budget vs Actual'!$B$2:$B$961,$A3,'Budget vs Actual'!$A$2:$A$961,B$2)</f>
        <v>-2999800</v>
      </c>
      <c r="C3" s="18">
        <f>Sumifs('Budget vs Actual'!$H$2:$H$961,'Budget vs Actual'!$B$2:$B$961,$A3,'Budget vs Actual'!$A$2:$A$961,C$2)</f>
        <v>-4469100</v>
      </c>
      <c r="D3" s="18">
        <f>Sumifs('Budget vs Actual'!$H$2:$H$961,'Budget vs Actual'!$B$2:$B$961,$A3,'Budget vs Actual'!$A$2:$A$961,D$2)</f>
        <v>-5308700</v>
      </c>
      <c r="E3" s="18"/>
      <c r="F3" s="19" t="str">
        <f>IFERROR(__xludf.DUMMYFUNCTION("""COMPUTED_VALUE"""),"Bangalore")</f>
        <v>Bangalore</v>
      </c>
      <c r="G3" s="18" t="str">
        <f>Ifs(C3&gt;B3,"Good Performance",D3&lt;C3,"Bad Performance")</f>
        <v>Bad Performance</v>
      </c>
      <c r="H3" s="18" t="str">
        <f>IFS(C3&gt;B3,"Good Performance",D3&lt;C3,"Bad Performance")</f>
        <v>Bad Performance</v>
      </c>
    </row>
    <row r="4">
      <c r="A4" s="7" t="str">
        <f>IFERROR(__xludf.DUMMYFUNCTION("""COMPUTED_VALUE"""),"Ahmedabad")</f>
        <v>Ahmedabad</v>
      </c>
      <c r="B4" s="18">
        <f>Sumifs('Budget vs Actual'!$H$2:$H$961,'Budget vs Actual'!$B$2:$B$961,$A4,'Budget vs Actual'!$A$2:$A$961,B$2)</f>
        <v>-4419500</v>
      </c>
      <c r="C4" s="18">
        <f>Sumifs('Budget vs Actual'!$H$2:$H$961,'Budget vs Actual'!$B$2:$B$961,$A4,'Budget vs Actual'!$A$2:$A$961,C$2)</f>
        <v>-6530000</v>
      </c>
      <c r="D4" s="18">
        <f>Sumifs('Budget vs Actual'!$H$2:$H$961,'Budget vs Actual'!$B$2:$B$961,$A4,'Budget vs Actual'!$A$2:$A$961,D$2)</f>
        <v>-4982900</v>
      </c>
      <c r="E4" s="18"/>
      <c r="F4" s="19" t="str">
        <f>IFERROR(__xludf.DUMMYFUNCTION("""COMPUTED_VALUE"""),"Ahmedabad")</f>
        <v>Ahmedabad</v>
      </c>
      <c r="G4" s="18" t="str">
        <f>IFS(C4&gt;B4,"good Performance",D4&gt;C4,"Bad Performance")</f>
        <v>Bad Performance</v>
      </c>
      <c r="H4" s="18" t="str">
        <f t="shared" ref="H4:H6" si="1">Ifs(D4&gt;C4,"Good Performance",E4&lt;D4,"Bad Performance")</f>
        <v>Good Performance</v>
      </c>
    </row>
    <row r="5">
      <c r="A5" s="7" t="str">
        <f>IFERROR(__xludf.DUMMYFUNCTION("""COMPUTED_VALUE"""),"Gurgaon")</f>
        <v>Gurgaon</v>
      </c>
      <c r="B5" s="18">
        <f>Sumifs('Budget vs Actual'!$H$2:$H$961,'Budget vs Actual'!$B$2:$B$961,$A5,'Budget vs Actual'!$A$2:$A$961,B$2)</f>
        <v>-1904500</v>
      </c>
      <c r="C5" s="18">
        <f>Sumifs('Budget vs Actual'!$H$2:$H$961,'Budget vs Actual'!$B$2:$B$961,$A5,'Budget vs Actual'!$A$2:$A$961,C$2)</f>
        <v>-747500</v>
      </c>
      <c r="D5" s="18">
        <f>Sumifs('Budget vs Actual'!$H$2:$H$961,'Budget vs Actual'!$B$2:$B$961,$A5,'Budget vs Actual'!$A$2:$A$961,D$2)</f>
        <v>-40600</v>
      </c>
      <c r="E5" s="18"/>
      <c r="F5" s="19" t="str">
        <f>IFERROR(__xludf.DUMMYFUNCTION("""COMPUTED_VALUE"""),"Gurgaon")</f>
        <v>Gurgaon</v>
      </c>
      <c r="G5" s="18" t="str">
        <f t="shared" ref="G5:G6" si="2">IFS(C5&gt;B5,"Good Performance",D5&gt;C5,"Bad Performance")</f>
        <v>Good Performance</v>
      </c>
      <c r="H5" s="18" t="str">
        <f t="shared" si="1"/>
        <v>Good Performance</v>
      </c>
    </row>
    <row r="6">
      <c r="A6" s="7" t="str">
        <f>IFERROR(__xludf.DUMMYFUNCTION("""COMPUTED_VALUE"""),"Bhubaneswar")</f>
        <v>Bhubaneswar</v>
      </c>
      <c r="B6" s="18">
        <f>Sumifs('Budget vs Actual'!$H$2:$H$961,'Budget vs Actual'!$B$2:$B$961,$A6,'Budget vs Actual'!$A$2:$A$961,B$2)</f>
        <v>-433600</v>
      </c>
      <c r="C6" s="18">
        <f>Sumifs('Budget vs Actual'!$H$2:$H$961,'Budget vs Actual'!$B$2:$B$961,$A6,'Budget vs Actual'!$A$2:$A$961,C$2)</f>
        <v>-4280500</v>
      </c>
      <c r="D6" s="18">
        <f>Sumifs('Budget vs Actual'!$H$2:$H$961,'Budget vs Actual'!$B$2:$B$961,$A6,'Budget vs Actual'!$A$2:$A$961,D$2)</f>
        <v>-2830000</v>
      </c>
      <c r="E6" s="18"/>
      <c r="F6" s="19" t="str">
        <f>IFERROR(__xludf.DUMMYFUNCTION("""COMPUTED_VALUE"""),"Bhubaneswar")</f>
        <v>Bhubaneswar</v>
      </c>
      <c r="G6" s="18" t="str">
        <f t="shared" si="2"/>
        <v>Bad Performance</v>
      </c>
      <c r="H6" s="18" t="str">
        <f t="shared" si="1"/>
        <v>Good Performance</v>
      </c>
    </row>
    <row r="7">
      <c r="A7" s="6"/>
    </row>
  </sheetData>
  <mergeCells count="2">
    <mergeCell ref="A1:D1"/>
    <mergeCell ref="F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20" t="s">
        <v>35</v>
      </c>
    </row>
    <row r="2">
      <c r="A2" s="21" t="s">
        <v>36</v>
      </c>
      <c r="B2" s="22" t="s">
        <v>7</v>
      </c>
      <c r="C2" s="22" t="s">
        <v>25</v>
      </c>
      <c r="D2" s="22" t="s">
        <v>26</v>
      </c>
    </row>
    <row r="3">
      <c r="A3" s="23" t="s">
        <v>9</v>
      </c>
      <c r="B3" s="6">
        <f>COUNTIFS('Transaction data'!$Q$2:$Q$1921,$A3,'Transaction data'!$I$2:$I$1921,B$2)</f>
        <v>164</v>
      </c>
      <c r="C3" s="6">
        <f>COUNTIFS('Transaction data'!$Q$2:$Q$1921,$A3,'Transaction data'!$I$2:$I$1921,C$2)</f>
        <v>175</v>
      </c>
      <c r="D3" s="6">
        <f>COUNTIFS('Transaction data'!$Q$2:$Q$1921,$A3,'Transaction data'!$I$2:$I$1921,D$2)</f>
        <v>159</v>
      </c>
    </row>
    <row r="4">
      <c r="A4" s="23" t="s">
        <v>21</v>
      </c>
      <c r="B4" s="6">
        <f>COUNTIFS('Transaction data'!$Q$2:$Q$1921,$A4,'Transaction data'!$I$2:$I$1921,B$2)</f>
        <v>171</v>
      </c>
      <c r="C4" s="6">
        <f>COUNTIFS('Transaction data'!$Q$2:$Q$1921,$A4,'Transaction data'!$I$2:$I$1921,C$2)</f>
        <v>143</v>
      </c>
      <c r="D4" s="6">
        <f>COUNTIFS('Transaction data'!$Q$2:$Q$1921,$A4,'Transaction data'!$I$2:$I$1921,D$2)</f>
        <v>157</v>
      </c>
    </row>
    <row r="5">
      <c r="A5" s="23" t="s">
        <v>18</v>
      </c>
      <c r="B5" s="6">
        <f>COUNTIFS('Transaction data'!$S$2:$S$1921,$A5,'Transaction data'!$I$2:$I$1921,B$2)</f>
        <v>152</v>
      </c>
      <c r="C5" s="6">
        <f>COUNTIFS('Transaction data'!$S$2:$S$1921,$A5,'Transaction data'!$I$2:$I$1921,C$2)</f>
        <v>159</v>
      </c>
      <c r="D5" s="6">
        <f>COUNTIFS('Transaction data'!$S$2:$S$1921,$A5,'Transaction data'!$I$2:$I$1921,D$2)</f>
        <v>171</v>
      </c>
    </row>
    <row r="6">
      <c r="A6" s="23" t="s">
        <v>16</v>
      </c>
      <c r="B6" s="6">
        <f>COUNTIFS('Transaction data'!$S$2:$S$1921,$A6,'Transaction data'!$I$2:$I$1921,B$2)</f>
        <v>151</v>
      </c>
      <c r="C6" s="6">
        <f>COUNTIFS('Transaction data'!$S$2:$S$1921,$A6,'Transaction data'!$I$2:$I$1921,C$2)</f>
        <v>157</v>
      </c>
      <c r="D6" s="6">
        <f>COUNTIFS('Transaction data'!$S$2:$S$1921,$A6,'Transaction data'!$I$2:$I$1921,D$2)</f>
        <v>156</v>
      </c>
    </row>
  </sheetData>
  <mergeCells count="1">
    <mergeCell ref="A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3.75"/>
  </cols>
  <sheetData>
    <row r="1">
      <c r="A1" s="24" t="s">
        <v>1</v>
      </c>
      <c r="B1" s="24" t="s">
        <v>37</v>
      </c>
    </row>
    <row r="2">
      <c r="A2" s="25" t="s">
        <v>8</v>
      </c>
      <c r="B2" s="26" t="s">
        <v>38</v>
      </c>
    </row>
    <row r="3">
      <c r="A3" s="25" t="s">
        <v>22</v>
      </c>
      <c r="B3" s="26" t="s">
        <v>39</v>
      </c>
    </row>
    <row r="4">
      <c r="A4" s="26" t="s">
        <v>23</v>
      </c>
      <c r="B4" s="26" t="s">
        <v>40</v>
      </c>
    </row>
    <row r="5">
      <c r="A5" s="26" t="s">
        <v>24</v>
      </c>
      <c r="B5" s="26" t="s">
        <v>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88"/>
    <col customWidth="1" min="3" max="3" width="20.38"/>
    <col customWidth="1" min="11" max="11" width="13.25"/>
    <col customWidth="1" min="12" max="12" width="14.75"/>
    <col customWidth="1" min="13" max="14" width="13.38"/>
    <col customWidth="1" min="15" max="16" width="16.25"/>
    <col customWidth="1" min="19" max="19" width="14.75"/>
    <col customWidth="1" min="20" max="20" width="13.0"/>
  </cols>
  <sheetData>
    <row r="1">
      <c r="A1" s="27" t="s">
        <v>42</v>
      </c>
      <c r="B1" s="27" t="s">
        <v>43</v>
      </c>
      <c r="C1" s="27" t="s">
        <v>44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8" t="s">
        <v>45</v>
      </c>
      <c r="J1" s="2" t="s">
        <v>46</v>
      </c>
      <c r="K1" s="2" t="s">
        <v>47</v>
      </c>
      <c r="L1" s="2" t="s">
        <v>48</v>
      </c>
      <c r="M1" s="28" t="s">
        <v>49</v>
      </c>
      <c r="N1" s="2" t="s">
        <v>50</v>
      </c>
      <c r="O1" s="2" t="s">
        <v>51</v>
      </c>
      <c r="P1" s="2" t="s">
        <v>51</v>
      </c>
      <c r="Q1" s="28" t="s">
        <v>52</v>
      </c>
      <c r="R1" s="2" t="s">
        <v>53</v>
      </c>
      <c r="S1" s="28" t="s">
        <v>54</v>
      </c>
      <c r="T1" s="28" t="s">
        <v>55</v>
      </c>
      <c r="U1" s="29"/>
    </row>
    <row r="2">
      <c r="A2" s="23" t="s">
        <v>56</v>
      </c>
      <c r="B2" s="30" t="s">
        <v>57</v>
      </c>
      <c r="C2" s="31">
        <v>194100.0</v>
      </c>
      <c r="D2" s="6" t="str">
        <f>IFERROR(__xludf.DUMMYFUNCTION("Split(B2,""/"")")," february")</f>
        <v> february</v>
      </c>
      <c r="E2" s="6" t="str">
        <f>IFERROR(__xludf.DUMMYFUNCTION("""COMPUTED_VALUE"""),"Ahmedabad-")</f>
        <v>Ahmedabad-</v>
      </c>
      <c r="F2" s="6" t="str">
        <f>IFERROR(__xludf.DUMMYFUNCTION("""COMPUTED_VALUE"""),"West&amp;")</f>
        <v>West&amp;</v>
      </c>
      <c r="G2" s="6" t="str">
        <f>IFERROR(__xludf.DUMMYFUNCTION("""COMPUTED_VALUE"""),"Production")</f>
        <v>Production</v>
      </c>
      <c r="H2" s="6" t="str">
        <f>IFERROR(__xludf.DUMMYFUNCTION("""COMPUTED_VALUE"""),"Overhead costs")</f>
        <v>Overhead costs</v>
      </c>
      <c r="I2" s="6" t="str">
        <f t="shared" ref="I2:I1921" si="2">Proper(Trim(D2))</f>
        <v>February</v>
      </c>
      <c r="J2" s="6" t="str">
        <f t="shared" ref="J2:J1921" si="3">proper(Trim(E2))</f>
        <v>Ahmedabad-</v>
      </c>
      <c r="K2" s="6" t="str">
        <f t="shared" ref="K2:K1921" si="4">Substitute(J2,"&amp;","-",)</f>
        <v>Ahmedabad-</v>
      </c>
      <c r="L2" s="6" t="str">
        <f t="shared" ref="L2:L1921" si="5">Substitute(K2,"-",)</f>
        <v>Ahmedabad</v>
      </c>
      <c r="M2" s="6" t="str">
        <f t="shared" ref="M2:M1921" si="6">Substitute(L2,"^",)</f>
        <v>Ahmedabad</v>
      </c>
      <c r="N2" s="6" t="str">
        <f t="shared" ref="N2:N1921" si="7">Proper(Trim(F2))</f>
        <v>West&amp;</v>
      </c>
      <c r="O2" s="6" t="str">
        <f t="shared" ref="O2:O1921" si="8">Substitute(N2,"&amp;","-",)</f>
        <v>West-</v>
      </c>
      <c r="P2" s="6" t="str">
        <f t="shared" ref="P2:P1921" si="9">Substitute(O2,"-","^",)</f>
        <v>West^</v>
      </c>
      <c r="Q2" s="6" t="str">
        <f t="shared" ref="Q2:Q1921" si="10">Substitute(P2,"^",)</f>
        <v>West</v>
      </c>
      <c r="R2" s="6" t="str">
        <f>vlookup(M2,'City Head_Details'!$A$2:$B$5,2,0)</f>
        <v>Varun</v>
      </c>
      <c r="S2" s="6" t="str">
        <f t="shared" ref="S2:T2" si="1">Proper(trim(G2))</f>
        <v>Production</v>
      </c>
      <c r="T2" s="6" t="str">
        <f t="shared" si="1"/>
        <v>Overhead Costs</v>
      </c>
    </row>
    <row r="3">
      <c r="A3" s="23" t="s">
        <v>58</v>
      </c>
      <c r="B3" s="32" t="s">
        <v>59</v>
      </c>
      <c r="C3" s="31">
        <v>100200.0</v>
      </c>
      <c r="D3" s="6" t="str">
        <f>IFERROR(__xludf.DUMMYFUNCTION("Split(B3,""/"")"),"March")</f>
        <v>March</v>
      </c>
      <c r="E3" s="6" t="str">
        <f>IFERROR(__xludf.DUMMYFUNCTION("""COMPUTED_VALUE"""),"gurgaon&amp;")</f>
        <v>gurgaon&amp;</v>
      </c>
      <c r="F3" s="6" t="str">
        <f>IFERROR(__xludf.DUMMYFUNCTION("""COMPUTED_VALUE"""),"North-")</f>
        <v>North-</v>
      </c>
      <c r="G3" s="6" t="str">
        <f>IFERROR(__xludf.DUMMYFUNCTION("""COMPUTED_VALUE"""),"    production")</f>
        <v>    production</v>
      </c>
      <c r="H3" s="6" t="str">
        <f>IFERROR(__xludf.DUMMYFUNCTION("""COMPUTED_VALUE"""),"Insurance")</f>
        <v>Insurance</v>
      </c>
      <c r="I3" s="6" t="str">
        <f t="shared" si="2"/>
        <v>March</v>
      </c>
      <c r="J3" s="6" t="str">
        <f t="shared" si="3"/>
        <v>Gurgaon&amp;</v>
      </c>
      <c r="K3" s="6" t="str">
        <f t="shared" si="4"/>
        <v>Gurgaon-</v>
      </c>
      <c r="L3" s="6" t="str">
        <f t="shared" si="5"/>
        <v>Gurgaon</v>
      </c>
      <c r="M3" s="6" t="str">
        <f t="shared" si="6"/>
        <v>Gurgaon</v>
      </c>
      <c r="N3" s="6" t="str">
        <f t="shared" si="7"/>
        <v>North-</v>
      </c>
      <c r="O3" s="6" t="str">
        <f t="shared" si="8"/>
        <v>North-</v>
      </c>
      <c r="P3" s="6" t="str">
        <f t="shared" si="9"/>
        <v>North^</v>
      </c>
      <c r="Q3" s="6" t="str">
        <f t="shared" si="10"/>
        <v>North</v>
      </c>
      <c r="R3" s="6" t="str">
        <f>vlookup(M3,'City Head_Details'!$A$2:$B$5,2,0)</f>
        <v>Tarun</v>
      </c>
      <c r="S3" s="6" t="str">
        <f t="shared" ref="S3:T3" si="11">Proper(trim(G3))</f>
        <v>Production</v>
      </c>
      <c r="T3" s="6" t="str">
        <f t="shared" si="11"/>
        <v>Insurance</v>
      </c>
    </row>
    <row r="4">
      <c r="A4" s="23" t="s">
        <v>60</v>
      </c>
      <c r="B4" s="32" t="s">
        <v>61</v>
      </c>
      <c r="C4" s="31">
        <v>167400.0</v>
      </c>
      <c r="D4" s="6" t="str">
        <f>IFERROR(__xludf.DUMMYFUNCTION("Split(B4,""/"")"),"January")</f>
        <v>January</v>
      </c>
      <c r="E4" s="6" t="str">
        <f>IFERROR(__xludf.DUMMYFUNCTION("""COMPUTED_VALUE"""),"Bangalore&amp;")</f>
        <v>Bangalore&amp;</v>
      </c>
      <c r="F4" s="6" t="str">
        <f>IFERROR(__xludf.DUMMYFUNCTION("""COMPUTED_VALUE"""),"East-")</f>
        <v>East-</v>
      </c>
      <c r="G4" s="6" t="str">
        <f>IFERROR(__xludf.DUMMYFUNCTION("""COMPUTED_VALUE"""),"Materials")</f>
        <v>Materials</v>
      </c>
      <c r="H4" s="6" t="str">
        <f>IFERROR(__xludf.DUMMYFUNCTION("""COMPUTED_VALUE""")," rent")</f>
        <v> rent</v>
      </c>
      <c r="I4" s="6" t="str">
        <f t="shared" si="2"/>
        <v>January</v>
      </c>
      <c r="J4" s="6" t="str">
        <f t="shared" si="3"/>
        <v>Bangalore&amp;</v>
      </c>
      <c r="K4" s="6" t="str">
        <f t="shared" si="4"/>
        <v>Bangalore-</v>
      </c>
      <c r="L4" s="6" t="str">
        <f t="shared" si="5"/>
        <v>Bangalore</v>
      </c>
      <c r="M4" s="6" t="str">
        <f t="shared" si="6"/>
        <v>Bangalore</v>
      </c>
      <c r="N4" s="6" t="str">
        <f t="shared" si="7"/>
        <v>East-</v>
      </c>
      <c r="O4" s="6" t="str">
        <f t="shared" si="8"/>
        <v>East-</v>
      </c>
      <c r="P4" s="6" t="str">
        <f t="shared" si="9"/>
        <v>East^</v>
      </c>
      <c r="Q4" s="6" t="str">
        <f t="shared" si="10"/>
        <v>East</v>
      </c>
      <c r="R4" s="6" t="str">
        <f>vlookup(M4,'City Head_Details'!$A$2:$B$5,2,0)</f>
        <v>Arun</v>
      </c>
      <c r="S4" s="6" t="str">
        <f t="shared" ref="S4:T4" si="12">Proper(trim(G4))</f>
        <v>Materials</v>
      </c>
      <c r="T4" s="6" t="str">
        <f t="shared" si="12"/>
        <v>Rent</v>
      </c>
    </row>
    <row r="5">
      <c r="A5" s="23" t="s">
        <v>62</v>
      </c>
      <c r="B5" s="32" t="s">
        <v>63</v>
      </c>
      <c r="C5" s="31">
        <v>109500.0</v>
      </c>
      <c r="D5" s="6" t="str">
        <f>IFERROR(__xludf.DUMMYFUNCTION("Split(B5,""/"")"),"January")</f>
        <v>January</v>
      </c>
      <c r="E5" s="6" t="str">
        <f>IFERROR(__xludf.DUMMYFUNCTION("""COMPUTED_VALUE"""),"Bangalore")</f>
        <v>Bangalore</v>
      </c>
      <c r="F5" s="6" t="str">
        <f>IFERROR(__xludf.DUMMYFUNCTION("""COMPUTED_VALUE"""),"North")</f>
        <v>North</v>
      </c>
      <c r="G5" s="6" t="str">
        <f>IFERROR(__xludf.DUMMYFUNCTION("""COMPUTED_VALUE"""),"Materials")</f>
        <v>Materials</v>
      </c>
      <c r="H5" s="6" t="str">
        <f>IFERROR(__xludf.DUMMYFUNCTION("""COMPUTED_VALUE"""),"Insurance")</f>
        <v>Insurance</v>
      </c>
      <c r="I5" s="6" t="str">
        <f t="shared" si="2"/>
        <v>January</v>
      </c>
      <c r="J5" s="6" t="str">
        <f t="shared" si="3"/>
        <v>Bangalore</v>
      </c>
      <c r="K5" s="6" t="str">
        <f t="shared" si="4"/>
        <v>Bangalore</v>
      </c>
      <c r="L5" s="6" t="str">
        <f t="shared" si="5"/>
        <v>Bangalore</v>
      </c>
      <c r="M5" s="6" t="str">
        <f t="shared" si="6"/>
        <v>Bangalore</v>
      </c>
      <c r="N5" s="6" t="str">
        <f t="shared" si="7"/>
        <v>North</v>
      </c>
      <c r="O5" s="6" t="str">
        <f t="shared" si="8"/>
        <v>North</v>
      </c>
      <c r="P5" s="6" t="str">
        <f t="shared" si="9"/>
        <v>North</v>
      </c>
      <c r="Q5" s="6" t="str">
        <f t="shared" si="10"/>
        <v>North</v>
      </c>
      <c r="R5" s="6" t="str">
        <f>vlookup(M5,'City Head_Details'!$A$2:$B$5,2,0)</f>
        <v>Arun</v>
      </c>
      <c r="S5" s="6" t="str">
        <f t="shared" ref="S5:T5" si="13">Proper(trim(G5))</f>
        <v>Materials</v>
      </c>
      <c r="T5" s="6" t="str">
        <f t="shared" si="13"/>
        <v>Insurance</v>
      </c>
    </row>
    <row r="6">
      <c r="A6" s="23" t="s">
        <v>64</v>
      </c>
      <c r="B6" s="32" t="s">
        <v>65</v>
      </c>
      <c r="C6" s="31">
        <v>145100.0</v>
      </c>
      <c r="D6" s="6" t="str">
        <f>IFERROR(__xludf.DUMMYFUNCTION("Split(B6,""/"")"),"February")</f>
        <v>February</v>
      </c>
      <c r="E6" s="6" t="str">
        <f>IFERROR(__xludf.DUMMYFUNCTION("""COMPUTED_VALUE"""),"Ahmedabad")</f>
        <v>Ahmedabad</v>
      </c>
      <c r="F6" s="6" t="str">
        <f>IFERROR(__xludf.DUMMYFUNCTION("""COMPUTED_VALUE"""),"    North")</f>
        <v>    North</v>
      </c>
      <c r="G6" s="6" t="str">
        <f>IFERROR(__xludf.DUMMYFUNCTION("""COMPUTED_VALUE"""),"Maitenance")</f>
        <v>Maitenance</v>
      </c>
      <c r="H6" s="6" t="str">
        <f>IFERROR(__xludf.DUMMYFUNCTION("""COMPUTED_VALUE"""),"Labour Cost")</f>
        <v>Labour Cost</v>
      </c>
      <c r="I6" s="6" t="str">
        <f t="shared" si="2"/>
        <v>February</v>
      </c>
      <c r="J6" s="6" t="str">
        <f t="shared" si="3"/>
        <v>Ahmedabad</v>
      </c>
      <c r="K6" s="6" t="str">
        <f t="shared" si="4"/>
        <v>Ahmedabad</v>
      </c>
      <c r="L6" s="6" t="str">
        <f t="shared" si="5"/>
        <v>Ahmedabad</v>
      </c>
      <c r="M6" s="6" t="str">
        <f t="shared" si="6"/>
        <v>Ahmedabad</v>
      </c>
      <c r="N6" s="6" t="str">
        <f t="shared" si="7"/>
        <v>North</v>
      </c>
      <c r="O6" s="6" t="str">
        <f t="shared" si="8"/>
        <v>North</v>
      </c>
      <c r="P6" s="6" t="str">
        <f t="shared" si="9"/>
        <v>North</v>
      </c>
      <c r="Q6" s="6" t="str">
        <f t="shared" si="10"/>
        <v>North</v>
      </c>
      <c r="R6" s="6" t="str">
        <f>vlookup(M6,'City Head_Details'!$A$2:$B$5,2,0)</f>
        <v>Varun</v>
      </c>
      <c r="S6" s="6" t="str">
        <f t="shared" ref="S6:T6" si="14">Proper(trim(G6))</f>
        <v>Maitenance</v>
      </c>
      <c r="T6" s="6" t="str">
        <f t="shared" si="14"/>
        <v>Labour Cost</v>
      </c>
    </row>
    <row r="7">
      <c r="A7" s="23" t="s">
        <v>66</v>
      </c>
      <c r="B7" s="32" t="s">
        <v>67</v>
      </c>
      <c r="C7" s="31">
        <v>143100.0</v>
      </c>
      <c r="D7" s="6" t="str">
        <f>IFERROR(__xludf.DUMMYFUNCTION("Split(B7,""/"")"),"March")</f>
        <v>March</v>
      </c>
      <c r="E7" s="6" t="str">
        <f>IFERROR(__xludf.DUMMYFUNCTION("""COMPUTED_VALUE"""),"Bangalore")</f>
        <v>Bangalore</v>
      </c>
      <c r="F7" s="6" t="str">
        <f>IFERROR(__xludf.DUMMYFUNCTION("""COMPUTED_VALUE"""),"West")</f>
        <v>West</v>
      </c>
      <c r="G7" s="6" t="str">
        <f>IFERROR(__xludf.DUMMYFUNCTION("""COMPUTED_VALUE"""),"Maitenance")</f>
        <v>Maitenance</v>
      </c>
      <c r="H7" s="6" t="str">
        <f>IFERROR(__xludf.DUMMYFUNCTION("""COMPUTED_VALUE"""),"Overhead costs")</f>
        <v>Overhead costs</v>
      </c>
      <c r="I7" s="6" t="str">
        <f t="shared" si="2"/>
        <v>March</v>
      </c>
      <c r="J7" s="6" t="str">
        <f t="shared" si="3"/>
        <v>Bangalore</v>
      </c>
      <c r="K7" s="6" t="str">
        <f t="shared" si="4"/>
        <v>Bangalore</v>
      </c>
      <c r="L7" s="6" t="str">
        <f t="shared" si="5"/>
        <v>Bangalore</v>
      </c>
      <c r="M7" s="6" t="str">
        <f t="shared" si="6"/>
        <v>Bangalore</v>
      </c>
      <c r="N7" s="6" t="str">
        <f t="shared" si="7"/>
        <v>West</v>
      </c>
      <c r="O7" s="6" t="str">
        <f t="shared" si="8"/>
        <v>West</v>
      </c>
      <c r="P7" s="6" t="str">
        <f t="shared" si="9"/>
        <v>West</v>
      </c>
      <c r="Q7" s="6" t="str">
        <f t="shared" si="10"/>
        <v>West</v>
      </c>
      <c r="R7" s="6" t="str">
        <f>vlookup(M7,'City Head_Details'!$A$2:$B$5,2,0)</f>
        <v>Arun</v>
      </c>
      <c r="S7" s="6" t="str">
        <f t="shared" ref="S7:T7" si="15">Proper(trim(G7))</f>
        <v>Maitenance</v>
      </c>
      <c r="T7" s="6" t="str">
        <f t="shared" si="15"/>
        <v>Overhead Costs</v>
      </c>
    </row>
    <row r="8">
      <c r="A8" s="23" t="s">
        <v>68</v>
      </c>
      <c r="B8" s="32" t="s">
        <v>69</v>
      </c>
      <c r="C8" s="31">
        <v>152400.0</v>
      </c>
      <c r="D8" s="6" t="str">
        <f>IFERROR(__xludf.DUMMYFUNCTION("Split(B8,""/"")"),"January")</f>
        <v>January</v>
      </c>
      <c r="E8" s="6" t="str">
        <f>IFERROR(__xludf.DUMMYFUNCTION("""COMPUTED_VALUE"""),"Bangalore")</f>
        <v>Bangalore</v>
      </c>
      <c r="F8" s="6" t="str">
        <f>IFERROR(__xludf.DUMMYFUNCTION("""COMPUTED_VALUE"""),"North^")</f>
        <v>North^</v>
      </c>
      <c r="G8" s="6" t="str">
        <f>IFERROR(__xludf.DUMMYFUNCTION("""COMPUTED_VALUE""")," Materials")</f>
        <v> Materials</v>
      </c>
      <c r="H8" s="6" t="str">
        <f>IFERROR(__xludf.DUMMYFUNCTION("""COMPUTED_VALUE"""),"Labour Cost")</f>
        <v>Labour Cost</v>
      </c>
      <c r="I8" s="6" t="str">
        <f t="shared" si="2"/>
        <v>January</v>
      </c>
      <c r="J8" s="6" t="str">
        <f t="shared" si="3"/>
        <v>Bangalore</v>
      </c>
      <c r="K8" s="6" t="str">
        <f t="shared" si="4"/>
        <v>Bangalore</v>
      </c>
      <c r="L8" s="6" t="str">
        <f t="shared" si="5"/>
        <v>Bangalore</v>
      </c>
      <c r="M8" s="6" t="str">
        <f t="shared" si="6"/>
        <v>Bangalore</v>
      </c>
      <c r="N8" s="6" t="str">
        <f t="shared" si="7"/>
        <v>North^</v>
      </c>
      <c r="O8" s="6" t="str">
        <f t="shared" si="8"/>
        <v>North^</v>
      </c>
      <c r="P8" s="6" t="str">
        <f t="shared" si="9"/>
        <v>North^</v>
      </c>
      <c r="Q8" s="6" t="str">
        <f t="shared" si="10"/>
        <v>North</v>
      </c>
      <c r="R8" s="6" t="str">
        <f>vlookup(M8,'City Head_Details'!$A$2:$B$5,2,0)</f>
        <v>Arun</v>
      </c>
      <c r="S8" s="6" t="str">
        <f t="shared" ref="S8:T8" si="16">Proper(trim(G8))</f>
        <v>Materials</v>
      </c>
      <c r="T8" s="6" t="str">
        <f t="shared" si="16"/>
        <v>Labour Cost</v>
      </c>
    </row>
    <row r="9">
      <c r="A9" s="23" t="s">
        <v>70</v>
      </c>
      <c r="B9" s="32" t="s">
        <v>71</v>
      </c>
      <c r="C9" s="31">
        <v>157000.0</v>
      </c>
      <c r="D9" s="6" t="str">
        <f>IFERROR(__xludf.DUMMYFUNCTION("Split(B9,""/"")"),"January")</f>
        <v>January</v>
      </c>
      <c r="E9" s="6" t="str">
        <f>IFERROR(__xludf.DUMMYFUNCTION("""COMPUTED_VALUE"""),"Bangalore")</f>
        <v>Bangalore</v>
      </c>
      <c r="F9" s="6" t="str">
        <f>IFERROR(__xludf.DUMMYFUNCTION("""COMPUTED_VALUE"""),"north^")</f>
        <v>north^</v>
      </c>
      <c r="G9" s="6" t="str">
        <f>IFERROR(__xludf.DUMMYFUNCTION("""COMPUTED_VALUE"""),"Materials")</f>
        <v>Materials</v>
      </c>
      <c r="H9" s="6" t="str">
        <f>IFERROR(__xludf.DUMMYFUNCTION("""COMPUTED_VALUE"""),"Rent")</f>
        <v>Rent</v>
      </c>
      <c r="I9" s="6" t="str">
        <f t="shared" si="2"/>
        <v>January</v>
      </c>
      <c r="J9" s="6" t="str">
        <f t="shared" si="3"/>
        <v>Bangalore</v>
      </c>
      <c r="K9" s="6" t="str">
        <f t="shared" si="4"/>
        <v>Bangalore</v>
      </c>
      <c r="L9" s="6" t="str">
        <f t="shared" si="5"/>
        <v>Bangalore</v>
      </c>
      <c r="M9" s="6" t="str">
        <f t="shared" si="6"/>
        <v>Bangalore</v>
      </c>
      <c r="N9" s="6" t="str">
        <f t="shared" si="7"/>
        <v>North^</v>
      </c>
      <c r="O9" s="6" t="str">
        <f t="shared" si="8"/>
        <v>North^</v>
      </c>
      <c r="P9" s="6" t="str">
        <f t="shared" si="9"/>
        <v>North^</v>
      </c>
      <c r="Q9" s="6" t="str">
        <f t="shared" si="10"/>
        <v>North</v>
      </c>
      <c r="R9" s="6" t="str">
        <f>vlookup(M9,'City Head_Details'!$A$2:$B$5,2,0)</f>
        <v>Arun</v>
      </c>
      <c r="S9" s="6" t="str">
        <f t="shared" ref="S9:T9" si="17">Proper(trim(G9))</f>
        <v>Materials</v>
      </c>
      <c r="T9" s="6" t="str">
        <f t="shared" si="17"/>
        <v>Rent</v>
      </c>
    </row>
    <row r="10">
      <c r="A10" s="23" t="s">
        <v>72</v>
      </c>
      <c r="B10" s="32" t="s">
        <v>73</v>
      </c>
      <c r="C10" s="31">
        <v>106900.0</v>
      </c>
      <c r="D10" s="6" t="str">
        <f>IFERROR(__xludf.DUMMYFUNCTION("Split(B10,""/"")"),"January")</f>
        <v>January</v>
      </c>
      <c r="E10" s="6" t="str">
        <f>IFERROR(__xludf.DUMMYFUNCTION("""COMPUTED_VALUE"""),"Bangalore")</f>
        <v>Bangalore</v>
      </c>
      <c r="F10" s="6" t="str">
        <f>IFERROR(__xludf.DUMMYFUNCTION("""COMPUTED_VALUE"""),"North^")</f>
        <v>North^</v>
      </c>
      <c r="G10" s="6" t="str">
        <f>IFERROR(__xludf.DUMMYFUNCTION("""COMPUTED_VALUE"""),"Materials")</f>
        <v>Materials</v>
      </c>
      <c r="H10" s="6" t="str">
        <f>IFERROR(__xludf.DUMMYFUNCTION("""COMPUTED_VALUE"""),"Overhead costs")</f>
        <v>Overhead costs</v>
      </c>
      <c r="I10" s="6" t="str">
        <f t="shared" si="2"/>
        <v>January</v>
      </c>
      <c r="J10" s="6" t="str">
        <f t="shared" si="3"/>
        <v>Bangalore</v>
      </c>
      <c r="K10" s="6" t="str">
        <f t="shared" si="4"/>
        <v>Bangalore</v>
      </c>
      <c r="L10" s="6" t="str">
        <f t="shared" si="5"/>
        <v>Bangalore</v>
      </c>
      <c r="M10" s="6" t="str">
        <f t="shared" si="6"/>
        <v>Bangalore</v>
      </c>
      <c r="N10" s="6" t="str">
        <f t="shared" si="7"/>
        <v>North^</v>
      </c>
      <c r="O10" s="6" t="str">
        <f t="shared" si="8"/>
        <v>North^</v>
      </c>
      <c r="P10" s="6" t="str">
        <f t="shared" si="9"/>
        <v>North^</v>
      </c>
      <c r="Q10" s="6" t="str">
        <f t="shared" si="10"/>
        <v>North</v>
      </c>
      <c r="R10" s="6" t="str">
        <f>vlookup(M10,'City Head_Details'!$A$2:$B$5,2,0)</f>
        <v>Arun</v>
      </c>
      <c r="S10" s="6" t="str">
        <f t="shared" ref="S10:T10" si="18">Proper(trim(G10))</f>
        <v>Materials</v>
      </c>
      <c r="T10" s="6" t="str">
        <f t="shared" si="18"/>
        <v>Overhead Costs</v>
      </c>
    </row>
    <row r="11">
      <c r="A11" s="23" t="s">
        <v>74</v>
      </c>
      <c r="B11" s="32" t="s">
        <v>75</v>
      </c>
      <c r="C11" s="31">
        <v>161300.0</v>
      </c>
      <c r="D11" s="6" t="str">
        <f>IFERROR(__xludf.DUMMYFUNCTION("Split(B11,""/"")"),"January")</f>
        <v>January</v>
      </c>
      <c r="E11" s="6" t="str">
        <f>IFERROR(__xludf.DUMMYFUNCTION("""COMPUTED_VALUE"""),"Bangalore")</f>
        <v>Bangalore</v>
      </c>
      <c r="F11" s="6" t="str">
        <f>IFERROR(__xludf.DUMMYFUNCTION("""COMPUTED_VALUE"""),"North^")</f>
        <v>North^</v>
      </c>
      <c r="G11" s="6" t="str">
        <f>IFERROR(__xludf.DUMMYFUNCTION("""COMPUTED_VALUE"""),"    Materials")</f>
        <v>    Materials</v>
      </c>
      <c r="H11" s="6" t="str">
        <f>IFERROR(__xludf.DUMMYFUNCTION("""COMPUTED_VALUE"""),"Insurance")</f>
        <v>Insurance</v>
      </c>
      <c r="I11" s="6" t="str">
        <f t="shared" si="2"/>
        <v>January</v>
      </c>
      <c r="J11" s="6" t="str">
        <f t="shared" si="3"/>
        <v>Bangalore</v>
      </c>
      <c r="K11" s="6" t="str">
        <f t="shared" si="4"/>
        <v>Bangalore</v>
      </c>
      <c r="L11" s="6" t="str">
        <f t="shared" si="5"/>
        <v>Bangalore</v>
      </c>
      <c r="M11" s="6" t="str">
        <f t="shared" si="6"/>
        <v>Bangalore</v>
      </c>
      <c r="N11" s="6" t="str">
        <f t="shared" si="7"/>
        <v>North^</v>
      </c>
      <c r="O11" s="6" t="str">
        <f t="shared" si="8"/>
        <v>North^</v>
      </c>
      <c r="P11" s="6" t="str">
        <f t="shared" si="9"/>
        <v>North^</v>
      </c>
      <c r="Q11" s="6" t="str">
        <f t="shared" si="10"/>
        <v>North</v>
      </c>
      <c r="R11" s="6" t="str">
        <f>vlookup(M11,'City Head_Details'!$A$2:$B$5,2,0)</f>
        <v>Arun</v>
      </c>
      <c r="S11" s="6" t="str">
        <f t="shared" ref="S11:T11" si="19">Proper(trim(G11))</f>
        <v>Materials</v>
      </c>
      <c r="T11" s="6" t="str">
        <f t="shared" si="19"/>
        <v>Insurance</v>
      </c>
    </row>
    <row r="12">
      <c r="A12" s="23" t="s">
        <v>76</v>
      </c>
      <c r="B12" s="32" t="s">
        <v>77</v>
      </c>
      <c r="C12" s="31">
        <v>121600.0</v>
      </c>
      <c r="D12" s="6" t="str">
        <f>IFERROR(__xludf.DUMMYFUNCTION("Split(B12,""/"")"),"January")</f>
        <v>January</v>
      </c>
      <c r="E12" s="6" t="str">
        <f>IFERROR(__xludf.DUMMYFUNCTION("""COMPUTED_VALUE"""),"Bangalore")</f>
        <v>Bangalore</v>
      </c>
      <c r="F12" s="6" t="str">
        <f>IFERROR(__xludf.DUMMYFUNCTION("""COMPUTED_VALUE"""),"North")</f>
        <v>North</v>
      </c>
      <c r="G12" s="6" t="str">
        <f>IFERROR(__xludf.DUMMYFUNCTION("""COMPUTED_VALUE"""),"Maitenance")</f>
        <v>Maitenance</v>
      </c>
      <c r="H12" s="6" t="str">
        <f>IFERROR(__xludf.DUMMYFUNCTION("""COMPUTED_VALUE"""),"Material Cost")</f>
        <v>Material Cost</v>
      </c>
      <c r="I12" s="6" t="str">
        <f t="shared" si="2"/>
        <v>January</v>
      </c>
      <c r="J12" s="6" t="str">
        <f t="shared" si="3"/>
        <v>Bangalore</v>
      </c>
      <c r="K12" s="6" t="str">
        <f t="shared" si="4"/>
        <v>Bangalore</v>
      </c>
      <c r="L12" s="6" t="str">
        <f t="shared" si="5"/>
        <v>Bangalore</v>
      </c>
      <c r="M12" s="6" t="str">
        <f t="shared" si="6"/>
        <v>Bangalore</v>
      </c>
      <c r="N12" s="6" t="str">
        <f t="shared" si="7"/>
        <v>North</v>
      </c>
      <c r="O12" s="6" t="str">
        <f t="shared" si="8"/>
        <v>North</v>
      </c>
      <c r="P12" s="6" t="str">
        <f t="shared" si="9"/>
        <v>North</v>
      </c>
      <c r="Q12" s="6" t="str">
        <f t="shared" si="10"/>
        <v>North</v>
      </c>
      <c r="R12" s="6" t="str">
        <f>vlookup(M12,'City Head_Details'!$A$2:$B$5,2,0)</f>
        <v>Arun</v>
      </c>
      <c r="S12" s="6" t="str">
        <f t="shared" ref="S12:T12" si="20">Proper(trim(G12))</f>
        <v>Maitenance</v>
      </c>
      <c r="T12" s="6" t="str">
        <f t="shared" si="20"/>
        <v>Material Cost</v>
      </c>
    </row>
    <row r="13">
      <c r="A13" s="23" t="s">
        <v>78</v>
      </c>
      <c r="B13" s="32" t="s">
        <v>79</v>
      </c>
      <c r="C13" s="31">
        <v>143000.0</v>
      </c>
      <c r="D13" s="6" t="str">
        <f>IFERROR(__xludf.DUMMYFUNCTION("Split(B13,""/"")"),"January")</f>
        <v>January</v>
      </c>
      <c r="E13" s="6" t="str">
        <f>IFERROR(__xludf.DUMMYFUNCTION("""COMPUTED_VALUE"""),"Bangalore")</f>
        <v>Bangalore</v>
      </c>
      <c r="F13" s="6" t="str">
        <f>IFERROR(__xludf.DUMMYFUNCTION("""COMPUTED_VALUE"""),"North")</f>
        <v>North</v>
      </c>
      <c r="G13" s="6" t="str">
        <f>IFERROR(__xludf.DUMMYFUNCTION("""COMPUTED_VALUE"""),"Maitenance")</f>
        <v>Maitenance</v>
      </c>
      <c r="H13" s="6" t="str">
        <f>IFERROR(__xludf.DUMMYFUNCTION("""COMPUTED_VALUE"""),"Labour Cost")</f>
        <v>Labour Cost</v>
      </c>
      <c r="I13" s="6" t="str">
        <f t="shared" si="2"/>
        <v>January</v>
      </c>
      <c r="J13" s="6" t="str">
        <f t="shared" si="3"/>
        <v>Bangalore</v>
      </c>
      <c r="K13" s="6" t="str">
        <f t="shared" si="4"/>
        <v>Bangalore</v>
      </c>
      <c r="L13" s="6" t="str">
        <f t="shared" si="5"/>
        <v>Bangalore</v>
      </c>
      <c r="M13" s="6" t="str">
        <f t="shared" si="6"/>
        <v>Bangalore</v>
      </c>
      <c r="N13" s="6" t="str">
        <f t="shared" si="7"/>
        <v>North</v>
      </c>
      <c r="O13" s="6" t="str">
        <f t="shared" si="8"/>
        <v>North</v>
      </c>
      <c r="P13" s="6" t="str">
        <f t="shared" si="9"/>
        <v>North</v>
      </c>
      <c r="Q13" s="6" t="str">
        <f t="shared" si="10"/>
        <v>North</v>
      </c>
      <c r="R13" s="6" t="str">
        <f>vlookup(M13,'City Head_Details'!$A$2:$B$5,2,0)</f>
        <v>Arun</v>
      </c>
      <c r="S13" s="6" t="str">
        <f t="shared" ref="S13:T13" si="21">Proper(trim(G13))</f>
        <v>Maitenance</v>
      </c>
      <c r="T13" s="6" t="str">
        <f t="shared" si="21"/>
        <v>Labour Cost</v>
      </c>
    </row>
    <row r="14">
      <c r="A14" s="23" t="s">
        <v>80</v>
      </c>
      <c r="B14" s="32" t="s">
        <v>81</v>
      </c>
      <c r="C14" s="31">
        <v>145900.0</v>
      </c>
      <c r="D14" s="6" t="str">
        <f>IFERROR(__xludf.DUMMYFUNCTION("Split(B14,""/"")"),"February")</f>
        <v>February</v>
      </c>
      <c r="E14" s="6" t="str">
        <f>IFERROR(__xludf.DUMMYFUNCTION("""COMPUTED_VALUE"""),"Ahmedabad")</f>
        <v>Ahmedabad</v>
      </c>
      <c r="F14" s="6" t="str">
        <f>IFERROR(__xludf.DUMMYFUNCTION("""COMPUTED_VALUE"""),"East-")</f>
        <v>East-</v>
      </c>
      <c r="G14" s="6" t="str">
        <f>IFERROR(__xludf.DUMMYFUNCTION("""COMPUTED_VALUE"""),"Production")</f>
        <v>Production</v>
      </c>
      <c r="H14" s="6" t="str">
        <f>IFERROR(__xludf.DUMMYFUNCTION("""COMPUTED_VALUE"""),"Rent")</f>
        <v>Rent</v>
      </c>
      <c r="I14" s="6" t="str">
        <f t="shared" si="2"/>
        <v>February</v>
      </c>
      <c r="J14" s="6" t="str">
        <f t="shared" si="3"/>
        <v>Ahmedabad</v>
      </c>
      <c r="K14" s="6" t="str">
        <f t="shared" si="4"/>
        <v>Ahmedabad</v>
      </c>
      <c r="L14" s="6" t="str">
        <f t="shared" si="5"/>
        <v>Ahmedabad</v>
      </c>
      <c r="M14" s="6" t="str">
        <f t="shared" si="6"/>
        <v>Ahmedabad</v>
      </c>
      <c r="N14" s="6" t="str">
        <f t="shared" si="7"/>
        <v>East-</v>
      </c>
      <c r="O14" s="6" t="str">
        <f t="shared" si="8"/>
        <v>East-</v>
      </c>
      <c r="P14" s="6" t="str">
        <f t="shared" si="9"/>
        <v>East^</v>
      </c>
      <c r="Q14" s="6" t="str">
        <f t="shared" si="10"/>
        <v>East</v>
      </c>
      <c r="R14" s="6" t="str">
        <f>vlookup(M14,'City Head_Details'!$A$2:$B$5,2,0)</f>
        <v>Varun</v>
      </c>
      <c r="S14" s="6" t="str">
        <f t="shared" ref="S14:T14" si="22">Proper(trim(G14))</f>
        <v>Production</v>
      </c>
      <c r="T14" s="6" t="str">
        <f t="shared" si="22"/>
        <v>Rent</v>
      </c>
    </row>
    <row r="15">
      <c r="A15" s="23" t="s">
        <v>82</v>
      </c>
      <c r="B15" s="32" t="s">
        <v>83</v>
      </c>
      <c r="C15" s="31">
        <v>191000.0</v>
      </c>
      <c r="D15" s="6" t="str">
        <f>IFERROR(__xludf.DUMMYFUNCTION("Split(B15,""/"")"),"February")</f>
        <v>February</v>
      </c>
      <c r="E15" s="6" t="str">
        <f>IFERROR(__xludf.DUMMYFUNCTION("""COMPUTED_VALUE"""),"Bhubaneswar-")</f>
        <v>Bhubaneswar-</v>
      </c>
      <c r="F15" s="6" t="str">
        <f>IFERROR(__xludf.DUMMYFUNCTION("""COMPUTED_VALUE"""),"East")</f>
        <v>East</v>
      </c>
      <c r="G15" s="6" t="str">
        <f>IFERROR(__xludf.DUMMYFUNCTION("""COMPUTED_VALUE"""),"Production")</f>
        <v>Production</v>
      </c>
      <c r="H15" s="6" t="str">
        <f>IFERROR(__xludf.DUMMYFUNCTION("""COMPUTED_VALUE"""),"Overhead costs")</f>
        <v>Overhead costs</v>
      </c>
      <c r="I15" s="6" t="str">
        <f t="shared" si="2"/>
        <v>February</v>
      </c>
      <c r="J15" s="6" t="str">
        <f t="shared" si="3"/>
        <v>Bhubaneswar-</v>
      </c>
      <c r="K15" s="6" t="str">
        <f t="shared" si="4"/>
        <v>Bhubaneswar-</v>
      </c>
      <c r="L15" s="6" t="str">
        <f t="shared" si="5"/>
        <v>Bhubaneswar</v>
      </c>
      <c r="M15" s="6" t="str">
        <f t="shared" si="6"/>
        <v>Bhubaneswar</v>
      </c>
      <c r="N15" s="6" t="str">
        <f t="shared" si="7"/>
        <v>East</v>
      </c>
      <c r="O15" s="6" t="str">
        <f t="shared" si="8"/>
        <v>East</v>
      </c>
      <c r="P15" s="6" t="str">
        <f t="shared" si="9"/>
        <v>East</v>
      </c>
      <c r="Q15" s="6" t="str">
        <f t="shared" si="10"/>
        <v>East</v>
      </c>
      <c r="R15" s="6" t="str">
        <f>vlookup(M15,'City Head_Details'!$A$2:$B$5,2,0)</f>
        <v>Karuna</v>
      </c>
      <c r="S15" s="6" t="str">
        <f t="shared" ref="S15:T15" si="23">Proper(trim(G15))</f>
        <v>Production</v>
      </c>
      <c r="T15" s="6" t="str">
        <f t="shared" si="23"/>
        <v>Overhead Costs</v>
      </c>
    </row>
    <row r="16">
      <c r="A16" s="23" t="s">
        <v>84</v>
      </c>
      <c r="B16" s="32" t="s">
        <v>85</v>
      </c>
      <c r="C16" s="31">
        <v>192100.0</v>
      </c>
      <c r="D16" s="6" t="str">
        <f>IFERROR(__xludf.DUMMYFUNCTION("Split(B16,""/"")"),"March")</f>
        <v>March</v>
      </c>
      <c r="E16" s="6" t="str">
        <f>IFERROR(__xludf.DUMMYFUNCTION("""COMPUTED_VALUE"""),"bangalore-")</f>
        <v>bangalore-</v>
      </c>
      <c r="F16" s="6" t="str">
        <f>IFERROR(__xludf.DUMMYFUNCTION("""COMPUTED_VALUE"""),"West")</f>
        <v>West</v>
      </c>
      <c r="G16" s="6" t="str">
        <f>IFERROR(__xludf.DUMMYFUNCTION("""COMPUTED_VALUE"""),"assembly")</f>
        <v>assembly</v>
      </c>
      <c r="H16" s="6" t="str">
        <f>IFERROR(__xludf.DUMMYFUNCTION("""COMPUTED_VALUE"""),"Insurance")</f>
        <v>Insurance</v>
      </c>
      <c r="I16" s="6" t="str">
        <f t="shared" si="2"/>
        <v>March</v>
      </c>
      <c r="J16" s="6" t="str">
        <f t="shared" si="3"/>
        <v>Bangalore-</v>
      </c>
      <c r="K16" s="6" t="str">
        <f t="shared" si="4"/>
        <v>Bangalore-</v>
      </c>
      <c r="L16" s="6" t="str">
        <f t="shared" si="5"/>
        <v>Bangalore</v>
      </c>
      <c r="M16" s="6" t="str">
        <f t="shared" si="6"/>
        <v>Bangalore</v>
      </c>
      <c r="N16" s="6" t="str">
        <f t="shared" si="7"/>
        <v>West</v>
      </c>
      <c r="O16" s="6" t="str">
        <f t="shared" si="8"/>
        <v>West</v>
      </c>
      <c r="P16" s="6" t="str">
        <f t="shared" si="9"/>
        <v>West</v>
      </c>
      <c r="Q16" s="6" t="str">
        <f t="shared" si="10"/>
        <v>West</v>
      </c>
      <c r="R16" s="6" t="str">
        <f>vlookup(M16,'City Head_Details'!$A$2:$B$5,2,0)</f>
        <v>Arun</v>
      </c>
      <c r="S16" s="6" t="str">
        <f t="shared" ref="S16:T16" si="24">Proper(trim(G16))</f>
        <v>Assembly</v>
      </c>
      <c r="T16" s="6" t="str">
        <f t="shared" si="24"/>
        <v>Insurance</v>
      </c>
    </row>
    <row r="17">
      <c r="A17" s="23" t="s">
        <v>86</v>
      </c>
      <c r="B17" s="32" t="s">
        <v>87</v>
      </c>
      <c r="C17" s="31">
        <v>130000.0</v>
      </c>
      <c r="D17" s="6" t="str">
        <f>IFERROR(__xludf.DUMMYFUNCTION("Split(B17,""/"")"),"January")</f>
        <v>January</v>
      </c>
      <c r="E17" s="6" t="str">
        <f>IFERROR(__xludf.DUMMYFUNCTION("""COMPUTED_VALUE"""),"Bhubaneswar")</f>
        <v>Bhubaneswar</v>
      </c>
      <c r="F17" s="6" t="str">
        <f>IFERROR(__xludf.DUMMYFUNCTION("""COMPUTED_VALUE"""),"South")</f>
        <v>South</v>
      </c>
      <c r="G17" s="6" t="str">
        <f>IFERROR(__xludf.DUMMYFUNCTION("""COMPUTED_VALUE"""),"Production")</f>
        <v>Production</v>
      </c>
      <c r="H17" s="6" t="str">
        <f>IFERROR(__xludf.DUMMYFUNCTION("""COMPUTED_VALUE"""),"Insurance")</f>
        <v>Insurance</v>
      </c>
      <c r="I17" s="6" t="str">
        <f t="shared" si="2"/>
        <v>January</v>
      </c>
      <c r="J17" s="6" t="str">
        <f t="shared" si="3"/>
        <v>Bhubaneswar</v>
      </c>
      <c r="K17" s="6" t="str">
        <f t="shared" si="4"/>
        <v>Bhubaneswar</v>
      </c>
      <c r="L17" s="6" t="str">
        <f t="shared" si="5"/>
        <v>Bhubaneswar</v>
      </c>
      <c r="M17" s="6" t="str">
        <f t="shared" si="6"/>
        <v>Bhubaneswar</v>
      </c>
      <c r="N17" s="6" t="str">
        <f t="shared" si="7"/>
        <v>South</v>
      </c>
      <c r="O17" s="6" t="str">
        <f t="shared" si="8"/>
        <v>South</v>
      </c>
      <c r="P17" s="6" t="str">
        <f t="shared" si="9"/>
        <v>South</v>
      </c>
      <c r="Q17" s="6" t="str">
        <f t="shared" si="10"/>
        <v>South</v>
      </c>
      <c r="R17" s="6" t="str">
        <f>vlookup(M17,'City Head_Details'!$A$2:$B$5,2,0)</f>
        <v>Karuna</v>
      </c>
      <c r="S17" s="6" t="str">
        <f t="shared" ref="S17:T17" si="25">Proper(trim(G17))</f>
        <v>Production</v>
      </c>
      <c r="T17" s="6" t="str">
        <f t="shared" si="25"/>
        <v>Insurance</v>
      </c>
    </row>
    <row r="18">
      <c r="A18" s="23" t="s">
        <v>88</v>
      </c>
      <c r="B18" s="32" t="s">
        <v>89</v>
      </c>
      <c r="C18" s="31">
        <v>106600.0</v>
      </c>
      <c r="D18" s="6" t="str">
        <f>IFERROR(__xludf.DUMMYFUNCTION("Split(B18,""/"")"),"March")</f>
        <v>March</v>
      </c>
      <c r="E18" s="6" t="str">
        <f>IFERROR(__xludf.DUMMYFUNCTION("""COMPUTED_VALUE"""),"Bhubaneswar")</f>
        <v>Bhubaneswar</v>
      </c>
      <c r="F18" s="6" t="str">
        <f>IFERROR(__xludf.DUMMYFUNCTION("""COMPUTED_VALUE"""),"west")</f>
        <v>west</v>
      </c>
      <c r="G18" s="6" t="str">
        <f>IFERROR(__xludf.DUMMYFUNCTION("""COMPUTED_VALUE"""),"Maitenance")</f>
        <v>Maitenance</v>
      </c>
      <c r="H18" s="6" t="str">
        <f>IFERROR(__xludf.DUMMYFUNCTION("""COMPUTED_VALUE"""),"Insurance")</f>
        <v>Insurance</v>
      </c>
      <c r="I18" s="6" t="str">
        <f t="shared" si="2"/>
        <v>March</v>
      </c>
      <c r="J18" s="6" t="str">
        <f t="shared" si="3"/>
        <v>Bhubaneswar</v>
      </c>
      <c r="K18" s="6" t="str">
        <f t="shared" si="4"/>
        <v>Bhubaneswar</v>
      </c>
      <c r="L18" s="6" t="str">
        <f t="shared" si="5"/>
        <v>Bhubaneswar</v>
      </c>
      <c r="M18" s="6" t="str">
        <f t="shared" si="6"/>
        <v>Bhubaneswar</v>
      </c>
      <c r="N18" s="6" t="str">
        <f t="shared" si="7"/>
        <v>West</v>
      </c>
      <c r="O18" s="6" t="str">
        <f t="shared" si="8"/>
        <v>West</v>
      </c>
      <c r="P18" s="6" t="str">
        <f t="shared" si="9"/>
        <v>West</v>
      </c>
      <c r="Q18" s="6" t="str">
        <f t="shared" si="10"/>
        <v>West</v>
      </c>
      <c r="R18" s="6" t="str">
        <f>vlookup(M18,'City Head_Details'!$A$2:$B$5,2,0)</f>
        <v>Karuna</v>
      </c>
      <c r="S18" s="6" t="str">
        <f t="shared" ref="S18:T18" si="26">Proper(trim(G18))</f>
        <v>Maitenance</v>
      </c>
      <c r="T18" s="6" t="str">
        <f t="shared" si="26"/>
        <v>Insurance</v>
      </c>
    </row>
    <row r="19">
      <c r="A19" s="23" t="s">
        <v>90</v>
      </c>
      <c r="B19" s="32" t="s">
        <v>91</v>
      </c>
      <c r="C19" s="31">
        <v>93200.0</v>
      </c>
      <c r="D19" s="6" t="str">
        <f>IFERROR(__xludf.DUMMYFUNCTION("Split(B19,""/"")"),"March")</f>
        <v>March</v>
      </c>
      <c r="E19" s="6" t="str">
        <f>IFERROR(__xludf.DUMMYFUNCTION("""COMPUTED_VALUE"""),"  gurgaon")</f>
        <v>  gurgaon</v>
      </c>
      <c r="F19" s="6" t="str">
        <f>IFERROR(__xludf.DUMMYFUNCTION("""COMPUTED_VALUE"""),"South")</f>
        <v>South</v>
      </c>
      <c r="G19" s="6" t="str">
        <f>IFERROR(__xludf.DUMMYFUNCTION("""COMPUTED_VALUE"""),"Maitenance")</f>
        <v>Maitenance</v>
      </c>
      <c r="H19" s="6" t="str">
        <f>IFERROR(__xludf.DUMMYFUNCTION("""COMPUTED_VALUE"""),"Rent")</f>
        <v>Rent</v>
      </c>
      <c r="I19" s="6" t="str">
        <f t="shared" si="2"/>
        <v>March</v>
      </c>
      <c r="J19" s="6" t="str">
        <f t="shared" si="3"/>
        <v>Gurgaon</v>
      </c>
      <c r="K19" s="6" t="str">
        <f t="shared" si="4"/>
        <v>Gurgaon</v>
      </c>
      <c r="L19" s="6" t="str">
        <f t="shared" si="5"/>
        <v>Gurgaon</v>
      </c>
      <c r="M19" s="6" t="str">
        <f t="shared" si="6"/>
        <v>Gurgaon</v>
      </c>
      <c r="N19" s="6" t="str">
        <f t="shared" si="7"/>
        <v>South</v>
      </c>
      <c r="O19" s="6" t="str">
        <f t="shared" si="8"/>
        <v>South</v>
      </c>
      <c r="P19" s="6" t="str">
        <f t="shared" si="9"/>
        <v>South</v>
      </c>
      <c r="Q19" s="6" t="str">
        <f t="shared" si="10"/>
        <v>South</v>
      </c>
      <c r="R19" s="6" t="str">
        <f>vlookup(M19,'City Head_Details'!$A$2:$B$5,2,0)</f>
        <v>Tarun</v>
      </c>
      <c r="S19" s="6" t="str">
        <f t="shared" ref="S19:T19" si="27">Proper(trim(G19))</f>
        <v>Maitenance</v>
      </c>
      <c r="T19" s="6" t="str">
        <f t="shared" si="27"/>
        <v>Rent</v>
      </c>
    </row>
    <row r="20">
      <c r="A20" s="23" t="s">
        <v>92</v>
      </c>
      <c r="B20" s="32" t="s">
        <v>93</v>
      </c>
      <c r="C20" s="31">
        <v>193300.0</v>
      </c>
      <c r="D20" s="6" t="str">
        <f>IFERROR(__xludf.DUMMYFUNCTION("Split(B20,""/"")"),"February")</f>
        <v>February</v>
      </c>
      <c r="E20" s="6" t="str">
        <f>IFERROR(__xludf.DUMMYFUNCTION("""COMPUTED_VALUE"""),"Bhubaneswar")</f>
        <v>Bhubaneswar</v>
      </c>
      <c r="F20" s="6" t="str">
        <f>IFERROR(__xludf.DUMMYFUNCTION("""COMPUTED_VALUE"""),"North")</f>
        <v>North</v>
      </c>
      <c r="G20" s="6" t="str">
        <f>IFERROR(__xludf.DUMMYFUNCTION("""COMPUTED_VALUE"""),"Maitenance")</f>
        <v>Maitenance</v>
      </c>
      <c r="H20" s="6" t="str">
        <f>IFERROR(__xludf.DUMMYFUNCTION("""COMPUTED_VALUE"""),"Labour Cost")</f>
        <v>Labour Cost</v>
      </c>
      <c r="I20" s="6" t="str">
        <f t="shared" si="2"/>
        <v>February</v>
      </c>
      <c r="J20" s="6" t="str">
        <f t="shared" si="3"/>
        <v>Bhubaneswar</v>
      </c>
      <c r="K20" s="6" t="str">
        <f t="shared" si="4"/>
        <v>Bhubaneswar</v>
      </c>
      <c r="L20" s="6" t="str">
        <f t="shared" si="5"/>
        <v>Bhubaneswar</v>
      </c>
      <c r="M20" s="6" t="str">
        <f t="shared" si="6"/>
        <v>Bhubaneswar</v>
      </c>
      <c r="N20" s="6" t="str">
        <f t="shared" si="7"/>
        <v>North</v>
      </c>
      <c r="O20" s="6" t="str">
        <f t="shared" si="8"/>
        <v>North</v>
      </c>
      <c r="P20" s="6" t="str">
        <f t="shared" si="9"/>
        <v>North</v>
      </c>
      <c r="Q20" s="6" t="str">
        <f t="shared" si="10"/>
        <v>North</v>
      </c>
      <c r="R20" s="6" t="str">
        <f>vlookup(M20,'City Head_Details'!$A$2:$B$5,2,0)</f>
        <v>Karuna</v>
      </c>
      <c r="S20" s="6" t="str">
        <f t="shared" ref="S20:T20" si="28">Proper(trim(G20))</f>
        <v>Maitenance</v>
      </c>
      <c r="T20" s="6" t="str">
        <f t="shared" si="28"/>
        <v>Labour Cost</v>
      </c>
    </row>
    <row r="21">
      <c r="A21" s="23" t="s">
        <v>94</v>
      </c>
      <c r="B21" s="32" t="s">
        <v>95</v>
      </c>
      <c r="C21" s="31">
        <v>168500.0</v>
      </c>
      <c r="D21" s="6" t="str">
        <f>IFERROR(__xludf.DUMMYFUNCTION("Split(B21,""/"")"),"January")</f>
        <v>January</v>
      </c>
      <c r="E21" s="6" t="str">
        <f>IFERROR(__xludf.DUMMYFUNCTION("""COMPUTED_VALUE"""),"Bangalore")</f>
        <v>Bangalore</v>
      </c>
      <c r="F21" s="6" t="str">
        <f>IFERROR(__xludf.DUMMYFUNCTION("""COMPUTED_VALUE"""),"North")</f>
        <v>North</v>
      </c>
      <c r="G21" s="6" t="str">
        <f>IFERROR(__xludf.DUMMYFUNCTION("""COMPUTED_VALUE"""),"Assembly")</f>
        <v>Assembly</v>
      </c>
      <c r="H21" s="6" t="str">
        <f>IFERROR(__xludf.DUMMYFUNCTION("""COMPUTED_VALUE"""),"Insurance")</f>
        <v>Insurance</v>
      </c>
      <c r="I21" s="6" t="str">
        <f t="shared" si="2"/>
        <v>January</v>
      </c>
      <c r="J21" s="6" t="str">
        <f t="shared" si="3"/>
        <v>Bangalore</v>
      </c>
      <c r="K21" s="6" t="str">
        <f t="shared" si="4"/>
        <v>Bangalore</v>
      </c>
      <c r="L21" s="6" t="str">
        <f t="shared" si="5"/>
        <v>Bangalore</v>
      </c>
      <c r="M21" s="6" t="str">
        <f t="shared" si="6"/>
        <v>Bangalore</v>
      </c>
      <c r="N21" s="6" t="str">
        <f t="shared" si="7"/>
        <v>North</v>
      </c>
      <c r="O21" s="6" t="str">
        <f t="shared" si="8"/>
        <v>North</v>
      </c>
      <c r="P21" s="6" t="str">
        <f t="shared" si="9"/>
        <v>North</v>
      </c>
      <c r="Q21" s="6" t="str">
        <f t="shared" si="10"/>
        <v>North</v>
      </c>
      <c r="R21" s="6" t="str">
        <f>vlookup(M21,'City Head_Details'!$A$2:$B$5,2,0)</f>
        <v>Arun</v>
      </c>
      <c r="S21" s="6" t="str">
        <f t="shared" ref="S21:T21" si="29">Proper(trim(G21))</f>
        <v>Assembly</v>
      </c>
      <c r="T21" s="6" t="str">
        <f t="shared" si="29"/>
        <v>Insurance</v>
      </c>
    </row>
    <row r="22">
      <c r="A22" s="23" t="s">
        <v>96</v>
      </c>
      <c r="B22" s="32" t="s">
        <v>97</v>
      </c>
      <c r="C22" s="31">
        <v>98600.0</v>
      </c>
      <c r="D22" s="6" t="str">
        <f>IFERROR(__xludf.DUMMYFUNCTION("Split(B22,""/"")"),"January")</f>
        <v>January</v>
      </c>
      <c r="E22" s="6" t="str">
        <f>IFERROR(__xludf.DUMMYFUNCTION("""COMPUTED_VALUE"""),"Bangalore&amp;")</f>
        <v>Bangalore&amp;</v>
      </c>
      <c r="F22" s="6" t="str">
        <f>IFERROR(__xludf.DUMMYFUNCTION("""COMPUTED_VALUE"""),"South")</f>
        <v>South</v>
      </c>
      <c r="G22" s="6" t="str">
        <f>IFERROR(__xludf.DUMMYFUNCTION("""COMPUTED_VALUE"""),"Production")</f>
        <v>Production</v>
      </c>
      <c r="H22" s="6" t="str">
        <f>IFERROR(__xludf.DUMMYFUNCTION("""COMPUTED_VALUE"""),"Material Cost")</f>
        <v>Material Cost</v>
      </c>
      <c r="I22" s="6" t="str">
        <f t="shared" si="2"/>
        <v>January</v>
      </c>
      <c r="J22" s="6" t="str">
        <f t="shared" si="3"/>
        <v>Bangalore&amp;</v>
      </c>
      <c r="K22" s="6" t="str">
        <f t="shared" si="4"/>
        <v>Bangalore-</v>
      </c>
      <c r="L22" s="6" t="str">
        <f t="shared" si="5"/>
        <v>Bangalore</v>
      </c>
      <c r="M22" s="6" t="str">
        <f t="shared" si="6"/>
        <v>Bangalore</v>
      </c>
      <c r="N22" s="6" t="str">
        <f t="shared" si="7"/>
        <v>South</v>
      </c>
      <c r="O22" s="6" t="str">
        <f t="shared" si="8"/>
        <v>South</v>
      </c>
      <c r="P22" s="6" t="str">
        <f t="shared" si="9"/>
        <v>South</v>
      </c>
      <c r="Q22" s="6" t="str">
        <f t="shared" si="10"/>
        <v>South</v>
      </c>
      <c r="R22" s="6" t="str">
        <f>vlookup(M22,'City Head_Details'!$A$2:$B$5,2,0)</f>
        <v>Arun</v>
      </c>
      <c r="S22" s="6" t="str">
        <f t="shared" ref="S22:T22" si="30">Proper(trim(G22))</f>
        <v>Production</v>
      </c>
      <c r="T22" s="6" t="str">
        <f t="shared" si="30"/>
        <v>Material Cost</v>
      </c>
    </row>
    <row r="23">
      <c r="A23" s="23" t="s">
        <v>98</v>
      </c>
      <c r="B23" s="32" t="s">
        <v>99</v>
      </c>
      <c r="C23" s="31">
        <v>187800.0</v>
      </c>
      <c r="D23" s="6" t="str">
        <f>IFERROR(__xludf.DUMMYFUNCTION("Split(B23,""/"")"),"January")</f>
        <v>January</v>
      </c>
      <c r="E23" s="6" t="str">
        <f>IFERROR(__xludf.DUMMYFUNCTION("""COMPUTED_VALUE"""),"Bangalore&amp;")</f>
        <v>Bangalore&amp;</v>
      </c>
      <c r="F23" s="6" t="str">
        <f>IFERROR(__xludf.DUMMYFUNCTION("""COMPUTED_VALUE"""),"South")</f>
        <v>South</v>
      </c>
      <c r="G23" s="6" t="str">
        <f>IFERROR(__xludf.DUMMYFUNCTION("""COMPUTED_VALUE"""),"Production")</f>
        <v>Production</v>
      </c>
      <c r="H23" s="6" t="str">
        <f>IFERROR(__xludf.DUMMYFUNCTION("""COMPUTED_VALUE"""),"Labour Cost")</f>
        <v>Labour Cost</v>
      </c>
      <c r="I23" s="6" t="str">
        <f t="shared" si="2"/>
        <v>January</v>
      </c>
      <c r="J23" s="6" t="str">
        <f t="shared" si="3"/>
        <v>Bangalore&amp;</v>
      </c>
      <c r="K23" s="6" t="str">
        <f t="shared" si="4"/>
        <v>Bangalore-</v>
      </c>
      <c r="L23" s="6" t="str">
        <f t="shared" si="5"/>
        <v>Bangalore</v>
      </c>
      <c r="M23" s="6" t="str">
        <f t="shared" si="6"/>
        <v>Bangalore</v>
      </c>
      <c r="N23" s="6" t="str">
        <f t="shared" si="7"/>
        <v>South</v>
      </c>
      <c r="O23" s="6" t="str">
        <f t="shared" si="8"/>
        <v>South</v>
      </c>
      <c r="P23" s="6" t="str">
        <f t="shared" si="9"/>
        <v>South</v>
      </c>
      <c r="Q23" s="6" t="str">
        <f t="shared" si="10"/>
        <v>South</v>
      </c>
      <c r="R23" s="6" t="str">
        <f>vlookup(M23,'City Head_Details'!$A$2:$B$5,2,0)</f>
        <v>Arun</v>
      </c>
      <c r="S23" s="6" t="str">
        <f t="shared" ref="S23:T23" si="31">Proper(trim(G23))</f>
        <v>Production</v>
      </c>
      <c r="T23" s="6" t="str">
        <f t="shared" si="31"/>
        <v>Labour Cost</v>
      </c>
    </row>
    <row r="24">
      <c r="A24" s="23" t="s">
        <v>100</v>
      </c>
      <c r="B24" s="32" t="s">
        <v>101</v>
      </c>
      <c r="C24" s="31">
        <v>93500.0</v>
      </c>
      <c r="D24" s="6" t="str">
        <f>IFERROR(__xludf.DUMMYFUNCTION("Split(B24,""/"")"),"January")</f>
        <v>January</v>
      </c>
      <c r="E24" s="6" t="str">
        <f>IFERROR(__xludf.DUMMYFUNCTION("""COMPUTED_VALUE"""),"Bangalore")</f>
        <v>Bangalore</v>
      </c>
      <c r="F24" s="6" t="str">
        <f>IFERROR(__xludf.DUMMYFUNCTION("""COMPUTED_VALUE"""),"South")</f>
        <v>South</v>
      </c>
      <c r="G24" s="6" t="str">
        <f>IFERROR(__xludf.DUMMYFUNCTION("""COMPUTED_VALUE"""),"Production")</f>
        <v>Production</v>
      </c>
      <c r="H24" s="6" t="str">
        <f>IFERROR(__xludf.DUMMYFUNCTION("""COMPUTED_VALUE"""),"Rent")</f>
        <v>Rent</v>
      </c>
      <c r="I24" s="6" t="str">
        <f t="shared" si="2"/>
        <v>January</v>
      </c>
      <c r="J24" s="6" t="str">
        <f t="shared" si="3"/>
        <v>Bangalore</v>
      </c>
      <c r="K24" s="6" t="str">
        <f t="shared" si="4"/>
        <v>Bangalore</v>
      </c>
      <c r="L24" s="6" t="str">
        <f t="shared" si="5"/>
        <v>Bangalore</v>
      </c>
      <c r="M24" s="6" t="str">
        <f t="shared" si="6"/>
        <v>Bangalore</v>
      </c>
      <c r="N24" s="6" t="str">
        <f t="shared" si="7"/>
        <v>South</v>
      </c>
      <c r="O24" s="6" t="str">
        <f t="shared" si="8"/>
        <v>South</v>
      </c>
      <c r="P24" s="6" t="str">
        <f t="shared" si="9"/>
        <v>South</v>
      </c>
      <c r="Q24" s="6" t="str">
        <f t="shared" si="10"/>
        <v>South</v>
      </c>
      <c r="R24" s="6" t="str">
        <f>vlookup(M24,'City Head_Details'!$A$2:$B$5,2,0)</f>
        <v>Arun</v>
      </c>
      <c r="S24" s="6" t="str">
        <f t="shared" ref="S24:T24" si="32">Proper(trim(G24))</f>
        <v>Production</v>
      </c>
      <c r="T24" s="6" t="str">
        <f t="shared" si="32"/>
        <v>Rent</v>
      </c>
    </row>
    <row r="25">
      <c r="A25" s="23" t="s">
        <v>102</v>
      </c>
      <c r="B25" s="32" t="s">
        <v>103</v>
      </c>
      <c r="C25" s="31">
        <v>150600.0</v>
      </c>
      <c r="D25" s="6" t="str">
        <f>IFERROR(__xludf.DUMMYFUNCTION("Split(B25,""/"")"),"January")</f>
        <v>January</v>
      </c>
      <c r="E25" s="6" t="str">
        <f>IFERROR(__xludf.DUMMYFUNCTION("""COMPUTED_VALUE"""),"Bangalore")</f>
        <v>Bangalore</v>
      </c>
      <c r="F25" s="6" t="str">
        <f>IFERROR(__xludf.DUMMYFUNCTION("""COMPUTED_VALUE"""),"South")</f>
        <v>South</v>
      </c>
      <c r="G25" s="6" t="str">
        <f>IFERROR(__xludf.DUMMYFUNCTION("""COMPUTED_VALUE"""),"Production")</f>
        <v>Production</v>
      </c>
      <c r="H25" s="6" t="str">
        <f>IFERROR(__xludf.DUMMYFUNCTION("""COMPUTED_VALUE"""),"Overhead costs")</f>
        <v>Overhead costs</v>
      </c>
      <c r="I25" s="6" t="str">
        <f t="shared" si="2"/>
        <v>January</v>
      </c>
      <c r="J25" s="6" t="str">
        <f t="shared" si="3"/>
        <v>Bangalore</v>
      </c>
      <c r="K25" s="6" t="str">
        <f t="shared" si="4"/>
        <v>Bangalore</v>
      </c>
      <c r="L25" s="6" t="str">
        <f t="shared" si="5"/>
        <v>Bangalore</v>
      </c>
      <c r="M25" s="6" t="str">
        <f t="shared" si="6"/>
        <v>Bangalore</v>
      </c>
      <c r="N25" s="6" t="str">
        <f t="shared" si="7"/>
        <v>South</v>
      </c>
      <c r="O25" s="6" t="str">
        <f t="shared" si="8"/>
        <v>South</v>
      </c>
      <c r="P25" s="6" t="str">
        <f t="shared" si="9"/>
        <v>South</v>
      </c>
      <c r="Q25" s="6" t="str">
        <f t="shared" si="10"/>
        <v>South</v>
      </c>
      <c r="R25" s="6" t="str">
        <f>vlookup(M25,'City Head_Details'!$A$2:$B$5,2,0)</f>
        <v>Arun</v>
      </c>
      <c r="S25" s="6" t="str">
        <f t="shared" ref="S25:T25" si="33">Proper(trim(G25))</f>
        <v>Production</v>
      </c>
      <c r="T25" s="6" t="str">
        <f t="shared" si="33"/>
        <v>Overhead Costs</v>
      </c>
    </row>
    <row r="26">
      <c r="A26" s="23" t="s">
        <v>104</v>
      </c>
      <c r="B26" s="32" t="s">
        <v>105</v>
      </c>
      <c r="C26" s="31">
        <v>106700.0</v>
      </c>
      <c r="D26" s="6" t="str">
        <f>IFERROR(__xludf.DUMMYFUNCTION("Split(B26,""/"")"),"January")</f>
        <v>January</v>
      </c>
      <c r="E26" s="6" t="str">
        <f>IFERROR(__xludf.DUMMYFUNCTION("""COMPUTED_VALUE"""),"Bangalore")</f>
        <v>Bangalore</v>
      </c>
      <c r="F26" s="6" t="str">
        <f>IFERROR(__xludf.DUMMYFUNCTION("""COMPUTED_VALUE"""),"South")</f>
        <v>South</v>
      </c>
      <c r="G26" s="6" t="str">
        <f>IFERROR(__xludf.DUMMYFUNCTION("""COMPUTED_VALUE"""),"Production")</f>
        <v>Production</v>
      </c>
      <c r="H26" s="6" t="str">
        <f>IFERROR(__xludf.DUMMYFUNCTION("""COMPUTED_VALUE"""),"Insurance")</f>
        <v>Insurance</v>
      </c>
      <c r="I26" s="6" t="str">
        <f t="shared" si="2"/>
        <v>January</v>
      </c>
      <c r="J26" s="6" t="str">
        <f t="shared" si="3"/>
        <v>Bangalore</v>
      </c>
      <c r="K26" s="6" t="str">
        <f t="shared" si="4"/>
        <v>Bangalore</v>
      </c>
      <c r="L26" s="6" t="str">
        <f t="shared" si="5"/>
        <v>Bangalore</v>
      </c>
      <c r="M26" s="6" t="str">
        <f t="shared" si="6"/>
        <v>Bangalore</v>
      </c>
      <c r="N26" s="6" t="str">
        <f t="shared" si="7"/>
        <v>South</v>
      </c>
      <c r="O26" s="6" t="str">
        <f t="shared" si="8"/>
        <v>South</v>
      </c>
      <c r="P26" s="6" t="str">
        <f t="shared" si="9"/>
        <v>South</v>
      </c>
      <c r="Q26" s="6" t="str">
        <f t="shared" si="10"/>
        <v>South</v>
      </c>
      <c r="R26" s="6" t="str">
        <f>vlookup(M26,'City Head_Details'!$A$2:$B$5,2,0)</f>
        <v>Arun</v>
      </c>
      <c r="S26" s="6" t="str">
        <f t="shared" ref="S26:T26" si="34">Proper(trim(G26))</f>
        <v>Production</v>
      </c>
      <c r="T26" s="6" t="str">
        <f t="shared" si="34"/>
        <v>Insurance</v>
      </c>
    </row>
    <row r="27">
      <c r="A27" s="23" t="s">
        <v>106</v>
      </c>
      <c r="B27" s="32" t="s">
        <v>107</v>
      </c>
      <c r="C27" s="31">
        <v>161100.0</v>
      </c>
      <c r="D27" s="6" t="str">
        <f>IFERROR(__xludf.DUMMYFUNCTION("Split(B27,""/"")"),"January")</f>
        <v>January</v>
      </c>
      <c r="E27" s="6" t="str">
        <f>IFERROR(__xludf.DUMMYFUNCTION("""COMPUTED_VALUE"""),"Ahmedabad")</f>
        <v>Ahmedabad</v>
      </c>
      <c r="F27" s="6" t="str">
        <f>IFERROR(__xludf.DUMMYFUNCTION("""COMPUTED_VALUE"""),"East")</f>
        <v>East</v>
      </c>
      <c r="G27" s="6" t="str">
        <f>IFERROR(__xludf.DUMMYFUNCTION("""COMPUTED_VALUE"""),"Materials")</f>
        <v>Materials</v>
      </c>
      <c r="H27" s="6" t="str">
        <f>IFERROR(__xludf.DUMMYFUNCTION("""COMPUTED_VALUE"""),"Insurance")</f>
        <v>Insurance</v>
      </c>
      <c r="I27" s="6" t="str">
        <f t="shared" si="2"/>
        <v>January</v>
      </c>
      <c r="J27" s="6" t="str">
        <f t="shared" si="3"/>
        <v>Ahmedabad</v>
      </c>
      <c r="K27" s="6" t="str">
        <f t="shared" si="4"/>
        <v>Ahmedabad</v>
      </c>
      <c r="L27" s="6" t="str">
        <f t="shared" si="5"/>
        <v>Ahmedabad</v>
      </c>
      <c r="M27" s="6" t="str">
        <f t="shared" si="6"/>
        <v>Ahmedabad</v>
      </c>
      <c r="N27" s="6" t="str">
        <f t="shared" si="7"/>
        <v>East</v>
      </c>
      <c r="O27" s="6" t="str">
        <f t="shared" si="8"/>
        <v>East</v>
      </c>
      <c r="P27" s="6" t="str">
        <f t="shared" si="9"/>
        <v>East</v>
      </c>
      <c r="Q27" s="6" t="str">
        <f t="shared" si="10"/>
        <v>East</v>
      </c>
      <c r="R27" s="6" t="str">
        <f>vlookup(M27,'City Head_Details'!$A$2:$B$5,2,0)</f>
        <v>Varun</v>
      </c>
      <c r="S27" s="6" t="str">
        <f t="shared" ref="S27:T27" si="35">Proper(trim(G27))</f>
        <v>Materials</v>
      </c>
      <c r="T27" s="6" t="str">
        <f t="shared" si="35"/>
        <v>Insurance</v>
      </c>
    </row>
    <row r="28">
      <c r="A28" s="23" t="s">
        <v>108</v>
      </c>
      <c r="B28" s="32" t="s">
        <v>109</v>
      </c>
      <c r="C28" s="31">
        <v>176100.0</v>
      </c>
      <c r="D28" s="6" t="str">
        <f>IFERROR(__xludf.DUMMYFUNCTION("Split(B28,""/"")"),"February")</f>
        <v>February</v>
      </c>
      <c r="E28" s="6" t="str">
        <f>IFERROR(__xludf.DUMMYFUNCTION("""COMPUTED_VALUE"""),"Bhubaneswar")</f>
        <v>Bhubaneswar</v>
      </c>
      <c r="F28" s="6" t="str">
        <f>IFERROR(__xludf.DUMMYFUNCTION("""COMPUTED_VALUE"""),"West")</f>
        <v>West</v>
      </c>
      <c r="G28" s="6" t="str">
        <f>IFERROR(__xludf.DUMMYFUNCTION("""COMPUTED_VALUE"""),"Production")</f>
        <v>Production</v>
      </c>
      <c r="H28" s="6" t="str">
        <f>IFERROR(__xludf.DUMMYFUNCTION("""COMPUTED_VALUE"""),"Material Cost")</f>
        <v>Material Cost</v>
      </c>
      <c r="I28" s="6" t="str">
        <f t="shared" si="2"/>
        <v>February</v>
      </c>
      <c r="J28" s="6" t="str">
        <f t="shared" si="3"/>
        <v>Bhubaneswar</v>
      </c>
      <c r="K28" s="6" t="str">
        <f t="shared" si="4"/>
        <v>Bhubaneswar</v>
      </c>
      <c r="L28" s="6" t="str">
        <f t="shared" si="5"/>
        <v>Bhubaneswar</v>
      </c>
      <c r="M28" s="6" t="str">
        <f t="shared" si="6"/>
        <v>Bhubaneswar</v>
      </c>
      <c r="N28" s="6" t="str">
        <f t="shared" si="7"/>
        <v>West</v>
      </c>
      <c r="O28" s="6" t="str">
        <f t="shared" si="8"/>
        <v>West</v>
      </c>
      <c r="P28" s="6" t="str">
        <f t="shared" si="9"/>
        <v>West</v>
      </c>
      <c r="Q28" s="6" t="str">
        <f t="shared" si="10"/>
        <v>West</v>
      </c>
      <c r="R28" s="6" t="str">
        <f>vlookup(M28,'City Head_Details'!$A$2:$B$5,2,0)</f>
        <v>Karuna</v>
      </c>
      <c r="S28" s="6" t="str">
        <f t="shared" ref="S28:T28" si="36">Proper(trim(G28))</f>
        <v>Production</v>
      </c>
      <c r="T28" s="6" t="str">
        <f t="shared" si="36"/>
        <v>Material Cost</v>
      </c>
    </row>
    <row r="29">
      <c r="A29" s="23" t="s">
        <v>110</v>
      </c>
      <c r="B29" s="32" t="s">
        <v>111</v>
      </c>
      <c r="C29" s="31">
        <v>138900.0</v>
      </c>
      <c r="D29" s="6" t="str">
        <f>IFERROR(__xludf.DUMMYFUNCTION("Split(B29,""/"")"),"January")</f>
        <v>January</v>
      </c>
      <c r="E29" s="6" t="str">
        <f>IFERROR(__xludf.DUMMYFUNCTION("""COMPUTED_VALUE"""),"Ahmedabad")</f>
        <v>Ahmedabad</v>
      </c>
      <c r="F29" s="6" t="str">
        <f>IFERROR(__xludf.DUMMYFUNCTION("""COMPUTED_VALUE"""),"East")</f>
        <v>East</v>
      </c>
      <c r="G29" s="6" t="str">
        <f>IFERROR(__xludf.DUMMYFUNCTION("""COMPUTED_VALUE"""),"Assembly")</f>
        <v>Assembly</v>
      </c>
      <c r="H29" s="6" t="str">
        <f>IFERROR(__xludf.DUMMYFUNCTION("""COMPUTED_VALUE"""),"Insurance")</f>
        <v>Insurance</v>
      </c>
      <c r="I29" s="6" t="str">
        <f t="shared" si="2"/>
        <v>January</v>
      </c>
      <c r="J29" s="6" t="str">
        <f t="shared" si="3"/>
        <v>Ahmedabad</v>
      </c>
      <c r="K29" s="6" t="str">
        <f t="shared" si="4"/>
        <v>Ahmedabad</v>
      </c>
      <c r="L29" s="6" t="str">
        <f t="shared" si="5"/>
        <v>Ahmedabad</v>
      </c>
      <c r="M29" s="6" t="str">
        <f t="shared" si="6"/>
        <v>Ahmedabad</v>
      </c>
      <c r="N29" s="6" t="str">
        <f t="shared" si="7"/>
        <v>East</v>
      </c>
      <c r="O29" s="6" t="str">
        <f t="shared" si="8"/>
        <v>East</v>
      </c>
      <c r="P29" s="6" t="str">
        <f t="shared" si="9"/>
        <v>East</v>
      </c>
      <c r="Q29" s="6" t="str">
        <f t="shared" si="10"/>
        <v>East</v>
      </c>
      <c r="R29" s="6" t="str">
        <f>vlookup(M29,'City Head_Details'!$A$2:$B$5,2,0)</f>
        <v>Varun</v>
      </c>
      <c r="S29" s="6" t="str">
        <f t="shared" ref="S29:T29" si="37">Proper(trim(G29))</f>
        <v>Assembly</v>
      </c>
      <c r="T29" s="6" t="str">
        <f t="shared" si="37"/>
        <v>Insurance</v>
      </c>
    </row>
    <row r="30">
      <c r="A30" s="23" t="s">
        <v>112</v>
      </c>
      <c r="B30" s="32" t="s">
        <v>113</v>
      </c>
      <c r="C30" s="31">
        <v>118000.0</v>
      </c>
      <c r="D30" s="6" t="str">
        <f>IFERROR(__xludf.DUMMYFUNCTION("Split(B30,""/"")"),"March")</f>
        <v>March</v>
      </c>
      <c r="E30" s="6" t="str">
        <f>IFERROR(__xludf.DUMMYFUNCTION("""COMPUTED_VALUE"""),"Bangalore-")</f>
        <v>Bangalore-</v>
      </c>
      <c r="F30" s="6" t="str">
        <f>IFERROR(__xludf.DUMMYFUNCTION("""COMPUTED_VALUE"""),"North")</f>
        <v>North</v>
      </c>
      <c r="G30" s="6" t="str">
        <f>IFERROR(__xludf.DUMMYFUNCTION("""COMPUTED_VALUE"""),"Assembly")</f>
        <v>Assembly</v>
      </c>
      <c r="H30" s="6" t="str">
        <f>IFERROR(__xludf.DUMMYFUNCTION("""COMPUTED_VALUE"""),"Material Cost")</f>
        <v>Material Cost</v>
      </c>
      <c r="I30" s="6" t="str">
        <f t="shared" si="2"/>
        <v>March</v>
      </c>
      <c r="J30" s="6" t="str">
        <f t="shared" si="3"/>
        <v>Bangalore-</v>
      </c>
      <c r="K30" s="6" t="str">
        <f t="shared" si="4"/>
        <v>Bangalore-</v>
      </c>
      <c r="L30" s="6" t="str">
        <f t="shared" si="5"/>
        <v>Bangalore</v>
      </c>
      <c r="M30" s="6" t="str">
        <f t="shared" si="6"/>
        <v>Bangalore</v>
      </c>
      <c r="N30" s="6" t="str">
        <f t="shared" si="7"/>
        <v>North</v>
      </c>
      <c r="O30" s="6" t="str">
        <f t="shared" si="8"/>
        <v>North</v>
      </c>
      <c r="P30" s="6" t="str">
        <f t="shared" si="9"/>
        <v>North</v>
      </c>
      <c r="Q30" s="6" t="str">
        <f t="shared" si="10"/>
        <v>North</v>
      </c>
      <c r="R30" s="6" t="str">
        <f>vlookup(M30,'City Head_Details'!$A$2:$B$5,2,0)</f>
        <v>Arun</v>
      </c>
      <c r="S30" s="6" t="str">
        <f t="shared" ref="S30:T30" si="38">Proper(trim(G30))</f>
        <v>Assembly</v>
      </c>
      <c r="T30" s="6" t="str">
        <f t="shared" si="38"/>
        <v>Material Cost</v>
      </c>
    </row>
    <row r="31">
      <c r="A31" s="23" t="s">
        <v>114</v>
      </c>
      <c r="B31" s="32" t="s">
        <v>115</v>
      </c>
      <c r="C31" s="31">
        <v>107800.0</v>
      </c>
      <c r="D31" s="6" t="str">
        <f>IFERROR(__xludf.DUMMYFUNCTION("Split(B31,""/"")"),"February")</f>
        <v>February</v>
      </c>
      <c r="E31" s="6" t="str">
        <f>IFERROR(__xludf.DUMMYFUNCTION("""COMPUTED_VALUE"""),"Gurgaon-")</f>
        <v>Gurgaon-</v>
      </c>
      <c r="F31" s="6" t="str">
        <f>IFERROR(__xludf.DUMMYFUNCTION("""COMPUTED_VALUE"""),"South")</f>
        <v>South</v>
      </c>
      <c r="G31" s="6" t="str">
        <f>IFERROR(__xludf.DUMMYFUNCTION("""COMPUTED_VALUE"""),"Assembly")</f>
        <v>Assembly</v>
      </c>
      <c r="H31" s="6" t="str">
        <f>IFERROR(__xludf.DUMMYFUNCTION("""COMPUTED_VALUE"""),"Overhead costs")</f>
        <v>Overhead costs</v>
      </c>
      <c r="I31" s="6" t="str">
        <f t="shared" si="2"/>
        <v>February</v>
      </c>
      <c r="J31" s="6" t="str">
        <f t="shared" si="3"/>
        <v>Gurgaon-</v>
      </c>
      <c r="K31" s="6" t="str">
        <f t="shared" si="4"/>
        <v>Gurgaon-</v>
      </c>
      <c r="L31" s="6" t="str">
        <f t="shared" si="5"/>
        <v>Gurgaon</v>
      </c>
      <c r="M31" s="6" t="str">
        <f t="shared" si="6"/>
        <v>Gurgaon</v>
      </c>
      <c r="N31" s="6" t="str">
        <f t="shared" si="7"/>
        <v>South</v>
      </c>
      <c r="O31" s="6" t="str">
        <f t="shared" si="8"/>
        <v>South</v>
      </c>
      <c r="P31" s="6" t="str">
        <f t="shared" si="9"/>
        <v>South</v>
      </c>
      <c r="Q31" s="6" t="str">
        <f t="shared" si="10"/>
        <v>South</v>
      </c>
      <c r="R31" s="6" t="str">
        <f>vlookup(M31,'City Head_Details'!$A$2:$B$5,2,0)</f>
        <v>Tarun</v>
      </c>
      <c r="S31" s="6" t="str">
        <f t="shared" ref="S31:T31" si="39">Proper(trim(G31))</f>
        <v>Assembly</v>
      </c>
      <c r="T31" s="6" t="str">
        <f t="shared" si="39"/>
        <v>Overhead Costs</v>
      </c>
    </row>
    <row r="32">
      <c r="A32" s="23" t="s">
        <v>116</v>
      </c>
      <c r="B32" s="32" t="s">
        <v>117</v>
      </c>
      <c r="C32" s="31">
        <v>192500.0</v>
      </c>
      <c r="D32" s="6" t="str">
        <f>IFERROR(__xludf.DUMMYFUNCTION("Split(B32,""/"")"),"March")</f>
        <v>March</v>
      </c>
      <c r="E32" s="6" t="str">
        <f>IFERROR(__xludf.DUMMYFUNCTION("""COMPUTED_VALUE"""),"Bhubaneswar-")</f>
        <v>Bhubaneswar-</v>
      </c>
      <c r="F32" s="6" t="str">
        <f>IFERROR(__xludf.DUMMYFUNCTION("""COMPUTED_VALUE"""),"East")</f>
        <v>East</v>
      </c>
      <c r="G32" s="6" t="str">
        <f>IFERROR(__xludf.DUMMYFUNCTION("""COMPUTED_VALUE"""),"Assembly")</f>
        <v>Assembly</v>
      </c>
      <c r="H32" s="6" t="str">
        <f>IFERROR(__xludf.DUMMYFUNCTION("""COMPUTED_VALUE"""),"Labour Cost")</f>
        <v>Labour Cost</v>
      </c>
      <c r="I32" s="6" t="str">
        <f t="shared" si="2"/>
        <v>March</v>
      </c>
      <c r="J32" s="6" t="str">
        <f t="shared" si="3"/>
        <v>Bhubaneswar-</v>
      </c>
      <c r="K32" s="6" t="str">
        <f t="shared" si="4"/>
        <v>Bhubaneswar-</v>
      </c>
      <c r="L32" s="6" t="str">
        <f t="shared" si="5"/>
        <v>Bhubaneswar</v>
      </c>
      <c r="M32" s="6" t="str">
        <f t="shared" si="6"/>
        <v>Bhubaneswar</v>
      </c>
      <c r="N32" s="6" t="str">
        <f t="shared" si="7"/>
        <v>East</v>
      </c>
      <c r="O32" s="6" t="str">
        <f t="shared" si="8"/>
        <v>East</v>
      </c>
      <c r="P32" s="6" t="str">
        <f t="shared" si="9"/>
        <v>East</v>
      </c>
      <c r="Q32" s="6" t="str">
        <f t="shared" si="10"/>
        <v>East</v>
      </c>
      <c r="R32" s="6" t="str">
        <f>vlookup(M32,'City Head_Details'!$A$2:$B$5,2,0)</f>
        <v>Karuna</v>
      </c>
      <c r="S32" s="6" t="str">
        <f t="shared" ref="S32:T32" si="40">Proper(trim(G32))</f>
        <v>Assembly</v>
      </c>
      <c r="T32" s="6" t="str">
        <f t="shared" si="40"/>
        <v>Labour Cost</v>
      </c>
    </row>
    <row r="33">
      <c r="A33" s="23" t="s">
        <v>118</v>
      </c>
      <c r="B33" s="32" t="s">
        <v>119</v>
      </c>
      <c r="C33" s="31">
        <v>119100.0</v>
      </c>
      <c r="D33" s="6" t="str">
        <f>IFERROR(__xludf.DUMMYFUNCTION("Split(B33,""/"")"),"February")</f>
        <v>February</v>
      </c>
      <c r="E33" s="6" t="str">
        <f>IFERROR(__xludf.DUMMYFUNCTION("""COMPUTED_VALUE"""),"Bhubaneswar")</f>
        <v>Bhubaneswar</v>
      </c>
      <c r="F33" s="6" t="str">
        <f>IFERROR(__xludf.DUMMYFUNCTION("""COMPUTED_VALUE"""),"East")</f>
        <v>East</v>
      </c>
      <c r="G33" s="6" t="str">
        <f>IFERROR(__xludf.DUMMYFUNCTION("""COMPUTED_VALUE"""),"Maitenance")</f>
        <v>Maitenance</v>
      </c>
      <c r="H33" s="6" t="str">
        <f>IFERROR(__xludf.DUMMYFUNCTION("""COMPUTED_VALUE"""),"Labour Cost")</f>
        <v>Labour Cost</v>
      </c>
      <c r="I33" s="6" t="str">
        <f t="shared" si="2"/>
        <v>February</v>
      </c>
      <c r="J33" s="6" t="str">
        <f t="shared" si="3"/>
        <v>Bhubaneswar</v>
      </c>
      <c r="K33" s="6" t="str">
        <f t="shared" si="4"/>
        <v>Bhubaneswar</v>
      </c>
      <c r="L33" s="6" t="str">
        <f t="shared" si="5"/>
        <v>Bhubaneswar</v>
      </c>
      <c r="M33" s="6" t="str">
        <f t="shared" si="6"/>
        <v>Bhubaneswar</v>
      </c>
      <c r="N33" s="6" t="str">
        <f t="shared" si="7"/>
        <v>East</v>
      </c>
      <c r="O33" s="6" t="str">
        <f t="shared" si="8"/>
        <v>East</v>
      </c>
      <c r="P33" s="6" t="str">
        <f t="shared" si="9"/>
        <v>East</v>
      </c>
      <c r="Q33" s="6" t="str">
        <f t="shared" si="10"/>
        <v>East</v>
      </c>
      <c r="R33" s="6" t="str">
        <f>vlookup(M33,'City Head_Details'!$A$2:$B$5,2,0)</f>
        <v>Karuna</v>
      </c>
      <c r="S33" s="6" t="str">
        <f t="shared" ref="S33:T33" si="41">Proper(trim(G33))</f>
        <v>Maitenance</v>
      </c>
      <c r="T33" s="6" t="str">
        <f t="shared" si="41"/>
        <v>Labour Cost</v>
      </c>
    </row>
    <row r="34">
      <c r="A34" s="23" t="s">
        <v>120</v>
      </c>
      <c r="B34" s="32" t="s">
        <v>121</v>
      </c>
      <c r="C34" s="31">
        <v>112200.0</v>
      </c>
      <c r="D34" s="6" t="str">
        <f>IFERROR(__xludf.DUMMYFUNCTION("Split(B34,""/"")"),"January")</f>
        <v>January</v>
      </c>
      <c r="E34" s="6" t="str">
        <f>IFERROR(__xludf.DUMMYFUNCTION("""COMPUTED_VALUE"""),"Bangalore")</f>
        <v>Bangalore</v>
      </c>
      <c r="F34" s="6" t="str">
        <f>IFERROR(__xludf.DUMMYFUNCTION("""COMPUTED_VALUE"""),"South&amp;")</f>
        <v>South&amp;</v>
      </c>
      <c r="G34" s="6" t="str">
        <f>IFERROR(__xludf.DUMMYFUNCTION("""COMPUTED_VALUE"""),"Maitenance")</f>
        <v>Maitenance</v>
      </c>
      <c r="H34" s="6" t="str">
        <f>IFERROR(__xludf.DUMMYFUNCTION("""COMPUTED_VALUE"""),"Rent")</f>
        <v>Rent</v>
      </c>
      <c r="I34" s="6" t="str">
        <f t="shared" si="2"/>
        <v>January</v>
      </c>
      <c r="J34" s="6" t="str">
        <f t="shared" si="3"/>
        <v>Bangalore</v>
      </c>
      <c r="K34" s="6" t="str">
        <f t="shared" si="4"/>
        <v>Bangalore</v>
      </c>
      <c r="L34" s="6" t="str">
        <f t="shared" si="5"/>
        <v>Bangalore</v>
      </c>
      <c r="M34" s="6" t="str">
        <f t="shared" si="6"/>
        <v>Bangalore</v>
      </c>
      <c r="N34" s="6" t="str">
        <f t="shared" si="7"/>
        <v>South&amp;</v>
      </c>
      <c r="O34" s="6" t="str">
        <f t="shared" si="8"/>
        <v>South-</v>
      </c>
      <c r="P34" s="6" t="str">
        <f t="shared" si="9"/>
        <v>South^</v>
      </c>
      <c r="Q34" s="6" t="str">
        <f t="shared" si="10"/>
        <v>South</v>
      </c>
      <c r="R34" s="6" t="str">
        <f>vlookup(M34,'City Head_Details'!$A$2:$B$5,2,0)</f>
        <v>Arun</v>
      </c>
      <c r="S34" s="6" t="str">
        <f t="shared" ref="S34:T34" si="42">Proper(trim(G34))</f>
        <v>Maitenance</v>
      </c>
      <c r="T34" s="6" t="str">
        <f t="shared" si="42"/>
        <v>Rent</v>
      </c>
    </row>
    <row r="35">
      <c r="A35" s="23" t="s">
        <v>122</v>
      </c>
      <c r="B35" s="32" t="s">
        <v>123</v>
      </c>
      <c r="C35" s="31">
        <v>194900.0</v>
      </c>
      <c r="D35" s="6" t="str">
        <f>IFERROR(__xludf.DUMMYFUNCTION("Split(B35,""/"")"),"January")</f>
        <v>January</v>
      </c>
      <c r="E35" s="6" t="str">
        <f>IFERROR(__xludf.DUMMYFUNCTION("""COMPUTED_VALUE"""),"Bangalore")</f>
        <v>Bangalore</v>
      </c>
      <c r="F35" s="6" t="str">
        <f>IFERROR(__xludf.DUMMYFUNCTION("""COMPUTED_VALUE"""),"South&amp;")</f>
        <v>South&amp;</v>
      </c>
      <c r="G35" s="6" t="str">
        <f>IFERROR(__xludf.DUMMYFUNCTION("""COMPUTED_VALUE"""),"Maitenance")</f>
        <v>Maitenance</v>
      </c>
      <c r="H35" s="6" t="str">
        <f>IFERROR(__xludf.DUMMYFUNCTION("""COMPUTED_VALUE"""),"Overhead costs")</f>
        <v>Overhead costs</v>
      </c>
      <c r="I35" s="6" t="str">
        <f t="shared" si="2"/>
        <v>January</v>
      </c>
      <c r="J35" s="6" t="str">
        <f t="shared" si="3"/>
        <v>Bangalore</v>
      </c>
      <c r="K35" s="6" t="str">
        <f t="shared" si="4"/>
        <v>Bangalore</v>
      </c>
      <c r="L35" s="6" t="str">
        <f t="shared" si="5"/>
        <v>Bangalore</v>
      </c>
      <c r="M35" s="6" t="str">
        <f t="shared" si="6"/>
        <v>Bangalore</v>
      </c>
      <c r="N35" s="6" t="str">
        <f t="shared" si="7"/>
        <v>South&amp;</v>
      </c>
      <c r="O35" s="6" t="str">
        <f t="shared" si="8"/>
        <v>South-</v>
      </c>
      <c r="P35" s="6" t="str">
        <f t="shared" si="9"/>
        <v>South^</v>
      </c>
      <c r="Q35" s="6" t="str">
        <f t="shared" si="10"/>
        <v>South</v>
      </c>
      <c r="R35" s="6" t="str">
        <f>vlookup(M35,'City Head_Details'!$A$2:$B$5,2,0)</f>
        <v>Arun</v>
      </c>
      <c r="S35" s="6" t="str">
        <f t="shared" ref="S35:T35" si="43">Proper(trim(G35))</f>
        <v>Maitenance</v>
      </c>
      <c r="T35" s="6" t="str">
        <f t="shared" si="43"/>
        <v>Overhead Costs</v>
      </c>
    </row>
    <row r="36">
      <c r="A36" s="23" t="s">
        <v>124</v>
      </c>
      <c r="B36" s="32" t="s">
        <v>125</v>
      </c>
      <c r="C36" s="31">
        <v>184400.0</v>
      </c>
      <c r="D36" s="6" t="str">
        <f>IFERROR(__xludf.DUMMYFUNCTION("Split(B36,""/"")"),"January")</f>
        <v>January</v>
      </c>
      <c r="E36" s="6" t="str">
        <f>IFERROR(__xludf.DUMMYFUNCTION("""COMPUTED_VALUE"""),"Bangalore")</f>
        <v>Bangalore</v>
      </c>
      <c r="F36" s="6" t="str">
        <f>IFERROR(__xludf.DUMMYFUNCTION("""COMPUTED_VALUE"""),"South")</f>
        <v>South</v>
      </c>
      <c r="G36" s="6" t="str">
        <f>IFERROR(__xludf.DUMMYFUNCTION("""COMPUTED_VALUE"""),"Maitenance")</f>
        <v>Maitenance</v>
      </c>
      <c r="H36" s="6" t="str">
        <f>IFERROR(__xludf.DUMMYFUNCTION("""COMPUTED_VALUE"""),"Insurance")</f>
        <v>Insurance</v>
      </c>
      <c r="I36" s="6" t="str">
        <f t="shared" si="2"/>
        <v>January</v>
      </c>
      <c r="J36" s="6" t="str">
        <f t="shared" si="3"/>
        <v>Bangalore</v>
      </c>
      <c r="K36" s="6" t="str">
        <f t="shared" si="4"/>
        <v>Bangalore</v>
      </c>
      <c r="L36" s="6" t="str">
        <f t="shared" si="5"/>
        <v>Bangalore</v>
      </c>
      <c r="M36" s="6" t="str">
        <f t="shared" si="6"/>
        <v>Bangalore</v>
      </c>
      <c r="N36" s="6" t="str">
        <f t="shared" si="7"/>
        <v>South</v>
      </c>
      <c r="O36" s="6" t="str">
        <f t="shared" si="8"/>
        <v>South</v>
      </c>
      <c r="P36" s="6" t="str">
        <f t="shared" si="9"/>
        <v>South</v>
      </c>
      <c r="Q36" s="6" t="str">
        <f t="shared" si="10"/>
        <v>South</v>
      </c>
      <c r="R36" s="6" t="str">
        <f>vlookup(M36,'City Head_Details'!$A$2:$B$5,2,0)</f>
        <v>Arun</v>
      </c>
      <c r="S36" s="6" t="str">
        <f t="shared" ref="S36:T36" si="44">Proper(trim(G36))</f>
        <v>Maitenance</v>
      </c>
      <c r="T36" s="6" t="str">
        <f t="shared" si="44"/>
        <v>Insurance</v>
      </c>
    </row>
    <row r="37">
      <c r="A37" s="23" t="s">
        <v>126</v>
      </c>
      <c r="B37" s="32" t="s">
        <v>127</v>
      </c>
      <c r="C37" s="31">
        <v>130100.0</v>
      </c>
      <c r="D37" s="6" t="str">
        <f>IFERROR(__xludf.DUMMYFUNCTION("Split(B37,""/"")"),"January")</f>
        <v>January</v>
      </c>
      <c r="E37" s="6" t="str">
        <f>IFERROR(__xludf.DUMMYFUNCTION("""COMPUTED_VALUE"""),"Bangalore")</f>
        <v>Bangalore</v>
      </c>
      <c r="F37" s="6" t="str">
        <f>IFERROR(__xludf.DUMMYFUNCTION("""COMPUTED_VALUE"""),"South")</f>
        <v>South</v>
      </c>
      <c r="G37" s="6" t="str">
        <f>IFERROR(__xludf.DUMMYFUNCTION("""COMPUTED_VALUE"""),"Assembly")</f>
        <v>Assembly</v>
      </c>
      <c r="H37" s="6" t="str">
        <f>IFERROR(__xludf.DUMMYFUNCTION("""COMPUTED_VALUE"""),"Material Cost")</f>
        <v>Material Cost</v>
      </c>
      <c r="I37" s="6" t="str">
        <f t="shared" si="2"/>
        <v>January</v>
      </c>
      <c r="J37" s="6" t="str">
        <f t="shared" si="3"/>
        <v>Bangalore</v>
      </c>
      <c r="K37" s="6" t="str">
        <f t="shared" si="4"/>
        <v>Bangalore</v>
      </c>
      <c r="L37" s="6" t="str">
        <f t="shared" si="5"/>
        <v>Bangalore</v>
      </c>
      <c r="M37" s="6" t="str">
        <f t="shared" si="6"/>
        <v>Bangalore</v>
      </c>
      <c r="N37" s="6" t="str">
        <f t="shared" si="7"/>
        <v>South</v>
      </c>
      <c r="O37" s="6" t="str">
        <f t="shared" si="8"/>
        <v>South</v>
      </c>
      <c r="P37" s="6" t="str">
        <f t="shared" si="9"/>
        <v>South</v>
      </c>
      <c r="Q37" s="6" t="str">
        <f t="shared" si="10"/>
        <v>South</v>
      </c>
      <c r="R37" s="6" t="str">
        <f>vlookup(M37,'City Head_Details'!$A$2:$B$5,2,0)</f>
        <v>Arun</v>
      </c>
      <c r="S37" s="6" t="str">
        <f t="shared" ref="S37:T37" si="45">Proper(trim(G37))</f>
        <v>Assembly</v>
      </c>
      <c r="T37" s="6" t="str">
        <f t="shared" si="45"/>
        <v>Material Cost</v>
      </c>
    </row>
    <row r="38">
      <c r="A38" s="23" t="s">
        <v>128</v>
      </c>
      <c r="B38" s="32" t="s">
        <v>129</v>
      </c>
      <c r="C38" s="31">
        <v>118500.0</v>
      </c>
      <c r="D38" s="6" t="str">
        <f>IFERROR(__xludf.DUMMYFUNCTION("Split(B38,""/"")"),"January")</f>
        <v>January</v>
      </c>
      <c r="E38" s="6" t="str">
        <f>IFERROR(__xludf.DUMMYFUNCTION("""COMPUTED_VALUE"""),"Bangalore")</f>
        <v>Bangalore</v>
      </c>
      <c r="F38" s="6" t="str">
        <f>IFERROR(__xludf.DUMMYFUNCTION("""COMPUTED_VALUE"""),"South")</f>
        <v>South</v>
      </c>
      <c r="G38" s="6" t="str">
        <f>IFERROR(__xludf.DUMMYFUNCTION("""COMPUTED_VALUE"""),"Assembly")</f>
        <v>Assembly</v>
      </c>
      <c r="H38" s="6" t="str">
        <f>IFERROR(__xludf.DUMMYFUNCTION("""COMPUTED_VALUE"""),"Labour Cost")</f>
        <v>Labour Cost</v>
      </c>
      <c r="I38" s="6" t="str">
        <f t="shared" si="2"/>
        <v>January</v>
      </c>
      <c r="J38" s="6" t="str">
        <f t="shared" si="3"/>
        <v>Bangalore</v>
      </c>
      <c r="K38" s="6" t="str">
        <f t="shared" si="4"/>
        <v>Bangalore</v>
      </c>
      <c r="L38" s="6" t="str">
        <f t="shared" si="5"/>
        <v>Bangalore</v>
      </c>
      <c r="M38" s="6" t="str">
        <f t="shared" si="6"/>
        <v>Bangalore</v>
      </c>
      <c r="N38" s="6" t="str">
        <f t="shared" si="7"/>
        <v>South</v>
      </c>
      <c r="O38" s="6" t="str">
        <f t="shared" si="8"/>
        <v>South</v>
      </c>
      <c r="P38" s="6" t="str">
        <f t="shared" si="9"/>
        <v>South</v>
      </c>
      <c r="Q38" s="6" t="str">
        <f t="shared" si="10"/>
        <v>South</v>
      </c>
      <c r="R38" s="6" t="str">
        <f>vlookup(M38,'City Head_Details'!$A$2:$B$5,2,0)</f>
        <v>Arun</v>
      </c>
      <c r="S38" s="6" t="str">
        <f t="shared" ref="S38:T38" si="46">Proper(trim(G38))</f>
        <v>Assembly</v>
      </c>
      <c r="T38" s="6" t="str">
        <f t="shared" si="46"/>
        <v>Labour Cost</v>
      </c>
    </row>
    <row r="39">
      <c r="A39" s="23" t="s">
        <v>130</v>
      </c>
      <c r="B39" s="32" t="s">
        <v>131</v>
      </c>
      <c r="C39" s="31">
        <v>137100.0</v>
      </c>
      <c r="D39" s="6" t="str">
        <f>IFERROR(__xludf.DUMMYFUNCTION("Split(B39,""/"")"),"January")</f>
        <v>January</v>
      </c>
      <c r="E39" s="6" t="str">
        <f>IFERROR(__xludf.DUMMYFUNCTION("""COMPUTED_VALUE"""),"Bangalore-")</f>
        <v>Bangalore-</v>
      </c>
      <c r="F39" s="6" t="str">
        <f>IFERROR(__xludf.DUMMYFUNCTION("""COMPUTED_VALUE"""),"South")</f>
        <v>South</v>
      </c>
      <c r="G39" s="6" t="str">
        <f>IFERROR(__xludf.DUMMYFUNCTION("""COMPUTED_VALUE"""),"Assembly")</f>
        <v>Assembly</v>
      </c>
      <c r="H39" s="6" t="str">
        <f>IFERROR(__xludf.DUMMYFUNCTION("""COMPUTED_VALUE"""),"Rent")</f>
        <v>Rent</v>
      </c>
      <c r="I39" s="6" t="str">
        <f t="shared" si="2"/>
        <v>January</v>
      </c>
      <c r="J39" s="6" t="str">
        <f t="shared" si="3"/>
        <v>Bangalore-</v>
      </c>
      <c r="K39" s="6" t="str">
        <f t="shared" si="4"/>
        <v>Bangalore-</v>
      </c>
      <c r="L39" s="6" t="str">
        <f t="shared" si="5"/>
        <v>Bangalore</v>
      </c>
      <c r="M39" s="6" t="str">
        <f t="shared" si="6"/>
        <v>Bangalore</v>
      </c>
      <c r="N39" s="6" t="str">
        <f t="shared" si="7"/>
        <v>South</v>
      </c>
      <c r="O39" s="6" t="str">
        <f t="shared" si="8"/>
        <v>South</v>
      </c>
      <c r="P39" s="6" t="str">
        <f t="shared" si="9"/>
        <v>South</v>
      </c>
      <c r="Q39" s="6" t="str">
        <f t="shared" si="10"/>
        <v>South</v>
      </c>
      <c r="R39" s="6" t="str">
        <f>vlookup(M39,'City Head_Details'!$A$2:$B$5,2,0)</f>
        <v>Arun</v>
      </c>
      <c r="S39" s="6" t="str">
        <f t="shared" ref="S39:T39" si="47">Proper(trim(G39))</f>
        <v>Assembly</v>
      </c>
      <c r="T39" s="6" t="str">
        <f t="shared" si="47"/>
        <v>Rent</v>
      </c>
    </row>
    <row r="40">
      <c r="A40" s="23" t="s">
        <v>132</v>
      </c>
      <c r="B40" s="32" t="s">
        <v>133</v>
      </c>
      <c r="C40" s="31">
        <v>98300.0</v>
      </c>
      <c r="D40" s="6" t="str">
        <f>IFERROR(__xludf.DUMMYFUNCTION("Split(B40,""/"")"),"January")</f>
        <v>January</v>
      </c>
      <c r="E40" s="6" t="str">
        <f>IFERROR(__xludf.DUMMYFUNCTION("""COMPUTED_VALUE"""),"Bangalore-")</f>
        <v>Bangalore-</v>
      </c>
      <c r="F40" s="6" t="str">
        <f>IFERROR(__xludf.DUMMYFUNCTION("""COMPUTED_VALUE"""),"South")</f>
        <v>South</v>
      </c>
      <c r="G40" s="6" t="str">
        <f>IFERROR(__xludf.DUMMYFUNCTION("""COMPUTED_VALUE"""),"Assembly")</f>
        <v>Assembly</v>
      </c>
      <c r="H40" s="6" t="str">
        <f>IFERROR(__xludf.DUMMYFUNCTION("""COMPUTED_VALUE"""),"Overhead costs")</f>
        <v>Overhead costs</v>
      </c>
      <c r="I40" s="6" t="str">
        <f t="shared" si="2"/>
        <v>January</v>
      </c>
      <c r="J40" s="6" t="str">
        <f t="shared" si="3"/>
        <v>Bangalore-</v>
      </c>
      <c r="K40" s="6" t="str">
        <f t="shared" si="4"/>
        <v>Bangalore-</v>
      </c>
      <c r="L40" s="6" t="str">
        <f t="shared" si="5"/>
        <v>Bangalore</v>
      </c>
      <c r="M40" s="6" t="str">
        <f t="shared" si="6"/>
        <v>Bangalore</v>
      </c>
      <c r="N40" s="6" t="str">
        <f t="shared" si="7"/>
        <v>South</v>
      </c>
      <c r="O40" s="6" t="str">
        <f t="shared" si="8"/>
        <v>South</v>
      </c>
      <c r="P40" s="6" t="str">
        <f t="shared" si="9"/>
        <v>South</v>
      </c>
      <c r="Q40" s="6" t="str">
        <f t="shared" si="10"/>
        <v>South</v>
      </c>
      <c r="R40" s="6" t="str">
        <f>vlookup(M40,'City Head_Details'!$A$2:$B$5,2,0)</f>
        <v>Arun</v>
      </c>
      <c r="S40" s="6" t="str">
        <f t="shared" ref="S40:T40" si="48">Proper(trim(G40))</f>
        <v>Assembly</v>
      </c>
      <c r="T40" s="6" t="str">
        <f t="shared" si="48"/>
        <v>Overhead Costs</v>
      </c>
    </row>
    <row r="41">
      <c r="A41" s="23" t="s">
        <v>134</v>
      </c>
      <c r="B41" s="32" t="s">
        <v>135</v>
      </c>
      <c r="C41" s="31">
        <v>118900.0</v>
      </c>
      <c r="D41" s="6" t="str">
        <f>IFERROR(__xludf.DUMMYFUNCTION("Split(B41,""/"")"),"February")</f>
        <v>February</v>
      </c>
      <c r="E41" s="6" t="str">
        <f>IFERROR(__xludf.DUMMYFUNCTION("""COMPUTED_VALUE"""),"Gurgaon-")</f>
        <v>Gurgaon-</v>
      </c>
      <c r="F41" s="6" t="str">
        <f>IFERROR(__xludf.DUMMYFUNCTION("""COMPUTED_VALUE"""),"East")</f>
        <v>East</v>
      </c>
      <c r="G41" s="6" t="str">
        <f>IFERROR(__xludf.DUMMYFUNCTION("""COMPUTED_VALUE"""),"Materials")</f>
        <v>Materials</v>
      </c>
      <c r="H41" s="6" t="str">
        <f>IFERROR(__xludf.DUMMYFUNCTION("""COMPUTED_VALUE"""),"Labour Cost")</f>
        <v>Labour Cost</v>
      </c>
      <c r="I41" s="6" t="str">
        <f t="shared" si="2"/>
        <v>February</v>
      </c>
      <c r="J41" s="6" t="str">
        <f t="shared" si="3"/>
        <v>Gurgaon-</v>
      </c>
      <c r="K41" s="6" t="str">
        <f t="shared" si="4"/>
        <v>Gurgaon-</v>
      </c>
      <c r="L41" s="6" t="str">
        <f t="shared" si="5"/>
        <v>Gurgaon</v>
      </c>
      <c r="M41" s="6" t="str">
        <f t="shared" si="6"/>
        <v>Gurgaon</v>
      </c>
      <c r="N41" s="6" t="str">
        <f t="shared" si="7"/>
        <v>East</v>
      </c>
      <c r="O41" s="6" t="str">
        <f t="shared" si="8"/>
        <v>East</v>
      </c>
      <c r="P41" s="6" t="str">
        <f t="shared" si="9"/>
        <v>East</v>
      </c>
      <c r="Q41" s="6" t="str">
        <f t="shared" si="10"/>
        <v>East</v>
      </c>
      <c r="R41" s="6" t="str">
        <f>vlookup(M41,'City Head_Details'!$A$2:$B$5,2,0)</f>
        <v>Tarun</v>
      </c>
      <c r="S41" s="6" t="str">
        <f t="shared" ref="S41:T41" si="49">Proper(trim(G41))</f>
        <v>Materials</v>
      </c>
      <c r="T41" s="6" t="str">
        <f t="shared" si="49"/>
        <v>Labour Cost</v>
      </c>
    </row>
    <row r="42">
      <c r="A42" s="23" t="s">
        <v>136</v>
      </c>
      <c r="B42" s="32" t="s">
        <v>137</v>
      </c>
      <c r="C42" s="31">
        <v>127100.0</v>
      </c>
      <c r="D42" s="6" t="str">
        <f>IFERROR(__xludf.DUMMYFUNCTION("Split(B42,""/"")"),"February")</f>
        <v>February</v>
      </c>
      <c r="E42" s="6" t="str">
        <f>IFERROR(__xludf.DUMMYFUNCTION("""COMPUTED_VALUE"""),"Ahmedabad")</f>
        <v>Ahmedabad</v>
      </c>
      <c r="F42" s="6" t="str">
        <f>IFERROR(__xludf.DUMMYFUNCTION("""COMPUTED_VALUE"""),"North")</f>
        <v>North</v>
      </c>
      <c r="G42" s="6" t="str">
        <f>IFERROR(__xludf.DUMMYFUNCTION("""COMPUTED_VALUE"""),"Production")</f>
        <v>Production</v>
      </c>
      <c r="H42" s="6" t="str">
        <f>IFERROR(__xludf.DUMMYFUNCTION("""COMPUTED_VALUE"""),"Rent")</f>
        <v>Rent</v>
      </c>
      <c r="I42" s="6" t="str">
        <f t="shared" si="2"/>
        <v>February</v>
      </c>
      <c r="J42" s="6" t="str">
        <f t="shared" si="3"/>
        <v>Ahmedabad</v>
      </c>
      <c r="K42" s="6" t="str">
        <f t="shared" si="4"/>
        <v>Ahmedabad</v>
      </c>
      <c r="L42" s="6" t="str">
        <f t="shared" si="5"/>
        <v>Ahmedabad</v>
      </c>
      <c r="M42" s="6" t="str">
        <f t="shared" si="6"/>
        <v>Ahmedabad</v>
      </c>
      <c r="N42" s="6" t="str">
        <f t="shared" si="7"/>
        <v>North</v>
      </c>
      <c r="O42" s="6" t="str">
        <f t="shared" si="8"/>
        <v>North</v>
      </c>
      <c r="P42" s="6" t="str">
        <f t="shared" si="9"/>
        <v>North</v>
      </c>
      <c r="Q42" s="6" t="str">
        <f t="shared" si="10"/>
        <v>North</v>
      </c>
      <c r="R42" s="6" t="str">
        <f>vlookup(M42,'City Head_Details'!$A$2:$B$5,2,0)</f>
        <v>Varun</v>
      </c>
      <c r="S42" s="6" t="str">
        <f t="shared" ref="S42:T42" si="50">Proper(trim(G42))</f>
        <v>Production</v>
      </c>
      <c r="T42" s="6" t="str">
        <f t="shared" si="50"/>
        <v>Rent</v>
      </c>
    </row>
    <row r="43">
      <c r="A43" s="23" t="s">
        <v>138</v>
      </c>
      <c r="B43" s="32" t="s">
        <v>139</v>
      </c>
      <c r="C43" s="31">
        <v>145600.0</v>
      </c>
      <c r="D43" s="6" t="str">
        <f>IFERROR(__xludf.DUMMYFUNCTION("Split(B43,""/"")"),"February")</f>
        <v>February</v>
      </c>
      <c r="E43" s="6" t="str">
        <f>IFERROR(__xludf.DUMMYFUNCTION("""COMPUTED_VALUE"""),"Bangalore")</f>
        <v>Bangalore</v>
      </c>
      <c r="F43" s="6" t="str">
        <f>IFERROR(__xludf.DUMMYFUNCTION("""COMPUTED_VALUE"""),"East")</f>
        <v>East</v>
      </c>
      <c r="G43" s="6" t="str">
        <f>IFERROR(__xludf.DUMMYFUNCTION("""COMPUTED_VALUE"""),"Production")</f>
        <v>Production</v>
      </c>
      <c r="H43" s="6" t="str">
        <f>IFERROR(__xludf.DUMMYFUNCTION("""COMPUTED_VALUE"""),"Rent")</f>
        <v>Rent</v>
      </c>
      <c r="I43" s="6" t="str">
        <f t="shared" si="2"/>
        <v>February</v>
      </c>
      <c r="J43" s="6" t="str">
        <f t="shared" si="3"/>
        <v>Bangalore</v>
      </c>
      <c r="K43" s="6" t="str">
        <f t="shared" si="4"/>
        <v>Bangalore</v>
      </c>
      <c r="L43" s="6" t="str">
        <f t="shared" si="5"/>
        <v>Bangalore</v>
      </c>
      <c r="M43" s="6" t="str">
        <f t="shared" si="6"/>
        <v>Bangalore</v>
      </c>
      <c r="N43" s="6" t="str">
        <f t="shared" si="7"/>
        <v>East</v>
      </c>
      <c r="O43" s="6" t="str">
        <f t="shared" si="8"/>
        <v>East</v>
      </c>
      <c r="P43" s="6" t="str">
        <f t="shared" si="9"/>
        <v>East</v>
      </c>
      <c r="Q43" s="6" t="str">
        <f t="shared" si="10"/>
        <v>East</v>
      </c>
      <c r="R43" s="6" t="str">
        <f>vlookup(M43,'City Head_Details'!$A$2:$B$5,2,0)</f>
        <v>Arun</v>
      </c>
      <c r="S43" s="6" t="str">
        <f t="shared" ref="S43:T43" si="51">Proper(trim(G43))</f>
        <v>Production</v>
      </c>
      <c r="T43" s="6" t="str">
        <f t="shared" si="51"/>
        <v>Rent</v>
      </c>
    </row>
    <row r="44">
      <c r="A44" s="23" t="s">
        <v>140</v>
      </c>
      <c r="B44" s="32" t="s">
        <v>141</v>
      </c>
      <c r="C44" s="31">
        <v>187000.0</v>
      </c>
      <c r="D44" s="6" t="str">
        <f>IFERROR(__xludf.DUMMYFUNCTION("Split(B44,""/"")"),"January")</f>
        <v>January</v>
      </c>
      <c r="E44" s="6" t="str">
        <f>IFERROR(__xludf.DUMMYFUNCTION("""COMPUTED_VALUE"""),"Bangalore")</f>
        <v>Bangalore</v>
      </c>
      <c r="F44" s="6" t="str">
        <f>IFERROR(__xludf.DUMMYFUNCTION("""COMPUTED_VALUE"""),"West")</f>
        <v>West</v>
      </c>
      <c r="G44" s="6" t="str">
        <f>IFERROR(__xludf.DUMMYFUNCTION("""COMPUTED_VALUE"""),"Assembly")</f>
        <v>Assembly</v>
      </c>
      <c r="H44" s="6" t="str">
        <f>IFERROR(__xludf.DUMMYFUNCTION("""COMPUTED_VALUE"""),"Rent")</f>
        <v>Rent</v>
      </c>
      <c r="I44" s="6" t="str">
        <f t="shared" si="2"/>
        <v>January</v>
      </c>
      <c r="J44" s="6" t="str">
        <f t="shared" si="3"/>
        <v>Bangalore</v>
      </c>
      <c r="K44" s="6" t="str">
        <f t="shared" si="4"/>
        <v>Bangalore</v>
      </c>
      <c r="L44" s="6" t="str">
        <f t="shared" si="5"/>
        <v>Bangalore</v>
      </c>
      <c r="M44" s="6" t="str">
        <f t="shared" si="6"/>
        <v>Bangalore</v>
      </c>
      <c r="N44" s="6" t="str">
        <f t="shared" si="7"/>
        <v>West</v>
      </c>
      <c r="O44" s="6" t="str">
        <f t="shared" si="8"/>
        <v>West</v>
      </c>
      <c r="P44" s="6" t="str">
        <f t="shared" si="9"/>
        <v>West</v>
      </c>
      <c r="Q44" s="6" t="str">
        <f t="shared" si="10"/>
        <v>West</v>
      </c>
      <c r="R44" s="6" t="str">
        <f>vlookup(M44,'City Head_Details'!$A$2:$B$5,2,0)</f>
        <v>Arun</v>
      </c>
      <c r="S44" s="6" t="str">
        <f t="shared" ref="S44:T44" si="52">Proper(trim(G44))</f>
        <v>Assembly</v>
      </c>
      <c r="T44" s="6" t="str">
        <f t="shared" si="52"/>
        <v>Rent</v>
      </c>
    </row>
    <row r="45">
      <c r="A45" s="23" t="s">
        <v>142</v>
      </c>
      <c r="B45" s="32" t="s">
        <v>143</v>
      </c>
      <c r="C45" s="31">
        <v>136900.0</v>
      </c>
      <c r="D45" s="6" t="str">
        <f>IFERROR(__xludf.DUMMYFUNCTION("Split(B45,""/"")"),"March")</f>
        <v>March</v>
      </c>
      <c r="E45" s="6" t="str">
        <f>IFERROR(__xludf.DUMMYFUNCTION("""COMPUTED_VALUE"""),"Bhubaneswar")</f>
        <v>Bhubaneswar</v>
      </c>
      <c r="F45" s="6" t="str">
        <f>IFERROR(__xludf.DUMMYFUNCTION("""COMPUTED_VALUE"""),"East")</f>
        <v>East</v>
      </c>
      <c r="G45" s="6" t="str">
        <f>IFERROR(__xludf.DUMMYFUNCTION("""COMPUTED_VALUE"""),"Production")</f>
        <v>Production</v>
      </c>
      <c r="H45" s="6" t="str">
        <f>IFERROR(__xludf.DUMMYFUNCTION("""COMPUTED_VALUE"""),"Labour Cost")</f>
        <v>Labour Cost</v>
      </c>
      <c r="I45" s="6" t="str">
        <f t="shared" si="2"/>
        <v>March</v>
      </c>
      <c r="J45" s="6" t="str">
        <f t="shared" si="3"/>
        <v>Bhubaneswar</v>
      </c>
      <c r="K45" s="6" t="str">
        <f t="shared" si="4"/>
        <v>Bhubaneswar</v>
      </c>
      <c r="L45" s="6" t="str">
        <f t="shared" si="5"/>
        <v>Bhubaneswar</v>
      </c>
      <c r="M45" s="6" t="str">
        <f t="shared" si="6"/>
        <v>Bhubaneswar</v>
      </c>
      <c r="N45" s="6" t="str">
        <f t="shared" si="7"/>
        <v>East</v>
      </c>
      <c r="O45" s="6" t="str">
        <f t="shared" si="8"/>
        <v>East</v>
      </c>
      <c r="P45" s="6" t="str">
        <f t="shared" si="9"/>
        <v>East</v>
      </c>
      <c r="Q45" s="6" t="str">
        <f t="shared" si="10"/>
        <v>East</v>
      </c>
      <c r="R45" s="6" t="str">
        <f>vlookup(M45,'City Head_Details'!$A$2:$B$5,2,0)</f>
        <v>Karuna</v>
      </c>
      <c r="S45" s="6" t="str">
        <f t="shared" ref="S45:T45" si="53">Proper(trim(G45))</f>
        <v>Production</v>
      </c>
      <c r="T45" s="6" t="str">
        <f t="shared" si="53"/>
        <v>Labour Cost</v>
      </c>
    </row>
    <row r="46">
      <c r="A46" s="23" t="s">
        <v>144</v>
      </c>
      <c r="B46" s="32" t="s">
        <v>145</v>
      </c>
      <c r="C46" s="31">
        <v>149700.0</v>
      </c>
      <c r="D46" s="6" t="str">
        <f>IFERROR(__xludf.DUMMYFUNCTION("Split(B46,""/"")"),"March")</f>
        <v>March</v>
      </c>
      <c r="E46" s="6" t="str">
        <f>IFERROR(__xludf.DUMMYFUNCTION("""COMPUTED_VALUE"""),"   Ahmedabad")</f>
        <v>   Ahmedabad</v>
      </c>
      <c r="F46" s="6" t="str">
        <f>IFERROR(__xludf.DUMMYFUNCTION("""COMPUTED_VALUE"""),"North")</f>
        <v>North</v>
      </c>
      <c r="G46" s="6" t="str">
        <f>IFERROR(__xludf.DUMMYFUNCTION("""COMPUTED_VALUE"""),"Materials")</f>
        <v>Materials</v>
      </c>
      <c r="H46" s="6" t="str">
        <f>IFERROR(__xludf.DUMMYFUNCTION("""COMPUTED_VALUE"""),"Rent")</f>
        <v>Rent</v>
      </c>
      <c r="I46" s="6" t="str">
        <f t="shared" si="2"/>
        <v>March</v>
      </c>
      <c r="J46" s="6" t="str">
        <f t="shared" si="3"/>
        <v>Ahmedabad</v>
      </c>
      <c r="K46" s="6" t="str">
        <f t="shared" si="4"/>
        <v>Ahmedabad</v>
      </c>
      <c r="L46" s="6" t="str">
        <f t="shared" si="5"/>
        <v>Ahmedabad</v>
      </c>
      <c r="M46" s="6" t="str">
        <f t="shared" si="6"/>
        <v>Ahmedabad</v>
      </c>
      <c r="N46" s="6" t="str">
        <f t="shared" si="7"/>
        <v>North</v>
      </c>
      <c r="O46" s="6" t="str">
        <f t="shared" si="8"/>
        <v>North</v>
      </c>
      <c r="P46" s="6" t="str">
        <f t="shared" si="9"/>
        <v>North</v>
      </c>
      <c r="Q46" s="6" t="str">
        <f t="shared" si="10"/>
        <v>North</v>
      </c>
      <c r="R46" s="6" t="str">
        <f>vlookup(M46,'City Head_Details'!$A$2:$B$5,2,0)</f>
        <v>Varun</v>
      </c>
      <c r="S46" s="6" t="str">
        <f t="shared" ref="S46:T46" si="54">Proper(trim(G46))</f>
        <v>Materials</v>
      </c>
      <c r="T46" s="6" t="str">
        <f t="shared" si="54"/>
        <v>Rent</v>
      </c>
    </row>
    <row r="47">
      <c r="A47" s="23" t="s">
        <v>146</v>
      </c>
      <c r="B47" s="32" t="s">
        <v>147</v>
      </c>
      <c r="C47" s="31">
        <v>175000.0</v>
      </c>
      <c r="D47" s="6" t="str">
        <f>IFERROR(__xludf.DUMMYFUNCTION("Split(B47,""/"")"),"January")</f>
        <v>January</v>
      </c>
      <c r="E47" s="6" t="str">
        <f>IFERROR(__xludf.DUMMYFUNCTION("""COMPUTED_VALUE"""),"Gurgaon")</f>
        <v>Gurgaon</v>
      </c>
      <c r="F47" s="6" t="str">
        <f>IFERROR(__xludf.DUMMYFUNCTION("""COMPUTED_VALUE"""),"North")</f>
        <v>North</v>
      </c>
      <c r="G47" s="6" t="str">
        <f>IFERROR(__xludf.DUMMYFUNCTION("""COMPUTED_VALUE"""),"Materials")</f>
        <v>Materials</v>
      </c>
      <c r="H47" s="6" t="str">
        <f>IFERROR(__xludf.DUMMYFUNCTION("""COMPUTED_VALUE"""),"Insurance")</f>
        <v>Insurance</v>
      </c>
      <c r="I47" s="6" t="str">
        <f t="shared" si="2"/>
        <v>January</v>
      </c>
      <c r="J47" s="6" t="str">
        <f t="shared" si="3"/>
        <v>Gurgaon</v>
      </c>
      <c r="K47" s="6" t="str">
        <f t="shared" si="4"/>
        <v>Gurgaon</v>
      </c>
      <c r="L47" s="6" t="str">
        <f t="shared" si="5"/>
        <v>Gurgaon</v>
      </c>
      <c r="M47" s="6" t="str">
        <f t="shared" si="6"/>
        <v>Gurgaon</v>
      </c>
      <c r="N47" s="6" t="str">
        <f t="shared" si="7"/>
        <v>North</v>
      </c>
      <c r="O47" s="6" t="str">
        <f t="shared" si="8"/>
        <v>North</v>
      </c>
      <c r="P47" s="6" t="str">
        <f t="shared" si="9"/>
        <v>North</v>
      </c>
      <c r="Q47" s="6" t="str">
        <f t="shared" si="10"/>
        <v>North</v>
      </c>
      <c r="R47" s="6" t="str">
        <f>vlookup(M47,'City Head_Details'!$A$2:$B$5,2,0)</f>
        <v>Tarun</v>
      </c>
      <c r="S47" s="6" t="str">
        <f t="shared" ref="S47:T47" si="55">Proper(trim(G47))</f>
        <v>Materials</v>
      </c>
      <c r="T47" s="6" t="str">
        <f t="shared" si="55"/>
        <v>Insurance</v>
      </c>
    </row>
    <row r="48">
      <c r="A48" s="23" t="s">
        <v>148</v>
      </c>
      <c r="B48" s="32" t="s">
        <v>149</v>
      </c>
      <c r="C48" s="31">
        <v>144500.0</v>
      </c>
      <c r="D48" s="6" t="str">
        <f>IFERROR(__xludf.DUMMYFUNCTION("Split(B48,""/"")"),"March")</f>
        <v>March</v>
      </c>
      <c r="E48" s="6" t="str">
        <f>IFERROR(__xludf.DUMMYFUNCTION("""COMPUTED_VALUE"""),"Ahmedabad")</f>
        <v>Ahmedabad</v>
      </c>
      <c r="F48" s="6" t="str">
        <f>IFERROR(__xludf.DUMMYFUNCTION("""COMPUTED_VALUE"""),"South")</f>
        <v>South</v>
      </c>
      <c r="G48" s="6" t="str">
        <f>IFERROR(__xludf.DUMMYFUNCTION("""COMPUTED_VALUE"""),"Materials")</f>
        <v>Materials</v>
      </c>
      <c r="H48" s="6" t="str">
        <f>IFERROR(__xludf.DUMMYFUNCTION("""COMPUTED_VALUE"""),"Overhead costs")</f>
        <v>Overhead costs</v>
      </c>
      <c r="I48" s="6" t="str">
        <f t="shared" si="2"/>
        <v>March</v>
      </c>
      <c r="J48" s="6" t="str">
        <f t="shared" si="3"/>
        <v>Ahmedabad</v>
      </c>
      <c r="K48" s="6" t="str">
        <f t="shared" si="4"/>
        <v>Ahmedabad</v>
      </c>
      <c r="L48" s="6" t="str">
        <f t="shared" si="5"/>
        <v>Ahmedabad</v>
      </c>
      <c r="M48" s="6" t="str">
        <f t="shared" si="6"/>
        <v>Ahmedabad</v>
      </c>
      <c r="N48" s="6" t="str">
        <f t="shared" si="7"/>
        <v>South</v>
      </c>
      <c r="O48" s="6" t="str">
        <f t="shared" si="8"/>
        <v>South</v>
      </c>
      <c r="P48" s="6" t="str">
        <f t="shared" si="9"/>
        <v>South</v>
      </c>
      <c r="Q48" s="6" t="str">
        <f t="shared" si="10"/>
        <v>South</v>
      </c>
      <c r="R48" s="6" t="str">
        <f>vlookup(M48,'City Head_Details'!$A$2:$B$5,2,0)</f>
        <v>Varun</v>
      </c>
      <c r="S48" s="6" t="str">
        <f t="shared" ref="S48:T48" si="56">Proper(trim(G48))</f>
        <v>Materials</v>
      </c>
      <c r="T48" s="6" t="str">
        <f t="shared" si="56"/>
        <v>Overhead Costs</v>
      </c>
    </row>
    <row r="49">
      <c r="A49" s="23" t="s">
        <v>150</v>
      </c>
      <c r="B49" s="32" t="s">
        <v>151</v>
      </c>
      <c r="C49" s="31">
        <v>140400.0</v>
      </c>
      <c r="D49" s="6" t="str">
        <f>IFERROR(__xludf.DUMMYFUNCTION("Split(B49,""/"")"),"February")</f>
        <v>February</v>
      </c>
      <c r="E49" s="6" t="str">
        <f>IFERROR(__xludf.DUMMYFUNCTION("""COMPUTED_VALUE"""),"Bangalore")</f>
        <v>Bangalore</v>
      </c>
      <c r="F49" s="6" t="str">
        <f>IFERROR(__xludf.DUMMYFUNCTION("""COMPUTED_VALUE"""),"West")</f>
        <v>West</v>
      </c>
      <c r="G49" s="6" t="str">
        <f>IFERROR(__xludf.DUMMYFUNCTION("""COMPUTED_VALUE"""),"Assembly")</f>
        <v>Assembly</v>
      </c>
      <c r="H49" s="6" t="str">
        <f>IFERROR(__xludf.DUMMYFUNCTION("""COMPUTED_VALUE"""),"Material Cost")</f>
        <v>Material Cost</v>
      </c>
      <c r="I49" s="6" t="str">
        <f t="shared" si="2"/>
        <v>February</v>
      </c>
      <c r="J49" s="6" t="str">
        <f t="shared" si="3"/>
        <v>Bangalore</v>
      </c>
      <c r="K49" s="6" t="str">
        <f t="shared" si="4"/>
        <v>Bangalore</v>
      </c>
      <c r="L49" s="6" t="str">
        <f t="shared" si="5"/>
        <v>Bangalore</v>
      </c>
      <c r="M49" s="6" t="str">
        <f t="shared" si="6"/>
        <v>Bangalore</v>
      </c>
      <c r="N49" s="6" t="str">
        <f t="shared" si="7"/>
        <v>West</v>
      </c>
      <c r="O49" s="6" t="str">
        <f t="shared" si="8"/>
        <v>West</v>
      </c>
      <c r="P49" s="6" t="str">
        <f t="shared" si="9"/>
        <v>West</v>
      </c>
      <c r="Q49" s="6" t="str">
        <f t="shared" si="10"/>
        <v>West</v>
      </c>
      <c r="R49" s="6" t="str">
        <f>vlookup(M49,'City Head_Details'!$A$2:$B$5,2,0)</f>
        <v>Arun</v>
      </c>
      <c r="S49" s="6" t="str">
        <f t="shared" ref="S49:T49" si="57">Proper(trim(G49))</f>
        <v>Assembly</v>
      </c>
      <c r="T49" s="6" t="str">
        <f t="shared" si="57"/>
        <v>Material Cost</v>
      </c>
    </row>
    <row r="50">
      <c r="A50" s="23" t="s">
        <v>152</v>
      </c>
      <c r="B50" s="32" t="s">
        <v>153</v>
      </c>
      <c r="C50" s="31">
        <v>176000.0</v>
      </c>
      <c r="D50" s="6" t="str">
        <f>IFERROR(__xludf.DUMMYFUNCTION("Split(B50,""/"")"),"January")</f>
        <v>January</v>
      </c>
      <c r="E50" s="6" t="str">
        <f>IFERROR(__xludf.DUMMYFUNCTION("""COMPUTED_VALUE"""),"Bangalore")</f>
        <v>Bangalore</v>
      </c>
      <c r="F50" s="6" t="str">
        <f>IFERROR(__xludf.DUMMYFUNCTION("""COMPUTED_VALUE"""),"North&amp;")</f>
        <v>North&amp;</v>
      </c>
      <c r="G50" s="6" t="str">
        <f>IFERROR(__xludf.DUMMYFUNCTION("""COMPUTED_VALUE"""),"Maitenance")</f>
        <v>Maitenance</v>
      </c>
      <c r="H50" s="6" t="str">
        <f>IFERROR(__xludf.DUMMYFUNCTION("""COMPUTED_VALUE"""),"Labour Cost")</f>
        <v>Labour Cost</v>
      </c>
      <c r="I50" s="6" t="str">
        <f t="shared" si="2"/>
        <v>January</v>
      </c>
      <c r="J50" s="6" t="str">
        <f t="shared" si="3"/>
        <v>Bangalore</v>
      </c>
      <c r="K50" s="6" t="str">
        <f t="shared" si="4"/>
        <v>Bangalore</v>
      </c>
      <c r="L50" s="6" t="str">
        <f t="shared" si="5"/>
        <v>Bangalore</v>
      </c>
      <c r="M50" s="6" t="str">
        <f t="shared" si="6"/>
        <v>Bangalore</v>
      </c>
      <c r="N50" s="6" t="str">
        <f t="shared" si="7"/>
        <v>North&amp;</v>
      </c>
      <c r="O50" s="6" t="str">
        <f t="shared" si="8"/>
        <v>North-</v>
      </c>
      <c r="P50" s="6" t="str">
        <f t="shared" si="9"/>
        <v>North^</v>
      </c>
      <c r="Q50" s="6" t="str">
        <f t="shared" si="10"/>
        <v>North</v>
      </c>
      <c r="R50" s="6" t="str">
        <f>vlookup(M50,'City Head_Details'!$A$2:$B$5,2,0)</f>
        <v>Arun</v>
      </c>
      <c r="S50" s="6" t="str">
        <f t="shared" ref="S50:T50" si="58">Proper(trim(G50))</f>
        <v>Maitenance</v>
      </c>
      <c r="T50" s="6" t="str">
        <f t="shared" si="58"/>
        <v>Labour Cost</v>
      </c>
    </row>
    <row r="51">
      <c r="A51" s="23" t="s">
        <v>154</v>
      </c>
      <c r="B51" s="32" t="s">
        <v>155</v>
      </c>
      <c r="C51" s="31">
        <v>192600.0</v>
      </c>
      <c r="D51" s="6" t="str">
        <f>IFERROR(__xludf.DUMMYFUNCTION("Split(B51,""/"")"),"February")</f>
        <v>February</v>
      </c>
      <c r="E51" s="6" t="str">
        <f>IFERROR(__xludf.DUMMYFUNCTION("""COMPUTED_VALUE"""),"Bhubaneswar")</f>
        <v>Bhubaneswar</v>
      </c>
      <c r="F51" s="6" t="str">
        <f>IFERROR(__xludf.DUMMYFUNCTION("""COMPUTED_VALUE"""),"North&amp;")</f>
        <v>North&amp;</v>
      </c>
      <c r="G51" s="6" t="str">
        <f>IFERROR(__xludf.DUMMYFUNCTION("""COMPUTED_VALUE"""),"Production")</f>
        <v>Production</v>
      </c>
      <c r="H51" s="6" t="str">
        <f>IFERROR(__xludf.DUMMYFUNCTION("""COMPUTED_VALUE"""),"Overhead costs")</f>
        <v>Overhead costs</v>
      </c>
      <c r="I51" s="6" t="str">
        <f t="shared" si="2"/>
        <v>February</v>
      </c>
      <c r="J51" s="6" t="str">
        <f t="shared" si="3"/>
        <v>Bhubaneswar</v>
      </c>
      <c r="K51" s="6" t="str">
        <f t="shared" si="4"/>
        <v>Bhubaneswar</v>
      </c>
      <c r="L51" s="6" t="str">
        <f t="shared" si="5"/>
        <v>Bhubaneswar</v>
      </c>
      <c r="M51" s="6" t="str">
        <f t="shared" si="6"/>
        <v>Bhubaneswar</v>
      </c>
      <c r="N51" s="6" t="str">
        <f t="shared" si="7"/>
        <v>North&amp;</v>
      </c>
      <c r="O51" s="6" t="str">
        <f t="shared" si="8"/>
        <v>North-</v>
      </c>
      <c r="P51" s="6" t="str">
        <f t="shared" si="9"/>
        <v>North^</v>
      </c>
      <c r="Q51" s="6" t="str">
        <f t="shared" si="10"/>
        <v>North</v>
      </c>
      <c r="R51" s="6" t="str">
        <f>vlookup(M51,'City Head_Details'!$A$2:$B$5,2,0)</f>
        <v>Karuna</v>
      </c>
      <c r="S51" s="6" t="str">
        <f t="shared" ref="S51:T51" si="59">Proper(trim(G51))</f>
        <v>Production</v>
      </c>
      <c r="T51" s="6" t="str">
        <f t="shared" si="59"/>
        <v>Overhead Costs</v>
      </c>
    </row>
    <row r="52">
      <c r="A52" s="23" t="s">
        <v>156</v>
      </c>
      <c r="B52" s="32" t="s">
        <v>157</v>
      </c>
      <c r="C52" s="31">
        <v>100300.0</v>
      </c>
      <c r="D52" s="6" t="str">
        <f>IFERROR(__xludf.DUMMYFUNCTION("Split(B52,""/"")"),"March")</f>
        <v>March</v>
      </c>
      <c r="E52" s="6" t="str">
        <f>IFERROR(__xludf.DUMMYFUNCTION("""COMPUTED_VALUE"""),"Bangalore")</f>
        <v>Bangalore</v>
      </c>
      <c r="F52" s="6" t="str">
        <f>IFERROR(__xludf.DUMMYFUNCTION("""COMPUTED_VALUE"""),"West")</f>
        <v>West</v>
      </c>
      <c r="G52" s="6" t="str">
        <f>IFERROR(__xludf.DUMMYFUNCTION("""COMPUTED_VALUE"""),"Materials")</f>
        <v>Materials</v>
      </c>
      <c r="H52" s="6" t="str">
        <f>IFERROR(__xludf.DUMMYFUNCTION("""COMPUTED_VALUE"""),"Labour Cost")</f>
        <v>Labour Cost</v>
      </c>
      <c r="I52" s="6" t="str">
        <f t="shared" si="2"/>
        <v>March</v>
      </c>
      <c r="J52" s="6" t="str">
        <f t="shared" si="3"/>
        <v>Bangalore</v>
      </c>
      <c r="K52" s="6" t="str">
        <f t="shared" si="4"/>
        <v>Bangalore</v>
      </c>
      <c r="L52" s="6" t="str">
        <f t="shared" si="5"/>
        <v>Bangalore</v>
      </c>
      <c r="M52" s="6" t="str">
        <f t="shared" si="6"/>
        <v>Bangalore</v>
      </c>
      <c r="N52" s="6" t="str">
        <f t="shared" si="7"/>
        <v>West</v>
      </c>
      <c r="O52" s="6" t="str">
        <f t="shared" si="8"/>
        <v>West</v>
      </c>
      <c r="P52" s="6" t="str">
        <f t="shared" si="9"/>
        <v>West</v>
      </c>
      <c r="Q52" s="6" t="str">
        <f t="shared" si="10"/>
        <v>West</v>
      </c>
      <c r="R52" s="6" t="str">
        <f>vlookup(M52,'City Head_Details'!$A$2:$B$5,2,0)</f>
        <v>Arun</v>
      </c>
      <c r="S52" s="6" t="str">
        <f t="shared" ref="S52:T52" si="60">Proper(trim(G52))</f>
        <v>Materials</v>
      </c>
      <c r="T52" s="6" t="str">
        <f t="shared" si="60"/>
        <v>Labour Cost</v>
      </c>
    </row>
    <row r="53">
      <c r="A53" s="23" t="s">
        <v>158</v>
      </c>
      <c r="B53" s="32" t="s">
        <v>159</v>
      </c>
      <c r="C53" s="31">
        <v>183500.0</v>
      </c>
      <c r="D53" s="6" t="str">
        <f>IFERROR(__xludf.DUMMYFUNCTION("Split(B53,""/"")"),"January")</f>
        <v>January</v>
      </c>
      <c r="E53" s="6" t="str">
        <f>IFERROR(__xludf.DUMMYFUNCTION("""COMPUTED_VALUE"""),"Gurgaon")</f>
        <v>Gurgaon</v>
      </c>
      <c r="F53" s="6" t="str">
        <f>IFERROR(__xludf.DUMMYFUNCTION("""COMPUTED_VALUE"""),"East")</f>
        <v>East</v>
      </c>
      <c r="G53" s="6" t="str">
        <f>IFERROR(__xludf.DUMMYFUNCTION("""COMPUTED_VALUE"""),"Maitenance")</f>
        <v>Maitenance</v>
      </c>
      <c r="H53" s="6" t="str">
        <f>IFERROR(__xludf.DUMMYFUNCTION("""COMPUTED_VALUE"""),"Material Cost")</f>
        <v>Material Cost</v>
      </c>
      <c r="I53" s="6" t="str">
        <f t="shared" si="2"/>
        <v>January</v>
      </c>
      <c r="J53" s="6" t="str">
        <f t="shared" si="3"/>
        <v>Gurgaon</v>
      </c>
      <c r="K53" s="6" t="str">
        <f t="shared" si="4"/>
        <v>Gurgaon</v>
      </c>
      <c r="L53" s="6" t="str">
        <f t="shared" si="5"/>
        <v>Gurgaon</v>
      </c>
      <c r="M53" s="6" t="str">
        <f t="shared" si="6"/>
        <v>Gurgaon</v>
      </c>
      <c r="N53" s="6" t="str">
        <f t="shared" si="7"/>
        <v>East</v>
      </c>
      <c r="O53" s="6" t="str">
        <f t="shared" si="8"/>
        <v>East</v>
      </c>
      <c r="P53" s="6" t="str">
        <f t="shared" si="9"/>
        <v>East</v>
      </c>
      <c r="Q53" s="6" t="str">
        <f t="shared" si="10"/>
        <v>East</v>
      </c>
      <c r="R53" s="6" t="str">
        <f>vlookup(M53,'City Head_Details'!$A$2:$B$5,2,0)</f>
        <v>Tarun</v>
      </c>
      <c r="S53" s="6" t="str">
        <f t="shared" ref="S53:T53" si="61">Proper(trim(G53))</f>
        <v>Maitenance</v>
      </c>
      <c r="T53" s="6" t="str">
        <f t="shared" si="61"/>
        <v>Material Cost</v>
      </c>
    </row>
    <row r="54">
      <c r="A54" s="23" t="s">
        <v>160</v>
      </c>
      <c r="B54" s="32" t="s">
        <v>161</v>
      </c>
      <c r="C54" s="31">
        <v>150400.0</v>
      </c>
      <c r="D54" s="6" t="str">
        <f>IFERROR(__xludf.DUMMYFUNCTION("Split(B54,""/"")"),"March")</f>
        <v>March</v>
      </c>
      <c r="E54" s="6" t="str">
        <f>IFERROR(__xludf.DUMMYFUNCTION("""COMPUTED_VALUE"""),"Gurgaon-")</f>
        <v>Gurgaon-</v>
      </c>
      <c r="F54" s="6" t="str">
        <f>IFERROR(__xludf.DUMMYFUNCTION("""COMPUTED_VALUE"""),"East")</f>
        <v>East</v>
      </c>
      <c r="G54" s="6" t="str">
        <f>IFERROR(__xludf.DUMMYFUNCTION("""COMPUTED_VALUE"""),"Assembly")</f>
        <v>Assembly</v>
      </c>
      <c r="H54" s="6" t="str">
        <f>IFERROR(__xludf.DUMMYFUNCTION("""COMPUTED_VALUE"""),"Overhead costs")</f>
        <v>Overhead costs</v>
      </c>
      <c r="I54" s="6" t="str">
        <f t="shared" si="2"/>
        <v>March</v>
      </c>
      <c r="J54" s="6" t="str">
        <f t="shared" si="3"/>
        <v>Gurgaon-</v>
      </c>
      <c r="K54" s="6" t="str">
        <f t="shared" si="4"/>
        <v>Gurgaon-</v>
      </c>
      <c r="L54" s="6" t="str">
        <f t="shared" si="5"/>
        <v>Gurgaon</v>
      </c>
      <c r="M54" s="6" t="str">
        <f t="shared" si="6"/>
        <v>Gurgaon</v>
      </c>
      <c r="N54" s="6" t="str">
        <f t="shared" si="7"/>
        <v>East</v>
      </c>
      <c r="O54" s="6" t="str">
        <f t="shared" si="8"/>
        <v>East</v>
      </c>
      <c r="P54" s="6" t="str">
        <f t="shared" si="9"/>
        <v>East</v>
      </c>
      <c r="Q54" s="6" t="str">
        <f t="shared" si="10"/>
        <v>East</v>
      </c>
      <c r="R54" s="6" t="str">
        <f>vlookup(M54,'City Head_Details'!$A$2:$B$5,2,0)</f>
        <v>Tarun</v>
      </c>
      <c r="S54" s="6" t="str">
        <f t="shared" ref="S54:T54" si="62">Proper(trim(G54))</f>
        <v>Assembly</v>
      </c>
      <c r="T54" s="6" t="str">
        <f t="shared" si="62"/>
        <v>Overhead Costs</v>
      </c>
    </row>
    <row r="55">
      <c r="A55" s="23" t="s">
        <v>162</v>
      </c>
      <c r="B55" s="32" t="s">
        <v>163</v>
      </c>
      <c r="C55" s="31">
        <v>160500.0</v>
      </c>
      <c r="D55" s="6" t="str">
        <f>IFERROR(__xludf.DUMMYFUNCTION("Split(B55,""/"")"),"February")</f>
        <v>February</v>
      </c>
      <c r="E55" s="6" t="str">
        <f>IFERROR(__xludf.DUMMYFUNCTION("""COMPUTED_VALUE"""),"bangalore-")</f>
        <v>bangalore-</v>
      </c>
      <c r="F55" s="6" t="str">
        <f>IFERROR(__xludf.DUMMYFUNCTION("""COMPUTED_VALUE"""),"East")</f>
        <v>East</v>
      </c>
      <c r="G55" s="6" t="str">
        <f>IFERROR(__xludf.DUMMYFUNCTION("""COMPUTED_VALUE"""),"   Maitenance")</f>
        <v>   Maitenance</v>
      </c>
      <c r="H55" s="6" t="str">
        <f>IFERROR(__xludf.DUMMYFUNCTION("""COMPUTED_VALUE"""),"Labour Cost")</f>
        <v>Labour Cost</v>
      </c>
      <c r="I55" s="6" t="str">
        <f t="shared" si="2"/>
        <v>February</v>
      </c>
      <c r="J55" s="6" t="str">
        <f t="shared" si="3"/>
        <v>Bangalore-</v>
      </c>
      <c r="K55" s="6" t="str">
        <f t="shared" si="4"/>
        <v>Bangalore-</v>
      </c>
      <c r="L55" s="6" t="str">
        <f t="shared" si="5"/>
        <v>Bangalore</v>
      </c>
      <c r="M55" s="6" t="str">
        <f t="shared" si="6"/>
        <v>Bangalore</v>
      </c>
      <c r="N55" s="6" t="str">
        <f t="shared" si="7"/>
        <v>East</v>
      </c>
      <c r="O55" s="6" t="str">
        <f t="shared" si="8"/>
        <v>East</v>
      </c>
      <c r="P55" s="6" t="str">
        <f t="shared" si="9"/>
        <v>East</v>
      </c>
      <c r="Q55" s="6" t="str">
        <f t="shared" si="10"/>
        <v>East</v>
      </c>
      <c r="R55" s="6" t="str">
        <f>vlookup(M55,'City Head_Details'!$A$2:$B$5,2,0)</f>
        <v>Arun</v>
      </c>
      <c r="S55" s="6" t="str">
        <f t="shared" ref="S55:T55" si="63">Proper(trim(G55))</f>
        <v>Maitenance</v>
      </c>
      <c r="T55" s="6" t="str">
        <f t="shared" si="63"/>
        <v>Labour Cost</v>
      </c>
    </row>
    <row r="56">
      <c r="A56" s="23" t="s">
        <v>164</v>
      </c>
      <c r="B56" s="32" t="s">
        <v>165</v>
      </c>
      <c r="C56" s="31">
        <v>110700.0</v>
      </c>
      <c r="D56" s="6" t="str">
        <f>IFERROR(__xludf.DUMMYFUNCTION("Split(B56,""/"")"),"January")</f>
        <v>January</v>
      </c>
      <c r="E56" s="6" t="str">
        <f>IFERROR(__xludf.DUMMYFUNCTION("""COMPUTED_VALUE"""),"Bangalore-")</f>
        <v>Bangalore-</v>
      </c>
      <c r="F56" s="6" t="str">
        <f>IFERROR(__xludf.DUMMYFUNCTION("""COMPUTED_VALUE"""),"North")</f>
        <v>North</v>
      </c>
      <c r="G56" s="6" t="str">
        <f>IFERROR(__xludf.DUMMYFUNCTION("""COMPUTED_VALUE"""),"Assembly")</f>
        <v>Assembly</v>
      </c>
      <c r="H56" s="6" t="str">
        <f>IFERROR(__xludf.DUMMYFUNCTION("""COMPUTED_VALUE"""),"Material Cost")</f>
        <v>Material Cost</v>
      </c>
      <c r="I56" s="6" t="str">
        <f t="shared" si="2"/>
        <v>January</v>
      </c>
      <c r="J56" s="6" t="str">
        <f t="shared" si="3"/>
        <v>Bangalore-</v>
      </c>
      <c r="K56" s="6" t="str">
        <f t="shared" si="4"/>
        <v>Bangalore-</v>
      </c>
      <c r="L56" s="6" t="str">
        <f t="shared" si="5"/>
        <v>Bangalore</v>
      </c>
      <c r="M56" s="6" t="str">
        <f t="shared" si="6"/>
        <v>Bangalore</v>
      </c>
      <c r="N56" s="6" t="str">
        <f t="shared" si="7"/>
        <v>North</v>
      </c>
      <c r="O56" s="6" t="str">
        <f t="shared" si="8"/>
        <v>North</v>
      </c>
      <c r="P56" s="6" t="str">
        <f t="shared" si="9"/>
        <v>North</v>
      </c>
      <c r="Q56" s="6" t="str">
        <f t="shared" si="10"/>
        <v>North</v>
      </c>
      <c r="R56" s="6" t="str">
        <f>vlookup(M56,'City Head_Details'!$A$2:$B$5,2,0)</f>
        <v>Arun</v>
      </c>
      <c r="S56" s="6" t="str">
        <f t="shared" ref="S56:T56" si="64">Proper(trim(G56))</f>
        <v>Assembly</v>
      </c>
      <c r="T56" s="6" t="str">
        <f t="shared" si="64"/>
        <v>Material Cost</v>
      </c>
    </row>
    <row r="57">
      <c r="A57" s="23" t="s">
        <v>166</v>
      </c>
      <c r="B57" s="32" t="s">
        <v>167</v>
      </c>
      <c r="C57" s="31">
        <v>143800.0</v>
      </c>
      <c r="D57" s="6" t="str">
        <f>IFERROR(__xludf.DUMMYFUNCTION("Split(B57,""/"")"),"March")</f>
        <v>March</v>
      </c>
      <c r="E57" s="6" t="str">
        <f>IFERROR(__xludf.DUMMYFUNCTION("""COMPUTED_VALUE"""),"Bhubaneswar-")</f>
        <v>Bhubaneswar-</v>
      </c>
      <c r="F57" s="6" t="str">
        <f>IFERROR(__xludf.DUMMYFUNCTION("""COMPUTED_VALUE"""),"West")</f>
        <v>West</v>
      </c>
      <c r="G57" s="6" t="str">
        <f>IFERROR(__xludf.DUMMYFUNCTION("""COMPUTED_VALUE"""),"Materials")</f>
        <v>Materials</v>
      </c>
      <c r="H57" s="6" t="str">
        <f>IFERROR(__xludf.DUMMYFUNCTION("""COMPUTED_VALUE"""),"Insurance")</f>
        <v>Insurance</v>
      </c>
      <c r="I57" s="6" t="str">
        <f t="shared" si="2"/>
        <v>March</v>
      </c>
      <c r="J57" s="6" t="str">
        <f t="shared" si="3"/>
        <v>Bhubaneswar-</v>
      </c>
      <c r="K57" s="6" t="str">
        <f t="shared" si="4"/>
        <v>Bhubaneswar-</v>
      </c>
      <c r="L57" s="6" t="str">
        <f t="shared" si="5"/>
        <v>Bhubaneswar</v>
      </c>
      <c r="M57" s="6" t="str">
        <f t="shared" si="6"/>
        <v>Bhubaneswar</v>
      </c>
      <c r="N57" s="6" t="str">
        <f t="shared" si="7"/>
        <v>West</v>
      </c>
      <c r="O57" s="6" t="str">
        <f t="shared" si="8"/>
        <v>West</v>
      </c>
      <c r="P57" s="6" t="str">
        <f t="shared" si="9"/>
        <v>West</v>
      </c>
      <c r="Q57" s="6" t="str">
        <f t="shared" si="10"/>
        <v>West</v>
      </c>
      <c r="R57" s="6" t="str">
        <f>vlookup(M57,'City Head_Details'!$A$2:$B$5,2,0)</f>
        <v>Karuna</v>
      </c>
      <c r="S57" s="6" t="str">
        <f t="shared" ref="S57:T57" si="65">Proper(trim(G57))</f>
        <v>Materials</v>
      </c>
      <c r="T57" s="6" t="str">
        <f t="shared" si="65"/>
        <v>Insurance</v>
      </c>
    </row>
    <row r="58">
      <c r="A58" s="23" t="s">
        <v>168</v>
      </c>
      <c r="B58" s="32" t="s">
        <v>169</v>
      </c>
      <c r="C58" s="31">
        <v>184200.0</v>
      </c>
      <c r="D58" s="6" t="str">
        <f>IFERROR(__xludf.DUMMYFUNCTION("Split(B58,""/"")"),"January")</f>
        <v>January</v>
      </c>
      <c r="E58" s="6" t="str">
        <f>IFERROR(__xludf.DUMMYFUNCTION("""COMPUTED_VALUE"""),"      Gurgaon-")</f>
        <v>      Gurgaon-</v>
      </c>
      <c r="F58" s="6" t="str">
        <f>IFERROR(__xludf.DUMMYFUNCTION("""COMPUTED_VALUE"""),"West")</f>
        <v>West</v>
      </c>
      <c r="G58" s="6" t="str">
        <f>IFERROR(__xludf.DUMMYFUNCTION("""COMPUTED_VALUE"""),"Production")</f>
        <v>Production</v>
      </c>
      <c r="H58" s="6" t="str">
        <f>IFERROR(__xludf.DUMMYFUNCTION("""COMPUTED_VALUE"""),"Material Cost")</f>
        <v>Material Cost</v>
      </c>
      <c r="I58" s="6" t="str">
        <f t="shared" si="2"/>
        <v>January</v>
      </c>
      <c r="J58" s="6" t="str">
        <f t="shared" si="3"/>
        <v>Gurgaon-</v>
      </c>
      <c r="K58" s="6" t="str">
        <f t="shared" si="4"/>
        <v>Gurgaon-</v>
      </c>
      <c r="L58" s="6" t="str">
        <f t="shared" si="5"/>
        <v>Gurgaon</v>
      </c>
      <c r="M58" s="6" t="str">
        <f t="shared" si="6"/>
        <v>Gurgaon</v>
      </c>
      <c r="N58" s="6" t="str">
        <f t="shared" si="7"/>
        <v>West</v>
      </c>
      <c r="O58" s="6" t="str">
        <f t="shared" si="8"/>
        <v>West</v>
      </c>
      <c r="P58" s="6" t="str">
        <f t="shared" si="9"/>
        <v>West</v>
      </c>
      <c r="Q58" s="6" t="str">
        <f t="shared" si="10"/>
        <v>West</v>
      </c>
      <c r="R58" s="6" t="str">
        <f>vlookup(M58,'City Head_Details'!$A$2:$B$5,2,0)</f>
        <v>Tarun</v>
      </c>
      <c r="S58" s="6" t="str">
        <f t="shared" ref="S58:T58" si="66">Proper(trim(G58))</f>
        <v>Production</v>
      </c>
      <c r="T58" s="6" t="str">
        <f t="shared" si="66"/>
        <v>Material Cost</v>
      </c>
    </row>
    <row r="59">
      <c r="A59" s="23" t="s">
        <v>170</v>
      </c>
      <c r="B59" s="32" t="s">
        <v>171</v>
      </c>
      <c r="C59" s="31">
        <v>176300.0</v>
      </c>
      <c r="D59" s="6" t="str">
        <f>IFERROR(__xludf.DUMMYFUNCTION("Split(B59,""/"")"),"January")</f>
        <v>January</v>
      </c>
      <c r="E59" s="6" t="str">
        <f>IFERROR(__xludf.DUMMYFUNCTION("""COMPUTED_VALUE"""),"Ahmedabad-")</f>
        <v>Ahmedabad-</v>
      </c>
      <c r="F59" s="6" t="str">
        <f>IFERROR(__xludf.DUMMYFUNCTION("""COMPUTED_VALUE"""),"West")</f>
        <v>West</v>
      </c>
      <c r="G59" s="6" t="str">
        <f>IFERROR(__xludf.DUMMYFUNCTION("""COMPUTED_VALUE"""),"Production")</f>
        <v>Production</v>
      </c>
      <c r="H59" s="6" t="str">
        <f>IFERROR(__xludf.DUMMYFUNCTION("""COMPUTED_VALUE"""),"Overhead costs")</f>
        <v>Overhead costs</v>
      </c>
      <c r="I59" s="6" t="str">
        <f t="shared" si="2"/>
        <v>January</v>
      </c>
      <c r="J59" s="6" t="str">
        <f t="shared" si="3"/>
        <v>Ahmedabad-</v>
      </c>
      <c r="K59" s="6" t="str">
        <f t="shared" si="4"/>
        <v>Ahmedabad-</v>
      </c>
      <c r="L59" s="6" t="str">
        <f t="shared" si="5"/>
        <v>Ahmedabad</v>
      </c>
      <c r="M59" s="6" t="str">
        <f t="shared" si="6"/>
        <v>Ahmedabad</v>
      </c>
      <c r="N59" s="6" t="str">
        <f t="shared" si="7"/>
        <v>West</v>
      </c>
      <c r="O59" s="6" t="str">
        <f t="shared" si="8"/>
        <v>West</v>
      </c>
      <c r="P59" s="6" t="str">
        <f t="shared" si="9"/>
        <v>West</v>
      </c>
      <c r="Q59" s="6" t="str">
        <f t="shared" si="10"/>
        <v>West</v>
      </c>
      <c r="R59" s="6" t="str">
        <f>vlookup(M59,'City Head_Details'!$A$2:$B$5,2,0)</f>
        <v>Varun</v>
      </c>
      <c r="S59" s="6" t="str">
        <f t="shared" ref="S59:T59" si="67">Proper(trim(G59))</f>
        <v>Production</v>
      </c>
      <c r="T59" s="6" t="str">
        <f t="shared" si="67"/>
        <v>Overhead Costs</v>
      </c>
    </row>
    <row r="60">
      <c r="A60" s="23" t="s">
        <v>172</v>
      </c>
      <c r="B60" s="32" t="s">
        <v>173</v>
      </c>
      <c r="C60" s="31">
        <v>165400.0</v>
      </c>
      <c r="D60" s="6" t="str">
        <f>IFERROR(__xludf.DUMMYFUNCTION("Split(B60,""/"")"),"February")</f>
        <v>February</v>
      </c>
      <c r="E60" s="6" t="str">
        <f>IFERROR(__xludf.DUMMYFUNCTION("""COMPUTED_VALUE"""),"Ahmedabad-")</f>
        <v>Ahmedabad-</v>
      </c>
      <c r="F60" s="6" t="str">
        <f>IFERROR(__xludf.DUMMYFUNCTION("""COMPUTED_VALUE"""),"West")</f>
        <v>West</v>
      </c>
      <c r="G60" s="6" t="str">
        <f>IFERROR(__xludf.DUMMYFUNCTION("""COMPUTED_VALUE"""),"Assembly")</f>
        <v>Assembly</v>
      </c>
      <c r="H60" s="6" t="str">
        <f>IFERROR(__xludf.DUMMYFUNCTION("""COMPUTED_VALUE"""),"Labour Cost")</f>
        <v>Labour Cost</v>
      </c>
      <c r="I60" s="6" t="str">
        <f t="shared" si="2"/>
        <v>February</v>
      </c>
      <c r="J60" s="6" t="str">
        <f t="shared" si="3"/>
        <v>Ahmedabad-</v>
      </c>
      <c r="K60" s="6" t="str">
        <f t="shared" si="4"/>
        <v>Ahmedabad-</v>
      </c>
      <c r="L60" s="6" t="str">
        <f t="shared" si="5"/>
        <v>Ahmedabad</v>
      </c>
      <c r="M60" s="6" t="str">
        <f t="shared" si="6"/>
        <v>Ahmedabad</v>
      </c>
      <c r="N60" s="6" t="str">
        <f t="shared" si="7"/>
        <v>West</v>
      </c>
      <c r="O60" s="6" t="str">
        <f t="shared" si="8"/>
        <v>West</v>
      </c>
      <c r="P60" s="6" t="str">
        <f t="shared" si="9"/>
        <v>West</v>
      </c>
      <c r="Q60" s="6" t="str">
        <f t="shared" si="10"/>
        <v>West</v>
      </c>
      <c r="R60" s="6" t="str">
        <f>vlookup(M60,'City Head_Details'!$A$2:$B$5,2,0)</f>
        <v>Varun</v>
      </c>
      <c r="S60" s="6" t="str">
        <f t="shared" ref="S60:T60" si="68">Proper(trim(G60))</f>
        <v>Assembly</v>
      </c>
      <c r="T60" s="6" t="str">
        <f t="shared" si="68"/>
        <v>Labour Cost</v>
      </c>
    </row>
    <row r="61">
      <c r="A61" s="23" t="s">
        <v>174</v>
      </c>
      <c r="B61" s="32" t="s">
        <v>175</v>
      </c>
      <c r="C61" s="31">
        <v>115700.0</v>
      </c>
      <c r="D61" s="6" t="str">
        <f>IFERROR(__xludf.DUMMYFUNCTION("Split(B61,""/"")"),"February")</f>
        <v>February</v>
      </c>
      <c r="E61" s="6" t="str">
        <f>IFERROR(__xludf.DUMMYFUNCTION("""COMPUTED_VALUE"""),"Ahmedabad-")</f>
        <v>Ahmedabad-</v>
      </c>
      <c r="F61" s="6" t="str">
        <f>IFERROR(__xludf.DUMMYFUNCTION("""COMPUTED_VALUE"""),"East")</f>
        <v>East</v>
      </c>
      <c r="G61" s="6" t="str">
        <f>IFERROR(__xludf.DUMMYFUNCTION("""COMPUTED_VALUE"""),"Assembly")</f>
        <v>Assembly</v>
      </c>
      <c r="H61" s="6" t="str">
        <f>IFERROR(__xludf.DUMMYFUNCTION("""COMPUTED_VALUE"""),"Rent")</f>
        <v>Rent</v>
      </c>
      <c r="I61" s="6" t="str">
        <f t="shared" si="2"/>
        <v>February</v>
      </c>
      <c r="J61" s="6" t="str">
        <f t="shared" si="3"/>
        <v>Ahmedabad-</v>
      </c>
      <c r="K61" s="6" t="str">
        <f t="shared" si="4"/>
        <v>Ahmedabad-</v>
      </c>
      <c r="L61" s="6" t="str">
        <f t="shared" si="5"/>
        <v>Ahmedabad</v>
      </c>
      <c r="M61" s="6" t="str">
        <f t="shared" si="6"/>
        <v>Ahmedabad</v>
      </c>
      <c r="N61" s="6" t="str">
        <f t="shared" si="7"/>
        <v>East</v>
      </c>
      <c r="O61" s="6" t="str">
        <f t="shared" si="8"/>
        <v>East</v>
      </c>
      <c r="P61" s="6" t="str">
        <f t="shared" si="9"/>
        <v>East</v>
      </c>
      <c r="Q61" s="6" t="str">
        <f t="shared" si="10"/>
        <v>East</v>
      </c>
      <c r="R61" s="6" t="str">
        <f>vlookup(M61,'City Head_Details'!$A$2:$B$5,2,0)</f>
        <v>Varun</v>
      </c>
      <c r="S61" s="6" t="str">
        <f t="shared" ref="S61:T61" si="69">Proper(trim(G61))</f>
        <v>Assembly</v>
      </c>
      <c r="T61" s="6" t="str">
        <f t="shared" si="69"/>
        <v>Rent</v>
      </c>
    </row>
    <row r="62">
      <c r="A62" s="23" t="s">
        <v>176</v>
      </c>
      <c r="B62" s="32" t="s">
        <v>177</v>
      </c>
      <c r="C62" s="31">
        <v>145400.0</v>
      </c>
      <c r="D62" s="6" t="str">
        <f>IFERROR(__xludf.DUMMYFUNCTION("Split(B62,""/"")"),"January")</f>
        <v>January</v>
      </c>
      <c r="E62" s="6" t="str">
        <f>IFERROR(__xludf.DUMMYFUNCTION("""COMPUTED_VALUE"""),"Bangalore-")</f>
        <v>Bangalore-</v>
      </c>
      <c r="F62" s="6" t="str">
        <f>IFERROR(__xludf.DUMMYFUNCTION("""COMPUTED_VALUE"""),"West")</f>
        <v>West</v>
      </c>
      <c r="G62" s="6" t="str">
        <f>IFERROR(__xludf.DUMMYFUNCTION("""COMPUTED_VALUE"""),"Production")</f>
        <v>Production</v>
      </c>
      <c r="H62" s="6" t="str">
        <f>IFERROR(__xludf.DUMMYFUNCTION("""COMPUTED_VALUE"""),"Material Cost")</f>
        <v>Material Cost</v>
      </c>
      <c r="I62" s="6" t="str">
        <f t="shared" si="2"/>
        <v>January</v>
      </c>
      <c r="J62" s="6" t="str">
        <f t="shared" si="3"/>
        <v>Bangalore-</v>
      </c>
      <c r="K62" s="6" t="str">
        <f t="shared" si="4"/>
        <v>Bangalore-</v>
      </c>
      <c r="L62" s="6" t="str">
        <f t="shared" si="5"/>
        <v>Bangalore</v>
      </c>
      <c r="M62" s="6" t="str">
        <f t="shared" si="6"/>
        <v>Bangalore</v>
      </c>
      <c r="N62" s="6" t="str">
        <f t="shared" si="7"/>
        <v>West</v>
      </c>
      <c r="O62" s="6" t="str">
        <f t="shared" si="8"/>
        <v>West</v>
      </c>
      <c r="P62" s="6" t="str">
        <f t="shared" si="9"/>
        <v>West</v>
      </c>
      <c r="Q62" s="6" t="str">
        <f t="shared" si="10"/>
        <v>West</v>
      </c>
      <c r="R62" s="6" t="str">
        <f>vlookup(M62,'City Head_Details'!$A$2:$B$5,2,0)</f>
        <v>Arun</v>
      </c>
      <c r="S62" s="6" t="str">
        <f t="shared" ref="S62:T62" si="70">Proper(trim(G62))</f>
        <v>Production</v>
      </c>
      <c r="T62" s="6" t="str">
        <f t="shared" si="70"/>
        <v>Material Cost</v>
      </c>
    </row>
    <row r="63">
      <c r="A63" s="23" t="s">
        <v>178</v>
      </c>
      <c r="B63" s="32" t="s">
        <v>179</v>
      </c>
      <c r="C63" s="31">
        <v>185300.0</v>
      </c>
      <c r="D63" s="6" t="str">
        <f>IFERROR(__xludf.DUMMYFUNCTION("Split(B63,""/"")"),"January")</f>
        <v>January</v>
      </c>
      <c r="E63" s="6" t="str">
        <f>IFERROR(__xludf.DUMMYFUNCTION("""COMPUTED_VALUE"""),"Bangalore-")</f>
        <v>Bangalore-</v>
      </c>
      <c r="F63" s="6" t="str">
        <f>IFERROR(__xludf.DUMMYFUNCTION("""COMPUTED_VALUE"""),"West")</f>
        <v>West</v>
      </c>
      <c r="G63" s="6" t="str">
        <f>IFERROR(__xludf.DUMMYFUNCTION("""COMPUTED_VALUE"""),"Production")</f>
        <v>Production</v>
      </c>
      <c r="H63" s="6" t="str">
        <f>IFERROR(__xludf.DUMMYFUNCTION("""COMPUTED_VALUE"""),"Labour Cost")</f>
        <v>Labour Cost</v>
      </c>
      <c r="I63" s="6" t="str">
        <f t="shared" si="2"/>
        <v>January</v>
      </c>
      <c r="J63" s="6" t="str">
        <f t="shared" si="3"/>
        <v>Bangalore-</v>
      </c>
      <c r="K63" s="6" t="str">
        <f t="shared" si="4"/>
        <v>Bangalore-</v>
      </c>
      <c r="L63" s="6" t="str">
        <f t="shared" si="5"/>
        <v>Bangalore</v>
      </c>
      <c r="M63" s="6" t="str">
        <f t="shared" si="6"/>
        <v>Bangalore</v>
      </c>
      <c r="N63" s="6" t="str">
        <f t="shared" si="7"/>
        <v>West</v>
      </c>
      <c r="O63" s="6" t="str">
        <f t="shared" si="8"/>
        <v>West</v>
      </c>
      <c r="P63" s="6" t="str">
        <f t="shared" si="9"/>
        <v>West</v>
      </c>
      <c r="Q63" s="6" t="str">
        <f t="shared" si="10"/>
        <v>West</v>
      </c>
      <c r="R63" s="6" t="str">
        <f>vlookup(M63,'City Head_Details'!$A$2:$B$5,2,0)</f>
        <v>Arun</v>
      </c>
      <c r="S63" s="6" t="str">
        <f t="shared" ref="S63:T63" si="71">Proper(trim(G63))</f>
        <v>Production</v>
      </c>
      <c r="T63" s="6" t="str">
        <f t="shared" si="71"/>
        <v>Labour Cost</v>
      </c>
    </row>
    <row r="64">
      <c r="A64" s="23" t="s">
        <v>180</v>
      </c>
      <c r="B64" s="32" t="s">
        <v>181</v>
      </c>
      <c r="C64" s="31">
        <v>175500.0</v>
      </c>
      <c r="D64" s="6" t="str">
        <f>IFERROR(__xludf.DUMMYFUNCTION("Split(B64,""/"")"),"January")</f>
        <v>January</v>
      </c>
      <c r="E64" s="6" t="str">
        <f>IFERROR(__xludf.DUMMYFUNCTION("""COMPUTED_VALUE"""),"Bangalore-")</f>
        <v>Bangalore-</v>
      </c>
      <c r="F64" s="6" t="str">
        <f>IFERROR(__xludf.DUMMYFUNCTION("""COMPUTED_VALUE"""),"West")</f>
        <v>West</v>
      </c>
      <c r="G64" s="6" t="str">
        <f>IFERROR(__xludf.DUMMYFUNCTION("""COMPUTED_VALUE"""),"Production")</f>
        <v>Production</v>
      </c>
      <c r="H64" s="6" t="str">
        <f>IFERROR(__xludf.DUMMYFUNCTION("""COMPUTED_VALUE"""),"Rent")</f>
        <v>Rent</v>
      </c>
      <c r="I64" s="6" t="str">
        <f t="shared" si="2"/>
        <v>January</v>
      </c>
      <c r="J64" s="6" t="str">
        <f t="shared" si="3"/>
        <v>Bangalore-</v>
      </c>
      <c r="K64" s="6" t="str">
        <f t="shared" si="4"/>
        <v>Bangalore-</v>
      </c>
      <c r="L64" s="6" t="str">
        <f t="shared" si="5"/>
        <v>Bangalore</v>
      </c>
      <c r="M64" s="6" t="str">
        <f t="shared" si="6"/>
        <v>Bangalore</v>
      </c>
      <c r="N64" s="6" t="str">
        <f t="shared" si="7"/>
        <v>West</v>
      </c>
      <c r="O64" s="6" t="str">
        <f t="shared" si="8"/>
        <v>West</v>
      </c>
      <c r="P64" s="6" t="str">
        <f t="shared" si="9"/>
        <v>West</v>
      </c>
      <c r="Q64" s="6" t="str">
        <f t="shared" si="10"/>
        <v>West</v>
      </c>
      <c r="R64" s="6" t="str">
        <f>vlookup(M64,'City Head_Details'!$A$2:$B$5,2,0)</f>
        <v>Arun</v>
      </c>
      <c r="S64" s="6" t="str">
        <f t="shared" ref="S64:T64" si="72">Proper(trim(G64))</f>
        <v>Production</v>
      </c>
      <c r="T64" s="6" t="str">
        <f t="shared" si="72"/>
        <v>Rent</v>
      </c>
    </row>
    <row r="65">
      <c r="A65" s="23" t="s">
        <v>182</v>
      </c>
      <c r="B65" s="32" t="s">
        <v>183</v>
      </c>
      <c r="C65" s="31">
        <v>119000.0</v>
      </c>
      <c r="D65" s="6" t="str">
        <f>IFERROR(__xludf.DUMMYFUNCTION("Split(B65,""/"")"),"January")</f>
        <v>January</v>
      </c>
      <c r="E65" s="6" t="str">
        <f>IFERROR(__xludf.DUMMYFUNCTION("""COMPUTED_VALUE"""),"Bangalore-")</f>
        <v>Bangalore-</v>
      </c>
      <c r="F65" s="6" t="str">
        <f>IFERROR(__xludf.DUMMYFUNCTION("""COMPUTED_VALUE"""),"West")</f>
        <v>West</v>
      </c>
      <c r="G65" s="6" t="str">
        <f>IFERROR(__xludf.DUMMYFUNCTION("""COMPUTED_VALUE"""),"Production")</f>
        <v>Production</v>
      </c>
      <c r="H65" s="6" t="str">
        <f>IFERROR(__xludf.DUMMYFUNCTION("""COMPUTED_VALUE"""),"Overhead costs")</f>
        <v>Overhead costs</v>
      </c>
      <c r="I65" s="6" t="str">
        <f t="shared" si="2"/>
        <v>January</v>
      </c>
      <c r="J65" s="6" t="str">
        <f t="shared" si="3"/>
        <v>Bangalore-</v>
      </c>
      <c r="K65" s="6" t="str">
        <f t="shared" si="4"/>
        <v>Bangalore-</v>
      </c>
      <c r="L65" s="6" t="str">
        <f t="shared" si="5"/>
        <v>Bangalore</v>
      </c>
      <c r="M65" s="6" t="str">
        <f t="shared" si="6"/>
        <v>Bangalore</v>
      </c>
      <c r="N65" s="6" t="str">
        <f t="shared" si="7"/>
        <v>West</v>
      </c>
      <c r="O65" s="6" t="str">
        <f t="shared" si="8"/>
        <v>West</v>
      </c>
      <c r="P65" s="6" t="str">
        <f t="shared" si="9"/>
        <v>West</v>
      </c>
      <c r="Q65" s="6" t="str">
        <f t="shared" si="10"/>
        <v>West</v>
      </c>
      <c r="R65" s="6" t="str">
        <f>vlookup(M65,'City Head_Details'!$A$2:$B$5,2,0)</f>
        <v>Arun</v>
      </c>
      <c r="S65" s="6" t="str">
        <f t="shared" ref="S65:T65" si="73">Proper(trim(G65))</f>
        <v>Production</v>
      </c>
      <c r="T65" s="6" t="str">
        <f t="shared" si="73"/>
        <v>Overhead Costs</v>
      </c>
    </row>
    <row r="66">
      <c r="A66" s="23" t="s">
        <v>184</v>
      </c>
      <c r="B66" s="32" t="s">
        <v>185</v>
      </c>
      <c r="C66" s="31">
        <v>148900.0</v>
      </c>
      <c r="D66" s="6" t="str">
        <f>IFERROR(__xludf.DUMMYFUNCTION("Split(B66,""/"")"),"January")</f>
        <v>January</v>
      </c>
      <c r="E66" s="6" t="str">
        <f>IFERROR(__xludf.DUMMYFUNCTION("""COMPUTED_VALUE"""),"Bangalore")</f>
        <v>Bangalore</v>
      </c>
      <c r="F66" s="6" t="str">
        <f>IFERROR(__xludf.DUMMYFUNCTION("""COMPUTED_VALUE"""),"West")</f>
        <v>West</v>
      </c>
      <c r="G66" s="6" t="str">
        <f>IFERROR(__xludf.DUMMYFUNCTION("""COMPUTED_VALUE"""),"Production")</f>
        <v>Production</v>
      </c>
      <c r="H66" s="6" t="str">
        <f>IFERROR(__xludf.DUMMYFUNCTION("""COMPUTED_VALUE"""),"Insurance")</f>
        <v>Insurance</v>
      </c>
      <c r="I66" s="6" t="str">
        <f t="shared" si="2"/>
        <v>January</v>
      </c>
      <c r="J66" s="6" t="str">
        <f t="shared" si="3"/>
        <v>Bangalore</v>
      </c>
      <c r="K66" s="6" t="str">
        <f t="shared" si="4"/>
        <v>Bangalore</v>
      </c>
      <c r="L66" s="6" t="str">
        <f t="shared" si="5"/>
        <v>Bangalore</v>
      </c>
      <c r="M66" s="6" t="str">
        <f t="shared" si="6"/>
        <v>Bangalore</v>
      </c>
      <c r="N66" s="6" t="str">
        <f t="shared" si="7"/>
        <v>West</v>
      </c>
      <c r="O66" s="6" t="str">
        <f t="shared" si="8"/>
        <v>West</v>
      </c>
      <c r="P66" s="6" t="str">
        <f t="shared" si="9"/>
        <v>West</v>
      </c>
      <c r="Q66" s="6" t="str">
        <f t="shared" si="10"/>
        <v>West</v>
      </c>
      <c r="R66" s="6" t="str">
        <f>vlookup(M66,'City Head_Details'!$A$2:$B$5,2,0)</f>
        <v>Arun</v>
      </c>
      <c r="S66" s="6" t="str">
        <f t="shared" ref="S66:T66" si="74">Proper(trim(G66))</f>
        <v>Production</v>
      </c>
      <c r="T66" s="6" t="str">
        <f t="shared" si="74"/>
        <v>Insurance</v>
      </c>
    </row>
    <row r="67">
      <c r="A67" s="23" t="s">
        <v>186</v>
      </c>
      <c r="B67" s="32" t="s">
        <v>187</v>
      </c>
      <c r="C67" s="31">
        <v>140300.0</v>
      </c>
      <c r="D67" s="6" t="str">
        <f>IFERROR(__xludf.DUMMYFUNCTION("Split(B67,""/"")"),"January")</f>
        <v>January</v>
      </c>
      <c r="E67" s="6" t="str">
        <f>IFERROR(__xludf.DUMMYFUNCTION("""COMPUTED_VALUE"""),"Bangalore")</f>
        <v>Bangalore</v>
      </c>
      <c r="F67" s="6" t="str">
        <f>IFERROR(__xludf.DUMMYFUNCTION("""COMPUTED_VALUE"""),"West")</f>
        <v>West</v>
      </c>
      <c r="G67" s="6" t="str">
        <f>IFERROR(__xludf.DUMMYFUNCTION("""COMPUTED_VALUE"""),"Materials")</f>
        <v>Materials</v>
      </c>
      <c r="H67" s="6" t="str">
        <f>IFERROR(__xludf.DUMMYFUNCTION("""COMPUTED_VALUE"""),"Material Cost")</f>
        <v>Material Cost</v>
      </c>
      <c r="I67" s="6" t="str">
        <f t="shared" si="2"/>
        <v>January</v>
      </c>
      <c r="J67" s="6" t="str">
        <f t="shared" si="3"/>
        <v>Bangalore</v>
      </c>
      <c r="K67" s="6" t="str">
        <f t="shared" si="4"/>
        <v>Bangalore</v>
      </c>
      <c r="L67" s="6" t="str">
        <f t="shared" si="5"/>
        <v>Bangalore</v>
      </c>
      <c r="M67" s="6" t="str">
        <f t="shared" si="6"/>
        <v>Bangalore</v>
      </c>
      <c r="N67" s="6" t="str">
        <f t="shared" si="7"/>
        <v>West</v>
      </c>
      <c r="O67" s="6" t="str">
        <f t="shared" si="8"/>
        <v>West</v>
      </c>
      <c r="P67" s="6" t="str">
        <f t="shared" si="9"/>
        <v>West</v>
      </c>
      <c r="Q67" s="6" t="str">
        <f t="shared" si="10"/>
        <v>West</v>
      </c>
      <c r="R67" s="6" t="str">
        <f>vlookup(M67,'City Head_Details'!$A$2:$B$5,2,0)</f>
        <v>Arun</v>
      </c>
      <c r="S67" s="6" t="str">
        <f t="shared" ref="S67:T67" si="75">Proper(trim(G67))</f>
        <v>Materials</v>
      </c>
      <c r="T67" s="6" t="str">
        <f t="shared" si="75"/>
        <v>Material Cost</v>
      </c>
    </row>
    <row r="68">
      <c r="A68" s="23" t="s">
        <v>188</v>
      </c>
      <c r="B68" s="32" t="s">
        <v>189</v>
      </c>
      <c r="C68" s="31">
        <v>150800.0</v>
      </c>
      <c r="D68" s="6" t="str">
        <f>IFERROR(__xludf.DUMMYFUNCTION("Split(B68,""/"")"),"January")</f>
        <v>January</v>
      </c>
      <c r="E68" s="6" t="str">
        <f>IFERROR(__xludf.DUMMYFUNCTION("""COMPUTED_VALUE"""),"Bangalore")</f>
        <v>Bangalore</v>
      </c>
      <c r="F68" s="6" t="str">
        <f>IFERROR(__xludf.DUMMYFUNCTION("""COMPUTED_VALUE"""),"West")</f>
        <v>West</v>
      </c>
      <c r="G68" s="6" t="str">
        <f>IFERROR(__xludf.DUMMYFUNCTION("""COMPUTED_VALUE"""),"Materials")</f>
        <v>Materials</v>
      </c>
      <c r="H68" s="6" t="str">
        <f>IFERROR(__xludf.DUMMYFUNCTION("""COMPUTED_VALUE"""),"Labour Cost")</f>
        <v>Labour Cost</v>
      </c>
      <c r="I68" s="6" t="str">
        <f t="shared" si="2"/>
        <v>January</v>
      </c>
      <c r="J68" s="6" t="str">
        <f t="shared" si="3"/>
        <v>Bangalore</v>
      </c>
      <c r="K68" s="6" t="str">
        <f t="shared" si="4"/>
        <v>Bangalore</v>
      </c>
      <c r="L68" s="6" t="str">
        <f t="shared" si="5"/>
        <v>Bangalore</v>
      </c>
      <c r="M68" s="6" t="str">
        <f t="shared" si="6"/>
        <v>Bangalore</v>
      </c>
      <c r="N68" s="6" t="str">
        <f t="shared" si="7"/>
        <v>West</v>
      </c>
      <c r="O68" s="6" t="str">
        <f t="shared" si="8"/>
        <v>West</v>
      </c>
      <c r="P68" s="6" t="str">
        <f t="shared" si="9"/>
        <v>West</v>
      </c>
      <c r="Q68" s="6" t="str">
        <f t="shared" si="10"/>
        <v>West</v>
      </c>
      <c r="R68" s="6" t="str">
        <f>vlookup(M68,'City Head_Details'!$A$2:$B$5,2,0)</f>
        <v>Arun</v>
      </c>
      <c r="S68" s="6" t="str">
        <f t="shared" ref="S68:T68" si="76">Proper(trim(G68))</f>
        <v>Materials</v>
      </c>
      <c r="T68" s="6" t="str">
        <f t="shared" si="76"/>
        <v>Labour Cost</v>
      </c>
    </row>
    <row r="69">
      <c r="A69" s="23" t="s">
        <v>190</v>
      </c>
      <c r="B69" s="32" t="s">
        <v>191</v>
      </c>
      <c r="C69" s="31">
        <v>124500.0</v>
      </c>
      <c r="D69" s="6" t="str">
        <f>IFERROR(__xludf.DUMMYFUNCTION("Split(B69,""/"")"),"January")</f>
        <v>January</v>
      </c>
      <c r="E69" s="6" t="str">
        <f>IFERROR(__xludf.DUMMYFUNCTION("""COMPUTED_VALUE"""),"Bangalore")</f>
        <v>Bangalore</v>
      </c>
      <c r="F69" s="6" t="str">
        <f>IFERROR(__xludf.DUMMYFUNCTION("""COMPUTED_VALUE"""),"West")</f>
        <v>West</v>
      </c>
      <c r="G69" s="6" t="str">
        <f>IFERROR(__xludf.DUMMYFUNCTION("""COMPUTED_VALUE"""),"Materials")</f>
        <v>Materials</v>
      </c>
      <c r="H69" s="6" t="str">
        <f>IFERROR(__xludf.DUMMYFUNCTION("""COMPUTED_VALUE"""),"Rent")</f>
        <v>Rent</v>
      </c>
      <c r="I69" s="6" t="str">
        <f t="shared" si="2"/>
        <v>January</v>
      </c>
      <c r="J69" s="6" t="str">
        <f t="shared" si="3"/>
        <v>Bangalore</v>
      </c>
      <c r="K69" s="6" t="str">
        <f t="shared" si="4"/>
        <v>Bangalore</v>
      </c>
      <c r="L69" s="6" t="str">
        <f t="shared" si="5"/>
        <v>Bangalore</v>
      </c>
      <c r="M69" s="6" t="str">
        <f t="shared" si="6"/>
        <v>Bangalore</v>
      </c>
      <c r="N69" s="6" t="str">
        <f t="shared" si="7"/>
        <v>West</v>
      </c>
      <c r="O69" s="6" t="str">
        <f t="shared" si="8"/>
        <v>West</v>
      </c>
      <c r="P69" s="6" t="str">
        <f t="shared" si="9"/>
        <v>West</v>
      </c>
      <c r="Q69" s="6" t="str">
        <f t="shared" si="10"/>
        <v>West</v>
      </c>
      <c r="R69" s="6" t="str">
        <f>vlookup(M69,'City Head_Details'!$A$2:$B$5,2,0)</f>
        <v>Arun</v>
      </c>
      <c r="S69" s="6" t="str">
        <f t="shared" ref="S69:T69" si="77">Proper(trim(G69))</f>
        <v>Materials</v>
      </c>
      <c r="T69" s="6" t="str">
        <f t="shared" si="77"/>
        <v>Rent</v>
      </c>
    </row>
    <row r="70">
      <c r="A70" s="23" t="s">
        <v>192</v>
      </c>
      <c r="B70" s="32" t="s">
        <v>193</v>
      </c>
      <c r="C70" s="31">
        <v>175500.0</v>
      </c>
      <c r="D70" s="6" t="str">
        <f>IFERROR(__xludf.DUMMYFUNCTION("Split(B70,""/"")"),"January")</f>
        <v>January</v>
      </c>
      <c r="E70" s="6" t="str">
        <f>IFERROR(__xludf.DUMMYFUNCTION("""COMPUTED_VALUE"""),"Bangalore")</f>
        <v>Bangalore</v>
      </c>
      <c r="F70" s="6" t="str">
        <f>IFERROR(__xludf.DUMMYFUNCTION("""COMPUTED_VALUE"""),"West")</f>
        <v>West</v>
      </c>
      <c r="G70" s="6" t="str">
        <f>IFERROR(__xludf.DUMMYFUNCTION("""COMPUTED_VALUE"""),"Materials")</f>
        <v>Materials</v>
      </c>
      <c r="H70" s="6" t="str">
        <f>IFERROR(__xludf.DUMMYFUNCTION("""COMPUTED_VALUE"""),"Overhead costs")</f>
        <v>Overhead costs</v>
      </c>
      <c r="I70" s="6" t="str">
        <f t="shared" si="2"/>
        <v>January</v>
      </c>
      <c r="J70" s="6" t="str">
        <f t="shared" si="3"/>
        <v>Bangalore</v>
      </c>
      <c r="K70" s="6" t="str">
        <f t="shared" si="4"/>
        <v>Bangalore</v>
      </c>
      <c r="L70" s="6" t="str">
        <f t="shared" si="5"/>
        <v>Bangalore</v>
      </c>
      <c r="M70" s="6" t="str">
        <f t="shared" si="6"/>
        <v>Bangalore</v>
      </c>
      <c r="N70" s="6" t="str">
        <f t="shared" si="7"/>
        <v>West</v>
      </c>
      <c r="O70" s="6" t="str">
        <f t="shared" si="8"/>
        <v>West</v>
      </c>
      <c r="P70" s="6" t="str">
        <f t="shared" si="9"/>
        <v>West</v>
      </c>
      <c r="Q70" s="6" t="str">
        <f t="shared" si="10"/>
        <v>West</v>
      </c>
      <c r="R70" s="6" t="str">
        <f>vlookup(M70,'City Head_Details'!$A$2:$B$5,2,0)</f>
        <v>Arun</v>
      </c>
      <c r="S70" s="6" t="str">
        <f t="shared" ref="S70:T70" si="78">Proper(trim(G70))</f>
        <v>Materials</v>
      </c>
      <c r="T70" s="6" t="str">
        <f t="shared" si="78"/>
        <v>Overhead Costs</v>
      </c>
    </row>
    <row r="71">
      <c r="A71" s="23" t="s">
        <v>194</v>
      </c>
      <c r="B71" s="32" t="s">
        <v>195</v>
      </c>
      <c r="C71" s="31">
        <v>156200.0</v>
      </c>
      <c r="D71" s="6" t="str">
        <f>IFERROR(__xludf.DUMMYFUNCTION("Split(B71,""/"")"),"January")</f>
        <v>January</v>
      </c>
      <c r="E71" s="6" t="str">
        <f>IFERROR(__xludf.DUMMYFUNCTION("""COMPUTED_VALUE"""),"Bangalore")</f>
        <v>Bangalore</v>
      </c>
      <c r="F71" s="6" t="str">
        <f>IFERROR(__xludf.DUMMYFUNCTION("""COMPUTED_VALUE"""),"West")</f>
        <v>West</v>
      </c>
      <c r="G71" s="6" t="str">
        <f>IFERROR(__xludf.DUMMYFUNCTION("""COMPUTED_VALUE"""),"Materials")</f>
        <v>Materials</v>
      </c>
      <c r="H71" s="6" t="str">
        <f>IFERROR(__xludf.DUMMYFUNCTION("""COMPUTED_VALUE"""),"Insurance")</f>
        <v>Insurance</v>
      </c>
      <c r="I71" s="6" t="str">
        <f t="shared" si="2"/>
        <v>January</v>
      </c>
      <c r="J71" s="6" t="str">
        <f t="shared" si="3"/>
        <v>Bangalore</v>
      </c>
      <c r="K71" s="6" t="str">
        <f t="shared" si="4"/>
        <v>Bangalore</v>
      </c>
      <c r="L71" s="6" t="str">
        <f t="shared" si="5"/>
        <v>Bangalore</v>
      </c>
      <c r="M71" s="6" t="str">
        <f t="shared" si="6"/>
        <v>Bangalore</v>
      </c>
      <c r="N71" s="6" t="str">
        <f t="shared" si="7"/>
        <v>West</v>
      </c>
      <c r="O71" s="6" t="str">
        <f t="shared" si="8"/>
        <v>West</v>
      </c>
      <c r="P71" s="6" t="str">
        <f t="shared" si="9"/>
        <v>West</v>
      </c>
      <c r="Q71" s="6" t="str">
        <f t="shared" si="10"/>
        <v>West</v>
      </c>
      <c r="R71" s="6" t="str">
        <f>vlookup(M71,'City Head_Details'!$A$2:$B$5,2,0)</f>
        <v>Arun</v>
      </c>
      <c r="S71" s="6" t="str">
        <f t="shared" ref="S71:T71" si="79">Proper(trim(G71))</f>
        <v>Materials</v>
      </c>
      <c r="T71" s="6" t="str">
        <f t="shared" si="79"/>
        <v>Insurance</v>
      </c>
    </row>
    <row r="72">
      <c r="A72" s="23" t="s">
        <v>196</v>
      </c>
      <c r="B72" s="32" t="s">
        <v>197</v>
      </c>
      <c r="C72" s="31">
        <v>182600.0</v>
      </c>
      <c r="D72" s="6" t="str">
        <f>IFERROR(__xludf.DUMMYFUNCTION("Split(B72,""/"")"),"January")</f>
        <v>January</v>
      </c>
      <c r="E72" s="6" t="str">
        <f>IFERROR(__xludf.DUMMYFUNCTION("""COMPUTED_VALUE"""),"Bangalore")</f>
        <v>Bangalore</v>
      </c>
      <c r="F72" s="6" t="str">
        <f>IFERROR(__xludf.DUMMYFUNCTION("""COMPUTED_VALUE"""),"West")</f>
        <v>West</v>
      </c>
      <c r="G72" s="6" t="str">
        <f>IFERROR(__xludf.DUMMYFUNCTION("""COMPUTED_VALUE"""),"Maitenance")</f>
        <v>Maitenance</v>
      </c>
      <c r="H72" s="6" t="str">
        <f>IFERROR(__xludf.DUMMYFUNCTION("""COMPUTED_VALUE"""),"Material Cost")</f>
        <v>Material Cost</v>
      </c>
      <c r="I72" s="6" t="str">
        <f t="shared" si="2"/>
        <v>January</v>
      </c>
      <c r="J72" s="6" t="str">
        <f t="shared" si="3"/>
        <v>Bangalore</v>
      </c>
      <c r="K72" s="6" t="str">
        <f t="shared" si="4"/>
        <v>Bangalore</v>
      </c>
      <c r="L72" s="6" t="str">
        <f t="shared" si="5"/>
        <v>Bangalore</v>
      </c>
      <c r="M72" s="6" t="str">
        <f t="shared" si="6"/>
        <v>Bangalore</v>
      </c>
      <c r="N72" s="6" t="str">
        <f t="shared" si="7"/>
        <v>West</v>
      </c>
      <c r="O72" s="6" t="str">
        <f t="shared" si="8"/>
        <v>West</v>
      </c>
      <c r="P72" s="6" t="str">
        <f t="shared" si="9"/>
        <v>West</v>
      </c>
      <c r="Q72" s="6" t="str">
        <f t="shared" si="10"/>
        <v>West</v>
      </c>
      <c r="R72" s="6" t="str">
        <f>vlookup(M72,'City Head_Details'!$A$2:$B$5,2,0)</f>
        <v>Arun</v>
      </c>
      <c r="S72" s="6" t="str">
        <f t="shared" ref="S72:T72" si="80">Proper(trim(G72))</f>
        <v>Maitenance</v>
      </c>
      <c r="T72" s="6" t="str">
        <f t="shared" si="80"/>
        <v>Material Cost</v>
      </c>
    </row>
    <row r="73">
      <c r="A73" s="23" t="s">
        <v>198</v>
      </c>
      <c r="B73" s="32" t="s">
        <v>199</v>
      </c>
      <c r="C73" s="31">
        <v>158100.0</v>
      </c>
      <c r="D73" s="6" t="str">
        <f>IFERROR(__xludf.DUMMYFUNCTION("Split(B73,""/"")"),"January")</f>
        <v>January</v>
      </c>
      <c r="E73" s="6" t="str">
        <f>IFERROR(__xludf.DUMMYFUNCTION("""COMPUTED_VALUE"""),"Bangalore")</f>
        <v>Bangalore</v>
      </c>
      <c r="F73" s="6" t="str">
        <f>IFERROR(__xludf.DUMMYFUNCTION("""COMPUTED_VALUE"""),"West")</f>
        <v>West</v>
      </c>
      <c r="G73" s="6" t="str">
        <f>IFERROR(__xludf.DUMMYFUNCTION("""COMPUTED_VALUE"""),"Maitenance")</f>
        <v>Maitenance</v>
      </c>
      <c r="H73" s="6" t="str">
        <f>IFERROR(__xludf.DUMMYFUNCTION("""COMPUTED_VALUE"""),"Labour Cost")</f>
        <v>Labour Cost</v>
      </c>
      <c r="I73" s="6" t="str">
        <f t="shared" si="2"/>
        <v>January</v>
      </c>
      <c r="J73" s="6" t="str">
        <f t="shared" si="3"/>
        <v>Bangalore</v>
      </c>
      <c r="K73" s="6" t="str">
        <f t="shared" si="4"/>
        <v>Bangalore</v>
      </c>
      <c r="L73" s="6" t="str">
        <f t="shared" si="5"/>
        <v>Bangalore</v>
      </c>
      <c r="M73" s="6" t="str">
        <f t="shared" si="6"/>
        <v>Bangalore</v>
      </c>
      <c r="N73" s="6" t="str">
        <f t="shared" si="7"/>
        <v>West</v>
      </c>
      <c r="O73" s="6" t="str">
        <f t="shared" si="8"/>
        <v>West</v>
      </c>
      <c r="P73" s="6" t="str">
        <f t="shared" si="9"/>
        <v>West</v>
      </c>
      <c r="Q73" s="6" t="str">
        <f t="shared" si="10"/>
        <v>West</v>
      </c>
      <c r="R73" s="6" t="str">
        <f>vlookup(M73,'City Head_Details'!$A$2:$B$5,2,0)</f>
        <v>Arun</v>
      </c>
      <c r="S73" s="6" t="str">
        <f t="shared" ref="S73:T73" si="81">Proper(trim(G73))</f>
        <v>Maitenance</v>
      </c>
      <c r="T73" s="6" t="str">
        <f t="shared" si="81"/>
        <v>Labour Cost</v>
      </c>
    </row>
    <row r="74">
      <c r="A74" s="23" t="s">
        <v>200</v>
      </c>
      <c r="B74" s="32" t="s">
        <v>201</v>
      </c>
      <c r="C74" s="31">
        <v>179600.0</v>
      </c>
      <c r="D74" s="6" t="str">
        <f>IFERROR(__xludf.DUMMYFUNCTION("Split(B74,""/"")"),"January")</f>
        <v>January</v>
      </c>
      <c r="E74" s="6" t="str">
        <f>IFERROR(__xludf.DUMMYFUNCTION("""COMPUTED_VALUE"""),"Bangalore")</f>
        <v>Bangalore</v>
      </c>
      <c r="F74" s="6" t="str">
        <f>IFERROR(__xludf.DUMMYFUNCTION("""COMPUTED_VALUE"""),"West")</f>
        <v>West</v>
      </c>
      <c r="G74" s="6" t="str">
        <f>IFERROR(__xludf.DUMMYFUNCTION("""COMPUTED_VALUE"""),"Maitenance")</f>
        <v>Maitenance</v>
      </c>
      <c r="H74" s="6" t="str">
        <f>IFERROR(__xludf.DUMMYFUNCTION("""COMPUTED_VALUE"""),"Rent")</f>
        <v>Rent</v>
      </c>
      <c r="I74" s="6" t="str">
        <f t="shared" si="2"/>
        <v>January</v>
      </c>
      <c r="J74" s="6" t="str">
        <f t="shared" si="3"/>
        <v>Bangalore</v>
      </c>
      <c r="K74" s="6" t="str">
        <f t="shared" si="4"/>
        <v>Bangalore</v>
      </c>
      <c r="L74" s="6" t="str">
        <f t="shared" si="5"/>
        <v>Bangalore</v>
      </c>
      <c r="M74" s="6" t="str">
        <f t="shared" si="6"/>
        <v>Bangalore</v>
      </c>
      <c r="N74" s="6" t="str">
        <f t="shared" si="7"/>
        <v>West</v>
      </c>
      <c r="O74" s="6" t="str">
        <f t="shared" si="8"/>
        <v>West</v>
      </c>
      <c r="P74" s="6" t="str">
        <f t="shared" si="9"/>
        <v>West</v>
      </c>
      <c r="Q74" s="6" t="str">
        <f t="shared" si="10"/>
        <v>West</v>
      </c>
      <c r="R74" s="6" t="str">
        <f>vlookup(M74,'City Head_Details'!$A$2:$B$5,2,0)</f>
        <v>Arun</v>
      </c>
      <c r="S74" s="6" t="str">
        <f t="shared" ref="S74:T74" si="82">Proper(trim(G74))</f>
        <v>Maitenance</v>
      </c>
      <c r="T74" s="6" t="str">
        <f t="shared" si="82"/>
        <v>Rent</v>
      </c>
    </row>
    <row r="75">
      <c r="A75" s="23" t="s">
        <v>202</v>
      </c>
      <c r="B75" s="32" t="s">
        <v>203</v>
      </c>
      <c r="C75" s="31">
        <v>161300.0</v>
      </c>
      <c r="D75" s="6" t="str">
        <f>IFERROR(__xludf.DUMMYFUNCTION("Split(B75,""/"")"),"January")</f>
        <v>January</v>
      </c>
      <c r="E75" s="6" t="str">
        <f>IFERROR(__xludf.DUMMYFUNCTION("""COMPUTED_VALUE"""),"Bangalore")</f>
        <v>Bangalore</v>
      </c>
      <c r="F75" s="6" t="str">
        <f>IFERROR(__xludf.DUMMYFUNCTION("""COMPUTED_VALUE"""),"West")</f>
        <v>West</v>
      </c>
      <c r="G75" s="6" t="str">
        <f>IFERROR(__xludf.DUMMYFUNCTION("""COMPUTED_VALUE"""),"Maitenance")</f>
        <v>Maitenance</v>
      </c>
      <c r="H75" s="6" t="str">
        <f>IFERROR(__xludf.DUMMYFUNCTION("""COMPUTED_VALUE"""),"Overhead costs")</f>
        <v>Overhead costs</v>
      </c>
      <c r="I75" s="6" t="str">
        <f t="shared" si="2"/>
        <v>January</v>
      </c>
      <c r="J75" s="6" t="str">
        <f t="shared" si="3"/>
        <v>Bangalore</v>
      </c>
      <c r="K75" s="6" t="str">
        <f t="shared" si="4"/>
        <v>Bangalore</v>
      </c>
      <c r="L75" s="6" t="str">
        <f t="shared" si="5"/>
        <v>Bangalore</v>
      </c>
      <c r="M75" s="6" t="str">
        <f t="shared" si="6"/>
        <v>Bangalore</v>
      </c>
      <c r="N75" s="6" t="str">
        <f t="shared" si="7"/>
        <v>West</v>
      </c>
      <c r="O75" s="6" t="str">
        <f t="shared" si="8"/>
        <v>West</v>
      </c>
      <c r="P75" s="6" t="str">
        <f t="shared" si="9"/>
        <v>West</v>
      </c>
      <c r="Q75" s="6" t="str">
        <f t="shared" si="10"/>
        <v>West</v>
      </c>
      <c r="R75" s="6" t="str">
        <f>vlookup(M75,'City Head_Details'!$A$2:$B$5,2,0)</f>
        <v>Arun</v>
      </c>
      <c r="S75" s="6" t="str">
        <f t="shared" ref="S75:T75" si="83">Proper(trim(G75))</f>
        <v>Maitenance</v>
      </c>
      <c r="T75" s="6" t="str">
        <f t="shared" si="83"/>
        <v>Overhead Costs</v>
      </c>
    </row>
    <row r="76">
      <c r="A76" s="23" t="s">
        <v>204</v>
      </c>
      <c r="B76" s="32" t="s">
        <v>205</v>
      </c>
      <c r="C76" s="31">
        <v>127400.0</v>
      </c>
      <c r="D76" s="6" t="str">
        <f>IFERROR(__xludf.DUMMYFUNCTION("Split(B76,""/"")"),"January")</f>
        <v>January</v>
      </c>
      <c r="E76" s="6" t="str">
        <f>IFERROR(__xludf.DUMMYFUNCTION("""COMPUTED_VALUE"""),"Bangalore")</f>
        <v>Bangalore</v>
      </c>
      <c r="F76" s="6" t="str">
        <f>IFERROR(__xludf.DUMMYFUNCTION("""COMPUTED_VALUE"""),"West")</f>
        <v>West</v>
      </c>
      <c r="G76" s="6" t="str">
        <f>IFERROR(__xludf.DUMMYFUNCTION("""COMPUTED_VALUE"""),"Maitenance")</f>
        <v>Maitenance</v>
      </c>
      <c r="H76" s="6" t="str">
        <f>IFERROR(__xludf.DUMMYFUNCTION("""COMPUTED_VALUE"""),"Insurance")</f>
        <v>Insurance</v>
      </c>
      <c r="I76" s="6" t="str">
        <f t="shared" si="2"/>
        <v>January</v>
      </c>
      <c r="J76" s="6" t="str">
        <f t="shared" si="3"/>
        <v>Bangalore</v>
      </c>
      <c r="K76" s="6" t="str">
        <f t="shared" si="4"/>
        <v>Bangalore</v>
      </c>
      <c r="L76" s="6" t="str">
        <f t="shared" si="5"/>
        <v>Bangalore</v>
      </c>
      <c r="M76" s="6" t="str">
        <f t="shared" si="6"/>
        <v>Bangalore</v>
      </c>
      <c r="N76" s="6" t="str">
        <f t="shared" si="7"/>
        <v>West</v>
      </c>
      <c r="O76" s="6" t="str">
        <f t="shared" si="8"/>
        <v>West</v>
      </c>
      <c r="P76" s="6" t="str">
        <f t="shared" si="9"/>
        <v>West</v>
      </c>
      <c r="Q76" s="6" t="str">
        <f t="shared" si="10"/>
        <v>West</v>
      </c>
      <c r="R76" s="6" t="str">
        <f>vlookup(M76,'City Head_Details'!$A$2:$B$5,2,0)</f>
        <v>Arun</v>
      </c>
      <c r="S76" s="6" t="str">
        <f t="shared" ref="S76:T76" si="84">Proper(trim(G76))</f>
        <v>Maitenance</v>
      </c>
      <c r="T76" s="6" t="str">
        <f t="shared" si="84"/>
        <v>Insurance</v>
      </c>
    </row>
    <row r="77">
      <c r="A77" s="23" t="s">
        <v>206</v>
      </c>
      <c r="B77" s="32" t="s">
        <v>207</v>
      </c>
      <c r="C77" s="31">
        <v>103500.0</v>
      </c>
      <c r="D77" s="6" t="str">
        <f>IFERROR(__xludf.DUMMYFUNCTION("Split(B77,""/"")"),"January")</f>
        <v>January</v>
      </c>
      <c r="E77" s="6" t="str">
        <f>IFERROR(__xludf.DUMMYFUNCTION("""COMPUTED_VALUE"""),"Bangalore")</f>
        <v>Bangalore</v>
      </c>
      <c r="F77" s="6" t="str">
        <f>IFERROR(__xludf.DUMMYFUNCTION("""COMPUTED_VALUE"""),"West")</f>
        <v>West</v>
      </c>
      <c r="G77" s="6" t="str">
        <f>IFERROR(__xludf.DUMMYFUNCTION("""COMPUTED_VALUE"""),"Assembly")</f>
        <v>Assembly</v>
      </c>
      <c r="H77" s="6" t="str">
        <f>IFERROR(__xludf.DUMMYFUNCTION("""COMPUTED_VALUE"""),"Material Cost")</f>
        <v>Material Cost</v>
      </c>
      <c r="I77" s="6" t="str">
        <f t="shared" si="2"/>
        <v>January</v>
      </c>
      <c r="J77" s="6" t="str">
        <f t="shared" si="3"/>
        <v>Bangalore</v>
      </c>
      <c r="K77" s="6" t="str">
        <f t="shared" si="4"/>
        <v>Bangalore</v>
      </c>
      <c r="L77" s="6" t="str">
        <f t="shared" si="5"/>
        <v>Bangalore</v>
      </c>
      <c r="M77" s="6" t="str">
        <f t="shared" si="6"/>
        <v>Bangalore</v>
      </c>
      <c r="N77" s="6" t="str">
        <f t="shared" si="7"/>
        <v>West</v>
      </c>
      <c r="O77" s="6" t="str">
        <f t="shared" si="8"/>
        <v>West</v>
      </c>
      <c r="P77" s="6" t="str">
        <f t="shared" si="9"/>
        <v>West</v>
      </c>
      <c r="Q77" s="6" t="str">
        <f t="shared" si="10"/>
        <v>West</v>
      </c>
      <c r="R77" s="6" t="str">
        <f>vlookup(M77,'City Head_Details'!$A$2:$B$5,2,0)</f>
        <v>Arun</v>
      </c>
      <c r="S77" s="6" t="str">
        <f t="shared" ref="S77:T77" si="85">Proper(trim(G77))</f>
        <v>Assembly</v>
      </c>
      <c r="T77" s="6" t="str">
        <f t="shared" si="85"/>
        <v>Material Cost</v>
      </c>
    </row>
    <row r="78">
      <c r="A78" s="23" t="s">
        <v>208</v>
      </c>
      <c r="B78" s="32" t="s">
        <v>209</v>
      </c>
      <c r="C78" s="31">
        <v>158000.0</v>
      </c>
      <c r="D78" s="6" t="str">
        <f>IFERROR(__xludf.DUMMYFUNCTION("Split(B78,""/"")"),"January")</f>
        <v>January</v>
      </c>
      <c r="E78" s="6" t="str">
        <f>IFERROR(__xludf.DUMMYFUNCTION("""COMPUTED_VALUE"""),"Bangalore")</f>
        <v>Bangalore</v>
      </c>
      <c r="F78" s="6" t="str">
        <f>IFERROR(__xludf.DUMMYFUNCTION("""COMPUTED_VALUE"""),"West&amp;")</f>
        <v>West&amp;</v>
      </c>
      <c r="G78" s="6" t="str">
        <f>IFERROR(__xludf.DUMMYFUNCTION("""COMPUTED_VALUE"""),"Assembly")</f>
        <v>Assembly</v>
      </c>
      <c r="H78" s="6" t="str">
        <f>IFERROR(__xludf.DUMMYFUNCTION("""COMPUTED_VALUE"""),"Labour Cost")</f>
        <v>Labour Cost</v>
      </c>
      <c r="I78" s="6" t="str">
        <f t="shared" si="2"/>
        <v>January</v>
      </c>
      <c r="J78" s="6" t="str">
        <f t="shared" si="3"/>
        <v>Bangalore</v>
      </c>
      <c r="K78" s="6" t="str">
        <f t="shared" si="4"/>
        <v>Bangalore</v>
      </c>
      <c r="L78" s="6" t="str">
        <f t="shared" si="5"/>
        <v>Bangalore</v>
      </c>
      <c r="M78" s="6" t="str">
        <f t="shared" si="6"/>
        <v>Bangalore</v>
      </c>
      <c r="N78" s="6" t="str">
        <f t="shared" si="7"/>
        <v>West&amp;</v>
      </c>
      <c r="O78" s="6" t="str">
        <f t="shared" si="8"/>
        <v>West-</v>
      </c>
      <c r="P78" s="6" t="str">
        <f t="shared" si="9"/>
        <v>West^</v>
      </c>
      <c r="Q78" s="6" t="str">
        <f t="shared" si="10"/>
        <v>West</v>
      </c>
      <c r="R78" s="6" t="str">
        <f>vlookup(M78,'City Head_Details'!$A$2:$B$5,2,0)</f>
        <v>Arun</v>
      </c>
      <c r="S78" s="6" t="str">
        <f t="shared" ref="S78:T78" si="86">Proper(trim(G78))</f>
        <v>Assembly</v>
      </c>
      <c r="T78" s="6" t="str">
        <f t="shared" si="86"/>
        <v>Labour Cost</v>
      </c>
    </row>
    <row r="79">
      <c r="A79" s="23" t="s">
        <v>210</v>
      </c>
      <c r="B79" s="32" t="s">
        <v>211</v>
      </c>
      <c r="C79" s="31">
        <v>116000.0</v>
      </c>
      <c r="D79" s="6" t="str">
        <f>IFERROR(__xludf.DUMMYFUNCTION("Split(B79,""/"")"),"January")</f>
        <v>January</v>
      </c>
      <c r="E79" s="6" t="str">
        <f>IFERROR(__xludf.DUMMYFUNCTION("""COMPUTED_VALUE"""),"Bangalore")</f>
        <v>Bangalore</v>
      </c>
      <c r="F79" s="6" t="str">
        <f>IFERROR(__xludf.DUMMYFUNCTION("""COMPUTED_VALUE"""),"West&amp;")</f>
        <v>West&amp;</v>
      </c>
      <c r="G79" s="6" t="str">
        <f>IFERROR(__xludf.DUMMYFUNCTION("""COMPUTED_VALUE"""),"Assembly")</f>
        <v>Assembly</v>
      </c>
      <c r="H79" s="6" t="str">
        <f>IFERROR(__xludf.DUMMYFUNCTION("""COMPUTED_VALUE"""),"Rent")</f>
        <v>Rent</v>
      </c>
      <c r="I79" s="6" t="str">
        <f t="shared" si="2"/>
        <v>January</v>
      </c>
      <c r="J79" s="6" t="str">
        <f t="shared" si="3"/>
        <v>Bangalore</v>
      </c>
      <c r="K79" s="6" t="str">
        <f t="shared" si="4"/>
        <v>Bangalore</v>
      </c>
      <c r="L79" s="6" t="str">
        <f t="shared" si="5"/>
        <v>Bangalore</v>
      </c>
      <c r="M79" s="6" t="str">
        <f t="shared" si="6"/>
        <v>Bangalore</v>
      </c>
      <c r="N79" s="6" t="str">
        <f t="shared" si="7"/>
        <v>West&amp;</v>
      </c>
      <c r="O79" s="6" t="str">
        <f t="shared" si="8"/>
        <v>West-</v>
      </c>
      <c r="P79" s="6" t="str">
        <f t="shared" si="9"/>
        <v>West^</v>
      </c>
      <c r="Q79" s="6" t="str">
        <f t="shared" si="10"/>
        <v>West</v>
      </c>
      <c r="R79" s="6" t="str">
        <f>vlookup(M79,'City Head_Details'!$A$2:$B$5,2,0)</f>
        <v>Arun</v>
      </c>
      <c r="S79" s="6" t="str">
        <f t="shared" ref="S79:T79" si="87">Proper(trim(G79))</f>
        <v>Assembly</v>
      </c>
      <c r="T79" s="6" t="str">
        <f t="shared" si="87"/>
        <v>Rent</v>
      </c>
    </row>
    <row r="80">
      <c r="A80" s="23" t="s">
        <v>212</v>
      </c>
      <c r="B80" s="32" t="s">
        <v>213</v>
      </c>
      <c r="C80" s="31">
        <v>145200.0</v>
      </c>
      <c r="D80" s="6" t="str">
        <f>IFERROR(__xludf.DUMMYFUNCTION("Split(B80,""/"")"),"January")</f>
        <v>January</v>
      </c>
      <c r="E80" s="6" t="str">
        <f>IFERROR(__xludf.DUMMYFUNCTION("""COMPUTED_VALUE"""),"Bangalore")</f>
        <v>Bangalore</v>
      </c>
      <c r="F80" s="6" t="str">
        <f>IFERROR(__xludf.DUMMYFUNCTION("""COMPUTED_VALUE"""),"West")</f>
        <v>West</v>
      </c>
      <c r="G80" s="6" t="str">
        <f>IFERROR(__xludf.DUMMYFUNCTION("""COMPUTED_VALUE"""),"Assembly")</f>
        <v>Assembly</v>
      </c>
      <c r="H80" s="6" t="str">
        <f>IFERROR(__xludf.DUMMYFUNCTION("""COMPUTED_VALUE"""),"Overhead costs")</f>
        <v>Overhead costs</v>
      </c>
      <c r="I80" s="6" t="str">
        <f t="shared" si="2"/>
        <v>January</v>
      </c>
      <c r="J80" s="6" t="str">
        <f t="shared" si="3"/>
        <v>Bangalore</v>
      </c>
      <c r="K80" s="6" t="str">
        <f t="shared" si="4"/>
        <v>Bangalore</v>
      </c>
      <c r="L80" s="6" t="str">
        <f t="shared" si="5"/>
        <v>Bangalore</v>
      </c>
      <c r="M80" s="6" t="str">
        <f t="shared" si="6"/>
        <v>Bangalore</v>
      </c>
      <c r="N80" s="6" t="str">
        <f t="shared" si="7"/>
        <v>West</v>
      </c>
      <c r="O80" s="6" t="str">
        <f t="shared" si="8"/>
        <v>West</v>
      </c>
      <c r="P80" s="6" t="str">
        <f t="shared" si="9"/>
        <v>West</v>
      </c>
      <c r="Q80" s="6" t="str">
        <f t="shared" si="10"/>
        <v>West</v>
      </c>
      <c r="R80" s="6" t="str">
        <f>vlookup(M80,'City Head_Details'!$A$2:$B$5,2,0)</f>
        <v>Arun</v>
      </c>
      <c r="S80" s="6" t="str">
        <f t="shared" ref="S80:T80" si="88">Proper(trim(G80))</f>
        <v>Assembly</v>
      </c>
      <c r="T80" s="6" t="str">
        <f t="shared" si="88"/>
        <v>Overhead Costs</v>
      </c>
    </row>
    <row r="81">
      <c r="A81" s="23" t="s">
        <v>214</v>
      </c>
      <c r="B81" s="32" t="s">
        <v>215</v>
      </c>
      <c r="C81" s="31">
        <v>144400.0</v>
      </c>
      <c r="D81" s="6" t="str">
        <f>IFERROR(__xludf.DUMMYFUNCTION("Split(B81,""/"")"),"January")</f>
        <v>January</v>
      </c>
      <c r="E81" s="6" t="str">
        <f>IFERROR(__xludf.DUMMYFUNCTION("""COMPUTED_VALUE"""),"Bangalore")</f>
        <v>Bangalore</v>
      </c>
      <c r="F81" s="6" t="str">
        <f>IFERROR(__xludf.DUMMYFUNCTION("""COMPUTED_VALUE"""),"West")</f>
        <v>West</v>
      </c>
      <c r="G81" s="6" t="str">
        <f>IFERROR(__xludf.DUMMYFUNCTION("""COMPUTED_VALUE"""),"Assembly")</f>
        <v>Assembly</v>
      </c>
      <c r="H81" s="6" t="str">
        <f>IFERROR(__xludf.DUMMYFUNCTION("""COMPUTED_VALUE"""),"Insurance")</f>
        <v>Insurance</v>
      </c>
      <c r="I81" s="6" t="str">
        <f t="shared" si="2"/>
        <v>January</v>
      </c>
      <c r="J81" s="6" t="str">
        <f t="shared" si="3"/>
        <v>Bangalore</v>
      </c>
      <c r="K81" s="6" t="str">
        <f t="shared" si="4"/>
        <v>Bangalore</v>
      </c>
      <c r="L81" s="6" t="str">
        <f t="shared" si="5"/>
        <v>Bangalore</v>
      </c>
      <c r="M81" s="6" t="str">
        <f t="shared" si="6"/>
        <v>Bangalore</v>
      </c>
      <c r="N81" s="6" t="str">
        <f t="shared" si="7"/>
        <v>West</v>
      </c>
      <c r="O81" s="6" t="str">
        <f t="shared" si="8"/>
        <v>West</v>
      </c>
      <c r="P81" s="6" t="str">
        <f t="shared" si="9"/>
        <v>West</v>
      </c>
      <c r="Q81" s="6" t="str">
        <f t="shared" si="10"/>
        <v>West</v>
      </c>
      <c r="R81" s="6" t="str">
        <f>vlookup(M81,'City Head_Details'!$A$2:$B$5,2,0)</f>
        <v>Arun</v>
      </c>
      <c r="S81" s="6" t="str">
        <f t="shared" ref="S81:T81" si="89">Proper(trim(G81))</f>
        <v>Assembly</v>
      </c>
      <c r="T81" s="6" t="str">
        <f t="shared" si="89"/>
        <v>Insurance</v>
      </c>
    </row>
    <row r="82">
      <c r="A82" s="23" t="s">
        <v>216</v>
      </c>
      <c r="B82" s="32" t="s">
        <v>217</v>
      </c>
      <c r="C82" s="31">
        <v>125700.0</v>
      </c>
      <c r="D82" s="6" t="str">
        <f>IFERROR(__xludf.DUMMYFUNCTION("Split(B82,""/"")"),"January")</f>
        <v>January</v>
      </c>
      <c r="E82" s="6" t="str">
        <f>IFERROR(__xludf.DUMMYFUNCTION("""COMPUTED_VALUE"""),"Ahmedabad")</f>
        <v>Ahmedabad</v>
      </c>
      <c r="F82" s="6" t="str">
        <f>IFERROR(__xludf.DUMMYFUNCTION("""COMPUTED_VALUE"""),"North")</f>
        <v>North</v>
      </c>
      <c r="G82" s="6" t="str">
        <f>IFERROR(__xludf.DUMMYFUNCTION("""COMPUTED_VALUE"""),"Production")</f>
        <v>Production</v>
      </c>
      <c r="H82" s="6" t="str">
        <f>IFERROR(__xludf.DUMMYFUNCTION("""COMPUTED_VALUE"""),"Material Cost")</f>
        <v>Material Cost</v>
      </c>
      <c r="I82" s="6" t="str">
        <f t="shared" si="2"/>
        <v>January</v>
      </c>
      <c r="J82" s="6" t="str">
        <f t="shared" si="3"/>
        <v>Ahmedabad</v>
      </c>
      <c r="K82" s="6" t="str">
        <f t="shared" si="4"/>
        <v>Ahmedabad</v>
      </c>
      <c r="L82" s="6" t="str">
        <f t="shared" si="5"/>
        <v>Ahmedabad</v>
      </c>
      <c r="M82" s="6" t="str">
        <f t="shared" si="6"/>
        <v>Ahmedabad</v>
      </c>
      <c r="N82" s="6" t="str">
        <f t="shared" si="7"/>
        <v>North</v>
      </c>
      <c r="O82" s="6" t="str">
        <f t="shared" si="8"/>
        <v>North</v>
      </c>
      <c r="P82" s="6" t="str">
        <f t="shared" si="9"/>
        <v>North</v>
      </c>
      <c r="Q82" s="6" t="str">
        <f t="shared" si="10"/>
        <v>North</v>
      </c>
      <c r="R82" s="6" t="str">
        <f>vlookup(M82,'City Head_Details'!$A$2:$B$5,2,0)</f>
        <v>Varun</v>
      </c>
      <c r="S82" s="6" t="str">
        <f t="shared" ref="S82:T82" si="90">Proper(trim(G82))</f>
        <v>Production</v>
      </c>
      <c r="T82" s="6" t="str">
        <f t="shared" si="90"/>
        <v>Material Cost</v>
      </c>
    </row>
    <row r="83">
      <c r="A83" s="23" t="s">
        <v>218</v>
      </c>
      <c r="B83" s="32" t="s">
        <v>219</v>
      </c>
      <c r="C83" s="31">
        <v>97100.0</v>
      </c>
      <c r="D83" s="6" t="str">
        <f>IFERROR(__xludf.DUMMYFUNCTION("Split(B83,""/"")"),"January")</f>
        <v>January</v>
      </c>
      <c r="E83" s="6" t="str">
        <f>IFERROR(__xludf.DUMMYFUNCTION("""COMPUTED_VALUE"""),"Ahmedabad")</f>
        <v>Ahmedabad</v>
      </c>
      <c r="F83" s="6" t="str">
        <f>IFERROR(__xludf.DUMMYFUNCTION("""COMPUTED_VALUE"""),"North")</f>
        <v>North</v>
      </c>
      <c r="G83" s="6" t="str">
        <f>IFERROR(__xludf.DUMMYFUNCTION("""COMPUTED_VALUE"""),"Production")</f>
        <v>Production</v>
      </c>
      <c r="H83" s="6" t="str">
        <f>IFERROR(__xludf.DUMMYFUNCTION("""COMPUTED_VALUE"""),"Labour Cost")</f>
        <v>Labour Cost</v>
      </c>
      <c r="I83" s="6" t="str">
        <f t="shared" si="2"/>
        <v>January</v>
      </c>
      <c r="J83" s="6" t="str">
        <f t="shared" si="3"/>
        <v>Ahmedabad</v>
      </c>
      <c r="K83" s="6" t="str">
        <f t="shared" si="4"/>
        <v>Ahmedabad</v>
      </c>
      <c r="L83" s="6" t="str">
        <f t="shared" si="5"/>
        <v>Ahmedabad</v>
      </c>
      <c r="M83" s="6" t="str">
        <f t="shared" si="6"/>
        <v>Ahmedabad</v>
      </c>
      <c r="N83" s="6" t="str">
        <f t="shared" si="7"/>
        <v>North</v>
      </c>
      <c r="O83" s="6" t="str">
        <f t="shared" si="8"/>
        <v>North</v>
      </c>
      <c r="P83" s="6" t="str">
        <f t="shared" si="9"/>
        <v>North</v>
      </c>
      <c r="Q83" s="6" t="str">
        <f t="shared" si="10"/>
        <v>North</v>
      </c>
      <c r="R83" s="6" t="str">
        <f>vlookup(M83,'City Head_Details'!$A$2:$B$5,2,0)</f>
        <v>Varun</v>
      </c>
      <c r="S83" s="6" t="str">
        <f t="shared" ref="S83:T83" si="91">Proper(trim(G83))</f>
        <v>Production</v>
      </c>
      <c r="T83" s="6" t="str">
        <f t="shared" si="91"/>
        <v>Labour Cost</v>
      </c>
    </row>
    <row r="84">
      <c r="A84" s="23" t="s">
        <v>220</v>
      </c>
      <c r="B84" s="32" t="s">
        <v>221</v>
      </c>
      <c r="C84" s="31">
        <v>94800.0</v>
      </c>
      <c r="D84" s="6" t="str">
        <f>IFERROR(__xludf.DUMMYFUNCTION("Split(B84,""/"")"),"March")</f>
        <v>March</v>
      </c>
      <c r="E84" s="6" t="str">
        <f>IFERROR(__xludf.DUMMYFUNCTION("""COMPUTED_VALUE"""),"Ahmedabad")</f>
        <v>Ahmedabad</v>
      </c>
      <c r="F84" s="6" t="str">
        <f>IFERROR(__xludf.DUMMYFUNCTION("""COMPUTED_VALUE"""),"East")</f>
        <v>East</v>
      </c>
      <c r="G84" s="6" t="str">
        <f>IFERROR(__xludf.DUMMYFUNCTION("""COMPUTED_VALUE"""),"Materials")</f>
        <v>Materials</v>
      </c>
      <c r="H84" s="6" t="str">
        <f>IFERROR(__xludf.DUMMYFUNCTION("""COMPUTED_VALUE"""),"Overhead costs")</f>
        <v>Overhead costs</v>
      </c>
      <c r="I84" s="6" t="str">
        <f t="shared" si="2"/>
        <v>March</v>
      </c>
      <c r="J84" s="6" t="str">
        <f t="shared" si="3"/>
        <v>Ahmedabad</v>
      </c>
      <c r="K84" s="6" t="str">
        <f t="shared" si="4"/>
        <v>Ahmedabad</v>
      </c>
      <c r="L84" s="6" t="str">
        <f t="shared" si="5"/>
        <v>Ahmedabad</v>
      </c>
      <c r="M84" s="6" t="str">
        <f t="shared" si="6"/>
        <v>Ahmedabad</v>
      </c>
      <c r="N84" s="6" t="str">
        <f t="shared" si="7"/>
        <v>East</v>
      </c>
      <c r="O84" s="6" t="str">
        <f t="shared" si="8"/>
        <v>East</v>
      </c>
      <c r="P84" s="6" t="str">
        <f t="shared" si="9"/>
        <v>East</v>
      </c>
      <c r="Q84" s="6" t="str">
        <f t="shared" si="10"/>
        <v>East</v>
      </c>
      <c r="R84" s="6" t="str">
        <f>vlookup(M84,'City Head_Details'!$A$2:$B$5,2,0)</f>
        <v>Varun</v>
      </c>
      <c r="S84" s="6" t="str">
        <f t="shared" ref="S84:T84" si="92">Proper(trim(G84))</f>
        <v>Materials</v>
      </c>
      <c r="T84" s="6" t="str">
        <f t="shared" si="92"/>
        <v>Overhead Costs</v>
      </c>
    </row>
    <row r="85">
      <c r="A85" s="23" t="s">
        <v>222</v>
      </c>
      <c r="B85" s="32" t="s">
        <v>223</v>
      </c>
      <c r="C85" s="31">
        <v>154700.0</v>
      </c>
      <c r="D85" s="6" t="str">
        <f>IFERROR(__xludf.DUMMYFUNCTION("Split(B85,""/"")"),"January")</f>
        <v>January</v>
      </c>
      <c r="E85" s="6" t="str">
        <f>IFERROR(__xludf.DUMMYFUNCTION("""COMPUTED_VALUE"""),"Bhubaneswar")</f>
        <v>Bhubaneswar</v>
      </c>
      <c r="F85" s="6" t="str">
        <f>IFERROR(__xludf.DUMMYFUNCTION("""COMPUTED_VALUE"""),"North")</f>
        <v>North</v>
      </c>
      <c r="G85" s="6" t="str">
        <f>IFERROR(__xludf.DUMMYFUNCTION("""COMPUTED_VALUE"""),"Assembly")</f>
        <v>Assembly</v>
      </c>
      <c r="H85" s="6" t="str">
        <f>IFERROR(__xludf.DUMMYFUNCTION("""COMPUTED_VALUE"""),"Rent")</f>
        <v>Rent</v>
      </c>
      <c r="I85" s="6" t="str">
        <f t="shared" si="2"/>
        <v>January</v>
      </c>
      <c r="J85" s="6" t="str">
        <f t="shared" si="3"/>
        <v>Bhubaneswar</v>
      </c>
      <c r="K85" s="6" t="str">
        <f t="shared" si="4"/>
        <v>Bhubaneswar</v>
      </c>
      <c r="L85" s="6" t="str">
        <f t="shared" si="5"/>
        <v>Bhubaneswar</v>
      </c>
      <c r="M85" s="6" t="str">
        <f t="shared" si="6"/>
        <v>Bhubaneswar</v>
      </c>
      <c r="N85" s="6" t="str">
        <f t="shared" si="7"/>
        <v>North</v>
      </c>
      <c r="O85" s="6" t="str">
        <f t="shared" si="8"/>
        <v>North</v>
      </c>
      <c r="P85" s="6" t="str">
        <f t="shared" si="9"/>
        <v>North</v>
      </c>
      <c r="Q85" s="6" t="str">
        <f t="shared" si="10"/>
        <v>North</v>
      </c>
      <c r="R85" s="6" t="str">
        <f>vlookup(M85,'City Head_Details'!$A$2:$B$5,2,0)</f>
        <v>Karuna</v>
      </c>
      <c r="S85" s="6" t="str">
        <f t="shared" ref="S85:T85" si="93">Proper(trim(G85))</f>
        <v>Assembly</v>
      </c>
      <c r="T85" s="6" t="str">
        <f t="shared" si="93"/>
        <v>Rent</v>
      </c>
    </row>
    <row r="86">
      <c r="A86" s="23" t="s">
        <v>224</v>
      </c>
      <c r="B86" s="32" t="s">
        <v>225</v>
      </c>
      <c r="C86" s="31">
        <v>124500.0</v>
      </c>
      <c r="D86" s="6" t="str">
        <f>IFERROR(__xludf.DUMMYFUNCTION("Split(B86,""/"")"),"January")</f>
        <v>January</v>
      </c>
      <c r="E86" s="6" t="str">
        <f>IFERROR(__xludf.DUMMYFUNCTION("""COMPUTED_VALUE"""),"Ahmedabad")</f>
        <v>Ahmedabad</v>
      </c>
      <c r="F86" s="6" t="str">
        <f>IFERROR(__xludf.DUMMYFUNCTION("""COMPUTED_VALUE"""),"South")</f>
        <v>South</v>
      </c>
      <c r="G86" s="6" t="str">
        <f>IFERROR(__xludf.DUMMYFUNCTION("""COMPUTED_VALUE"""),"Production")</f>
        <v>Production</v>
      </c>
      <c r="H86" s="6" t="str">
        <f>IFERROR(__xludf.DUMMYFUNCTION("""COMPUTED_VALUE"""),"Material Cost")</f>
        <v>Material Cost</v>
      </c>
      <c r="I86" s="6" t="str">
        <f t="shared" si="2"/>
        <v>January</v>
      </c>
      <c r="J86" s="6" t="str">
        <f t="shared" si="3"/>
        <v>Ahmedabad</v>
      </c>
      <c r="K86" s="6" t="str">
        <f t="shared" si="4"/>
        <v>Ahmedabad</v>
      </c>
      <c r="L86" s="6" t="str">
        <f t="shared" si="5"/>
        <v>Ahmedabad</v>
      </c>
      <c r="M86" s="6" t="str">
        <f t="shared" si="6"/>
        <v>Ahmedabad</v>
      </c>
      <c r="N86" s="6" t="str">
        <f t="shared" si="7"/>
        <v>South</v>
      </c>
      <c r="O86" s="6" t="str">
        <f t="shared" si="8"/>
        <v>South</v>
      </c>
      <c r="P86" s="6" t="str">
        <f t="shared" si="9"/>
        <v>South</v>
      </c>
      <c r="Q86" s="6" t="str">
        <f t="shared" si="10"/>
        <v>South</v>
      </c>
      <c r="R86" s="6" t="str">
        <f>vlookup(M86,'City Head_Details'!$A$2:$B$5,2,0)</f>
        <v>Varun</v>
      </c>
      <c r="S86" s="6" t="str">
        <f t="shared" ref="S86:T86" si="94">Proper(trim(G86))</f>
        <v>Production</v>
      </c>
      <c r="T86" s="6" t="str">
        <f t="shared" si="94"/>
        <v>Material Cost</v>
      </c>
    </row>
    <row r="87">
      <c r="A87" s="23" t="s">
        <v>226</v>
      </c>
      <c r="B87" s="32" t="s">
        <v>227</v>
      </c>
      <c r="C87" s="31">
        <v>159000.0</v>
      </c>
      <c r="D87" s="6" t="str">
        <f>IFERROR(__xludf.DUMMYFUNCTION("Split(B87,""/"")"),"March")</f>
        <v>March</v>
      </c>
      <c r="E87" s="6" t="str">
        <f>IFERROR(__xludf.DUMMYFUNCTION("""COMPUTED_VALUE"""),"Gurgaon")</f>
        <v>Gurgaon</v>
      </c>
      <c r="F87" s="6" t="str">
        <f>IFERROR(__xludf.DUMMYFUNCTION("""COMPUTED_VALUE"""),"North")</f>
        <v>North</v>
      </c>
      <c r="G87" s="6" t="str">
        <f>IFERROR(__xludf.DUMMYFUNCTION("""COMPUTED_VALUE"""),"Assembly")</f>
        <v>Assembly</v>
      </c>
      <c r="H87" s="6" t="str">
        <f>IFERROR(__xludf.DUMMYFUNCTION("""COMPUTED_VALUE"""),"Insurance")</f>
        <v>Insurance</v>
      </c>
      <c r="I87" s="6" t="str">
        <f t="shared" si="2"/>
        <v>March</v>
      </c>
      <c r="J87" s="6" t="str">
        <f t="shared" si="3"/>
        <v>Gurgaon</v>
      </c>
      <c r="K87" s="6" t="str">
        <f t="shared" si="4"/>
        <v>Gurgaon</v>
      </c>
      <c r="L87" s="6" t="str">
        <f t="shared" si="5"/>
        <v>Gurgaon</v>
      </c>
      <c r="M87" s="6" t="str">
        <f t="shared" si="6"/>
        <v>Gurgaon</v>
      </c>
      <c r="N87" s="6" t="str">
        <f t="shared" si="7"/>
        <v>North</v>
      </c>
      <c r="O87" s="6" t="str">
        <f t="shared" si="8"/>
        <v>North</v>
      </c>
      <c r="P87" s="6" t="str">
        <f t="shared" si="9"/>
        <v>North</v>
      </c>
      <c r="Q87" s="6" t="str">
        <f t="shared" si="10"/>
        <v>North</v>
      </c>
      <c r="R87" s="6" t="str">
        <f>vlookup(M87,'City Head_Details'!$A$2:$B$5,2,0)</f>
        <v>Tarun</v>
      </c>
      <c r="S87" s="6" t="str">
        <f t="shared" ref="S87:T87" si="95">Proper(trim(G87))</f>
        <v>Assembly</v>
      </c>
      <c r="T87" s="6" t="str">
        <f t="shared" si="95"/>
        <v>Insurance</v>
      </c>
    </row>
    <row r="88">
      <c r="A88" s="23" t="s">
        <v>228</v>
      </c>
      <c r="B88" s="32" t="s">
        <v>229</v>
      </c>
      <c r="C88" s="31">
        <v>106400.0</v>
      </c>
      <c r="D88" s="6" t="str">
        <f>IFERROR(__xludf.DUMMYFUNCTION("Split(B88,""/"")"),"February")</f>
        <v>February</v>
      </c>
      <c r="E88" s="6" t="str">
        <f>IFERROR(__xludf.DUMMYFUNCTION("""COMPUTED_VALUE"""),"Ahmedabad")</f>
        <v>Ahmedabad</v>
      </c>
      <c r="F88" s="6" t="str">
        <f>IFERROR(__xludf.DUMMYFUNCTION("""COMPUTED_VALUE"""),"West")</f>
        <v>West</v>
      </c>
      <c r="G88" s="6" t="str">
        <f>IFERROR(__xludf.DUMMYFUNCTION("""COMPUTED_VALUE"""),"Materials")</f>
        <v>Materials</v>
      </c>
      <c r="H88" s="6" t="str">
        <f>IFERROR(__xludf.DUMMYFUNCTION("""COMPUTED_VALUE"""),"Labour Cost")</f>
        <v>Labour Cost</v>
      </c>
      <c r="I88" s="6" t="str">
        <f t="shared" si="2"/>
        <v>February</v>
      </c>
      <c r="J88" s="6" t="str">
        <f t="shared" si="3"/>
        <v>Ahmedabad</v>
      </c>
      <c r="K88" s="6" t="str">
        <f t="shared" si="4"/>
        <v>Ahmedabad</v>
      </c>
      <c r="L88" s="6" t="str">
        <f t="shared" si="5"/>
        <v>Ahmedabad</v>
      </c>
      <c r="M88" s="6" t="str">
        <f t="shared" si="6"/>
        <v>Ahmedabad</v>
      </c>
      <c r="N88" s="6" t="str">
        <f t="shared" si="7"/>
        <v>West</v>
      </c>
      <c r="O88" s="6" t="str">
        <f t="shared" si="8"/>
        <v>West</v>
      </c>
      <c r="P88" s="6" t="str">
        <f t="shared" si="9"/>
        <v>West</v>
      </c>
      <c r="Q88" s="6" t="str">
        <f t="shared" si="10"/>
        <v>West</v>
      </c>
      <c r="R88" s="6" t="str">
        <f>vlookup(M88,'City Head_Details'!$A$2:$B$5,2,0)</f>
        <v>Varun</v>
      </c>
      <c r="S88" s="6" t="str">
        <f t="shared" ref="S88:T88" si="96">Proper(trim(G88))</f>
        <v>Materials</v>
      </c>
      <c r="T88" s="6" t="str">
        <f t="shared" si="96"/>
        <v>Labour Cost</v>
      </c>
    </row>
    <row r="89">
      <c r="A89" s="23" t="s">
        <v>230</v>
      </c>
      <c r="B89" s="32" t="s">
        <v>231</v>
      </c>
      <c r="C89" s="31">
        <v>118200.0</v>
      </c>
      <c r="D89" s="6" t="str">
        <f>IFERROR(__xludf.DUMMYFUNCTION("Split(B89,""/"")"),"January")</f>
        <v>January</v>
      </c>
      <c r="E89" s="6" t="str">
        <f>IFERROR(__xludf.DUMMYFUNCTION("""COMPUTED_VALUE"""),"Gurgaon")</f>
        <v>Gurgaon</v>
      </c>
      <c r="F89" s="6" t="str">
        <f>IFERROR(__xludf.DUMMYFUNCTION("""COMPUTED_VALUE"""),"North")</f>
        <v>North</v>
      </c>
      <c r="G89" s="6" t="str">
        <f>IFERROR(__xludf.DUMMYFUNCTION("""COMPUTED_VALUE"""),"Maitenance")</f>
        <v>Maitenance</v>
      </c>
      <c r="H89" s="6" t="str">
        <f>IFERROR(__xludf.DUMMYFUNCTION("""COMPUTED_VALUE"""),"Labour Cost")</f>
        <v>Labour Cost</v>
      </c>
      <c r="I89" s="6" t="str">
        <f t="shared" si="2"/>
        <v>January</v>
      </c>
      <c r="J89" s="6" t="str">
        <f t="shared" si="3"/>
        <v>Gurgaon</v>
      </c>
      <c r="K89" s="6" t="str">
        <f t="shared" si="4"/>
        <v>Gurgaon</v>
      </c>
      <c r="L89" s="6" t="str">
        <f t="shared" si="5"/>
        <v>Gurgaon</v>
      </c>
      <c r="M89" s="6" t="str">
        <f t="shared" si="6"/>
        <v>Gurgaon</v>
      </c>
      <c r="N89" s="6" t="str">
        <f t="shared" si="7"/>
        <v>North</v>
      </c>
      <c r="O89" s="6" t="str">
        <f t="shared" si="8"/>
        <v>North</v>
      </c>
      <c r="P89" s="6" t="str">
        <f t="shared" si="9"/>
        <v>North</v>
      </c>
      <c r="Q89" s="6" t="str">
        <f t="shared" si="10"/>
        <v>North</v>
      </c>
      <c r="R89" s="6" t="str">
        <f>vlookup(M89,'City Head_Details'!$A$2:$B$5,2,0)</f>
        <v>Tarun</v>
      </c>
      <c r="S89" s="6" t="str">
        <f t="shared" ref="S89:T89" si="97">Proper(trim(G89))</f>
        <v>Maitenance</v>
      </c>
      <c r="T89" s="6" t="str">
        <f t="shared" si="97"/>
        <v>Labour Cost</v>
      </c>
    </row>
    <row r="90">
      <c r="A90" s="23" t="s">
        <v>232</v>
      </c>
      <c r="B90" s="32" t="s">
        <v>233</v>
      </c>
      <c r="C90" s="31">
        <v>184500.0</v>
      </c>
      <c r="D90" s="6" t="str">
        <f>IFERROR(__xludf.DUMMYFUNCTION("Split(B90,""/"")"),"March")</f>
        <v>March</v>
      </c>
      <c r="E90" s="6" t="str">
        <f>IFERROR(__xludf.DUMMYFUNCTION("""COMPUTED_VALUE"""),"Gurgaon-")</f>
        <v>Gurgaon-</v>
      </c>
      <c r="F90" s="6" t="str">
        <f>IFERROR(__xludf.DUMMYFUNCTION("""COMPUTED_VALUE"""),"North")</f>
        <v>North</v>
      </c>
      <c r="G90" s="6" t="str">
        <f>IFERROR(__xludf.DUMMYFUNCTION("""COMPUTED_VALUE"""),"Materials")</f>
        <v>Materials</v>
      </c>
      <c r="H90" s="6" t="str">
        <f>IFERROR(__xludf.DUMMYFUNCTION("""COMPUTED_VALUE"""),"Labour Cost")</f>
        <v>Labour Cost</v>
      </c>
      <c r="I90" s="6" t="str">
        <f t="shared" si="2"/>
        <v>March</v>
      </c>
      <c r="J90" s="6" t="str">
        <f t="shared" si="3"/>
        <v>Gurgaon-</v>
      </c>
      <c r="K90" s="6" t="str">
        <f t="shared" si="4"/>
        <v>Gurgaon-</v>
      </c>
      <c r="L90" s="6" t="str">
        <f t="shared" si="5"/>
        <v>Gurgaon</v>
      </c>
      <c r="M90" s="6" t="str">
        <f t="shared" si="6"/>
        <v>Gurgaon</v>
      </c>
      <c r="N90" s="6" t="str">
        <f t="shared" si="7"/>
        <v>North</v>
      </c>
      <c r="O90" s="6" t="str">
        <f t="shared" si="8"/>
        <v>North</v>
      </c>
      <c r="P90" s="6" t="str">
        <f t="shared" si="9"/>
        <v>North</v>
      </c>
      <c r="Q90" s="6" t="str">
        <f t="shared" si="10"/>
        <v>North</v>
      </c>
      <c r="R90" s="6" t="str">
        <f>vlookup(M90,'City Head_Details'!$A$2:$B$5,2,0)</f>
        <v>Tarun</v>
      </c>
      <c r="S90" s="6" t="str">
        <f t="shared" ref="S90:T90" si="98">Proper(trim(G90))</f>
        <v>Materials</v>
      </c>
      <c r="T90" s="6" t="str">
        <f t="shared" si="98"/>
        <v>Labour Cost</v>
      </c>
    </row>
    <row r="91">
      <c r="A91" s="23" t="s">
        <v>234</v>
      </c>
      <c r="B91" s="32" t="s">
        <v>235</v>
      </c>
      <c r="C91" s="31">
        <v>125600.0</v>
      </c>
      <c r="D91" s="6" t="str">
        <f>IFERROR(__xludf.DUMMYFUNCTION("Split(B91,""/"")"),"March")</f>
        <v>March</v>
      </c>
      <c r="E91" s="6" t="str">
        <f>IFERROR(__xludf.DUMMYFUNCTION("""COMPUTED_VALUE"""),"Ahmedabad-")</f>
        <v>Ahmedabad-</v>
      </c>
      <c r="F91" s="6" t="str">
        <f>IFERROR(__xludf.DUMMYFUNCTION("""COMPUTED_VALUE"""),"West")</f>
        <v>West</v>
      </c>
      <c r="G91" s="6" t="str">
        <f>IFERROR(__xludf.DUMMYFUNCTION("""COMPUTED_VALUE"""),"Maitenance")</f>
        <v>Maitenance</v>
      </c>
      <c r="H91" s="6" t="str">
        <f>IFERROR(__xludf.DUMMYFUNCTION("""COMPUTED_VALUE"""),"Insurance")</f>
        <v>Insurance</v>
      </c>
      <c r="I91" s="6" t="str">
        <f t="shared" si="2"/>
        <v>March</v>
      </c>
      <c r="J91" s="6" t="str">
        <f t="shared" si="3"/>
        <v>Ahmedabad-</v>
      </c>
      <c r="K91" s="6" t="str">
        <f t="shared" si="4"/>
        <v>Ahmedabad-</v>
      </c>
      <c r="L91" s="6" t="str">
        <f t="shared" si="5"/>
        <v>Ahmedabad</v>
      </c>
      <c r="M91" s="6" t="str">
        <f t="shared" si="6"/>
        <v>Ahmedabad</v>
      </c>
      <c r="N91" s="6" t="str">
        <f t="shared" si="7"/>
        <v>West</v>
      </c>
      <c r="O91" s="6" t="str">
        <f t="shared" si="8"/>
        <v>West</v>
      </c>
      <c r="P91" s="6" t="str">
        <f t="shared" si="9"/>
        <v>West</v>
      </c>
      <c r="Q91" s="6" t="str">
        <f t="shared" si="10"/>
        <v>West</v>
      </c>
      <c r="R91" s="6" t="str">
        <f>vlookup(M91,'City Head_Details'!$A$2:$B$5,2,0)</f>
        <v>Varun</v>
      </c>
      <c r="S91" s="6" t="str">
        <f t="shared" ref="S91:T91" si="99">Proper(trim(G91))</f>
        <v>Maitenance</v>
      </c>
      <c r="T91" s="6" t="str">
        <f t="shared" si="99"/>
        <v>Insurance</v>
      </c>
    </row>
    <row r="92">
      <c r="A92" s="23" t="s">
        <v>236</v>
      </c>
      <c r="B92" s="32" t="s">
        <v>237</v>
      </c>
      <c r="C92" s="31">
        <v>160200.0</v>
      </c>
      <c r="D92" s="6" t="str">
        <f>IFERROR(__xludf.DUMMYFUNCTION("Split(B92,""/"")"),"January")</f>
        <v>January</v>
      </c>
      <c r="E92" s="6" t="str">
        <f>IFERROR(__xludf.DUMMYFUNCTION("""COMPUTED_VALUE"""),"Ahmedabad-")</f>
        <v>Ahmedabad-</v>
      </c>
      <c r="F92" s="6" t="str">
        <f>IFERROR(__xludf.DUMMYFUNCTION("""COMPUTED_VALUE"""),"East")</f>
        <v>East</v>
      </c>
      <c r="G92" s="6" t="str">
        <f>IFERROR(__xludf.DUMMYFUNCTION("""COMPUTED_VALUE"""),"Production")</f>
        <v>Production</v>
      </c>
      <c r="H92" s="6" t="str">
        <f>IFERROR(__xludf.DUMMYFUNCTION("""COMPUTED_VALUE"""),"Overhead costs")</f>
        <v>Overhead costs</v>
      </c>
      <c r="I92" s="6" t="str">
        <f t="shared" si="2"/>
        <v>January</v>
      </c>
      <c r="J92" s="6" t="str">
        <f t="shared" si="3"/>
        <v>Ahmedabad-</v>
      </c>
      <c r="K92" s="6" t="str">
        <f t="shared" si="4"/>
        <v>Ahmedabad-</v>
      </c>
      <c r="L92" s="6" t="str">
        <f t="shared" si="5"/>
        <v>Ahmedabad</v>
      </c>
      <c r="M92" s="6" t="str">
        <f t="shared" si="6"/>
        <v>Ahmedabad</v>
      </c>
      <c r="N92" s="6" t="str">
        <f t="shared" si="7"/>
        <v>East</v>
      </c>
      <c r="O92" s="6" t="str">
        <f t="shared" si="8"/>
        <v>East</v>
      </c>
      <c r="P92" s="6" t="str">
        <f t="shared" si="9"/>
        <v>East</v>
      </c>
      <c r="Q92" s="6" t="str">
        <f t="shared" si="10"/>
        <v>East</v>
      </c>
      <c r="R92" s="6" t="str">
        <f>vlookup(M92,'City Head_Details'!$A$2:$B$5,2,0)</f>
        <v>Varun</v>
      </c>
      <c r="S92" s="6" t="str">
        <f t="shared" ref="S92:T92" si="100">Proper(trim(G92))</f>
        <v>Production</v>
      </c>
      <c r="T92" s="6" t="str">
        <f t="shared" si="100"/>
        <v>Overhead Costs</v>
      </c>
    </row>
    <row r="93">
      <c r="A93" s="23" t="s">
        <v>238</v>
      </c>
      <c r="B93" s="32" t="s">
        <v>95</v>
      </c>
      <c r="C93" s="31">
        <v>179600.0</v>
      </c>
      <c r="D93" s="6" t="str">
        <f>IFERROR(__xludf.DUMMYFUNCTION("Split(B93,""/"")"),"January")</f>
        <v>January</v>
      </c>
      <c r="E93" s="6" t="str">
        <f>IFERROR(__xludf.DUMMYFUNCTION("""COMPUTED_VALUE"""),"Bangalore")</f>
        <v>Bangalore</v>
      </c>
      <c r="F93" s="6" t="str">
        <f>IFERROR(__xludf.DUMMYFUNCTION("""COMPUTED_VALUE"""),"North")</f>
        <v>North</v>
      </c>
      <c r="G93" s="6" t="str">
        <f>IFERROR(__xludf.DUMMYFUNCTION("""COMPUTED_VALUE"""),"Assembly")</f>
        <v>Assembly</v>
      </c>
      <c r="H93" s="6" t="str">
        <f>IFERROR(__xludf.DUMMYFUNCTION("""COMPUTED_VALUE"""),"Insurance")</f>
        <v>Insurance</v>
      </c>
      <c r="I93" s="6" t="str">
        <f t="shared" si="2"/>
        <v>January</v>
      </c>
      <c r="J93" s="6" t="str">
        <f t="shared" si="3"/>
        <v>Bangalore</v>
      </c>
      <c r="K93" s="6" t="str">
        <f t="shared" si="4"/>
        <v>Bangalore</v>
      </c>
      <c r="L93" s="6" t="str">
        <f t="shared" si="5"/>
        <v>Bangalore</v>
      </c>
      <c r="M93" s="6" t="str">
        <f t="shared" si="6"/>
        <v>Bangalore</v>
      </c>
      <c r="N93" s="6" t="str">
        <f t="shared" si="7"/>
        <v>North</v>
      </c>
      <c r="O93" s="6" t="str">
        <f t="shared" si="8"/>
        <v>North</v>
      </c>
      <c r="P93" s="6" t="str">
        <f t="shared" si="9"/>
        <v>North</v>
      </c>
      <c r="Q93" s="6" t="str">
        <f t="shared" si="10"/>
        <v>North</v>
      </c>
      <c r="R93" s="6" t="str">
        <f>vlookup(M93,'City Head_Details'!$A$2:$B$5,2,0)</f>
        <v>Arun</v>
      </c>
      <c r="S93" s="6" t="str">
        <f t="shared" ref="S93:T93" si="101">Proper(trim(G93))</f>
        <v>Assembly</v>
      </c>
      <c r="T93" s="6" t="str">
        <f t="shared" si="101"/>
        <v>Insurance</v>
      </c>
    </row>
    <row r="94">
      <c r="A94" s="23" t="s">
        <v>239</v>
      </c>
      <c r="B94" s="32" t="s">
        <v>240</v>
      </c>
      <c r="C94" s="31">
        <v>97500.0</v>
      </c>
      <c r="D94" s="6" t="str">
        <f>IFERROR(__xludf.DUMMYFUNCTION("Split(B94,""/"")"),"January")</f>
        <v>January</v>
      </c>
      <c r="E94" s="6" t="str">
        <f>IFERROR(__xludf.DUMMYFUNCTION("""COMPUTED_VALUE"""),"Bangalore")</f>
        <v>Bangalore</v>
      </c>
      <c r="F94" s="6" t="str">
        <f>IFERROR(__xludf.DUMMYFUNCTION("""COMPUTED_VALUE"""),"South")</f>
        <v>South</v>
      </c>
      <c r="G94" s="6" t="str">
        <f>IFERROR(__xludf.DUMMYFUNCTION("""COMPUTED_VALUE"""),"Production")</f>
        <v>Production</v>
      </c>
      <c r="H94" s="6" t="str">
        <f>IFERROR(__xludf.DUMMYFUNCTION("""COMPUTED_VALUE"""),"insurance")</f>
        <v>insurance</v>
      </c>
      <c r="I94" s="6" t="str">
        <f t="shared" si="2"/>
        <v>January</v>
      </c>
      <c r="J94" s="6" t="str">
        <f t="shared" si="3"/>
        <v>Bangalore</v>
      </c>
      <c r="K94" s="6" t="str">
        <f t="shared" si="4"/>
        <v>Bangalore</v>
      </c>
      <c r="L94" s="6" t="str">
        <f t="shared" si="5"/>
        <v>Bangalore</v>
      </c>
      <c r="M94" s="6" t="str">
        <f t="shared" si="6"/>
        <v>Bangalore</v>
      </c>
      <c r="N94" s="6" t="str">
        <f t="shared" si="7"/>
        <v>South</v>
      </c>
      <c r="O94" s="6" t="str">
        <f t="shared" si="8"/>
        <v>South</v>
      </c>
      <c r="P94" s="6" t="str">
        <f t="shared" si="9"/>
        <v>South</v>
      </c>
      <c r="Q94" s="6" t="str">
        <f t="shared" si="10"/>
        <v>South</v>
      </c>
      <c r="R94" s="6" t="str">
        <f>vlookup(M94,'City Head_Details'!$A$2:$B$5,2,0)</f>
        <v>Arun</v>
      </c>
      <c r="S94" s="6" t="str">
        <f t="shared" ref="S94:T94" si="102">Proper(trim(G94))</f>
        <v>Production</v>
      </c>
      <c r="T94" s="6" t="str">
        <f t="shared" si="102"/>
        <v>Insurance</v>
      </c>
    </row>
    <row r="95">
      <c r="A95" s="23" t="s">
        <v>241</v>
      </c>
      <c r="B95" s="32" t="s">
        <v>119</v>
      </c>
      <c r="C95" s="31">
        <v>114300.0</v>
      </c>
      <c r="D95" s="6" t="str">
        <f>IFERROR(__xludf.DUMMYFUNCTION("Split(B95,""/"")"),"February")</f>
        <v>February</v>
      </c>
      <c r="E95" s="6" t="str">
        <f>IFERROR(__xludf.DUMMYFUNCTION("""COMPUTED_VALUE"""),"Bhubaneswar")</f>
        <v>Bhubaneswar</v>
      </c>
      <c r="F95" s="6" t="str">
        <f>IFERROR(__xludf.DUMMYFUNCTION("""COMPUTED_VALUE"""),"East")</f>
        <v>East</v>
      </c>
      <c r="G95" s="6" t="str">
        <f>IFERROR(__xludf.DUMMYFUNCTION("""COMPUTED_VALUE"""),"Maitenance")</f>
        <v>Maitenance</v>
      </c>
      <c r="H95" s="6" t="str">
        <f>IFERROR(__xludf.DUMMYFUNCTION("""COMPUTED_VALUE"""),"Labour Cost")</f>
        <v>Labour Cost</v>
      </c>
      <c r="I95" s="6" t="str">
        <f t="shared" si="2"/>
        <v>February</v>
      </c>
      <c r="J95" s="6" t="str">
        <f t="shared" si="3"/>
        <v>Bhubaneswar</v>
      </c>
      <c r="K95" s="6" t="str">
        <f t="shared" si="4"/>
        <v>Bhubaneswar</v>
      </c>
      <c r="L95" s="6" t="str">
        <f t="shared" si="5"/>
        <v>Bhubaneswar</v>
      </c>
      <c r="M95" s="6" t="str">
        <f t="shared" si="6"/>
        <v>Bhubaneswar</v>
      </c>
      <c r="N95" s="6" t="str">
        <f t="shared" si="7"/>
        <v>East</v>
      </c>
      <c r="O95" s="6" t="str">
        <f t="shared" si="8"/>
        <v>East</v>
      </c>
      <c r="P95" s="6" t="str">
        <f t="shared" si="9"/>
        <v>East</v>
      </c>
      <c r="Q95" s="6" t="str">
        <f t="shared" si="10"/>
        <v>East</v>
      </c>
      <c r="R95" s="6" t="str">
        <f>vlookup(M95,'City Head_Details'!$A$2:$B$5,2,0)</f>
        <v>Karuna</v>
      </c>
      <c r="S95" s="6" t="str">
        <f t="shared" ref="S95:T95" si="103">Proper(trim(G95))</f>
        <v>Maitenance</v>
      </c>
      <c r="T95" s="6" t="str">
        <f t="shared" si="103"/>
        <v>Labour Cost</v>
      </c>
    </row>
    <row r="96">
      <c r="A96" s="23" t="s">
        <v>242</v>
      </c>
      <c r="B96" s="32" t="s">
        <v>243</v>
      </c>
      <c r="C96" s="31">
        <v>135200.0</v>
      </c>
      <c r="D96" s="6" t="str">
        <f>IFERROR(__xludf.DUMMYFUNCTION("Split(B96,""/"")"),"January")</f>
        <v>January</v>
      </c>
      <c r="E96" s="6" t="str">
        <f>IFERROR(__xludf.DUMMYFUNCTION("""COMPUTED_VALUE"""),"Bangalore")</f>
        <v>Bangalore</v>
      </c>
      <c r="F96" s="6" t="str">
        <f>IFERROR(__xludf.DUMMYFUNCTION("""COMPUTED_VALUE"""),"West")</f>
        <v>West</v>
      </c>
      <c r="G96" s="6" t="str">
        <f>IFERROR(__xludf.DUMMYFUNCTION("""COMPUTED_VALUE"""),"   Maitenance")</f>
        <v>   Maitenance</v>
      </c>
      <c r="H96" s="6" t="str">
        <f>IFERROR(__xludf.DUMMYFUNCTION("""COMPUTED_VALUE"""),"Material Cost")</f>
        <v>Material Cost</v>
      </c>
      <c r="I96" s="6" t="str">
        <f t="shared" si="2"/>
        <v>January</v>
      </c>
      <c r="J96" s="6" t="str">
        <f t="shared" si="3"/>
        <v>Bangalore</v>
      </c>
      <c r="K96" s="6" t="str">
        <f t="shared" si="4"/>
        <v>Bangalore</v>
      </c>
      <c r="L96" s="6" t="str">
        <f t="shared" si="5"/>
        <v>Bangalore</v>
      </c>
      <c r="M96" s="6" t="str">
        <f t="shared" si="6"/>
        <v>Bangalore</v>
      </c>
      <c r="N96" s="6" t="str">
        <f t="shared" si="7"/>
        <v>West</v>
      </c>
      <c r="O96" s="6" t="str">
        <f t="shared" si="8"/>
        <v>West</v>
      </c>
      <c r="P96" s="6" t="str">
        <f t="shared" si="9"/>
        <v>West</v>
      </c>
      <c r="Q96" s="6" t="str">
        <f t="shared" si="10"/>
        <v>West</v>
      </c>
      <c r="R96" s="6" t="str">
        <f>vlookup(M96,'City Head_Details'!$A$2:$B$5,2,0)</f>
        <v>Arun</v>
      </c>
      <c r="S96" s="6" t="str">
        <f t="shared" ref="S96:T96" si="104">Proper(trim(G96))</f>
        <v>Maitenance</v>
      </c>
      <c r="T96" s="6" t="str">
        <f t="shared" si="104"/>
        <v>Material Cost</v>
      </c>
    </row>
    <row r="97">
      <c r="A97" s="23" t="s">
        <v>244</v>
      </c>
      <c r="B97" s="32" t="s">
        <v>245</v>
      </c>
      <c r="C97" s="31">
        <v>98800.0</v>
      </c>
      <c r="D97" s="6" t="str">
        <f>IFERROR(__xludf.DUMMYFUNCTION("Split(B97,""/"")"),"February")</f>
        <v>February</v>
      </c>
      <c r="E97" s="6" t="str">
        <f>IFERROR(__xludf.DUMMYFUNCTION("""COMPUTED_VALUE"""),"Gurgaon")</f>
        <v>Gurgaon</v>
      </c>
      <c r="F97" s="6" t="str">
        <f>IFERROR(__xludf.DUMMYFUNCTION("""COMPUTED_VALUE"""),"South")</f>
        <v>South</v>
      </c>
      <c r="G97" s="6" t="str">
        <f>IFERROR(__xludf.DUMMYFUNCTION("""COMPUTED_VALUE"""),"Assembly")</f>
        <v>Assembly</v>
      </c>
      <c r="H97" s="6" t="str">
        <f>IFERROR(__xludf.DUMMYFUNCTION("""COMPUTED_VALUE"""),"Labour Cost")</f>
        <v>Labour Cost</v>
      </c>
      <c r="I97" s="6" t="str">
        <f t="shared" si="2"/>
        <v>February</v>
      </c>
      <c r="J97" s="6" t="str">
        <f t="shared" si="3"/>
        <v>Gurgaon</v>
      </c>
      <c r="K97" s="6" t="str">
        <f t="shared" si="4"/>
        <v>Gurgaon</v>
      </c>
      <c r="L97" s="6" t="str">
        <f t="shared" si="5"/>
        <v>Gurgaon</v>
      </c>
      <c r="M97" s="6" t="str">
        <f t="shared" si="6"/>
        <v>Gurgaon</v>
      </c>
      <c r="N97" s="6" t="str">
        <f t="shared" si="7"/>
        <v>South</v>
      </c>
      <c r="O97" s="6" t="str">
        <f t="shared" si="8"/>
        <v>South</v>
      </c>
      <c r="P97" s="6" t="str">
        <f t="shared" si="9"/>
        <v>South</v>
      </c>
      <c r="Q97" s="6" t="str">
        <f t="shared" si="10"/>
        <v>South</v>
      </c>
      <c r="R97" s="6" t="str">
        <f>vlookup(M97,'City Head_Details'!$A$2:$B$5,2,0)</f>
        <v>Tarun</v>
      </c>
      <c r="S97" s="6" t="str">
        <f t="shared" ref="S97:T97" si="105">Proper(trim(G97))</f>
        <v>Assembly</v>
      </c>
      <c r="T97" s="6" t="str">
        <f t="shared" si="105"/>
        <v>Labour Cost</v>
      </c>
    </row>
    <row r="98">
      <c r="A98" s="23" t="s">
        <v>246</v>
      </c>
      <c r="B98" s="32" t="s">
        <v>247</v>
      </c>
      <c r="C98" s="31">
        <v>172900.0</v>
      </c>
      <c r="D98" s="6" t="str">
        <f>IFERROR(__xludf.DUMMYFUNCTION("Split(B98,""/"")"),"January")</f>
        <v>January</v>
      </c>
      <c r="E98" s="6" t="str">
        <f>IFERROR(__xludf.DUMMYFUNCTION("""COMPUTED_VALUE"""),"Ahmedabad^")</f>
        <v>Ahmedabad^</v>
      </c>
      <c r="F98" s="6" t="str">
        <f>IFERROR(__xludf.DUMMYFUNCTION("""COMPUTED_VALUE"""),"North")</f>
        <v>North</v>
      </c>
      <c r="G98" s="6" t="str">
        <f>IFERROR(__xludf.DUMMYFUNCTION("""COMPUTED_VALUE"""),"Assembly")</f>
        <v>Assembly</v>
      </c>
      <c r="H98" s="6" t="str">
        <f>IFERROR(__xludf.DUMMYFUNCTION("""COMPUTED_VALUE"""),"Labour Cost")</f>
        <v>Labour Cost</v>
      </c>
      <c r="I98" s="6" t="str">
        <f t="shared" si="2"/>
        <v>January</v>
      </c>
      <c r="J98" s="6" t="str">
        <f t="shared" si="3"/>
        <v>Ahmedabad^</v>
      </c>
      <c r="K98" s="6" t="str">
        <f t="shared" si="4"/>
        <v>Ahmedabad^</v>
      </c>
      <c r="L98" s="6" t="str">
        <f t="shared" si="5"/>
        <v>Ahmedabad^</v>
      </c>
      <c r="M98" s="6" t="str">
        <f t="shared" si="6"/>
        <v>Ahmedabad</v>
      </c>
      <c r="N98" s="6" t="str">
        <f t="shared" si="7"/>
        <v>North</v>
      </c>
      <c r="O98" s="6" t="str">
        <f t="shared" si="8"/>
        <v>North</v>
      </c>
      <c r="P98" s="6" t="str">
        <f t="shared" si="9"/>
        <v>North</v>
      </c>
      <c r="Q98" s="6" t="str">
        <f t="shared" si="10"/>
        <v>North</v>
      </c>
      <c r="R98" s="6" t="str">
        <f>vlookup(M98,'City Head_Details'!$A$2:$B$5,2,0)</f>
        <v>Varun</v>
      </c>
      <c r="S98" s="6" t="str">
        <f t="shared" ref="S98:T98" si="106">Proper(trim(G98))</f>
        <v>Assembly</v>
      </c>
      <c r="T98" s="6" t="str">
        <f t="shared" si="106"/>
        <v>Labour Cost</v>
      </c>
    </row>
    <row r="99">
      <c r="A99" s="23" t="s">
        <v>248</v>
      </c>
      <c r="B99" s="32" t="s">
        <v>249</v>
      </c>
      <c r="C99" s="31">
        <v>118800.0</v>
      </c>
      <c r="D99" s="6" t="str">
        <f>IFERROR(__xludf.DUMMYFUNCTION("Split(B99,""/"")"),"January")</f>
        <v>January</v>
      </c>
      <c r="E99" s="6" t="str">
        <f>IFERROR(__xludf.DUMMYFUNCTION("""COMPUTED_VALUE"""),"Ahmedabad^")</f>
        <v>Ahmedabad^</v>
      </c>
      <c r="F99" s="6" t="str">
        <f>IFERROR(__xludf.DUMMYFUNCTION("""COMPUTED_VALUE"""),"North")</f>
        <v>North</v>
      </c>
      <c r="G99" s="6" t="str">
        <f>IFERROR(__xludf.DUMMYFUNCTION("""COMPUTED_VALUE"""),"Assembly")</f>
        <v>Assembly</v>
      </c>
      <c r="H99" s="6" t="str">
        <f>IFERROR(__xludf.DUMMYFUNCTION("""COMPUTED_VALUE"""),"Rent")</f>
        <v>Rent</v>
      </c>
      <c r="I99" s="6" t="str">
        <f t="shared" si="2"/>
        <v>January</v>
      </c>
      <c r="J99" s="6" t="str">
        <f t="shared" si="3"/>
        <v>Ahmedabad^</v>
      </c>
      <c r="K99" s="6" t="str">
        <f t="shared" si="4"/>
        <v>Ahmedabad^</v>
      </c>
      <c r="L99" s="6" t="str">
        <f t="shared" si="5"/>
        <v>Ahmedabad^</v>
      </c>
      <c r="M99" s="6" t="str">
        <f t="shared" si="6"/>
        <v>Ahmedabad</v>
      </c>
      <c r="N99" s="6" t="str">
        <f t="shared" si="7"/>
        <v>North</v>
      </c>
      <c r="O99" s="6" t="str">
        <f t="shared" si="8"/>
        <v>North</v>
      </c>
      <c r="P99" s="6" t="str">
        <f t="shared" si="9"/>
        <v>North</v>
      </c>
      <c r="Q99" s="6" t="str">
        <f t="shared" si="10"/>
        <v>North</v>
      </c>
      <c r="R99" s="6" t="str">
        <f>vlookup(M99,'City Head_Details'!$A$2:$B$5,2,0)</f>
        <v>Varun</v>
      </c>
      <c r="S99" s="6" t="str">
        <f t="shared" ref="S99:T99" si="107">Proper(trim(G99))</f>
        <v>Assembly</v>
      </c>
      <c r="T99" s="6" t="str">
        <f t="shared" si="107"/>
        <v>Rent</v>
      </c>
    </row>
    <row r="100">
      <c r="A100" s="23" t="s">
        <v>250</v>
      </c>
      <c r="B100" s="32" t="s">
        <v>251</v>
      </c>
      <c r="C100" s="31">
        <v>142400.0</v>
      </c>
      <c r="D100" s="6" t="str">
        <f>IFERROR(__xludf.DUMMYFUNCTION("Split(B100,""/"")"),"January")</f>
        <v>January</v>
      </c>
      <c r="E100" s="6" t="str">
        <f>IFERROR(__xludf.DUMMYFUNCTION("""COMPUTED_VALUE"""),"Ahmedabad^")</f>
        <v>Ahmedabad^</v>
      </c>
      <c r="F100" s="6" t="str">
        <f>IFERROR(__xludf.DUMMYFUNCTION("""COMPUTED_VALUE"""),"North")</f>
        <v>North</v>
      </c>
      <c r="G100" s="6" t="str">
        <f>IFERROR(__xludf.DUMMYFUNCTION("""COMPUTED_VALUE"""),"Assembly")</f>
        <v>Assembly</v>
      </c>
      <c r="H100" s="6" t="str">
        <f>IFERROR(__xludf.DUMMYFUNCTION("""COMPUTED_VALUE"""),"Overhead costs")</f>
        <v>Overhead costs</v>
      </c>
      <c r="I100" s="6" t="str">
        <f t="shared" si="2"/>
        <v>January</v>
      </c>
      <c r="J100" s="6" t="str">
        <f t="shared" si="3"/>
        <v>Ahmedabad^</v>
      </c>
      <c r="K100" s="6" t="str">
        <f t="shared" si="4"/>
        <v>Ahmedabad^</v>
      </c>
      <c r="L100" s="6" t="str">
        <f t="shared" si="5"/>
        <v>Ahmedabad^</v>
      </c>
      <c r="M100" s="6" t="str">
        <f t="shared" si="6"/>
        <v>Ahmedabad</v>
      </c>
      <c r="N100" s="6" t="str">
        <f t="shared" si="7"/>
        <v>North</v>
      </c>
      <c r="O100" s="6" t="str">
        <f t="shared" si="8"/>
        <v>North</v>
      </c>
      <c r="P100" s="6" t="str">
        <f t="shared" si="9"/>
        <v>North</v>
      </c>
      <c r="Q100" s="6" t="str">
        <f t="shared" si="10"/>
        <v>North</v>
      </c>
      <c r="R100" s="6" t="str">
        <f>vlookup(M100,'City Head_Details'!$A$2:$B$5,2,0)</f>
        <v>Varun</v>
      </c>
      <c r="S100" s="6" t="str">
        <f t="shared" ref="S100:T100" si="108">Proper(trim(G100))</f>
        <v>Assembly</v>
      </c>
      <c r="T100" s="6" t="str">
        <f t="shared" si="108"/>
        <v>Overhead Costs</v>
      </c>
    </row>
    <row r="101">
      <c r="A101" s="23" t="s">
        <v>252</v>
      </c>
      <c r="B101" s="32" t="s">
        <v>253</v>
      </c>
      <c r="C101" s="31">
        <v>154800.0</v>
      </c>
      <c r="D101" s="6" t="str">
        <f>IFERROR(__xludf.DUMMYFUNCTION("Split(B101,""/"")"),"January")</f>
        <v>January</v>
      </c>
      <c r="E101" s="6" t="str">
        <f>IFERROR(__xludf.DUMMYFUNCTION("""COMPUTED_VALUE"""),"Ahmedabad")</f>
        <v>Ahmedabad</v>
      </c>
      <c r="F101" s="6" t="str">
        <f>IFERROR(__xludf.DUMMYFUNCTION("""COMPUTED_VALUE"""),"North")</f>
        <v>North</v>
      </c>
      <c r="G101" s="6" t="str">
        <f>IFERROR(__xludf.DUMMYFUNCTION("""COMPUTED_VALUE"""),"Assembly")</f>
        <v>Assembly</v>
      </c>
      <c r="H101" s="6" t="str">
        <f>IFERROR(__xludf.DUMMYFUNCTION("""COMPUTED_VALUE"""),"Insurance")</f>
        <v>Insurance</v>
      </c>
      <c r="I101" s="6" t="str">
        <f t="shared" si="2"/>
        <v>January</v>
      </c>
      <c r="J101" s="6" t="str">
        <f t="shared" si="3"/>
        <v>Ahmedabad</v>
      </c>
      <c r="K101" s="6" t="str">
        <f t="shared" si="4"/>
        <v>Ahmedabad</v>
      </c>
      <c r="L101" s="6" t="str">
        <f t="shared" si="5"/>
        <v>Ahmedabad</v>
      </c>
      <c r="M101" s="6" t="str">
        <f t="shared" si="6"/>
        <v>Ahmedabad</v>
      </c>
      <c r="N101" s="6" t="str">
        <f t="shared" si="7"/>
        <v>North</v>
      </c>
      <c r="O101" s="6" t="str">
        <f t="shared" si="8"/>
        <v>North</v>
      </c>
      <c r="P101" s="6" t="str">
        <f t="shared" si="9"/>
        <v>North</v>
      </c>
      <c r="Q101" s="6" t="str">
        <f t="shared" si="10"/>
        <v>North</v>
      </c>
      <c r="R101" s="6" t="str">
        <f>vlookup(M101,'City Head_Details'!$A$2:$B$5,2,0)</f>
        <v>Varun</v>
      </c>
      <c r="S101" s="6" t="str">
        <f t="shared" ref="S101:T101" si="109">Proper(trim(G101))</f>
        <v>Assembly</v>
      </c>
      <c r="T101" s="6" t="str">
        <f t="shared" si="109"/>
        <v>Insurance</v>
      </c>
    </row>
    <row r="102">
      <c r="A102" s="23" t="s">
        <v>254</v>
      </c>
      <c r="B102" s="32" t="s">
        <v>225</v>
      </c>
      <c r="C102" s="31">
        <v>108900.0</v>
      </c>
      <c r="D102" s="6" t="str">
        <f>IFERROR(__xludf.DUMMYFUNCTION("Split(B102,""/"")"),"January")</f>
        <v>January</v>
      </c>
      <c r="E102" s="6" t="str">
        <f>IFERROR(__xludf.DUMMYFUNCTION("""COMPUTED_VALUE"""),"Ahmedabad")</f>
        <v>Ahmedabad</v>
      </c>
      <c r="F102" s="6" t="str">
        <f>IFERROR(__xludf.DUMMYFUNCTION("""COMPUTED_VALUE"""),"South")</f>
        <v>South</v>
      </c>
      <c r="G102" s="6" t="str">
        <f>IFERROR(__xludf.DUMMYFUNCTION("""COMPUTED_VALUE"""),"Production")</f>
        <v>Production</v>
      </c>
      <c r="H102" s="6" t="str">
        <f>IFERROR(__xludf.DUMMYFUNCTION("""COMPUTED_VALUE"""),"Material Cost")</f>
        <v>Material Cost</v>
      </c>
      <c r="I102" s="6" t="str">
        <f t="shared" si="2"/>
        <v>January</v>
      </c>
      <c r="J102" s="6" t="str">
        <f t="shared" si="3"/>
        <v>Ahmedabad</v>
      </c>
      <c r="K102" s="6" t="str">
        <f t="shared" si="4"/>
        <v>Ahmedabad</v>
      </c>
      <c r="L102" s="6" t="str">
        <f t="shared" si="5"/>
        <v>Ahmedabad</v>
      </c>
      <c r="M102" s="6" t="str">
        <f t="shared" si="6"/>
        <v>Ahmedabad</v>
      </c>
      <c r="N102" s="6" t="str">
        <f t="shared" si="7"/>
        <v>South</v>
      </c>
      <c r="O102" s="6" t="str">
        <f t="shared" si="8"/>
        <v>South</v>
      </c>
      <c r="P102" s="6" t="str">
        <f t="shared" si="9"/>
        <v>South</v>
      </c>
      <c r="Q102" s="6" t="str">
        <f t="shared" si="10"/>
        <v>South</v>
      </c>
      <c r="R102" s="6" t="str">
        <f>vlookup(M102,'City Head_Details'!$A$2:$B$5,2,0)</f>
        <v>Varun</v>
      </c>
      <c r="S102" s="6" t="str">
        <f t="shared" ref="S102:T102" si="110">Proper(trim(G102))</f>
        <v>Production</v>
      </c>
      <c r="T102" s="6" t="str">
        <f t="shared" si="110"/>
        <v>Material Cost</v>
      </c>
    </row>
    <row r="103">
      <c r="A103" s="23" t="s">
        <v>255</v>
      </c>
      <c r="B103" s="32" t="s">
        <v>256</v>
      </c>
      <c r="C103" s="31">
        <v>191000.0</v>
      </c>
      <c r="D103" s="6" t="str">
        <f>IFERROR(__xludf.DUMMYFUNCTION("Split(B103,""/"")"),"January")</f>
        <v>January</v>
      </c>
      <c r="E103" s="6" t="str">
        <f>IFERROR(__xludf.DUMMYFUNCTION("""COMPUTED_VALUE"""),"Ahmedabad")</f>
        <v>Ahmedabad</v>
      </c>
      <c r="F103" s="6" t="str">
        <f>IFERROR(__xludf.DUMMYFUNCTION("""COMPUTED_VALUE"""),"South")</f>
        <v>South</v>
      </c>
      <c r="G103" s="6" t="str">
        <f>IFERROR(__xludf.DUMMYFUNCTION("""COMPUTED_VALUE"""),"Production")</f>
        <v>Production</v>
      </c>
      <c r="H103" s="6" t="str">
        <f>IFERROR(__xludf.DUMMYFUNCTION("""COMPUTED_VALUE"""),"Labour Cost")</f>
        <v>Labour Cost</v>
      </c>
      <c r="I103" s="6" t="str">
        <f t="shared" si="2"/>
        <v>January</v>
      </c>
      <c r="J103" s="6" t="str">
        <f t="shared" si="3"/>
        <v>Ahmedabad</v>
      </c>
      <c r="K103" s="6" t="str">
        <f t="shared" si="4"/>
        <v>Ahmedabad</v>
      </c>
      <c r="L103" s="6" t="str">
        <f t="shared" si="5"/>
        <v>Ahmedabad</v>
      </c>
      <c r="M103" s="6" t="str">
        <f t="shared" si="6"/>
        <v>Ahmedabad</v>
      </c>
      <c r="N103" s="6" t="str">
        <f t="shared" si="7"/>
        <v>South</v>
      </c>
      <c r="O103" s="6" t="str">
        <f t="shared" si="8"/>
        <v>South</v>
      </c>
      <c r="P103" s="6" t="str">
        <f t="shared" si="9"/>
        <v>South</v>
      </c>
      <c r="Q103" s="6" t="str">
        <f t="shared" si="10"/>
        <v>South</v>
      </c>
      <c r="R103" s="6" t="str">
        <f>vlookup(M103,'City Head_Details'!$A$2:$B$5,2,0)</f>
        <v>Varun</v>
      </c>
      <c r="S103" s="6" t="str">
        <f t="shared" ref="S103:T103" si="111">Proper(trim(G103))</f>
        <v>Production</v>
      </c>
      <c r="T103" s="6" t="str">
        <f t="shared" si="111"/>
        <v>Labour Cost</v>
      </c>
    </row>
    <row r="104">
      <c r="A104" s="23" t="s">
        <v>257</v>
      </c>
      <c r="B104" s="32" t="s">
        <v>258</v>
      </c>
      <c r="C104" s="31">
        <v>170400.0</v>
      </c>
      <c r="D104" s="6" t="str">
        <f>IFERROR(__xludf.DUMMYFUNCTION("Split(B104,""/"")"),"January")</f>
        <v>January</v>
      </c>
      <c r="E104" s="6" t="str">
        <f>IFERROR(__xludf.DUMMYFUNCTION("""COMPUTED_VALUE"""),"Ahmedabad")</f>
        <v>Ahmedabad</v>
      </c>
      <c r="F104" s="6" t="str">
        <f>IFERROR(__xludf.DUMMYFUNCTION("""COMPUTED_VALUE"""),"South")</f>
        <v>South</v>
      </c>
      <c r="G104" s="6" t="str">
        <f>IFERROR(__xludf.DUMMYFUNCTION("""COMPUTED_VALUE"""),"Production")</f>
        <v>Production</v>
      </c>
      <c r="H104" s="6" t="str">
        <f>IFERROR(__xludf.DUMMYFUNCTION("""COMPUTED_VALUE"""),"    Rent")</f>
        <v>    Rent</v>
      </c>
      <c r="I104" s="6" t="str">
        <f t="shared" si="2"/>
        <v>January</v>
      </c>
      <c r="J104" s="6" t="str">
        <f t="shared" si="3"/>
        <v>Ahmedabad</v>
      </c>
      <c r="K104" s="6" t="str">
        <f t="shared" si="4"/>
        <v>Ahmedabad</v>
      </c>
      <c r="L104" s="6" t="str">
        <f t="shared" si="5"/>
        <v>Ahmedabad</v>
      </c>
      <c r="M104" s="6" t="str">
        <f t="shared" si="6"/>
        <v>Ahmedabad</v>
      </c>
      <c r="N104" s="6" t="str">
        <f t="shared" si="7"/>
        <v>South</v>
      </c>
      <c r="O104" s="6" t="str">
        <f t="shared" si="8"/>
        <v>South</v>
      </c>
      <c r="P104" s="6" t="str">
        <f t="shared" si="9"/>
        <v>South</v>
      </c>
      <c r="Q104" s="6" t="str">
        <f t="shared" si="10"/>
        <v>South</v>
      </c>
      <c r="R104" s="6" t="str">
        <f>vlookup(M104,'City Head_Details'!$A$2:$B$5,2,0)</f>
        <v>Varun</v>
      </c>
      <c r="S104" s="6" t="str">
        <f t="shared" ref="S104:T104" si="112">Proper(trim(G104))</f>
        <v>Production</v>
      </c>
      <c r="T104" s="6" t="str">
        <f t="shared" si="112"/>
        <v>Rent</v>
      </c>
    </row>
    <row r="105">
      <c r="A105" s="23" t="s">
        <v>259</v>
      </c>
      <c r="B105" s="32" t="s">
        <v>260</v>
      </c>
      <c r="C105" s="31">
        <v>147300.0</v>
      </c>
      <c r="D105" s="6" t="str">
        <f>IFERROR(__xludf.DUMMYFUNCTION("Split(B105,""/"")"),"January")</f>
        <v>January</v>
      </c>
      <c r="E105" s="6" t="str">
        <f>IFERROR(__xludf.DUMMYFUNCTION("""COMPUTED_VALUE"""),"Ahmedabad")</f>
        <v>Ahmedabad</v>
      </c>
      <c r="F105" s="6" t="str">
        <f>IFERROR(__xludf.DUMMYFUNCTION("""COMPUTED_VALUE"""),"South")</f>
        <v>South</v>
      </c>
      <c r="G105" s="6" t="str">
        <f>IFERROR(__xludf.DUMMYFUNCTION("""COMPUTED_VALUE"""),"Production")</f>
        <v>Production</v>
      </c>
      <c r="H105" s="6" t="str">
        <f>IFERROR(__xludf.DUMMYFUNCTION("""COMPUTED_VALUE"""),"Overhead costs")</f>
        <v>Overhead costs</v>
      </c>
      <c r="I105" s="6" t="str">
        <f t="shared" si="2"/>
        <v>January</v>
      </c>
      <c r="J105" s="6" t="str">
        <f t="shared" si="3"/>
        <v>Ahmedabad</v>
      </c>
      <c r="K105" s="6" t="str">
        <f t="shared" si="4"/>
        <v>Ahmedabad</v>
      </c>
      <c r="L105" s="6" t="str">
        <f t="shared" si="5"/>
        <v>Ahmedabad</v>
      </c>
      <c r="M105" s="6" t="str">
        <f t="shared" si="6"/>
        <v>Ahmedabad</v>
      </c>
      <c r="N105" s="6" t="str">
        <f t="shared" si="7"/>
        <v>South</v>
      </c>
      <c r="O105" s="6" t="str">
        <f t="shared" si="8"/>
        <v>South</v>
      </c>
      <c r="P105" s="6" t="str">
        <f t="shared" si="9"/>
        <v>South</v>
      </c>
      <c r="Q105" s="6" t="str">
        <f t="shared" si="10"/>
        <v>South</v>
      </c>
      <c r="R105" s="6" t="str">
        <f>vlookup(M105,'City Head_Details'!$A$2:$B$5,2,0)</f>
        <v>Varun</v>
      </c>
      <c r="S105" s="6" t="str">
        <f t="shared" ref="S105:T105" si="113">Proper(trim(G105))</f>
        <v>Production</v>
      </c>
      <c r="T105" s="6" t="str">
        <f t="shared" si="113"/>
        <v>Overhead Costs</v>
      </c>
    </row>
    <row r="106">
      <c r="A106" s="23" t="s">
        <v>261</v>
      </c>
      <c r="B106" s="32" t="s">
        <v>262</v>
      </c>
      <c r="C106" s="31">
        <v>120200.0</v>
      </c>
      <c r="D106" s="6" t="str">
        <f>IFERROR(__xludf.DUMMYFUNCTION("Split(B106,""/"")"),"January")</f>
        <v>January</v>
      </c>
      <c r="E106" s="6" t="str">
        <f>IFERROR(__xludf.DUMMYFUNCTION("""COMPUTED_VALUE"""),"Ahmedabad")</f>
        <v>Ahmedabad</v>
      </c>
      <c r="F106" s="6" t="str">
        <f>IFERROR(__xludf.DUMMYFUNCTION("""COMPUTED_VALUE"""),"South")</f>
        <v>South</v>
      </c>
      <c r="G106" s="6" t="str">
        <f>IFERROR(__xludf.DUMMYFUNCTION("""COMPUTED_VALUE"""),"Production")</f>
        <v>Production</v>
      </c>
      <c r="H106" s="6" t="str">
        <f>IFERROR(__xludf.DUMMYFUNCTION("""COMPUTED_VALUE"""),"Insurance")</f>
        <v>Insurance</v>
      </c>
      <c r="I106" s="6" t="str">
        <f t="shared" si="2"/>
        <v>January</v>
      </c>
      <c r="J106" s="6" t="str">
        <f t="shared" si="3"/>
        <v>Ahmedabad</v>
      </c>
      <c r="K106" s="6" t="str">
        <f t="shared" si="4"/>
        <v>Ahmedabad</v>
      </c>
      <c r="L106" s="6" t="str">
        <f t="shared" si="5"/>
        <v>Ahmedabad</v>
      </c>
      <c r="M106" s="6" t="str">
        <f t="shared" si="6"/>
        <v>Ahmedabad</v>
      </c>
      <c r="N106" s="6" t="str">
        <f t="shared" si="7"/>
        <v>South</v>
      </c>
      <c r="O106" s="6" t="str">
        <f t="shared" si="8"/>
        <v>South</v>
      </c>
      <c r="P106" s="6" t="str">
        <f t="shared" si="9"/>
        <v>South</v>
      </c>
      <c r="Q106" s="6" t="str">
        <f t="shared" si="10"/>
        <v>South</v>
      </c>
      <c r="R106" s="6" t="str">
        <f>vlookup(M106,'City Head_Details'!$A$2:$B$5,2,0)</f>
        <v>Varun</v>
      </c>
      <c r="S106" s="6" t="str">
        <f t="shared" ref="S106:T106" si="114">Proper(trim(G106))</f>
        <v>Production</v>
      </c>
      <c r="T106" s="6" t="str">
        <f t="shared" si="114"/>
        <v>Insurance</v>
      </c>
    </row>
    <row r="107">
      <c r="A107" s="23" t="s">
        <v>263</v>
      </c>
      <c r="B107" s="32" t="s">
        <v>264</v>
      </c>
      <c r="C107" s="31">
        <v>102300.0</v>
      </c>
      <c r="D107" s="6" t="str">
        <f>IFERROR(__xludf.DUMMYFUNCTION("Split(B107,""/"")"),"January")</f>
        <v>January</v>
      </c>
      <c r="E107" s="6" t="str">
        <f>IFERROR(__xludf.DUMMYFUNCTION("""COMPUTED_VALUE"""),"Ahmedabad")</f>
        <v>Ahmedabad</v>
      </c>
      <c r="F107" s="6" t="str">
        <f>IFERROR(__xludf.DUMMYFUNCTION("""COMPUTED_VALUE"""),"South")</f>
        <v>South</v>
      </c>
      <c r="G107" s="6" t="str">
        <f>IFERROR(__xludf.DUMMYFUNCTION("""COMPUTED_VALUE"""),"Materials")</f>
        <v>Materials</v>
      </c>
      <c r="H107" s="6" t="str">
        <f>IFERROR(__xludf.DUMMYFUNCTION("""COMPUTED_VALUE"""),"Material Cost")</f>
        <v>Material Cost</v>
      </c>
      <c r="I107" s="6" t="str">
        <f t="shared" si="2"/>
        <v>January</v>
      </c>
      <c r="J107" s="6" t="str">
        <f t="shared" si="3"/>
        <v>Ahmedabad</v>
      </c>
      <c r="K107" s="6" t="str">
        <f t="shared" si="4"/>
        <v>Ahmedabad</v>
      </c>
      <c r="L107" s="6" t="str">
        <f t="shared" si="5"/>
        <v>Ahmedabad</v>
      </c>
      <c r="M107" s="6" t="str">
        <f t="shared" si="6"/>
        <v>Ahmedabad</v>
      </c>
      <c r="N107" s="6" t="str">
        <f t="shared" si="7"/>
        <v>South</v>
      </c>
      <c r="O107" s="6" t="str">
        <f t="shared" si="8"/>
        <v>South</v>
      </c>
      <c r="P107" s="6" t="str">
        <f t="shared" si="9"/>
        <v>South</v>
      </c>
      <c r="Q107" s="6" t="str">
        <f t="shared" si="10"/>
        <v>South</v>
      </c>
      <c r="R107" s="6" t="str">
        <f>vlookup(M107,'City Head_Details'!$A$2:$B$5,2,0)</f>
        <v>Varun</v>
      </c>
      <c r="S107" s="6" t="str">
        <f t="shared" ref="S107:T107" si="115">Proper(trim(G107))</f>
        <v>Materials</v>
      </c>
      <c r="T107" s="6" t="str">
        <f t="shared" si="115"/>
        <v>Material Cost</v>
      </c>
    </row>
    <row r="108">
      <c r="A108" s="23" t="s">
        <v>265</v>
      </c>
      <c r="B108" s="32" t="s">
        <v>266</v>
      </c>
      <c r="C108" s="31">
        <v>139600.0</v>
      </c>
      <c r="D108" s="6" t="str">
        <f>IFERROR(__xludf.DUMMYFUNCTION("Split(B108,""/"")"),"January")</f>
        <v>January</v>
      </c>
      <c r="E108" s="6" t="str">
        <f>IFERROR(__xludf.DUMMYFUNCTION("""COMPUTED_VALUE"""),"Ahmedabad")</f>
        <v>Ahmedabad</v>
      </c>
      <c r="F108" s="6" t="str">
        <f>IFERROR(__xludf.DUMMYFUNCTION("""COMPUTED_VALUE"""),"South")</f>
        <v>South</v>
      </c>
      <c r="G108" s="6" t="str">
        <f>IFERROR(__xludf.DUMMYFUNCTION("""COMPUTED_VALUE"""),"Materials")</f>
        <v>Materials</v>
      </c>
      <c r="H108" s="6" t="str">
        <f>IFERROR(__xludf.DUMMYFUNCTION("""COMPUTED_VALUE"""),"Labour Cost")</f>
        <v>Labour Cost</v>
      </c>
      <c r="I108" s="6" t="str">
        <f t="shared" si="2"/>
        <v>January</v>
      </c>
      <c r="J108" s="6" t="str">
        <f t="shared" si="3"/>
        <v>Ahmedabad</v>
      </c>
      <c r="K108" s="6" t="str">
        <f t="shared" si="4"/>
        <v>Ahmedabad</v>
      </c>
      <c r="L108" s="6" t="str">
        <f t="shared" si="5"/>
        <v>Ahmedabad</v>
      </c>
      <c r="M108" s="6" t="str">
        <f t="shared" si="6"/>
        <v>Ahmedabad</v>
      </c>
      <c r="N108" s="6" t="str">
        <f t="shared" si="7"/>
        <v>South</v>
      </c>
      <c r="O108" s="6" t="str">
        <f t="shared" si="8"/>
        <v>South</v>
      </c>
      <c r="P108" s="6" t="str">
        <f t="shared" si="9"/>
        <v>South</v>
      </c>
      <c r="Q108" s="6" t="str">
        <f t="shared" si="10"/>
        <v>South</v>
      </c>
      <c r="R108" s="6" t="str">
        <f>vlookup(M108,'City Head_Details'!$A$2:$B$5,2,0)</f>
        <v>Varun</v>
      </c>
      <c r="S108" s="6" t="str">
        <f t="shared" ref="S108:T108" si="116">Proper(trim(G108))</f>
        <v>Materials</v>
      </c>
      <c r="T108" s="6" t="str">
        <f t="shared" si="116"/>
        <v>Labour Cost</v>
      </c>
    </row>
    <row r="109">
      <c r="A109" s="23" t="s">
        <v>267</v>
      </c>
      <c r="B109" s="32" t="s">
        <v>268</v>
      </c>
      <c r="C109" s="31">
        <v>186300.0</v>
      </c>
      <c r="D109" s="6" t="str">
        <f>IFERROR(__xludf.DUMMYFUNCTION("Split(B109,""/"")"),"January")</f>
        <v>January</v>
      </c>
      <c r="E109" s="6" t="str">
        <f>IFERROR(__xludf.DUMMYFUNCTION("""COMPUTED_VALUE"""),"Ahmedabad")</f>
        <v>Ahmedabad</v>
      </c>
      <c r="F109" s="6" t="str">
        <f>IFERROR(__xludf.DUMMYFUNCTION("""COMPUTED_VALUE"""),"South")</f>
        <v>South</v>
      </c>
      <c r="G109" s="6" t="str">
        <f>IFERROR(__xludf.DUMMYFUNCTION("""COMPUTED_VALUE"""),"Materials")</f>
        <v>Materials</v>
      </c>
      <c r="H109" s="6" t="str">
        <f>IFERROR(__xludf.DUMMYFUNCTION("""COMPUTED_VALUE"""),"Rent")</f>
        <v>Rent</v>
      </c>
      <c r="I109" s="6" t="str">
        <f t="shared" si="2"/>
        <v>January</v>
      </c>
      <c r="J109" s="6" t="str">
        <f t="shared" si="3"/>
        <v>Ahmedabad</v>
      </c>
      <c r="K109" s="6" t="str">
        <f t="shared" si="4"/>
        <v>Ahmedabad</v>
      </c>
      <c r="L109" s="6" t="str">
        <f t="shared" si="5"/>
        <v>Ahmedabad</v>
      </c>
      <c r="M109" s="6" t="str">
        <f t="shared" si="6"/>
        <v>Ahmedabad</v>
      </c>
      <c r="N109" s="6" t="str">
        <f t="shared" si="7"/>
        <v>South</v>
      </c>
      <c r="O109" s="6" t="str">
        <f t="shared" si="8"/>
        <v>South</v>
      </c>
      <c r="P109" s="6" t="str">
        <f t="shared" si="9"/>
        <v>South</v>
      </c>
      <c r="Q109" s="6" t="str">
        <f t="shared" si="10"/>
        <v>South</v>
      </c>
      <c r="R109" s="6" t="str">
        <f>vlookup(M109,'City Head_Details'!$A$2:$B$5,2,0)</f>
        <v>Varun</v>
      </c>
      <c r="S109" s="6" t="str">
        <f t="shared" ref="S109:T109" si="117">Proper(trim(G109))</f>
        <v>Materials</v>
      </c>
      <c r="T109" s="6" t="str">
        <f t="shared" si="117"/>
        <v>Rent</v>
      </c>
    </row>
    <row r="110">
      <c r="A110" s="23" t="s">
        <v>269</v>
      </c>
      <c r="B110" s="32" t="s">
        <v>270</v>
      </c>
      <c r="C110" s="31">
        <v>115000.0</v>
      </c>
      <c r="D110" s="6" t="str">
        <f>IFERROR(__xludf.DUMMYFUNCTION("Split(B110,""/"")"),"January")</f>
        <v>January</v>
      </c>
      <c r="E110" s="6" t="str">
        <f>IFERROR(__xludf.DUMMYFUNCTION("""COMPUTED_VALUE"""),"Ahmedabad")</f>
        <v>Ahmedabad</v>
      </c>
      <c r="F110" s="6" t="str">
        <f>IFERROR(__xludf.DUMMYFUNCTION("""COMPUTED_VALUE"""),"South")</f>
        <v>South</v>
      </c>
      <c r="G110" s="6" t="str">
        <f>IFERROR(__xludf.DUMMYFUNCTION("""COMPUTED_VALUE"""),"Materials")</f>
        <v>Materials</v>
      </c>
      <c r="H110" s="6" t="str">
        <f>IFERROR(__xludf.DUMMYFUNCTION("""COMPUTED_VALUE"""),"Overhead costs")</f>
        <v>Overhead costs</v>
      </c>
      <c r="I110" s="6" t="str">
        <f t="shared" si="2"/>
        <v>January</v>
      </c>
      <c r="J110" s="6" t="str">
        <f t="shared" si="3"/>
        <v>Ahmedabad</v>
      </c>
      <c r="K110" s="6" t="str">
        <f t="shared" si="4"/>
        <v>Ahmedabad</v>
      </c>
      <c r="L110" s="6" t="str">
        <f t="shared" si="5"/>
        <v>Ahmedabad</v>
      </c>
      <c r="M110" s="6" t="str">
        <f t="shared" si="6"/>
        <v>Ahmedabad</v>
      </c>
      <c r="N110" s="6" t="str">
        <f t="shared" si="7"/>
        <v>South</v>
      </c>
      <c r="O110" s="6" t="str">
        <f t="shared" si="8"/>
        <v>South</v>
      </c>
      <c r="P110" s="6" t="str">
        <f t="shared" si="9"/>
        <v>South</v>
      </c>
      <c r="Q110" s="6" t="str">
        <f t="shared" si="10"/>
        <v>South</v>
      </c>
      <c r="R110" s="6" t="str">
        <f>vlookup(M110,'City Head_Details'!$A$2:$B$5,2,0)</f>
        <v>Varun</v>
      </c>
      <c r="S110" s="6" t="str">
        <f t="shared" ref="S110:T110" si="118">Proper(trim(G110))</f>
        <v>Materials</v>
      </c>
      <c r="T110" s="6" t="str">
        <f t="shared" si="118"/>
        <v>Overhead Costs</v>
      </c>
    </row>
    <row r="111">
      <c r="A111" s="23" t="s">
        <v>271</v>
      </c>
      <c r="B111" s="32" t="s">
        <v>272</v>
      </c>
      <c r="C111" s="31">
        <v>170800.0</v>
      </c>
      <c r="D111" s="6" t="str">
        <f>IFERROR(__xludf.DUMMYFUNCTION("Split(B111,""/"")"),"January")</f>
        <v>January</v>
      </c>
      <c r="E111" s="6" t="str">
        <f>IFERROR(__xludf.DUMMYFUNCTION("""COMPUTED_VALUE"""),"Ahmedabad")</f>
        <v>Ahmedabad</v>
      </c>
      <c r="F111" s="6" t="str">
        <f>IFERROR(__xludf.DUMMYFUNCTION("""COMPUTED_VALUE"""),"South^")</f>
        <v>South^</v>
      </c>
      <c r="G111" s="6" t="str">
        <f>IFERROR(__xludf.DUMMYFUNCTION("""COMPUTED_VALUE"""),"Materials")</f>
        <v>Materials</v>
      </c>
      <c r="H111" s="6" t="str">
        <f>IFERROR(__xludf.DUMMYFUNCTION("""COMPUTED_VALUE"""),"Insurance")</f>
        <v>Insurance</v>
      </c>
      <c r="I111" s="6" t="str">
        <f t="shared" si="2"/>
        <v>January</v>
      </c>
      <c r="J111" s="6" t="str">
        <f t="shared" si="3"/>
        <v>Ahmedabad</v>
      </c>
      <c r="K111" s="6" t="str">
        <f t="shared" si="4"/>
        <v>Ahmedabad</v>
      </c>
      <c r="L111" s="6" t="str">
        <f t="shared" si="5"/>
        <v>Ahmedabad</v>
      </c>
      <c r="M111" s="6" t="str">
        <f t="shared" si="6"/>
        <v>Ahmedabad</v>
      </c>
      <c r="N111" s="6" t="str">
        <f t="shared" si="7"/>
        <v>South^</v>
      </c>
      <c r="O111" s="6" t="str">
        <f t="shared" si="8"/>
        <v>South^</v>
      </c>
      <c r="P111" s="6" t="str">
        <f t="shared" si="9"/>
        <v>South^</v>
      </c>
      <c r="Q111" s="6" t="str">
        <f t="shared" si="10"/>
        <v>South</v>
      </c>
      <c r="R111" s="6" t="str">
        <f>vlookup(M111,'City Head_Details'!$A$2:$B$5,2,0)</f>
        <v>Varun</v>
      </c>
      <c r="S111" s="6" t="str">
        <f t="shared" ref="S111:T111" si="119">Proper(trim(G111))</f>
        <v>Materials</v>
      </c>
      <c r="T111" s="6" t="str">
        <f t="shared" si="119"/>
        <v>Insurance</v>
      </c>
    </row>
    <row r="112">
      <c r="A112" s="23" t="s">
        <v>273</v>
      </c>
      <c r="B112" s="32" t="s">
        <v>274</v>
      </c>
      <c r="C112" s="31">
        <v>108400.0</v>
      </c>
      <c r="D112" s="6" t="str">
        <f>IFERROR(__xludf.DUMMYFUNCTION("Split(B112,""/"")"),"January")</f>
        <v>January</v>
      </c>
      <c r="E112" s="6" t="str">
        <f>IFERROR(__xludf.DUMMYFUNCTION("""COMPUTED_VALUE"""),"Ahmedabad")</f>
        <v>Ahmedabad</v>
      </c>
      <c r="F112" s="6" t="str">
        <f>IFERROR(__xludf.DUMMYFUNCTION("""COMPUTED_VALUE"""),"South")</f>
        <v>South</v>
      </c>
      <c r="G112" s="6" t="str">
        <f>IFERROR(__xludf.DUMMYFUNCTION("""COMPUTED_VALUE"""),"Maitenance")</f>
        <v>Maitenance</v>
      </c>
      <c r="H112" s="6" t="str">
        <f>IFERROR(__xludf.DUMMYFUNCTION("""COMPUTED_VALUE"""),"Material Cost")</f>
        <v>Material Cost</v>
      </c>
      <c r="I112" s="6" t="str">
        <f t="shared" si="2"/>
        <v>January</v>
      </c>
      <c r="J112" s="6" t="str">
        <f t="shared" si="3"/>
        <v>Ahmedabad</v>
      </c>
      <c r="K112" s="6" t="str">
        <f t="shared" si="4"/>
        <v>Ahmedabad</v>
      </c>
      <c r="L112" s="6" t="str">
        <f t="shared" si="5"/>
        <v>Ahmedabad</v>
      </c>
      <c r="M112" s="6" t="str">
        <f t="shared" si="6"/>
        <v>Ahmedabad</v>
      </c>
      <c r="N112" s="6" t="str">
        <f t="shared" si="7"/>
        <v>South</v>
      </c>
      <c r="O112" s="6" t="str">
        <f t="shared" si="8"/>
        <v>South</v>
      </c>
      <c r="P112" s="6" t="str">
        <f t="shared" si="9"/>
        <v>South</v>
      </c>
      <c r="Q112" s="6" t="str">
        <f t="shared" si="10"/>
        <v>South</v>
      </c>
      <c r="R112" s="6" t="str">
        <f>vlookup(M112,'City Head_Details'!$A$2:$B$5,2,0)</f>
        <v>Varun</v>
      </c>
      <c r="S112" s="6" t="str">
        <f t="shared" ref="S112:T112" si="120">Proper(trim(G112))</f>
        <v>Maitenance</v>
      </c>
      <c r="T112" s="6" t="str">
        <f t="shared" si="120"/>
        <v>Material Cost</v>
      </c>
    </row>
    <row r="113">
      <c r="A113" s="23" t="s">
        <v>275</v>
      </c>
      <c r="B113" s="32" t="s">
        <v>276</v>
      </c>
      <c r="C113" s="31">
        <v>164500.0</v>
      </c>
      <c r="D113" s="6" t="str">
        <f>IFERROR(__xludf.DUMMYFUNCTION("Split(B113,""/"")"),"January")</f>
        <v>January</v>
      </c>
      <c r="E113" s="6" t="str">
        <f>IFERROR(__xludf.DUMMYFUNCTION("""COMPUTED_VALUE"""),"Ahmedabad")</f>
        <v>Ahmedabad</v>
      </c>
      <c r="F113" s="6" t="str">
        <f>IFERROR(__xludf.DUMMYFUNCTION("""COMPUTED_VALUE"""),"South^")</f>
        <v>South^</v>
      </c>
      <c r="G113" s="6" t="str">
        <f>IFERROR(__xludf.DUMMYFUNCTION("""COMPUTED_VALUE"""),"Maitenance")</f>
        <v>Maitenance</v>
      </c>
      <c r="H113" s="6" t="str">
        <f>IFERROR(__xludf.DUMMYFUNCTION("""COMPUTED_VALUE"""),"Labour Cost")</f>
        <v>Labour Cost</v>
      </c>
      <c r="I113" s="6" t="str">
        <f t="shared" si="2"/>
        <v>January</v>
      </c>
      <c r="J113" s="6" t="str">
        <f t="shared" si="3"/>
        <v>Ahmedabad</v>
      </c>
      <c r="K113" s="6" t="str">
        <f t="shared" si="4"/>
        <v>Ahmedabad</v>
      </c>
      <c r="L113" s="6" t="str">
        <f t="shared" si="5"/>
        <v>Ahmedabad</v>
      </c>
      <c r="M113" s="6" t="str">
        <f t="shared" si="6"/>
        <v>Ahmedabad</v>
      </c>
      <c r="N113" s="6" t="str">
        <f t="shared" si="7"/>
        <v>South^</v>
      </c>
      <c r="O113" s="6" t="str">
        <f t="shared" si="8"/>
        <v>South^</v>
      </c>
      <c r="P113" s="6" t="str">
        <f t="shared" si="9"/>
        <v>South^</v>
      </c>
      <c r="Q113" s="6" t="str">
        <f t="shared" si="10"/>
        <v>South</v>
      </c>
      <c r="R113" s="6" t="str">
        <f>vlookup(M113,'City Head_Details'!$A$2:$B$5,2,0)</f>
        <v>Varun</v>
      </c>
      <c r="S113" s="6" t="str">
        <f t="shared" ref="S113:T113" si="121">Proper(trim(G113))</f>
        <v>Maitenance</v>
      </c>
      <c r="T113" s="6" t="str">
        <f t="shared" si="121"/>
        <v>Labour Cost</v>
      </c>
    </row>
    <row r="114">
      <c r="A114" s="23" t="s">
        <v>277</v>
      </c>
      <c r="B114" s="32" t="s">
        <v>278</v>
      </c>
      <c r="C114" s="31">
        <v>141200.0</v>
      </c>
      <c r="D114" s="6" t="str">
        <f>IFERROR(__xludf.DUMMYFUNCTION("Split(B114,""/"")"),"January")</f>
        <v>January</v>
      </c>
      <c r="E114" s="6" t="str">
        <f>IFERROR(__xludf.DUMMYFUNCTION("""COMPUTED_VALUE"""),"Ahmedabad")</f>
        <v>Ahmedabad</v>
      </c>
      <c r="F114" s="6" t="str">
        <f>IFERROR(__xludf.DUMMYFUNCTION("""COMPUTED_VALUE"""),"South")</f>
        <v>South</v>
      </c>
      <c r="G114" s="6" t="str">
        <f>IFERROR(__xludf.DUMMYFUNCTION("""COMPUTED_VALUE"""),"Maitenance")</f>
        <v>Maitenance</v>
      </c>
      <c r="H114" s="6" t="str">
        <f>IFERROR(__xludf.DUMMYFUNCTION("""COMPUTED_VALUE"""),"Rent")</f>
        <v>Rent</v>
      </c>
      <c r="I114" s="6" t="str">
        <f t="shared" si="2"/>
        <v>January</v>
      </c>
      <c r="J114" s="6" t="str">
        <f t="shared" si="3"/>
        <v>Ahmedabad</v>
      </c>
      <c r="K114" s="6" t="str">
        <f t="shared" si="4"/>
        <v>Ahmedabad</v>
      </c>
      <c r="L114" s="6" t="str">
        <f t="shared" si="5"/>
        <v>Ahmedabad</v>
      </c>
      <c r="M114" s="6" t="str">
        <f t="shared" si="6"/>
        <v>Ahmedabad</v>
      </c>
      <c r="N114" s="6" t="str">
        <f t="shared" si="7"/>
        <v>South</v>
      </c>
      <c r="O114" s="6" t="str">
        <f t="shared" si="8"/>
        <v>South</v>
      </c>
      <c r="P114" s="6" t="str">
        <f t="shared" si="9"/>
        <v>South</v>
      </c>
      <c r="Q114" s="6" t="str">
        <f t="shared" si="10"/>
        <v>South</v>
      </c>
      <c r="R114" s="6" t="str">
        <f>vlookup(M114,'City Head_Details'!$A$2:$B$5,2,0)</f>
        <v>Varun</v>
      </c>
      <c r="S114" s="6" t="str">
        <f t="shared" ref="S114:T114" si="122">Proper(trim(G114))</f>
        <v>Maitenance</v>
      </c>
      <c r="T114" s="6" t="str">
        <f t="shared" si="122"/>
        <v>Rent</v>
      </c>
    </row>
    <row r="115">
      <c r="A115" s="23" t="s">
        <v>279</v>
      </c>
      <c r="B115" s="32" t="s">
        <v>280</v>
      </c>
      <c r="C115" s="31">
        <v>116900.0</v>
      </c>
      <c r="D115" s="6" t="str">
        <f>IFERROR(__xludf.DUMMYFUNCTION("Split(B115,""/"")"),"January")</f>
        <v>January</v>
      </c>
      <c r="E115" s="6" t="str">
        <f>IFERROR(__xludf.DUMMYFUNCTION("""COMPUTED_VALUE"""),"Ahmedabad")</f>
        <v>Ahmedabad</v>
      </c>
      <c r="F115" s="6" t="str">
        <f>IFERROR(__xludf.DUMMYFUNCTION("""COMPUTED_VALUE"""),"South")</f>
        <v>South</v>
      </c>
      <c r="G115" s="6" t="str">
        <f>IFERROR(__xludf.DUMMYFUNCTION("""COMPUTED_VALUE"""),"Maitenance")</f>
        <v>Maitenance</v>
      </c>
      <c r="H115" s="6" t="str">
        <f>IFERROR(__xludf.DUMMYFUNCTION("""COMPUTED_VALUE"""),"Overhead costs")</f>
        <v>Overhead costs</v>
      </c>
      <c r="I115" s="6" t="str">
        <f t="shared" si="2"/>
        <v>January</v>
      </c>
      <c r="J115" s="6" t="str">
        <f t="shared" si="3"/>
        <v>Ahmedabad</v>
      </c>
      <c r="K115" s="6" t="str">
        <f t="shared" si="4"/>
        <v>Ahmedabad</v>
      </c>
      <c r="L115" s="6" t="str">
        <f t="shared" si="5"/>
        <v>Ahmedabad</v>
      </c>
      <c r="M115" s="6" t="str">
        <f t="shared" si="6"/>
        <v>Ahmedabad</v>
      </c>
      <c r="N115" s="6" t="str">
        <f t="shared" si="7"/>
        <v>South</v>
      </c>
      <c r="O115" s="6" t="str">
        <f t="shared" si="8"/>
        <v>South</v>
      </c>
      <c r="P115" s="6" t="str">
        <f t="shared" si="9"/>
        <v>South</v>
      </c>
      <c r="Q115" s="6" t="str">
        <f t="shared" si="10"/>
        <v>South</v>
      </c>
      <c r="R115" s="6" t="str">
        <f>vlookup(M115,'City Head_Details'!$A$2:$B$5,2,0)</f>
        <v>Varun</v>
      </c>
      <c r="S115" s="6" t="str">
        <f t="shared" ref="S115:T115" si="123">Proper(trim(G115))</f>
        <v>Maitenance</v>
      </c>
      <c r="T115" s="6" t="str">
        <f t="shared" si="123"/>
        <v>Overhead Costs</v>
      </c>
    </row>
    <row r="116">
      <c r="A116" s="23" t="s">
        <v>281</v>
      </c>
      <c r="B116" s="32" t="s">
        <v>282</v>
      </c>
      <c r="C116" s="31">
        <v>106300.0</v>
      </c>
      <c r="D116" s="6" t="str">
        <f>IFERROR(__xludf.DUMMYFUNCTION("Split(B116,""/"")"),"January")</f>
        <v>January</v>
      </c>
      <c r="E116" s="6" t="str">
        <f>IFERROR(__xludf.DUMMYFUNCTION("""COMPUTED_VALUE"""),"Ahmedabad")</f>
        <v>Ahmedabad</v>
      </c>
      <c r="F116" s="6" t="str">
        <f>IFERROR(__xludf.DUMMYFUNCTION("""COMPUTED_VALUE"""),"South")</f>
        <v>South</v>
      </c>
      <c r="G116" s="6" t="str">
        <f>IFERROR(__xludf.DUMMYFUNCTION("""COMPUTED_VALUE"""),"Maitenance")</f>
        <v>Maitenance</v>
      </c>
      <c r="H116" s="6" t="str">
        <f>IFERROR(__xludf.DUMMYFUNCTION("""COMPUTED_VALUE"""),"Insurance")</f>
        <v>Insurance</v>
      </c>
      <c r="I116" s="6" t="str">
        <f t="shared" si="2"/>
        <v>January</v>
      </c>
      <c r="J116" s="6" t="str">
        <f t="shared" si="3"/>
        <v>Ahmedabad</v>
      </c>
      <c r="K116" s="6" t="str">
        <f t="shared" si="4"/>
        <v>Ahmedabad</v>
      </c>
      <c r="L116" s="6" t="str">
        <f t="shared" si="5"/>
        <v>Ahmedabad</v>
      </c>
      <c r="M116" s="6" t="str">
        <f t="shared" si="6"/>
        <v>Ahmedabad</v>
      </c>
      <c r="N116" s="6" t="str">
        <f t="shared" si="7"/>
        <v>South</v>
      </c>
      <c r="O116" s="6" t="str">
        <f t="shared" si="8"/>
        <v>South</v>
      </c>
      <c r="P116" s="6" t="str">
        <f t="shared" si="9"/>
        <v>South</v>
      </c>
      <c r="Q116" s="6" t="str">
        <f t="shared" si="10"/>
        <v>South</v>
      </c>
      <c r="R116" s="6" t="str">
        <f>vlookup(M116,'City Head_Details'!$A$2:$B$5,2,0)</f>
        <v>Varun</v>
      </c>
      <c r="S116" s="6" t="str">
        <f t="shared" ref="S116:T116" si="124">Proper(trim(G116))</f>
        <v>Maitenance</v>
      </c>
      <c r="T116" s="6" t="str">
        <f t="shared" si="124"/>
        <v>Insurance</v>
      </c>
    </row>
    <row r="117">
      <c r="A117" s="23" t="s">
        <v>283</v>
      </c>
      <c r="B117" s="32" t="s">
        <v>284</v>
      </c>
      <c r="C117" s="31">
        <v>123700.0</v>
      </c>
      <c r="D117" s="6" t="str">
        <f>IFERROR(__xludf.DUMMYFUNCTION("Split(B117,""/"")"),"January")</f>
        <v>January</v>
      </c>
      <c r="E117" s="6" t="str">
        <f>IFERROR(__xludf.DUMMYFUNCTION("""COMPUTED_VALUE"""),"Ahmedabad")</f>
        <v>Ahmedabad</v>
      </c>
      <c r="F117" s="6" t="str">
        <f>IFERROR(__xludf.DUMMYFUNCTION("""COMPUTED_VALUE"""),"South")</f>
        <v>South</v>
      </c>
      <c r="G117" s="6" t="str">
        <f>IFERROR(__xludf.DUMMYFUNCTION("""COMPUTED_VALUE"""),"Assembly")</f>
        <v>Assembly</v>
      </c>
      <c r="H117" s="6" t="str">
        <f>IFERROR(__xludf.DUMMYFUNCTION("""COMPUTED_VALUE"""),"Material Cost")</f>
        <v>Material Cost</v>
      </c>
      <c r="I117" s="6" t="str">
        <f t="shared" si="2"/>
        <v>January</v>
      </c>
      <c r="J117" s="6" t="str">
        <f t="shared" si="3"/>
        <v>Ahmedabad</v>
      </c>
      <c r="K117" s="6" t="str">
        <f t="shared" si="4"/>
        <v>Ahmedabad</v>
      </c>
      <c r="L117" s="6" t="str">
        <f t="shared" si="5"/>
        <v>Ahmedabad</v>
      </c>
      <c r="M117" s="6" t="str">
        <f t="shared" si="6"/>
        <v>Ahmedabad</v>
      </c>
      <c r="N117" s="6" t="str">
        <f t="shared" si="7"/>
        <v>South</v>
      </c>
      <c r="O117" s="6" t="str">
        <f t="shared" si="8"/>
        <v>South</v>
      </c>
      <c r="P117" s="6" t="str">
        <f t="shared" si="9"/>
        <v>South</v>
      </c>
      <c r="Q117" s="6" t="str">
        <f t="shared" si="10"/>
        <v>South</v>
      </c>
      <c r="R117" s="6" t="str">
        <f>vlookup(M117,'City Head_Details'!$A$2:$B$5,2,0)</f>
        <v>Varun</v>
      </c>
      <c r="S117" s="6" t="str">
        <f t="shared" ref="S117:T117" si="125">Proper(trim(G117))</f>
        <v>Assembly</v>
      </c>
      <c r="T117" s="6" t="str">
        <f t="shared" si="125"/>
        <v>Material Cost</v>
      </c>
    </row>
    <row r="118">
      <c r="A118" s="23" t="s">
        <v>285</v>
      </c>
      <c r="B118" s="32" t="s">
        <v>286</v>
      </c>
      <c r="C118" s="31">
        <v>146900.0</v>
      </c>
      <c r="D118" s="6" t="str">
        <f>IFERROR(__xludf.DUMMYFUNCTION("Split(B118,""/"")"),"January")</f>
        <v>January</v>
      </c>
      <c r="E118" s="6" t="str">
        <f>IFERROR(__xludf.DUMMYFUNCTION("""COMPUTED_VALUE"""),"Ahmedabad")</f>
        <v>Ahmedabad</v>
      </c>
      <c r="F118" s="6" t="str">
        <f>IFERROR(__xludf.DUMMYFUNCTION("""COMPUTED_VALUE"""),"South")</f>
        <v>South</v>
      </c>
      <c r="G118" s="6" t="str">
        <f>IFERROR(__xludf.DUMMYFUNCTION("""COMPUTED_VALUE"""),"Assembly")</f>
        <v>Assembly</v>
      </c>
      <c r="H118" s="6" t="str">
        <f>IFERROR(__xludf.DUMMYFUNCTION("""COMPUTED_VALUE"""),"Labour Cost")</f>
        <v>Labour Cost</v>
      </c>
      <c r="I118" s="6" t="str">
        <f t="shared" si="2"/>
        <v>January</v>
      </c>
      <c r="J118" s="6" t="str">
        <f t="shared" si="3"/>
        <v>Ahmedabad</v>
      </c>
      <c r="K118" s="6" t="str">
        <f t="shared" si="4"/>
        <v>Ahmedabad</v>
      </c>
      <c r="L118" s="6" t="str">
        <f t="shared" si="5"/>
        <v>Ahmedabad</v>
      </c>
      <c r="M118" s="6" t="str">
        <f t="shared" si="6"/>
        <v>Ahmedabad</v>
      </c>
      <c r="N118" s="6" t="str">
        <f t="shared" si="7"/>
        <v>South</v>
      </c>
      <c r="O118" s="6" t="str">
        <f t="shared" si="8"/>
        <v>South</v>
      </c>
      <c r="P118" s="6" t="str">
        <f t="shared" si="9"/>
        <v>South</v>
      </c>
      <c r="Q118" s="6" t="str">
        <f t="shared" si="10"/>
        <v>South</v>
      </c>
      <c r="R118" s="6" t="str">
        <f>vlookup(M118,'City Head_Details'!$A$2:$B$5,2,0)</f>
        <v>Varun</v>
      </c>
      <c r="S118" s="6" t="str">
        <f t="shared" ref="S118:T118" si="126">Proper(trim(G118))</f>
        <v>Assembly</v>
      </c>
      <c r="T118" s="6" t="str">
        <f t="shared" si="126"/>
        <v>Labour Cost</v>
      </c>
    </row>
    <row r="119">
      <c r="A119" s="23" t="s">
        <v>287</v>
      </c>
      <c r="B119" s="32" t="s">
        <v>288</v>
      </c>
      <c r="C119" s="31">
        <v>158200.0</v>
      </c>
      <c r="D119" s="6" t="str">
        <f>IFERROR(__xludf.DUMMYFUNCTION("Split(B119,""/"")"),"January")</f>
        <v>January</v>
      </c>
      <c r="E119" s="6" t="str">
        <f>IFERROR(__xludf.DUMMYFUNCTION("""COMPUTED_VALUE"""),"Ahmedabad")</f>
        <v>Ahmedabad</v>
      </c>
      <c r="F119" s="6" t="str">
        <f>IFERROR(__xludf.DUMMYFUNCTION("""COMPUTED_VALUE"""),"South")</f>
        <v>South</v>
      </c>
      <c r="G119" s="6" t="str">
        <f>IFERROR(__xludf.DUMMYFUNCTION("""COMPUTED_VALUE"""),"Assembly")</f>
        <v>Assembly</v>
      </c>
      <c r="H119" s="6" t="str">
        <f>IFERROR(__xludf.DUMMYFUNCTION("""COMPUTED_VALUE"""),"Rent")</f>
        <v>Rent</v>
      </c>
      <c r="I119" s="6" t="str">
        <f t="shared" si="2"/>
        <v>January</v>
      </c>
      <c r="J119" s="6" t="str">
        <f t="shared" si="3"/>
        <v>Ahmedabad</v>
      </c>
      <c r="K119" s="6" t="str">
        <f t="shared" si="4"/>
        <v>Ahmedabad</v>
      </c>
      <c r="L119" s="6" t="str">
        <f t="shared" si="5"/>
        <v>Ahmedabad</v>
      </c>
      <c r="M119" s="6" t="str">
        <f t="shared" si="6"/>
        <v>Ahmedabad</v>
      </c>
      <c r="N119" s="6" t="str">
        <f t="shared" si="7"/>
        <v>South</v>
      </c>
      <c r="O119" s="6" t="str">
        <f t="shared" si="8"/>
        <v>South</v>
      </c>
      <c r="P119" s="6" t="str">
        <f t="shared" si="9"/>
        <v>South</v>
      </c>
      <c r="Q119" s="6" t="str">
        <f t="shared" si="10"/>
        <v>South</v>
      </c>
      <c r="R119" s="6" t="str">
        <f>vlookup(M119,'City Head_Details'!$A$2:$B$5,2,0)</f>
        <v>Varun</v>
      </c>
      <c r="S119" s="6" t="str">
        <f t="shared" ref="S119:T119" si="127">Proper(trim(G119))</f>
        <v>Assembly</v>
      </c>
      <c r="T119" s="6" t="str">
        <f t="shared" si="127"/>
        <v>Rent</v>
      </c>
    </row>
    <row r="120">
      <c r="A120" s="23" t="s">
        <v>289</v>
      </c>
      <c r="B120" s="32" t="s">
        <v>290</v>
      </c>
      <c r="C120" s="31">
        <v>121000.0</v>
      </c>
      <c r="D120" s="6" t="str">
        <f>IFERROR(__xludf.DUMMYFUNCTION("Split(B120,""/"")"),"March")</f>
        <v>March</v>
      </c>
      <c r="E120" s="6" t="str">
        <f>IFERROR(__xludf.DUMMYFUNCTION("""COMPUTED_VALUE"""),"Gurgaon")</f>
        <v>Gurgaon</v>
      </c>
      <c r="F120" s="6" t="str">
        <f>IFERROR(__xludf.DUMMYFUNCTION("""COMPUTED_VALUE"""),"west")</f>
        <v>west</v>
      </c>
      <c r="G120" s="6" t="str">
        <f>IFERROR(__xludf.DUMMYFUNCTION("""COMPUTED_VALUE"""),"Maitenance")</f>
        <v>Maitenance</v>
      </c>
      <c r="H120" s="6" t="str">
        <f>IFERROR(__xludf.DUMMYFUNCTION("""COMPUTED_VALUE"""),"Rent")</f>
        <v>Rent</v>
      </c>
      <c r="I120" s="6" t="str">
        <f t="shared" si="2"/>
        <v>March</v>
      </c>
      <c r="J120" s="6" t="str">
        <f t="shared" si="3"/>
        <v>Gurgaon</v>
      </c>
      <c r="K120" s="6" t="str">
        <f t="shared" si="4"/>
        <v>Gurgaon</v>
      </c>
      <c r="L120" s="6" t="str">
        <f t="shared" si="5"/>
        <v>Gurgaon</v>
      </c>
      <c r="M120" s="6" t="str">
        <f t="shared" si="6"/>
        <v>Gurgaon</v>
      </c>
      <c r="N120" s="6" t="str">
        <f t="shared" si="7"/>
        <v>West</v>
      </c>
      <c r="O120" s="6" t="str">
        <f t="shared" si="8"/>
        <v>West</v>
      </c>
      <c r="P120" s="6" t="str">
        <f t="shared" si="9"/>
        <v>West</v>
      </c>
      <c r="Q120" s="6" t="str">
        <f t="shared" si="10"/>
        <v>West</v>
      </c>
      <c r="R120" s="6" t="str">
        <f>vlookup(M120,'City Head_Details'!$A$2:$B$5,2,0)</f>
        <v>Tarun</v>
      </c>
      <c r="S120" s="6" t="str">
        <f t="shared" ref="S120:T120" si="128">Proper(trim(G120))</f>
        <v>Maitenance</v>
      </c>
      <c r="T120" s="6" t="str">
        <f t="shared" si="128"/>
        <v>Rent</v>
      </c>
    </row>
    <row r="121">
      <c r="A121" s="23" t="s">
        <v>291</v>
      </c>
      <c r="B121" s="32" t="s">
        <v>292</v>
      </c>
      <c r="C121" s="31">
        <v>155000.0</v>
      </c>
      <c r="D121" s="6" t="str">
        <f>IFERROR(__xludf.DUMMYFUNCTION("Split(B121,""/"")"),"January")</f>
        <v>January</v>
      </c>
      <c r="E121" s="6" t="str">
        <f>IFERROR(__xludf.DUMMYFUNCTION("""COMPUTED_VALUE"""),"Gurgaon")</f>
        <v>Gurgaon</v>
      </c>
      <c r="F121" s="6" t="str">
        <f>IFERROR(__xludf.DUMMYFUNCTION("""COMPUTED_VALUE"""),"East")</f>
        <v>East</v>
      </c>
      <c r="G121" s="6" t="str">
        <f>IFERROR(__xludf.DUMMYFUNCTION("""COMPUTED_VALUE"""),"Production")</f>
        <v>Production</v>
      </c>
      <c r="H121" s="6" t="str">
        <f>IFERROR(__xludf.DUMMYFUNCTION("""COMPUTED_VALUE"""),"Overhead costs")</f>
        <v>Overhead costs</v>
      </c>
      <c r="I121" s="6" t="str">
        <f t="shared" si="2"/>
        <v>January</v>
      </c>
      <c r="J121" s="6" t="str">
        <f t="shared" si="3"/>
        <v>Gurgaon</v>
      </c>
      <c r="K121" s="6" t="str">
        <f t="shared" si="4"/>
        <v>Gurgaon</v>
      </c>
      <c r="L121" s="6" t="str">
        <f t="shared" si="5"/>
        <v>Gurgaon</v>
      </c>
      <c r="M121" s="6" t="str">
        <f t="shared" si="6"/>
        <v>Gurgaon</v>
      </c>
      <c r="N121" s="6" t="str">
        <f t="shared" si="7"/>
        <v>East</v>
      </c>
      <c r="O121" s="6" t="str">
        <f t="shared" si="8"/>
        <v>East</v>
      </c>
      <c r="P121" s="6" t="str">
        <f t="shared" si="9"/>
        <v>East</v>
      </c>
      <c r="Q121" s="6" t="str">
        <f t="shared" si="10"/>
        <v>East</v>
      </c>
      <c r="R121" s="6" t="str">
        <f>vlookup(M121,'City Head_Details'!$A$2:$B$5,2,0)</f>
        <v>Tarun</v>
      </c>
      <c r="S121" s="6" t="str">
        <f t="shared" ref="S121:T121" si="129">Proper(trim(G121))</f>
        <v>Production</v>
      </c>
      <c r="T121" s="6" t="str">
        <f t="shared" si="129"/>
        <v>Overhead Costs</v>
      </c>
    </row>
    <row r="122">
      <c r="A122" s="23" t="s">
        <v>293</v>
      </c>
      <c r="B122" s="32" t="s">
        <v>294</v>
      </c>
      <c r="C122" s="31">
        <v>101200.0</v>
      </c>
      <c r="D122" s="6" t="str">
        <f>IFERROR(__xludf.DUMMYFUNCTION("Split(B122,""/"")"),"February")</f>
        <v>February</v>
      </c>
      <c r="E122" s="6" t="str">
        <f>IFERROR(__xludf.DUMMYFUNCTION("""COMPUTED_VALUE"""),"Gurgaon")</f>
        <v>Gurgaon</v>
      </c>
      <c r="F122" s="6" t="str">
        <f>IFERROR(__xludf.DUMMYFUNCTION("""COMPUTED_VALUE"""),"North")</f>
        <v>North</v>
      </c>
      <c r="G122" s="6" t="str">
        <f>IFERROR(__xludf.DUMMYFUNCTION("""COMPUTED_VALUE"""),"Maitenance")</f>
        <v>Maitenance</v>
      </c>
      <c r="H122" s="6" t="str">
        <f>IFERROR(__xludf.DUMMYFUNCTION("""COMPUTED_VALUE"""),"Material Cost")</f>
        <v>Material Cost</v>
      </c>
      <c r="I122" s="6" t="str">
        <f t="shared" si="2"/>
        <v>February</v>
      </c>
      <c r="J122" s="6" t="str">
        <f t="shared" si="3"/>
        <v>Gurgaon</v>
      </c>
      <c r="K122" s="6" t="str">
        <f t="shared" si="4"/>
        <v>Gurgaon</v>
      </c>
      <c r="L122" s="6" t="str">
        <f t="shared" si="5"/>
        <v>Gurgaon</v>
      </c>
      <c r="M122" s="6" t="str">
        <f t="shared" si="6"/>
        <v>Gurgaon</v>
      </c>
      <c r="N122" s="6" t="str">
        <f t="shared" si="7"/>
        <v>North</v>
      </c>
      <c r="O122" s="6" t="str">
        <f t="shared" si="8"/>
        <v>North</v>
      </c>
      <c r="P122" s="6" t="str">
        <f t="shared" si="9"/>
        <v>North</v>
      </c>
      <c r="Q122" s="6" t="str">
        <f t="shared" si="10"/>
        <v>North</v>
      </c>
      <c r="R122" s="6" t="str">
        <f>vlookup(M122,'City Head_Details'!$A$2:$B$5,2,0)</f>
        <v>Tarun</v>
      </c>
      <c r="S122" s="6" t="str">
        <f t="shared" ref="S122:T122" si="130">Proper(trim(G122))</f>
        <v>Maitenance</v>
      </c>
      <c r="T122" s="6" t="str">
        <f t="shared" si="130"/>
        <v>Material Cost</v>
      </c>
    </row>
    <row r="123">
      <c r="A123" s="23" t="s">
        <v>295</v>
      </c>
      <c r="B123" s="32" t="s">
        <v>296</v>
      </c>
      <c r="C123" s="31">
        <v>139000.0</v>
      </c>
      <c r="D123" s="6" t="str">
        <f>IFERROR(__xludf.DUMMYFUNCTION("Split(B123,""/"")"),"February")</f>
        <v>February</v>
      </c>
      <c r="E123" s="6" t="str">
        <f>IFERROR(__xludf.DUMMYFUNCTION("""COMPUTED_VALUE"""),"Bhubaneswar")</f>
        <v>Bhubaneswar</v>
      </c>
      <c r="F123" s="6" t="str">
        <f>IFERROR(__xludf.DUMMYFUNCTION("""COMPUTED_VALUE"""),"North")</f>
        <v>North</v>
      </c>
      <c r="G123" s="6" t="str">
        <f>IFERROR(__xludf.DUMMYFUNCTION("""COMPUTED_VALUE"""),"Materials")</f>
        <v>Materials</v>
      </c>
      <c r="H123" s="6" t="str">
        <f>IFERROR(__xludf.DUMMYFUNCTION("""COMPUTED_VALUE"""),"Insurance")</f>
        <v>Insurance</v>
      </c>
      <c r="I123" s="6" t="str">
        <f t="shared" si="2"/>
        <v>February</v>
      </c>
      <c r="J123" s="6" t="str">
        <f t="shared" si="3"/>
        <v>Bhubaneswar</v>
      </c>
      <c r="K123" s="6" t="str">
        <f t="shared" si="4"/>
        <v>Bhubaneswar</v>
      </c>
      <c r="L123" s="6" t="str">
        <f t="shared" si="5"/>
        <v>Bhubaneswar</v>
      </c>
      <c r="M123" s="6" t="str">
        <f t="shared" si="6"/>
        <v>Bhubaneswar</v>
      </c>
      <c r="N123" s="6" t="str">
        <f t="shared" si="7"/>
        <v>North</v>
      </c>
      <c r="O123" s="6" t="str">
        <f t="shared" si="8"/>
        <v>North</v>
      </c>
      <c r="P123" s="6" t="str">
        <f t="shared" si="9"/>
        <v>North</v>
      </c>
      <c r="Q123" s="6" t="str">
        <f t="shared" si="10"/>
        <v>North</v>
      </c>
      <c r="R123" s="6" t="str">
        <f>vlookup(M123,'City Head_Details'!$A$2:$B$5,2,0)</f>
        <v>Karuna</v>
      </c>
      <c r="S123" s="6" t="str">
        <f t="shared" ref="S123:T123" si="131">Proper(trim(G123))</f>
        <v>Materials</v>
      </c>
      <c r="T123" s="6" t="str">
        <f t="shared" si="131"/>
        <v>Insurance</v>
      </c>
    </row>
    <row r="124">
      <c r="A124" s="23" t="s">
        <v>297</v>
      </c>
      <c r="B124" s="32" t="s">
        <v>298</v>
      </c>
      <c r="C124" s="31">
        <v>144300.0</v>
      </c>
      <c r="D124" s="6" t="str">
        <f>IFERROR(__xludf.DUMMYFUNCTION("Split(B124,""/"")"),"January")</f>
        <v>January</v>
      </c>
      <c r="E124" s="6" t="str">
        <f>IFERROR(__xludf.DUMMYFUNCTION("""COMPUTED_VALUE"""),"     gurgaon")</f>
        <v>     gurgaon</v>
      </c>
      <c r="F124" s="6" t="str">
        <f>IFERROR(__xludf.DUMMYFUNCTION("""COMPUTED_VALUE"""),"South")</f>
        <v>South</v>
      </c>
      <c r="G124" s="6" t="str">
        <f>IFERROR(__xludf.DUMMYFUNCTION("""COMPUTED_VALUE"""),"Production")</f>
        <v>Production</v>
      </c>
      <c r="H124" s="6" t="str">
        <f>IFERROR(__xludf.DUMMYFUNCTION("""COMPUTED_VALUE"""),"Material Cost")</f>
        <v>Material Cost</v>
      </c>
      <c r="I124" s="6" t="str">
        <f t="shared" si="2"/>
        <v>January</v>
      </c>
      <c r="J124" s="6" t="str">
        <f t="shared" si="3"/>
        <v>Gurgaon</v>
      </c>
      <c r="K124" s="6" t="str">
        <f t="shared" si="4"/>
        <v>Gurgaon</v>
      </c>
      <c r="L124" s="6" t="str">
        <f t="shared" si="5"/>
        <v>Gurgaon</v>
      </c>
      <c r="M124" s="6" t="str">
        <f t="shared" si="6"/>
        <v>Gurgaon</v>
      </c>
      <c r="N124" s="6" t="str">
        <f t="shared" si="7"/>
        <v>South</v>
      </c>
      <c r="O124" s="6" t="str">
        <f t="shared" si="8"/>
        <v>South</v>
      </c>
      <c r="P124" s="6" t="str">
        <f t="shared" si="9"/>
        <v>South</v>
      </c>
      <c r="Q124" s="6" t="str">
        <f t="shared" si="10"/>
        <v>South</v>
      </c>
      <c r="R124" s="6" t="str">
        <f>vlookup(M124,'City Head_Details'!$A$2:$B$5,2,0)</f>
        <v>Tarun</v>
      </c>
      <c r="S124" s="6" t="str">
        <f t="shared" ref="S124:T124" si="132">Proper(trim(G124))</f>
        <v>Production</v>
      </c>
      <c r="T124" s="6" t="str">
        <f t="shared" si="132"/>
        <v>Material Cost</v>
      </c>
    </row>
    <row r="125">
      <c r="A125" s="23" t="s">
        <v>299</v>
      </c>
      <c r="B125" s="32" t="s">
        <v>300</v>
      </c>
      <c r="C125" s="31">
        <v>195500.0</v>
      </c>
      <c r="D125" s="6" t="str">
        <f>IFERROR(__xludf.DUMMYFUNCTION("Split(B125,""/"")"),"February")</f>
        <v>February</v>
      </c>
      <c r="E125" s="6" t="str">
        <f>IFERROR(__xludf.DUMMYFUNCTION("""COMPUTED_VALUE"""),"Bhubaneswar")</f>
        <v>Bhubaneswar</v>
      </c>
      <c r="F125" s="6" t="str">
        <f>IFERROR(__xludf.DUMMYFUNCTION("""COMPUTED_VALUE"""),"East")</f>
        <v>East</v>
      </c>
      <c r="G125" s="6" t="str">
        <f>IFERROR(__xludf.DUMMYFUNCTION("""COMPUTED_VALUE"""),"Materials")</f>
        <v>Materials</v>
      </c>
      <c r="H125" s="6" t="str">
        <f>IFERROR(__xludf.DUMMYFUNCTION("""COMPUTED_VALUE"""),"Rent")</f>
        <v>Rent</v>
      </c>
      <c r="I125" s="6" t="str">
        <f t="shared" si="2"/>
        <v>February</v>
      </c>
      <c r="J125" s="6" t="str">
        <f t="shared" si="3"/>
        <v>Bhubaneswar</v>
      </c>
      <c r="K125" s="6" t="str">
        <f t="shared" si="4"/>
        <v>Bhubaneswar</v>
      </c>
      <c r="L125" s="6" t="str">
        <f t="shared" si="5"/>
        <v>Bhubaneswar</v>
      </c>
      <c r="M125" s="6" t="str">
        <f t="shared" si="6"/>
        <v>Bhubaneswar</v>
      </c>
      <c r="N125" s="6" t="str">
        <f t="shared" si="7"/>
        <v>East</v>
      </c>
      <c r="O125" s="6" t="str">
        <f t="shared" si="8"/>
        <v>East</v>
      </c>
      <c r="P125" s="6" t="str">
        <f t="shared" si="9"/>
        <v>East</v>
      </c>
      <c r="Q125" s="6" t="str">
        <f t="shared" si="10"/>
        <v>East</v>
      </c>
      <c r="R125" s="6" t="str">
        <f>vlookup(M125,'City Head_Details'!$A$2:$B$5,2,0)</f>
        <v>Karuna</v>
      </c>
      <c r="S125" s="6" t="str">
        <f t="shared" ref="S125:T125" si="133">Proper(trim(G125))</f>
        <v>Materials</v>
      </c>
      <c r="T125" s="6" t="str">
        <f t="shared" si="133"/>
        <v>Rent</v>
      </c>
    </row>
    <row r="126">
      <c r="A126" s="23" t="s">
        <v>301</v>
      </c>
      <c r="B126" s="32" t="s">
        <v>302</v>
      </c>
      <c r="C126" s="31">
        <v>177700.0</v>
      </c>
      <c r="D126" s="6" t="str">
        <f>IFERROR(__xludf.DUMMYFUNCTION("Split(B126,""/"")"),"March")</f>
        <v>March</v>
      </c>
      <c r="E126" s="6" t="str">
        <f>IFERROR(__xludf.DUMMYFUNCTION("""COMPUTED_VALUE"""),"Bangalore")</f>
        <v>Bangalore</v>
      </c>
      <c r="F126" s="6" t="str">
        <f>IFERROR(__xludf.DUMMYFUNCTION("""COMPUTED_VALUE"""),"North")</f>
        <v>North</v>
      </c>
      <c r="G126" s="6" t="str">
        <f>IFERROR(__xludf.DUMMYFUNCTION("""COMPUTED_VALUE"""),"Assembly")</f>
        <v>Assembly</v>
      </c>
      <c r="H126" s="6" t="str">
        <f>IFERROR(__xludf.DUMMYFUNCTION("""COMPUTED_VALUE"""),"Insurance")</f>
        <v>Insurance</v>
      </c>
      <c r="I126" s="6" t="str">
        <f t="shared" si="2"/>
        <v>March</v>
      </c>
      <c r="J126" s="6" t="str">
        <f t="shared" si="3"/>
        <v>Bangalore</v>
      </c>
      <c r="K126" s="6" t="str">
        <f t="shared" si="4"/>
        <v>Bangalore</v>
      </c>
      <c r="L126" s="6" t="str">
        <f t="shared" si="5"/>
        <v>Bangalore</v>
      </c>
      <c r="M126" s="6" t="str">
        <f t="shared" si="6"/>
        <v>Bangalore</v>
      </c>
      <c r="N126" s="6" t="str">
        <f t="shared" si="7"/>
        <v>North</v>
      </c>
      <c r="O126" s="6" t="str">
        <f t="shared" si="8"/>
        <v>North</v>
      </c>
      <c r="P126" s="6" t="str">
        <f t="shared" si="9"/>
        <v>North</v>
      </c>
      <c r="Q126" s="6" t="str">
        <f t="shared" si="10"/>
        <v>North</v>
      </c>
      <c r="R126" s="6" t="str">
        <f>vlookup(M126,'City Head_Details'!$A$2:$B$5,2,0)</f>
        <v>Arun</v>
      </c>
      <c r="S126" s="6" t="str">
        <f t="shared" ref="S126:T126" si="134">Proper(trim(G126))</f>
        <v>Assembly</v>
      </c>
      <c r="T126" s="6" t="str">
        <f t="shared" si="134"/>
        <v>Insurance</v>
      </c>
    </row>
    <row r="127">
      <c r="A127" s="23" t="s">
        <v>303</v>
      </c>
      <c r="B127" s="32" t="s">
        <v>304</v>
      </c>
      <c r="C127" s="31">
        <v>198600.0</v>
      </c>
      <c r="D127" s="6" t="str">
        <f>IFERROR(__xludf.DUMMYFUNCTION("Split(B127,""/"")"),"March")</f>
        <v>March</v>
      </c>
      <c r="E127" s="6" t="str">
        <f>IFERROR(__xludf.DUMMYFUNCTION("""COMPUTED_VALUE"""),"Ahmedabad&amp;")</f>
        <v>Ahmedabad&amp;</v>
      </c>
      <c r="F127" s="6" t="str">
        <f>IFERROR(__xludf.DUMMYFUNCTION("""COMPUTED_VALUE"""),"South")</f>
        <v>South</v>
      </c>
      <c r="G127" s="6" t="str">
        <f>IFERROR(__xludf.DUMMYFUNCTION("""COMPUTED_VALUE"""),"Materials")</f>
        <v>Materials</v>
      </c>
      <c r="H127" s="6" t="str">
        <f>IFERROR(__xludf.DUMMYFUNCTION("""COMPUTED_VALUE"""),"Labour Cost")</f>
        <v>Labour Cost</v>
      </c>
      <c r="I127" s="6" t="str">
        <f t="shared" si="2"/>
        <v>March</v>
      </c>
      <c r="J127" s="6" t="str">
        <f t="shared" si="3"/>
        <v>Ahmedabad&amp;</v>
      </c>
      <c r="K127" s="6" t="str">
        <f t="shared" si="4"/>
        <v>Ahmedabad-</v>
      </c>
      <c r="L127" s="6" t="str">
        <f t="shared" si="5"/>
        <v>Ahmedabad</v>
      </c>
      <c r="M127" s="6" t="str">
        <f t="shared" si="6"/>
        <v>Ahmedabad</v>
      </c>
      <c r="N127" s="6" t="str">
        <f t="shared" si="7"/>
        <v>South</v>
      </c>
      <c r="O127" s="6" t="str">
        <f t="shared" si="8"/>
        <v>South</v>
      </c>
      <c r="P127" s="6" t="str">
        <f t="shared" si="9"/>
        <v>South</v>
      </c>
      <c r="Q127" s="6" t="str">
        <f t="shared" si="10"/>
        <v>South</v>
      </c>
      <c r="R127" s="6" t="str">
        <f>vlookup(M127,'City Head_Details'!$A$2:$B$5,2,0)</f>
        <v>Varun</v>
      </c>
      <c r="S127" s="6" t="str">
        <f t="shared" ref="S127:T127" si="135">Proper(trim(G127))</f>
        <v>Materials</v>
      </c>
      <c r="T127" s="6" t="str">
        <f t="shared" si="135"/>
        <v>Labour Cost</v>
      </c>
    </row>
    <row r="128">
      <c r="A128" s="23" t="s">
        <v>305</v>
      </c>
      <c r="B128" s="32" t="s">
        <v>306</v>
      </c>
      <c r="C128" s="31">
        <v>114100.0</v>
      </c>
      <c r="D128" s="6" t="str">
        <f>IFERROR(__xludf.DUMMYFUNCTION("Split(B128,""/"")"),"January")</f>
        <v>January</v>
      </c>
      <c r="E128" s="6" t="str">
        <f>IFERROR(__xludf.DUMMYFUNCTION("""COMPUTED_VALUE"""),"Ahmedabad&amp;")</f>
        <v>Ahmedabad&amp;</v>
      </c>
      <c r="F128" s="6" t="str">
        <f>IFERROR(__xludf.DUMMYFUNCTION("""COMPUTED_VALUE"""),"South")</f>
        <v>South</v>
      </c>
      <c r="G128" s="6" t="str">
        <f>IFERROR(__xludf.DUMMYFUNCTION("""COMPUTED_VALUE"""),"Production")</f>
        <v>Production</v>
      </c>
      <c r="H128" s="6" t="str">
        <f>IFERROR(__xludf.DUMMYFUNCTION("""COMPUTED_VALUE"""),"    Rent")</f>
        <v>    Rent</v>
      </c>
      <c r="I128" s="6" t="str">
        <f t="shared" si="2"/>
        <v>January</v>
      </c>
      <c r="J128" s="6" t="str">
        <f t="shared" si="3"/>
        <v>Ahmedabad&amp;</v>
      </c>
      <c r="K128" s="6" t="str">
        <f t="shared" si="4"/>
        <v>Ahmedabad-</v>
      </c>
      <c r="L128" s="6" t="str">
        <f t="shared" si="5"/>
        <v>Ahmedabad</v>
      </c>
      <c r="M128" s="6" t="str">
        <f t="shared" si="6"/>
        <v>Ahmedabad</v>
      </c>
      <c r="N128" s="6" t="str">
        <f t="shared" si="7"/>
        <v>South</v>
      </c>
      <c r="O128" s="6" t="str">
        <f t="shared" si="8"/>
        <v>South</v>
      </c>
      <c r="P128" s="6" t="str">
        <f t="shared" si="9"/>
        <v>South</v>
      </c>
      <c r="Q128" s="6" t="str">
        <f t="shared" si="10"/>
        <v>South</v>
      </c>
      <c r="R128" s="6" t="str">
        <f>vlookup(M128,'City Head_Details'!$A$2:$B$5,2,0)</f>
        <v>Varun</v>
      </c>
      <c r="S128" s="6" t="str">
        <f t="shared" ref="S128:T128" si="136">Proper(trim(G128))</f>
        <v>Production</v>
      </c>
      <c r="T128" s="6" t="str">
        <f t="shared" si="136"/>
        <v>Rent</v>
      </c>
    </row>
    <row r="129">
      <c r="A129" s="23" t="s">
        <v>307</v>
      </c>
      <c r="B129" s="32" t="s">
        <v>308</v>
      </c>
      <c r="C129" s="31">
        <v>174600.0</v>
      </c>
      <c r="D129" s="6" t="str">
        <f>IFERROR(__xludf.DUMMYFUNCTION("Split(B129,""/"")"),"February")</f>
        <v>February</v>
      </c>
      <c r="E129" s="6" t="str">
        <f>IFERROR(__xludf.DUMMYFUNCTION("""COMPUTED_VALUE"""),"Ahmedabad")</f>
        <v>Ahmedabad</v>
      </c>
      <c r="F129" s="6" t="str">
        <f>IFERROR(__xludf.DUMMYFUNCTION("""COMPUTED_VALUE"""),"West")</f>
        <v>West</v>
      </c>
      <c r="G129" s="6" t="str">
        <f>IFERROR(__xludf.DUMMYFUNCTION("""COMPUTED_VALUE"""),"Materials")</f>
        <v>Materials</v>
      </c>
      <c r="H129" s="6" t="str">
        <f>IFERROR(__xludf.DUMMYFUNCTION("""COMPUTED_VALUE"""),"Rent")</f>
        <v>Rent</v>
      </c>
      <c r="I129" s="6" t="str">
        <f t="shared" si="2"/>
        <v>February</v>
      </c>
      <c r="J129" s="6" t="str">
        <f t="shared" si="3"/>
        <v>Ahmedabad</v>
      </c>
      <c r="K129" s="6" t="str">
        <f t="shared" si="4"/>
        <v>Ahmedabad</v>
      </c>
      <c r="L129" s="6" t="str">
        <f t="shared" si="5"/>
        <v>Ahmedabad</v>
      </c>
      <c r="M129" s="6" t="str">
        <f t="shared" si="6"/>
        <v>Ahmedabad</v>
      </c>
      <c r="N129" s="6" t="str">
        <f t="shared" si="7"/>
        <v>West</v>
      </c>
      <c r="O129" s="6" t="str">
        <f t="shared" si="8"/>
        <v>West</v>
      </c>
      <c r="P129" s="6" t="str">
        <f t="shared" si="9"/>
        <v>West</v>
      </c>
      <c r="Q129" s="6" t="str">
        <f t="shared" si="10"/>
        <v>West</v>
      </c>
      <c r="R129" s="6" t="str">
        <f>vlookup(M129,'City Head_Details'!$A$2:$B$5,2,0)</f>
        <v>Varun</v>
      </c>
      <c r="S129" s="6" t="str">
        <f t="shared" ref="S129:T129" si="137">Proper(trim(G129))</f>
        <v>Materials</v>
      </c>
      <c r="T129" s="6" t="str">
        <f t="shared" si="137"/>
        <v>Rent</v>
      </c>
    </row>
    <row r="130">
      <c r="A130" s="23" t="s">
        <v>309</v>
      </c>
      <c r="B130" s="32" t="s">
        <v>310</v>
      </c>
      <c r="C130" s="31">
        <v>167500.0</v>
      </c>
      <c r="D130" s="6" t="str">
        <f>IFERROR(__xludf.DUMMYFUNCTION("Split(B130,""/"")"),"January")</f>
        <v>January</v>
      </c>
      <c r="E130" s="6" t="str">
        <f>IFERROR(__xludf.DUMMYFUNCTION("""COMPUTED_VALUE"""),"Bhubaneswar")</f>
        <v>Bhubaneswar</v>
      </c>
      <c r="F130" s="6" t="str">
        <f>IFERROR(__xludf.DUMMYFUNCTION("""COMPUTED_VALUE"""),"East")</f>
        <v>East</v>
      </c>
      <c r="G130" s="6" t="str">
        <f>IFERROR(__xludf.DUMMYFUNCTION("""COMPUTED_VALUE"""),"Maitenance")</f>
        <v>Maitenance</v>
      </c>
      <c r="H130" s="6" t="str">
        <f>IFERROR(__xludf.DUMMYFUNCTION("""COMPUTED_VALUE"""),"Rent")</f>
        <v>Rent</v>
      </c>
      <c r="I130" s="6" t="str">
        <f t="shared" si="2"/>
        <v>January</v>
      </c>
      <c r="J130" s="6" t="str">
        <f t="shared" si="3"/>
        <v>Bhubaneswar</v>
      </c>
      <c r="K130" s="6" t="str">
        <f t="shared" si="4"/>
        <v>Bhubaneswar</v>
      </c>
      <c r="L130" s="6" t="str">
        <f t="shared" si="5"/>
        <v>Bhubaneswar</v>
      </c>
      <c r="M130" s="6" t="str">
        <f t="shared" si="6"/>
        <v>Bhubaneswar</v>
      </c>
      <c r="N130" s="6" t="str">
        <f t="shared" si="7"/>
        <v>East</v>
      </c>
      <c r="O130" s="6" t="str">
        <f t="shared" si="8"/>
        <v>East</v>
      </c>
      <c r="P130" s="6" t="str">
        <f t="shared" si="9"/>
        <v>East</v>
      </c>
      <c r="Q130" s="6" t="str">
        <f t="shared" si="10"/>
        <v>East</v>
      </c>
      <c r="R130" s="6" t="str">
        <f>vlookup(M130,'City Head_Details'!$A$2:$B$5,2,0)</f>
        <v>Karuna</v>
      </c>
      <c r="S130" s="6" t="str">
        <f t="shared" ref="S130:T130" si="138">Proper(trim(G130))</f>
        <v>Maitenance</v>
      </c>
      <c r="T130" s="6" t="str">
        <f t="shared" si="138"/>
        <v>Rent</v>
      </c>
    </row>
    <row r="131">
      <c r="A131" s="23" t="s">
        <v>311</v>
      </c>
      <c r="B131" s="32" t="s">
        <v>312</v>
      </c>
      <c r="C131" s="31">
        <v>191500.0</v>
      </c>
      <c r="D131" s="6" t="str">
        <f>IFERROR(__xludf.DUMMYFUNCTION("Split(B131,""/"")"),"March")</f>
        <v>March</v>
      </c>
      <c r="E131" s="6" t="str">
        <f>IFERROR(__xludf.DUMMYFUNCTION("""COMPUTED_VALUE"""),"Bhubaneswar-")</f>
        <v>Bhubaneswar-</v>
      </c>
      <c r="F131" s="6" t="str">
        <f>IFERROR(__xludf.DUMMYFUNCTION("""COMPUTED_VALUE"""),"South")</f>
        <v>South</v>
      </c>
      <c r="G131" s="6" t="str">
        <f>IFERROR(__xludf.DUMMYFUNCTION("""COMPUTED_VALUE"""),"Maitenance")</f>
        <v>Maitenance</v>
      </c>
      <c r="H131" s="6" t="str">
        <f>IFERROR(__xludf.DUMMYFUNCTION("""COMPUTED_VALUE"""),"Rent")</f>
        <v>Rent</v>
      </c>
      <c r="I131" s="6" t="str">
        <f t="shared" si="2"/>
        <v>March</v>
      </c>
      <c r="J131" s="6" t="str">
        <f t="shared" si="3"/>
        <v>Bhubaneswar-</v>
      </c>
      <c r="K131" s="6" t="str">
        <f t="shared" si="4"/>
        <v>Bhubaneswar-</v>
      </c>
      <c r="L131" s="6" t="str">
        <f t="shared" si="5"/>
        <v>Bhubaneswar</v>
      </c>
      <c r="M131" s="6" t="str">
        <f t="shared" si="6"/>
        <v>Bhubaneswar</v>
      </c>
      <c r="N131" s="6" t="str">
        <f t="shared" si="7"/>
        <v>South</v>
      </c>
      <c r="O131" s="6" t="str">
        <f t="shared" si="8"/>
        <v>South</v>
      </c>
      <c r="P131" s="6" t="str">
        <f t="shared" si="9"/>
        <v>South</v>
      </c>
      <c r="Q131" s="6" t="str">
        <f t="shared" si="10"/>
        <v>South</v>
      </c>
      <c r="R131" s="6" t="str">
        <f>vlookup(M131,'City Head_Details'!$A$2:$B$5,2,0)</f>
        <v>Karuna</v>
      </c>
      <c r="S131" s="6" t="str">
        <f t="shared" ref="S131:T131" si="139">Proper(trim(G131))</f>
        <v>Maitenance</v>
      </c>
      <c r="T131" s="6" t="str">
        <f t="shared" si="139"/>
        <v>Rent</v>
      </c>
    </row>
    <row r="132">
      <c r="A132" s="23" t="s">
        <v>313</v>
      </c>
      <c r="B132" s="32" t="s">
        <v>314</v>
      </c>
      <c r="C132" s="31">
        <v>157400.0</v>
      </c>
      <c r="D132" s="6" t="str">
        <f>IFERROR(__xludf.DUMMYFUNCTION("Split(B132,""/"")"),"March")</f>
        <v>March</v>
      </c>
      <c r="E132" s="6" t="str">
        <f>IFERROR(__xludf.DUMMYFUNCTION("""COMPUTED_VALUE"""),"Bangalore-")</f>
        <v>Bangalore-</v>
      </c>
      <c r="F132" s="6" t="str">
        <f>IFERROR(__xludf.DUMMYFUNCTION("""COMPUTED_VALUE"""),"East")</f>
        <v>East</v>
      </c>
      <c r="G132" s="6" t="str">
        <f>IFERROR(__xludf.DUMMYFUNCTION("""COMPUTED_VALUE"""),"Materials")</f>
        <v>Materials</v>
      </c>
      <c r="H132" s="6" t="str">
        <f>IFERROR(__xludf.DUMMYFUNCTION("""COMPUTED_VALUE"""),"Material Cost")</f>
        <v>Material Cost</v>
      </c>
      <c r="I132" s="6" t="str">
        <f t="shared" si="2"/>
        <v>March</v>
      </c>
      <c r="J132" s="6" t="str">
        <f t="shared" si="3"/>
        <v>Bangalore-</v>
      </c>
      <c r="K132" s="6" t="str">
        <f t="shared" si="4"/>
        <v>Bangalore-</v>
      </c>
      <c r="L132" s="6" t="str">
        <f t="shared" si="5"/>
        <v>Bangalore</v>
      </c>
      <c r="M132" s="6" t="str">
        <f t="shared" si="6"/>
        <v>Bangalore</v>
      </c>
      <c r="N132" s="6" t="str">
        <f t="shared" si="7"/>
        <v>East</v>
      </c>
      <c r="O132" s="6" t="str">
        <f t="shared" si="8"/>
        <v>East</v>
      </c>
      <c r="P132" s="6" t="str">
        <f t="shared" si="9"/>
        <v>East</v>
      </c>
      <c r="Q132" s="6" t="str">
        <f t="shared" si="10"/>
        <v>East</v>
      </c>
      <c r="R132" s="6" t="str">
        <f>vlookup(M132,'City Head_Details'!$A$2:$B$5,2,0)</f>
        <v>Arun</v>
      </c>
      <c r="S132" s="6" t="str">
        <f t="shared" ref="S132:T132" si="140">Proper(trim(G132))</f>
        <v>Materials</v>
      </c>
      <c r="T132" s="6" t="str">
        <f t="shared" si="140"/>
        <v>Material Cost</v>
      </c>
    </row>
    <row r="133">
      <c r="A133" s="23" t="s">
        <v>315</v>
      </c>
      <c r="B133" s="32" t="s">
        <v>316</v>
      </c>
      <c r="C133" s="31">
        <v>191200.0</v>
      </c>
      <c r="D133" s="6" t="str">
        <f>IFERROR(__xludf.DUMMYFUNCTION("Split(B133,""/"")"),"January")</f>
        <v>January</v>
      </c>
      <c r="E133" s="6" t="str">
        <f>IFERROR(__xludf.DUMMYFUNCTION("""COMPUTED_VALUE"""),"Gurgaon-")</f>
        <v>Gurgaon-</v>
      </c>
      <c r="F133" s="6" t="str">
        <f>IFERROR(__xludf.DUMMYFUNCTION("""COMPUTED_VALUE"""),"East")</f>
        <v>East</v>
      </c>
      <c r="G133" s="6" t="str">
        <f>IFERROR(__xludf.DUMMYFUNCTION("""COMPUTED_VALUE"""),"Production")</f>
        <v>Production</v>
      </c>
      <c r="H133" s="6" t="str">
        <f>IFERROR(__xludf.DUMMYFUNCTION("""COMPUTED_VALUE"""),"Labour Cost")</f>
        <v>Labour Cost</v>
      </c>
      <c r="I133" s="6" t="str">
        <f t="shared" si="2"/>
        <v>January</v>
      </c>
      <c r="J133" s="6" t="str">
        <f t="shared" si="3"/>
        <v>Gurgaon-</v>
      </c>
      <c r="K133" s="6" t="str">
        <f t="shared" si="4"/>
        <v>Gurgaon-</v>
      </c>
      <c r="L133" s="6" t="str">
        <f t="shared" si="5"/>
        <v>Gurgaon</v>
      </c>
      <c r="M133" s="6" t="str">
        <f t="shared" si="6"/>
        <v>Gurgaon</v>
      </c>
      <c r="N133" s="6" t="str">
        <f t="shared" si="7"/>
        <v>East</v>
      </c>
      <c r="O133" s="6" t="str">
        <f t="shared" si="8"/>
        <v>East</v>
      </c>
      <c r="P133" s="6" t="str">
        <f t="shared" si="9"/>
        <v>East</v>
      </c>
      <c r="Q133" s="6" t="str">
        <f t="shared" si="10"/>
        <v>East</v>
      </c>
      <c r="R133" s="6" t="str">
        <f>vlookup(M133,'City Head_Details'!$A$2:$B$5,2,0)</f>
        <v>Tarun</v>
      </c>
      <c r="S133" s="6" t="str">
        <f t="shared" ref="S133:T133" si="141">Proper(trim(G133))</f>
        <v>Production</v>
      </c>
      <c r="T133" s="6" t="str">
        <f t="shared" si="141"/>
        <v>Labour Cost</v>
      </c>
    </row>
    <row r="134">
      <c r="A134" s="23" t="s">
        <v>317</v>
      </c>
      <c r="B134" s="32" t="s">
        <v>318</v>
      </c>
      <c r="C134" s="31">
        <v>96800.0</v>
      </c>
      <c r="D134" s="6" t="str">
        <f>IFERROR(__xludf.DUMMYFUNCTION("Split(B134,""/"")"),"February")</f>
        <v>February</v>
      </c>
      <c r="E134" s="6" t="str">
        <f>IFERROR(__xludf.DUMMYFUNCTION("""COMPUTED_VALUE"""),"Bangalore-")</f>
        <v>Bangalore-</v>
      </c>
      <c r="F134" s="6" t="str">
        <f>IFERROR(__xludf.DUMMYFUNCTION("""COMPUTED_VALUE"""),"West")</f>
        <v>West</v>
      </c>
      <c r="G134" s="6" t="str">
        <f>IFERROR(__xludf.DUMMYFUNCTION("""COMPUTED_VALUE"""),"Assembly")</f>
        <v>Assembly</v>
      </c>
      <c r="H134" s="6" t="str">
        <f>IFERROR(__xludf.DUMMYFUNCTION("""COMPUTED_VALUE"""),"Insurance")</f>
        <v>Insurance</v>
      </c>
      <c r="I134" s="6" t="str">
        <f t="shared" si="2"/>
        <v>February</v>
      </c>
      <c r="J134" s="6" t="str">
        <f t="shared" si="3"/>
        <v>Bangalore-</v>
      </c>
      <c r="K134" s="6" t="str">
        <f t="shared" si="4"/>
        <v>Bangalore-</v>
      </c>
      <c r="L134" s="6" t="str">
        <f t="shared" si="5"/>
        <v>Bangalore</v>
      </c>
      <c r="M134" s="6" t="str">
        <f t="shared" si="6"/>
        <v>Bangalore</v>
      </c>
      <c r="N134" s="6" t="str">
        <f t="shared" si="7"/>
        <v>West</v>
      </c>
      <c r="O134" s="6" t="str">
        <f t="shared" si="8"/>
        <v>West</v>
      </c>
      <c r="P134" s="6" t="str">
        <f t="shared" si="9"/>
        <v>West</v>
      </c>
      <c r="Q134" s="6" t="str">
        <f t="shared" si="10"/>
        <v>West</v>
      </c>
      <c r="R134" s="6" t="str">
        <f>vlookup(M134,'City Head_Details'!$A$2:$B$5,2,0)</f>
        <v>Arun</v>
      </c>
      <c r="S134" s="6" t="str">
        <f t="shared" ref="S134:T134" si="142">Proper(trim(G134))</f>
        <v>Assembly</v>
      </c>
      <c r="T134" s="6" t="str">
        <f t="shared" si="142"/>
        <v>Insurance</v>
      </c>
    </row>
    <row r="135">
      <c r="A135" s="23" t="s">
        <v>319</v>
      </c>
      <c r="B135" s="32" t="s">
        <v>320</v>
      </c>
      <c r="C135" s="31">
        <v>179500.0</v>
      </c>
      <c r="D135" s="6" t="str">
        <f>IFERROR(__xludf.DUMMYFUNCTION("Split(B135,""/"")"),"January")</f>
        <v>January</v>
      </c>
      <c r="E135" s="6" t="str">
        <f>IFERROR(__xludf.DUMMYFUNCTION("""COMPUTED_VALUE"""),"Bhubaneswar-")</f>
        <v>Bhubaneswar-</v>
      </c>
      <c r="F135" s="6" t="str">
        <f>IFERROR(__xludf.DUMMYFUNCTION("""COMPUTED_VALUE"""),"West")</f>
        <v>West</v>
      </c>
      <c r="G135" s="6" t="str">
        <f>IFERROR(__xludf.DUMMYFUNCTION("""COMPUTED_VALUE"""),"Maitenance")</f>
        <v>Maitenance</v>
      </c>
      <c r="H135" s="6" t="str">
        <f>IFERROR(__xludf.DUMMYFUNCTION("""COMPUTED_VALUE"""),"Insurance")</f>
        <v>Insurance</v>
      </c>
      <c r="I135" s="6" t="str">
        <f t="shared" si="2"/>
        <v>January</v>
      </c>
      <c r="J135" s="6" t="str">
        <f t="shared" si="3"/>
        <v>Bhubaneswar-</v>
      </c>
      <c r="K135" s="6" t="str">
        <f t="shared" si="4"/>
        <v>Bhubaneswar-</v>
      </c>
      <c r="L135" s="6" t="str">
        <f t="shared" si="5"/>
        <v>Bhubaneswar</v>
      </c>
      <c r="M135" s="6" t="str">
        <f t="shared" si="6"/>
        <v>Bhubaneswar</v>
      </c>
      <c r="N135" s="6" t="str">
        <f t="shared" si="7"/>
        <v>West</v>
      </c>
      <c r="O135" s="6" t="str">
        <f t="shared" si="8"/>
        <v>West</v>
      </c>
      <c r="P135" s="6" t="str">
        <f t="shared" si="9"/>
        <v>West</v>
      </c>
      <c r="Q135" s="6" t="str">
        <f t="shared" si="10"/>
        <v>West</v>
      </c>
      <c r="R135" s="6" t="str">
        <f>vlookup(M135,'City Head_Details'!$A$2:$B$5,2,0)</f>
        <v>Karuna</v>
      </c>
      <c r="S135" s="6" t="str">
        <f t="shared" ref="S135:T135" si="143">Proper(trim(G135))</f>
        <v>Maitenance</v>
      </c>
      <c r="T135" s="6" t="str">
        <f t="shared" si="143"/>
        <v>Insurance</v>
      </c>
    </row>
    <row r="136">
      <c r="A136" s="23" t="s">
        <v>321</v>
      </c>
      <c r="B136" s="32" t="s">
        <v>322</v>
      </c>
      <c r="C136" s="31">
        <v>129100.0</v>
      </c>
      <c r="D136" s="6" t="str">
        <f>IFERROR(__xludf.DUMMYFUNCTION("Split(B136,""/"")"),"January")</f>
        <v>January</v>
      </c>
      <c r="E136" s="6" t="str">
        <f>IFERROR(__xludf.DUMMYFUNCTION("""COMPUTED_VALUE"""),"Bangalore-")</f>
        <v>Bangalore-</v>
      </c>
      <c r="F136" s="6" t="str">
        <f>IFERROR(__xludf.DUMMYFUNCTION("""COMPUTED_VALUE"""),"West")</f>
        <v>West</v>
      </c>
      <c r="G136" s="6" t="str">
        <f>IFERROR(__xludf.DUMMYFUNCTION("""COMPUTED_VALUE"""),"Maitenance")</f>
        <v>Maitenance</v>
      </c>
      <c r="H136" s="6" t="str">
        <f>IFERROR(__xludf.DUMMYFUNCTION("""COMPUTED_VALUE"""),"Insurance")</f>
        <v>Insurance</v>
      </c>
      <c r="I136" s="6" t="str">
        <f t="shared" si="2"/>
        <v>January</v>
      </c>
      <c r="J136" s="6" t="str">
        <f t="shared" si="3"/>
        <v>Bangalore-</v>
      </c>
      <c r="K136" s="6" t="str">
        <f t="shared" si="4"/>
        <v>Bangalore-</v>
      </c>
      <c r="L136" s="6" t="str">
        <f t="shared" si="5"/>
        <v>Bangalore</v>
      </c>
      <c r="M136" s="6" t="str">
        <f t="shared" si="6"/>
        <v>Bangalore</v>
      </c>
      <c r="N136" s="6" t="str">
        <f t="shared" si="7"/>
        <v>West</v>
      </c>
      <c r="O136" s="6" t="str">
        <f t="shared" si="8"/>
        <v>West</v>
      </c>
      <c r="P136" s="6" t="str">
        <f t="shared" si="9"/>
        <v>West</v>
      </c>
      <c r="Q136" s="6" t="str">
        <f t="shared" si="10"/>
        <v>West</v>
      </c>
      <c r="R136" s="6" t="str">
        <f>vlookup(M136,'City Head_Details'!$A$2:$B$5,2,0)</f>
        <v>Arun</v>
      </c>
      <c r="S136" s="6" t="str">
        <f t="shared" ref="S136:T136" si="144">Proper(trim(G136))</f>
        <v>Maitenance</v>
      </c>
      <c r="T136" s="6" t="str">
        <f t="shared" si="144"/>
        <v>Insurance</v>
      </c>
    </row>
    <row r="137">
      <c r="A137" s="23" t="s">
        <v>323</v>
      </c>
      <c r="B137" s="32" t="s">
        <v>324</v>
      </c>
      <c r="C137" s="31">
        <v>198500.0</v>
      </c>
      <c r="D137" s="6" t="str">
        <f>IFERROR(__xludf.DUMMYFUNCTION("Split(B137,""/"")"),"January")</f>
        <v>January</v>
      </c>
      <c r="E137" s="6" t="str">
        <f>IFERROR(__xludf.DUMMYFUNCTION("""COMPUTED_VALUE"""),"Bangalore-")</f>
        <v>Bangalore-</v>
      </c>
      <c r="F137" s="6" t="str">
        <f>IFERROR(__xludf.DUMMYFUNCTION("""COMPUTED_VALUE"""),"South")</f>
        <v>South</v>
      </c>
      <c r="G137" s="6" t="str">
        <f>IFERROR(__xludf.DUMMYFUNCTION("""COMPUTED_VALUE"""),"Production")</f>
        <v>Production</v>
      </c>
      <c r="H137" s="6" t="str">
        <f>IFERROR(__xludf.DUMMYFUNCTION("""COMPUTED_VALUE"""),"Labour Cost")</f>
        <v>Labour Cost</v>
      </c>
      <c r="I137" s="6" t="str">
        <f t="shared" si="2"/>
        <v>January</v>
      </c>
      <c r="J137" s="6" t="str">
        <f t="shared" si="3"/>
        <v>Bangalore-</v>
      </c>
      <c r="K137" s="6" t="str">
        <f t="shared" si="4"/>
        <v>Bangalore-</v>
      </c>
      <c r="L137" s="6" t="str">
        <f t="shared" si="5"/>
        <v>Bangalore</v>
      </c>
      <c r="M137" s="6" t="str">
        <f t="shared" si="6"/>
        <v>Bangalore</v>
      </c>
      <c r="N137" s="6" t="str">
        <f t="shared" si="7"/>
        <v>South</v>
      </c>
      <c r="O137" s="6" t="str">
        <f t="shared" si="8"/>
        <v>South</v>
      </c>
      <c r="P137" s="6" t="str">
        <f t="shared" si="9"/>
        <v>South</v>
      </c>
      <c r="Q137" s="6" t="str">
        <f t="shared" si="10"/>
        <v>South</v>
      </c>
      <c r="R137" s="6" t="str">
        <f>vlookup(M137,'City Head_Details'!$A$2:$B$5,2,0)</f>
        <v>Arun</v>
      </c>
      <c r="S137" s="6" t="str">
        <f t="shared" ref="S137:T137" si="145">Proper(trim(G137))</f>
        <v>Production</v>
      </c>
      <c r="T137" s="6" t="str">
        <f t="shared" si="145"/>
        <v>Labour Cost</v>
      </c>
    </row>
    <row r="138">
      <c r="A138" s="23" t="s">
        <v>325</v>
      </c>
      <c r="B138" s="32" t="s">
        <v>326</v>
      </c>
      <c r="C138" s="31">
        <v>174600.0</v>
      </c>
      <c r="D138" s="6" t="str">
        <f>IFERROR(__xludf.DUMMYFUNCTION("Split(B138,""/"")"),"February")</f>
        <v>February</v>
      </c>
      <c r="E138" s="6" t="str">
        <f>IFERROR(__xludf.DUMMYFUNCTION("""COMPUTED_VALUE"""),"Gurgaon-")</f>
        <v>Gurgaon-</v>
      </c>
      <c r="F138" s="6" t="str">
        <f>IFERROR(__xludf.DUMMYFUNCTION("""COMPUTED_VALUE"""),"East")</f>
        <v>East</v>
      </c>
      <c r="G138" s="6" t="str">
        <f>IFERROR(__xludf.DUMMYFUNCTION("""COMPUTED_VALUE"""),"Production")</f>
        <v>Production</v>
      </c>
      <c r="H138" s="6" t="str">
        <f>IFERROR(__xludf.DUMMYFUNCTION("""COMPUTED_VALUE"""),"Rent")</f>
        <v>Rent</v>
      </c>
      <c r="I138" s="6" t="str">
        <f t="shared" si="2"/>
        <v>February</v>
      </c>
      <c r="J138" s="6" t="str">
        <f t="shared" si="3"/>
        <v>Gurgaon-</v>
      </c>
      <c r="K138" s="6" t="str">
        <f t="shared" si="4"/>
        <v>Gurgaon-</v>
      </c>
      <c r="L138" s="6" t="str">
        <f t="shared" si="5"/>
        <v>Gurgaon</v>
      </c>
      <c r="M138" s="6" t="str">
        <f t="shared" si="6"/>
        <v>Gurgaon</v>
      </c>
      <c r="N138" s="6" t="str">
        <f t="shared" si="7"/>
        <v>East</v>
      </c>
      <c r="O138" s="6" t="str">
        <f t="shared" si="8"/>
        <v>East</v>
      </c>
      <c r="P138" s="6" t="str">
        <f t="shared" si="9"/>
        <v>East</v>
      </c>
      <c r="Q138" s="6" t="str">
        <f t="shared" si="10"/>
        <v>East</v>
      </c>
      <c r="R138" s="6" t="str">
        <f>vlookup(M138,'City Head_Details'!$A$2:$B$5,2,0)</f>
        <v>Tarun</v>
      </c>
      <c r="S138" s="6" t="str">
        <f t="shared" ref="S138:T138" si="146">Proper(trim(G138))</f>
        <v>Production</v>
      </c>
      <c r="T138" s="6" t="str">
        <f t="shared" si="146"/>
        <v>Rent</v>
      </c>
    </row>
    <row r="139">
      <c r="A139" s="23" t="s">
        <v>327</v>
      </c>
      <c r="B139" s="32" t="s">
        <v>328</v>
      </c>
      <c r="C139" s="31">
        <v>145600.0</v>
      </c>
      <c r="D139" s="6" t="str">
        <f>IFERROR(__xludf.DUMMYFUNCTION("Split(B139,""/"")"),"January")</f>
        <v>January</v>
      </c>
      <c r="E139" s="6" t="str">
        <f>IFERROR(__xludf.DUMMYFUNCTION("""COMPUTED_VALUE"""),"Bhubaneswar-")</f>
        <v>Bhubaneswar-</v>
      </c>
      <c r="F139" s="6" t="str">
        <f>IFERROR(__xludf.DUMMYFUNCTION("""COMPUTED_VALUE"""),"North")</f>
        <v>North</v>
      </c>
      <c r="G139" s="6" t="str">
        <f>IFERROR(__xludf.DUMMYFUNCTION("""COMPUTED_VALUE"""),"Maitenance")</f>
        <v>Maitenance</v>
      </c>
      <c r="H139" s="6" t="str">
        <f>IFERROR(__xludf.DUMMYFUNCTION("""COMPUTED_VALUE"""),"Rent")</f>
        <v>Rent</v>
      </c>
      <c r="I139" s="6" t="str">
        <f t="shared" si="2"/>
        <v>January</v>
      </c>
      <c r="J139" s="6" t="str">
        <f t="shared" si="3"/>
        <v>Bhubaneswar-</v>
      </c>
      <c r="K139" s="6" t="str">
        <f t="shared" si="4"/>
        <v>Bhubaneswar-</v>
      </c>
      <c r="L139" s="6" t="str">
        <f t="shared" si="5"/>
        <v>Bhubaneswar</v>
      </c>
      <c r="M139" s="6" t="str">
        <f t="shared" si="6"/>
        <v>Bhubaneswar</v>
      </c>
      <c r="N139" s="6" t="str">
        <f t="shared" si="7"/>
        <v>North</v>
      </c>
      <c r="O139" s="6" t="str">
        <f t="shared" si="8"/>
        <v>North</v>
      </c>
      <c r="P139" s="6" t="str">
        <f t="shared" si="9"/>
        <v>North</v>
      </c>
      <c r="Q139" s="6" t="str">
        <f t="shared" si="10"/>
        <v>North</v>
      </c>
      <c r="R139" s="6" t="str">
        <f>vlookup(M139,'City Head_Details'!$A$2:$B$5,2,0)</f>
        <v>Karuna</v>
      </c>
      <c r="S139" s="6" t="str">
        <f t="shared" ref="S139:T139" si="147">Proper(trim(G139))</f>
        <v>Maitenance</v>
      </c>
      <c r="T139" s="6" t="str">
        <f t="shared" si="147"/>
        <v>Rent</v>
      </c>
    </row>
    <row r="140">
      <c r="A140" s="23" t="s">
        <v>329</v>
      </c>
      <c r="B140" s="32" t="s">
        <v>330</v>
      </c>
      <c r="C140" s="31">
        <v>190900.0</v>
      </c>
      <c r="D140" s="6" t="str">
        <f>IFERROR(__xludf.DUMMYFUNCTION("Split(B140,""/"")"),"March")</f>
        <v>March</v>
      </c>
      <c r="E140" s="6" t="str">
        <f>IFERROR(__xludf.DUMMYFUNCTION("""COMPUTED_VALUE"""),"Gurgaon-")</f>
        <v>Gurgaon-</v>
      </c>
      <c r="F140" s="6" t="str">
        <f>IFERROR(__xludf.DUMMYFUNCTION("""COMPUTED_VALUE"""),"South")</f>
        <v>South</v>
      </c>
      <c r="G140" s="6" t="str">
        <f>IFERROR(__xludf.DUMMYFUNCTION("""COMPUTED_VALUE"""),"Materials")</f>
        <v>Materials</v>
      </c>
      <c r="H140" s="6" t="str">
        <f>IFERROR(__xludf.DUMMYFUNCTION("""COMPUTED_VALUE"""),"Material Cost")</f>
        <v>Material Cost</v>
      </c>
      <c r="I140" s="6" t="str">
        <f t="shared" si="2"/>
        <v>March</v>
      </c>
      <c r="J140" s="6" t="str">
        <f t="shared" si="3"/>
        <v>Gurgaon-</v>
      </c>
      <c r="K140" s="6" t="str">
        <f t="shared" si="4"/>
        <v>Gurgaon-</v>
      </c>
      <c r="L140" s="6" t="str">
        <f t="shared" si="5"/>
        <v>Gurgaon</v>
      </c>
      <c r="M140" s="6" t="str">
        <f t="shared" si="6"/>
        <v>Gurgaon</v>
      </c>
      <c r="N140" s="6" t="str">
        <f t="shared" si="7"/>
        <v>South</v>
      </c>
      <c r="O140" s="6" t="str">
        <f t="shared" si="8"/>
        <v>South</v>
      </c>
      <c r="P140" s="6" t="str">
        <f t="shared" si="9"/>
        <v>South</v>
      </c>
      <c r="Q140" s="6" t="str">
        <f t="shared" si="10"/>
        <v>South</v>
      </c>
      <c r="R140" s="6" t="str">
        <f>vlookup(M140,'City Head_Details'!$A$2:$B$5,2,0)</f>
        <v>Tarun</v>
      </c>
      <c r="S140" s="6" t="str">
        <f t="shared" ref="S140:T140" si="148">Proper(trim(G140))</f>
        <v>Materials</v>
      </c>
      <c r="T140" s="6" t="str">
        <f t="shared" si="148"/>
        <v>Material Cost</v>
      </c>
    </row>
    <row r="141">
      <c r="A141" s="23" t="s">
        <v>331</v>
      </c>
      <c r="B141" s="32" t="s">
        <v>332</v>
      </c>
      <c r="C141" s="31">
        <v>135500.0</v>
      </c>
      <c r="D141" s="6" t="str">
        <f>IFERROR(__xludf.DUMMYFUNCTION("Split(B141,""/"")"),"February")</f>
        <v>February</v>
      </c>
      <c r="E141" s="6" t="str">
        <f>IFERROR(__xludf.DUMMYFUNCTION("""COMPUTED_VALUE"""),"Bangalore-")</f>
        <v>Bangalore-</v>
      </c>
      <c r="F141" s="6" t="str">
        <f>IFERROR(__xludf.DUMMYFUNCTION("""COMPUTED_VALUE"""),"North")</f>
        <v>North</v>
      </c>
      <c r="G141" s="6" t="str">
        <f>IFERROR(__xludf.DUMMYFUNCTION("""COMPUTED_VALUE"""),"Assembly")</f>
        <v>Assembly</v>
      </c>
      <c r="H141" s="6" t="str">
        <f>IFERROR(__xludf.DUMMYFUNCTION("""COMPUTED_VALUE"""),"Rent")</f>
        <v>Rent</v>
      </c>
      <c r="I141" s="6" t="str">
        <f t="shared" si="2"/>
        <v>February</v>
      </c>
      <c r="J141" s="6" t="str">
        <f t="shared" si="3"/>
        <v>Bangalore-</v>
      </c>
      <c r="K141" s="6" t="str">
        <f t="shared" si="4"/>
        <v>Bangalore-</v>
      </c>
      <c r="L141" s="6" t="str">
        <f t="shared" si="5"/>
        <v>Bangalore</v>
      </c>
      <c r="M141" s="6" t="str">
        <f t="shared" si="6"/>
        <v>Bangalore</v>
      </c>
      <c r="N141" s="6" t="str">
        <f t="shared" si="7"/>
        <v>North</v>
      </c>
      <c r="O141" s="6" t="str">
        <f t="shared" si="8"/>
        <v>North</v>
      </c>
      <c r="P141" s="6" t="str">
        <f t="shared" si="9"/>
        <v>North</v>
      </c>
      <c r="Q141" s="6" t="str">
        <f t="shared" si="10"/>
        <v>North</v>
      </c>
      <c r="R141" s="6" t="str">
        <f>vlookup(M141,'City Head_Details'!$A$2:$B$5,2,0)</f>
        <v>Arun</v>
      </c>
      <c r="S141" s="6" t="str">
        <f t="shared" ref="S141:T141" si="149">Proper(trim(G141))</f>
        <v>Assembly</v>
      </c>
      <c r="T141" s="6" t="str">
        <f t="shared" si="149"/>
        <v>Rent</v>
      </c>
    </row>
    <row r="142">
      <c r="A142" s="23" t="s">
        <v>333</v>
      </c>
      <c r="B142" s="32" t="s">
        <v>334</v>
      </c>
      <c r="C142" s="31">
        <v>100500.0</v>
      </c>
      <c r="D142" s="6" t="str">
        <f>IFERROR(__xludf.DUMMYFUNCTION("Split(B142,""/"")"),"March")</f>
        <v>March</v>
      </c>
      <c r="E142" s="6" t="str">
        <f>IFERROR(__xludf.DUMMYFUNCTION("""COMPUTED_VALUE"""),"Bhubaneswar-")</f>
        <v>Bhubaneswar-</v>
      </c>
      <c r="F142" s="6" t="str">
        <f>IFERROR(__xludf.DUMMYFUNCTION("""COMPUTED_VALUE"""),"South")</f>
        <v>South</v>
      </c>
      <c r="G142" s="6" t="str">
        <f>IFERROR(__xludf.DUMMYFUNCTION("""COMPUTED_VALUE"""),"Production")</f>
        <v>Production</v>
      </c>
      <c r="H142" s="6" t="str">
        <f>IFERROR(__xludf.DUMMYFUNCTION("""COMPUTED_VALUE"""),"Rent")</f>
        <v>Rent</v>
      </c>
      <c r="I142" s="6" t="str">
        <f t="shared" si="2"/>
        <v>March</v>
      </c>
      <c r="J142" s="6" t="str">
        <f t="shared" si="3"/>
        <v>Bhubaneswar-</v>
      </c>
      <c r="K142" s="6" t="str">
        <f t="shared" si="4"/>
        <v>Bhubaneswar-</v>
      </c>
      <c r="L142" s="6" t="str">
        <f t="shared" si="5"/>
        <v>Bhubaneswar</v>
      </c>
      <c r="M142" s="6" t="str">
        <f t="shared" si="6"/>
        <v>Bhubaneswar</v>
      </c>
      <c r="N142" s="6" t="str">
        <f t="shared" si="7"/>
        <v>South</v>
      </c>
      <c r="O142" s="6" t="str">
        <f t="shared" si="8"/>
        <v>South</v>
      </c>
      <c r="P142" s="6" t="str">
        <f t="shared" si="9"/>
        <v>South</v>
      </c>
      <c r="Q142" s="6" t="str">
        <f t="shared" si="10"/>
        <v>South</v>
      </c>
      <c r="R142" s="6" t="str">
        <f>vlookup(M142,'City Head_Details'!$A$2:$B$5,2,0)</f>
        <v>Karuna</v>
      </c>
      <c r="S142" s="6" t="str">
        <f t="shared" ref="S142:T142" si="150">Proper(trim(G142))</f>
        <v>Production</v>
      </c>
      <c r="T142" s="6" t="str">
        <f t="shared" si="150"/>
        <v>Rent</v>
      </c>
    </row>
    <row r="143">
      <c r="A143" s="23" t="s">
        <v>335</v>
      </c>
      <c r="B143" s="32" t="s">
        <v>330</v>
      </c>
      <c r="C143" s="31">
        <v>130800.0</v>
      </c>
      <c r="D143" s="6" t="str">
        <f>IFERROR(__xludf.DUMMYFUNCTION("Split(B143,""/"")"),"March")</f>
        <v>March</v>
      </c>
      <c r="E143" s="6" t="str">
        <f>IFERROR(__xludf.DUMMYFUNCTION("""COMPUTED_VALUE"""),"Gurgaon-")</f>
        <v>Gurgaon-</v>
      </c>
      <c r="F143" s="6" t="str">
        <f>IFERROR(__xludf.DUMMYFUNCTION("""COMPUTED_VALUE"""),"South")</f>
        <v>South</v>
      </c>
      <c r="G143" s="6" t="str">
        <f>IFERROR(__xludf.DUMMYFUNCTION("""COMPUTED_VALUE"""),"Materials")</f>
        <v>Materials</v>
      </c>
      <c r="H143" s="6" t="str">
        <f>IFERROR(__xludf.DUMMYFUNCTION("""COMPUTED_VALUE"""),"Material Cost")</f>
        <v>Material Cost</v>
      </c>
      <c r="I143" s="6" t="str">
        <f t="shared" si="2"/>
        <v>March</v>
      </c>
      <c r="J143" s="6" t="str">
        <f t="shared" si="3"/>
        <v>Gurgaon-</v>
      </c>
      <c r="K143" s="6" t="str">
        <f t="shared" si="4"/>
        <v>Gurgaon-</v>
      </c>
      <c r="L143" s="6" t="str">
        <f t="shared" si="5"/>
        <v>Gurgaon</v>
      </c>
      <c r="M143" s="6" t="str">
        <f t="shared" si="6"/>
        <v>Gurgaon</v>
      </c>
      <c r="N143" s="6" t="str">
        <f t="shared" si="7"/>
        <v>South</v>
      </c>
      <c r="O143" s="6" t="str">
        <f t="shared" si="8"/>
        <v>South</v>
      </c>
      <c r="P143" s="6" t="str">
        <f t="shared" si="9"/>
        <v>South</v>
      </c>
      <c r="Q143" s="6" t="str">
        <f t="shared" si="10"/>
        <v>South</v>
      </c>
      <c r="R143" s="6" t="str">
        <f>vlookup(M143,'City Head_Details'!$A$2:$B$5,2,0)</f>
        <v>Tarun</v>
      </c>
      <c r="S143" s="6" t="str">
        <f t="shared" ref="S143:T143" si="151">Proper(trim(G143))</f>
        <v>Materials</v>
      </c>
      <c r="T143" s="6" t="str">
        <f t="shared" si="151"/>
        <v>Material Cost</v>
      </c>
    </row>
    <row r="144">
      <c r="A144" s="23" t="s">
        <v>336</v>
      </c>
      <c r="B144" s="32" t="s">
        <v>337</v>
      </c>
      <c r="C144" s="31">
        <v>103000.0</v>
      </c>
      <c r="D144" s="6" t="str">
        <f>IFERROR(__xludf.DUMMYFUNCTION("Split(B144,""/"")"),"February")</f>
        <v>February</v>
      </c>
      <c r="E144" s="6" t="str">
        <f>IFERROR(__xludf.DUMMYFUNCTION("""COMPUTED_VALUE"""),"Gurgaon-")</f>
        <v>Gurgaon-</v>
      </c>
      <c r="F144" s="6" t="str">
        <f>IFERROR(__xludf.DUMMYFUNCTION("""COMPUTED_VALUE"""),"South")</f>
        <v>South</v>
      </c>
      <c r="G144" s="6" t="str">
        <f>IFERROR(__xludf.DUMMYFUNCTION("""COMPUTED_VALUE"""),"Maitenance")</f>
        <v>Maitenance</v>
      </c>
      <c r="H144" s="6" t="str">
        <f>IFERROR(__xludf.DUMMYFUNCTION("""COMPUTED_VALUE"""),"Material Cost")</f>
        <v>Material Cost</v>
      </c>
      <c r="I144" s="6" t="str">
        <f t="shared" si="2"/>
        <v>February</v>
      </c>
      <c r="J144" s="6" t="str">
        <f t="shared" si="3"/>
        <v>Gurgaon-</v>
      </c>
      <c r="K144" s="6" t="str">
        <f t="shared" si="4"/>
        <v>Gurgaon-</v>
      </c>
      <c r="L144" s="6" t="str">
        <f t="shared" si="5"/>
        <v>Gurgaon</v>
      </c>
      <c r="M144" s="6" t="str">
        <f t="shared" si="6"/>
        <v>Gurgaon</v>
      </c>
      <c r="N144" s="6" t="str">
        <f t="shared" si="7"/>
        <v>South</v>
      </c>
      <c r="O144" s="6" t="str">
        <f t="shared" si="8"/>
        <v>South</v>
      </c>
      <c r="P144" s="6" t="str">
        <f t="shared" si="9"/>
        <v>South</v>
      </c>
      <c r="Q144" s="6" t="str">
        <f t="shared" si="10"/>
        <v>South</v>
      </c>
      <c r="R144" s="6" t="str">
        <f>vlookup(M144,'City Head_Details'!$A$2:$B$5,2,0)</f>
        <v>Tarun</v>
      </c>
      <c r="S144" s="6" t="str">
        <f t="shared" ref="S144:T144" si="152">Proper(trim(G144))</f>
        <v>Maitenance</v>
      </c>
      <c r="T144" s="6" t="str">
        <f t="shared" si="152"/>
        <v>Material Cost</v>
      </c>
    </row>
    <row r="145">
      <c r="A145" s="23" t="s">
        <v>338</v>
      </c>
      <c r="B145" s="32" t="s">
        <v>339</v>
      </c>
      <c r="C145" s="31">
        <v>172600.0</v>
      </c>
      <c r="D145" s="6" t="str">
        <f>IFERROR(__xludf.DUMMYFUNCTION("Split(B145,""/"")"),"January")</f>
        <v>January</v>
      </c>
      <c r="E145" s="6" t="str">
        <f>IFERROR(__xludf.DUMMYFUNCTION("""COMPUTED_VALUE"""),"Gurgaon-")</f>
        <v>Gurgaon-</v>
      </c>
      <c r="F145" s="6" t="str">
        <f>IFERROR(__xludf.DUMMYFUNCTION("""COMPUTED_VALUE"""),"South")</f>
        <v>South</v>
      </c>
      <c r="G145" s="6" t="str">
        <f>IFERROR(__xludf.DUMMYFUNCTION("""COMPUTED_VALUE"""),"Production")</f>
        <v>Production</v>
      </c>
      <c r="H145" s="6" t="str">
        <f>IFERROR(__xludf.DUMMYFUNCTION("""COMPUTED_VALUE"""),"Labour Cost")</f>
        <v>Labour Cost</v>
      </c>
      <c r="I145" s="6" t="str">
        <f t="shared" si="2"/>
        <v>January</v>
      </c>
      <c r="J145" s="6" t="str">
        <f t="shared" si="3"/>
        <v>Gurgaon-</v>
      </c>
      <c r="K145" s="6" t="str">
        <f t="shared" si="4"/>
        <v>Gurgaon-</v>
      </c>
      <c r="L145" s="6" t="str">
        <f t="shared" si="5"/>
        <v>Gurgaon</v>
      </c>
      <c r="M145" s="6" t="str">
        <f t="shared" si="6"/>
        <v>Gurgaon</v>
      </c>
      <c r="N145" s="6" t="str">
        <f t="shared" si="7"/>
        <v>South</v>
      </c>
      <c r="O145" s="6" t="str">
        <f t="shared" si="8"/>
        <v>South</v>
      </c>
      <c r="P145" s="6" t="str">
        <f t="shared" si="9"/>
        <v>South</v>
      </c>
      <c r="Q145" s="6" t="str">
        <f t="shared" si="10"/>
        <v>South</v>
      </c>
      <c r="R145" s="6" t="str">
        <f>vlookup(M145,'City Head_Details'!$A$2:$B$5,2,0)</f>
        <v>Tarun</v>
      </c>
      <c r="S145" s="6" t="str">
        <f t="shared" ref="S145:T145" si="153">Proper(trim(G145))</f>
        <v>Production</v>
      </c>
      <c r="T145" s="6" t="str">
        <f t="shared" si="153"/>
        <v>Labour Cost</v>
      </c>
    </row>
    <row r="146">
      <c r="A146" s="23" t="s">
        <v>340</v>
      </c>
      <c r="B146" s="32" t="s">
        <v>341</v>
      </c>
      <c r="C146" s="31">
        <v>161500.0</v>
      </c>
      <c r="D146" s="6" t="str">
        <f>IFERROR(__xludf.DUMMYFUNCTION("Split(B146,""/"")"),"February")</f>
        <v>February</v>
      </c>
      <c r="E146" s="6" t="str">
        <f>IFERROR(__xludf.DUMMYFUNCTION("""COMPUTED_VALUE"""),"Bangalore-")</f>
        <v>Bangalore-</v>
      </c>
      <c r="F146" s="6" t="str">
        <f>IFERROR(__xludf.DUMMYFUNCTION("""COMPUTED_VALUE"""),"West")</f>
        <v>West</v>
      </c>
      <c r="G146" s="6" t="str">
        <f>IFERROR(__xludf.DUMMYFUNCTION("""COMPUTED_VALUE"""),"Production")</f>
        <v>Production</v>
      </c>
      <c r="H146" s="6" t="str">
        <f>IFERROR(__xludf.DUMMYFUNCTION("""COMPUTED_VALUE"""),"Labour Cost")</f>
        <v>Labour Cost</v>
      </c>
      <c r="I146" s="6" t="str">
        <f t="shared" si="2"/>
        <v>February</v>
      </c>
      <c r="J146" s="6" t="str">
        <f t="shared" si="3"/>
        <v>Bangalore-</v>
      </c>
      <c r="K146" s="6" t="str">
        <f t="shared" si="4"/>
        <v>Bangalore-</v>
      </c>
      <c r="L146" s="6" t="str">
        <f t="shared" si="5"/>
        <v>Bangalore</v>
      </c>
      <c r="M146" s="6" t="str">
        <f t="shared" si="6"/>
        <v>Bangalore</v>
      </c>
      <c r="N146" s="6" t="str">
        <f t="shared" si="7"/>
        <v>West</v>
      </c>
      <c r="O146" s="6" t="str">
        <f t="shared" si="8"/>
        <v>West</v>
      </c>
      <c r="P146" s="6" t="str">
        <f t="shared" si="9"/>
        <v>West</v>
      </c>
      <c r="Q146" s="6" t="str">
        <f t="shared" si="10"/>
        <v>West</v>
      </c>
      <c r="R146" s="6" t="str">
        <f>vlookup(M146,'City Head_Details'!$A$2:$B$5,2,0)</f>
        <v>Arun</v>
      </c>
      <c r="S146" s="6" t="str">
        <f t="shared" ref="S146:T146" si="154">Proper(trim(G146))</f>
        <v>Production</v>
      </c>
      <c r="T146" s="6" t="str">
        <f t="shared" si="154"/>
        <v>Labour Cost</v>
      </c>
    </row>
    <row r="147">
      <c r="A147" s="23" t="s">
        <v>342</v>
      </c>
      <c r="B147" s="32" t="s">
        <v>343</v>
      </c>
      <c r="C147" s="31">
        <v>172100.0</v>
      </c>
      <c r="D147" s="6" t="str">
        <f>IFERROR(__xludf.DUMMYFUNCTION("Split(B147,""/"")"),"January")</f>
        <v>January</v>
      </c>
      <c r="E147" s="6" t="str">
        <f>IFERROR(__xludf.DUMMYFUNCTION("""COMPUTED_VALUE"""),"Gurgaon-")</f>
        <v>Gurgaon-</v>
      </c>
      <c r="F147" s="6" t="str">
        <f>IFERROR(__xludf.DUMMYFUNCTION("""COMPUTED_VALUE"""),"West&amp;")</f>
        <v>West&amp;</v>
      </c>
      <c r="G147" s="6" t="str">
        <f>IFERROR(__xludf.DUMMYFUNCTION("""COMPUTED_VALUE"""),"Assembly")</f>
        <v>Assembly</v>
      </c>
      <c r="H147" s="6" t="str">
        <f>IFERROR(__xludf.DUMMYFUNCTION("""COMPUTED_VALUE"""),"Material Cost")</f>
        <v>Material Cost</v>
      </c>
      <c r="I147" s="6" t="str">
        <f t="shared" si="2"/>
        <v>January</v>
      </c>
      <c r="J147" s="6" t="str">
        <f t="shared" si="3"/>
        <v>Gurgaon-</v>
      </c>
      <c r="K147" s="6" t="str">
        <f t="shared" si="4"/>
        <v>Gurgaon-</v>
      </c>
      <c r="L147" s="6" t="str">
        <f t="shared" si="5"/>
        <v>Gurgaon</v>
      </c>
      <c r="M147" s="6" t="str">
        <f t="shared" si="6"/>
        <v>Gurgaon</v>
      </c>
      <c r="N147" s="6" t="str">
        <f t="shared" si="7"/>
        <v>West&amp;</v>
      </c>
      <c r="O147" s="6" t="str">
        <f t="shared" si="8"/>
        <v>West-</v>
      </c>
      <c r="P147" s="6" t="str">
        <f t="shared" si="9"/>
        <v>West^</v>
      </c>
      <c r="Q147" s="6" t="str">
        <f t="shared" si="10"/>
        <v>West</v>
      </c>
      <c r="R147" s="6" t="str">
        <f>vlookup(M147,'City Head_Details'!$A$2:$B$5,2,0)</f>
        <v>Tarun</v>
      </c>
      <c r="S147" s="6" t="str">
        <f t="shared" ref="S147:T147" si="155">Proper(trim(G147))</f>
        <v>Assembly</v>
      </c>
      <c r="T147" s="6" t="str">
        <f t="shared" si="155"/>
        <v>Material Cost</v>
      </c>
    </row>
    <row r="148">
      <c r="A148" s="23" t="s">
        <v>344</v>
      </c>
      <c r="B148" s="32" t="s">
        <v>345</v>
      </c>
      <c r="C148" s="31">
        <v>159000.0</v>
      </c>
      <c r="D148" s="6" t="str">
        <f>IFERROR(__xludf.DUMMYFUNCTION("Split(B148,""/"")"),"February")</f>
        <v>February</v>
      </c>
      <c r="E148" s="6" t="str">
        <f>IFERROR(__xludf.DUMMYFUNCTION("""COMPUTED_VALUE"""),"Bhubaneswar-")</f>
        <v>Bhubaneswar-</v>
      </c>
      <c r="F148" s="6" t="str">
        <f>IFERROR(__xludf.DUMMYFUNCTION("""COMPUTED_VALUE"""),"West&amp;")</f>
        <v>West&amp;</v>
      </c>
      <c r="G148" s="6" t="str">
        <f>IFERROR(__xludf.DUMMYFUNCTION("""COMPUTED_VALUE"""),"Assembly")</f>
        <v>Assembly</v>
      </c>
      <c r="H148" s="6" t="str">
        <f>IFERROR(__xludf.DUMMYFUNCTION("""COMPUTED_VALUE"""),"Labour Cost")</f>
        <v>Labour Cost</v>
      </c>
      <c r="I148" s="6" t="str">
        <f t="shared" si="2"/>
        <v>February</v>
      </c>
      <c r="J148" s="6" t="str">
        <f t="shared" si="3"/>
        <v>Bhubaneswar-</v>
      </c>
      <c r="K148" s="6" t="str">
        <f t="shared" si="4"/>
        <v>Bhubaneswar-</v>
      </c>
      <c r="L148" s="6" t="str">
        <f t="shared" si="5"/>
        <v>Bhubaneswar</v>
      </c>
      <c r="M148" s="6" t="str">
        <f t="shared" si="6"/>
        <v>Bhubaneswar</v>
      </c>
      <c r="N148" s="6" t="str">
        <f t="shared" si="7"/>
        <v>West&amp;</v>
      </c>
      <c r="O148" s="6" t="str">
        <f t="shared" si="8"/>
        <v>West-</v>
      </c>
      <c r="P148" s="6" t="str">
        <f t="shared" si="9"/>
        <v>West^</v>
      </c>
      <c r="Q148" s="6" t="str">
        <f t="shared" si="10"/>
        <v>West</v>
      </c>
      <c r="R148" s="6" t="str">
        <f>vlookup(M148,'City Head_Details'!$A$2:$B$5,2,0)</f>
        <v>Karuna</v>
      </c>
      <c r="S148" s="6" t="str">
        <f t="shared" ref="S148:T148" si="156">Proper(trim(G148))</f>
        <v>Assembly</v>
      </c>
      <c r="T148" s="6" t="str">
        <f t="shared" si="156"/>
        <v>Labour Cost</v>
      </c>
    </row>
    <row r="149">
      <c r="A149" s="23" t="s">
        <v>346</v>
      </c>
      <c r="B149" s="32" t="s">
        <v>347</v>
      </c>
      <c r="C149" s="31">
        <v>147500.0</v>
      </c>
      <c r="D149" s="6" t="str">
        <f>IFERROR(__xludf.DUMMYFUNCTION("Split(B149,""/"")"),"January")</f>
        <v>January</v>
      </c>
      <c r="E149" s="6" t="str">
        <f>IFERROR(__xludf.DUMMYFUNCTION("""COMPUTED_VALUE"""),"Bhubaneswar-")</f>
        <v>Bhubaneswar-</v>
      </c>
      <c r="F149" s="6" t="str">
        <f>IFERROR(__xludf.DUMMYFUNCTION("""COMPUTED_VALUE"""),"West")</f>
        <v>West</v>
      </c>
      <c r="G149" s="6" t="str">
        <f>IFERROR(__xludf.DUMMYFUNCTION("""COMPUTED_VALUE"""),"Assembly")</f>
        <v>Assembly</v>
      </c>
      <c r="H149" s="6" t="str">
        <f>IFERROR(__xludf.DUMMYFUNCTION("""COMPUTED_VALUE"""),"Material Cost")</f>
        <v>Material Cost</v>
      </c>
      <c r="I149" s="6" t="str">
        <f t="shared" si="2"/>
        <v>January</v>
      </c>
      <c r="J149" s="6" t="str">
        <f t="shared" si="3"/>
        <v>Bhubaneswar-</v>
      </c>
      <c r="K149" s="6" t="str">
        <f t="shared" si="4"/>
        <v>Bhubaneswar-</v>
      </c>
      <c r="L149" s="6" t="str">
        <f t="shared" si="5"/>
        <v>Bhubaneswar</v>
      </c>
      <c r="M149" s="6" t="str">
        <f t="shared" si="6"/>
        <v>Bhubaneswar</v>
      </c>
      <c r="N149" s="6" t="str">
        <f t="shared" si="7"/>
        <v>West</v>
      </c>
      <c r="O149" s="6" t="str">
        <f t="shared" si="8"/>
        <v>West</v>
      </c>
      <c r="P149" s="6" t="str">
        <f t="shared" si="9"/>
        <v>West</v>
      </c>
      <c r="Q149" s="6" t="str">
        <f t="shared" si="10"/>
        <v>West</v>
      </c>
      <c r="R149" s="6" t="str">
        <f>vlookup(M149,'City Head_Details'!$A$2:$B$5,2,0)</f>
        <v>Karuna</v>
      </c>
      <c r="S149" s="6" t="str">
        <f t="shared" ref="S149:T149" si="157">Proper(trim(G149))</f>
        <v>Assembly</v>
      </c>
      <c r="T149" s="6" t="str">
        <f t="shared" si="157"/>
        <v>Material Cost</v>
      </c>
    </row>
    <row r="150">
      <c r="A150" s="23" t="s">
        <v>348</v>
      </c>
      <c r="B150" s="32" t="s">
        <v>349</v>
      </c>
      <c r="C150" s="31">
        <v>184100.0</v>
      </c>
      <c r="D150" s="6" t="str">
        <f>IFERROR(__xludf.DUMMYFUNCTION("Split(B150,""/"")"),"March")</f>
        <v>March</v>
      </c>
      <c r="E150" s="6" t="str">
        <f>IFERROR(__xludf.DUMMYFUNCTION("""COMPUTED_VALUE"""),"Bangalore-")</f>
        <v>Bangalore-</v>
      </c>
      <c r="F150" s="6" t="str">
        <f>IFERROR(__xludf.DUMMYFUNCTION("""COMPUTED_VALUE"""),"East")</f>
        <v>East</v>
      </c>
      <c r="G150" s="6" t="str">
        <f>IFERROR(__xludf.DUMMYFUNCTION("""COMPUTED_VALUE"""),"Assembly")</f>
        <v>Assembly</v>
      </c>
      <c r="H150" s="6" t="str">
        <f>IFERROR(__xludf.DUMMYFUNCTION("""COMPUTED_VALUE"""),"Rent")</f>
        <v>Rent</v>
      </c>
      <c r="I150" s="6" t="str">
        <f t="shared" si="2"/>
        <v>March</v>
      </c>
      <c r="J150" s="6" t="str">
        <f t="shared" si="3"/>
        <v>Bangalore-</v>
      </c>
      <c r="K150" s="6" t="str">
        <f t="shared" si="4"/>
        <v>Bangalore-</v>
      </c>
      <c r="L150" s="6" t="str">
        <f t="shared" si="5"/>
        <v>Bangalore</v>
      </c>
      <c r="M150" s="6" t="str">
        <f t="shared" si="6"/>
        <v>Bangalore</v>
      </c>
      <c r="N150" s="6" t="str">
        <f t="shared" si="7"/>
        <v>East</v>
      </c>
      <c r="O150" s="6" t="str">
        <f t="shared" si="8"/>
        <v>East</v>
      </c>
      <c r="P150" s="6" t="str">
        <f t="shared" si="9"/>
        <v>East</v>
      </c>
      <c r="Q150" s="6" t="str">
        <f t="shared" si="10"/>
        <v>East</v>
      </c>
      <c r="R150" s="6" t="str">
        <f>vlookup(M150,'City Head_Details'!$A$2:$B$5,2,0)</f>
        <v>Arun</v>
      </c>
      <c r="S150" s="6" t="str">
        <f t="shared" ref="S150:T150" si="158">Proper(trim(G150))</f>
        <v>Assembly</v>
      </c>
      <c r="T150" s="6" t="str">
        <f t="shared" si="158"/>
        <v>Rent</v>
      </c>
    </row>
    <row r="151">
      <c r="A151" s="23" t="s">
        <v>350</v>
      </c>
      <c r="B151" s="32" t="s">
        <v>351</v>
      </c>
      <c r="C151" s="31">
        <v>192400.0</v>
      </c>
      <c r="D151" s="6" t="str">
        <f>IFERROR(__xludf.DUMMYFUNCTION("Split(B151,""/"")"),"February")</f>
        <v>February</v>
      </c>
      <c r="E151" s="6" t="str">
        <f>IFERROR(__xludf.DUMMYFUNCTION("""COMPUTED_VALUE"""),"Ahmedabad-")</f>
        <v>Ahmedabad-</v>
      </c>
      <c r="F151" s="6" t="str">
        <f>IFERROR(__xludf.DUMMYFUNCTION("""COMPUTED_VALUE"""),"South")</f>
        <v>South</v>
      </c>
      <c r="G151" s="6" t="str">
        <f>IFERROR(__xludf.DUMMYFUNCTION("""COMPUTED_VALUE"""),"Maitenance")</f>
        <v>Maitenance</v>
      </c>
      <c r="H151" s="6" t="str">
        <f>IFERROR(__xludf.DUMMYFUNCTION("""COMPUTED_VALUE"""),"Insurance")</f>
        <v>Insurance</v>
      </c>
      <c r="I151" s="6" t="str">
        <f t="shared" si="2"/>
        <v>February</v>
      </c>
      <c r="J151" s="6" t="str">
        <f t="shared" si="3"/>
        <v>Ahmedabad-</v>
      </c>
      <c r="K151" s="6" t="str">
        <f t="shared" si="4"/>
        <v>Ahmedabad-</v>
      </c>
      <c r="L151" s="6" t="str">
        <f t="shared" si="5"/>
        <v>Ahmedabad</v>
      </c>
      <c r="M151" s="6" t="str">
        <f t="shared" si="6"/>
        <v>Ahmedabad</v>
      </c>
      <c r="N151" s="6" t="str">
        <f t="shared" si="7"/>
        <v>South</v>
      </c>
      <c r="O151" s="6" t="str">
        <f t="shared" si="8"/>
        <v>South</v>
      </c>
      <c r="P151" s="6" t="str">
        <f t="shared" si="9"/>
        <v>South</v>
      </c>
      <c r="Q151" s="6" t="str">
        <f t="shared" si="10"/>
        <v>South</v>
      </c>
      <c r="R151" s="6" t="str">
        <f>vlookup(M151,'City Head_Details'!$A$2:$B$5,2,0)</f>
        <v>Varun</v>
      </c>
      <c r="S151" s="6" t="str">
        <f t="shared" ref="S151:T151" si="159">Proper(trim(G151))</f>
        <v>Maitenance</v>
      </c>
      <c r="T151" s="6" t="str">
        <f t="shared" si="159"/>
        <v>Insurance</v>
      </c>
    </row>
    <row r="152">
      <c r="A152" s="23" t="s">
        <v>352</v>
      </c>
      <c r="B152" s="32" t="s">
        <v>353</v>
      </c>
      <c r="C152" s="31">
        <v>183100.0</v>
      </c>
      <c r="D152" s="6" t="str">
        <f>IFERROR(__xludf.DUMMYFUNCTION("Split(B152,""/"")"),"January")</f>
        <v>January</v>
      </c>
      <c r="E152" s="6" t="str">
        <f>IFERROR(__xludf.DUMMYFUNCTION("""COMPUTED_VALUE"""),"Bangalore-")</f>
        <v>Bangalore-</v>
      </c>
      <c r="F152" s="6" t="str">
        <f>IFERROR(__xludf.DUMMYFUNCTION("""COMPUTED_VALUE"""),"West")</f>
        <v>West</v>
      </c>
      <c r="G152" s="6" t="str">
        <f>IFERROR(__xludf.DUMMYFUNCTION("""COMPUTED_VALUE"""),"Materials")</f>
        <v>Materials</v>
      </c>
      <c r="H152" s="6" t="str">
        <f>IFERROR(__xludf.DUMMYFUNCTION("""COMPUTED_VALUE"""),"Rent")</f>
        <v>Rent</v>
      </c>
      <c r="I152" s="6" t="str">
        <f t="shared" si="2"/>
        <v>January</v>
      </c>
      <c r="J152" s="6" t="str">
        <f t="shared" si="3"/>
        <v>Bangalore-</v>
      </c>
      <c r="K152" s="6" t="str">
        <f t="shared" si="4"/>
        <v>Bangalore-</v>
      </c>
      <c r="L152" s="6" t="str">
        <f t="shared" si="5"/>
        <v>Bangalore</v>
      </c>
      <c r="M152" s="6" t="str">
        <f t="shared" si="6"/>
        <v>Bangalore</v>
      </c>
      <c r="N152" s="6" t="str">
        <f t="shared" si="7"/>
        <v>West</v>
      </c>
      <c r="O152" s="6" t="str">
        <f t="shared" si="8"/>
        <v>West</v>
      </c>
      <c r="P152" s="6" t="str">
        <f t="shared" si="9"/>
        <v>West</v>
      </c>
      <c r="Q152" s="6" t="str">
        <f t="shared" si="10"/>
        <v>West</v>
      </c>
      <c r="R152" s="6" t="str">
        <f>vlookup(M152,'City Head_Details'!$A$2:$B$5,2,0)</f>
        <v>Arun</v>
      </c>
      <c r="S152" s="6" t="str">
        <f t="shared" ref="S152:T152" si="160">Proper(trim(G152))</f>
        <v>Materials</v>
      </c>
      <c r="T152" s="6" t="str">
        <f t="shared" si="160"/>
        <v>Rent</v>
      </c>
    </row>
    <row r="153">
      <c r="A153" s="23" t="s">
        <v>354</v>
      </c>
      <c r="B153" s="32" t="s">
        <v>355</v>
      </c>
      <c r="C153" s="31">
        <v>99400.0</v>
      </c>
      <c r="D153" s="6" t="str">
        <f>IFERROR(__xludf.DUMMYFUNCTION("Split(B153,""/"")"),"February")</f>
        <v>February</v>
      </c>
      <c r="E153" s="6" t="str">
        <f>IFERROR(__xludf.DUMMYFUNCTION("""COMPUTED_VALUE"""),"Gurgaon-")</f>
        <v>Gurgaon-</v>
      </c>
      <c r="F153" s="6" t="str">
        <f>IFERROR(__xludf.DUMMYFUNCTION("""COMPUTED_VALUE"""),"North")</f>
        <v>North</v>
      </c>
      <c r="G153" s="6" t="str">
        <f>IFERROR(__xludf.DUMMYFUNCTION("""COMPUTED_VALUE"""),"Materials")</f>
        <v>Materials</v>
      </c>
      <c r="H153" s="6" t="str">
        <f>IFERROR(__xludf.DUMMYFUNCTION("""COMPUTED_VALUE"""),"Insurance")</f>
        <v>Insurance</v>
      </c>
      <c r="I153" s="6" t="str">
        <f t="shared" si="2"/>
        <v>February</v>
      </c>
      <c r="J153" s="6" t="str">
        <f t="shared" si="3"/>
        <v>Gurgaon-</v>
      </c>
      <c r="K153" s="6" t="str">
        <f t="shared" si="4"/>
        <v>Gurgaon-</v>
      </c>
      <c r="L153" s="6" t="str">
        <f t="shared" si="5"/>
        <v>Gurgaon</v>
      </c>
      <c r="M153" s="6" t="str">
        <f t="shared" si="6"/>
        <v>Gurgaon</v>
      </c>
      <c r="N153" s="6" t="str">
        <f t="shared" si="7"/>
        <v>North</v>
      </c>
      <c r="O153" s="6" t="str">
        <f t="shared" si="8"/>
        <v>North</v>
      </c>
      <c r="P153" s="6" t="str">
        <f t="shared" si="9"/>
        <v>North</v>
      </c>
      <c r="Q153" s="6" t="str">
        <f t="shared" si="10"/>
        <v>North</v>
      </c>
      <c r="R153" s="6" t="str">
        <f>vlookup(M153,'City Head_Details'!$A$2:$B$5,2,0)</f>
        <v>Tarun</v>
      </c>
      <c r="S153" s="6" t="str">
        <f t="shared" ref="S153:T153" si="161">Proper(trim(G153))</f>
        <v>Materials</v>
      </c>
      <c r="T153" s="6" t="str">
        <f t="shared" si="161"/>
        <v>Insurance</v>
      </c>
    </row>
    <row r="154">
      <c r="A154" s="23" t="s">
        <v>356</v>
      </c>
      <c r="B154" s="32" t="s">
        <v>357</v>
      </c>
      <c r="C154" s="31">
        <v>173400.0</v>
      </c>
      <c r="D154" s="6" t="str">
        <f>IFERROR(__xludf.DUMMYFUNCTION("Split(B154,""/"")"),"March")</f>
        <v>March</v>
      </c>
      <c r="E154" s="6" t="str">
        <f>IFERROR(__xludf.DUMMYFUNCTION("""COMPUTED_VALUE"""),"Bangalore-")</f>
        <v>Bangalore-</v>
      </c>
      <c r="F154" s="6" t="str">
        <f>IFERROR(__xludf.DUMMYFUNCTION("""COMPUTED_VALUE"""),"South")</f>
        <v>South</v>
      </c>
      <c r="G154" s="6" t="str">
        <f>IFERROR(__xludf.DUMMYFUNCTION("""COMPUTED_VALUE"""),"Production")</f>
        <v>Production</v>
      </c>
      <c r="H154" s="6" t="str">
        <f>IFERROR(__xludf.DUMMYFUNCTION("""COMPUTED_VALUE"""),"Insurance")</f>
        <v>Insurance</v>
      </c>
      <c r="I154" s="6" t="str">
        <f t="shared" si="2"/>
        <v>March</v>
      </c>
      <c r="J154" s="6" t="str">
        <f t="shared" si="3"/>
        <v>Bangalore-</v>
      </c>
      <c r="K154" s="6" t="str">
        <f t="shared" si="4"/>
        <v>Bangalore-</v>
      </c>
      <c r="L154" s="6" t="str">
        <f t="shared" si="5"/>
        <v>Bangalore</v>
      </c>
      <c r="M154" s="6" t="str">
        <f t="shared" si="6"/>
        <v>Bangalore</v>
      </c>
      <c r="N154" s="6" t="str">
        <f t="shared" si="7"/>
        <v>South</v>
      </c>
      <c r="O154" s="6" t="str">
        <f t="shared" si="8"/>
        <v>South</v>
      </c>
      <c r="P154" s="6" t="str">
        <f t="shared" si="9"/>
        <v>South</v>
      </c>
      <c r="Q154" s="6" t="str">
        <f t="shared" si="10"/>
        <v>South</v>
      </c>
      <c r="R154" s="6" t="str">
        <f>vlookup(M154,'City Head_Details'!$A$2:$B$5,2,0)</f>
        <v>Arun</v>
      </c>
      <c r="S154" s="6" t="str">
        <f t="shared" ref="S154:T154" si="162">Proper(trim(G154))</f>
        <v>Production</v>
      </c>
      <c r="T154" s="6" t="str">
        <f t="shared" si="162"/>
        <v>Insurance</v>
      </c>
    </row>
    <row r="155">
      <c r="A155" s="23" t="s">
        <v>358</v>
      </c>
      <c r="B155" s="32" t="s">
        <v>359</v>
      </c>
      <c r="C155" s="31">
        <v>186500.0</v>
      </c>
      <c r="D155" s="6" t="str">
        <f>IFERROR(__xludf.DUMMYFUNCTION("Split(B155,""/"")"),"February")</f>
        <v>February</v>
      </c>
      <c r="E155" s="6" t="str">
        <f>IFERROR(__xludf.DUMMYFUNCTION("""COMPUTED_VALUE"""),"Ahmedabad-")</f>
        <v>Ahmedabad-</v>
      </c>
      <c r="F155" s="6" t="str">
        <f>IFERROR(__xludf.DUMMYFUNCTION("""COMPUTED_VALUE"""),"East^")</f>
        <v>East^</v>
      </c>
      <c r="G155" s="6" t="str">
        <f>IFERROR(__xludf.DUMMYFUNCTION("""COMPUTED_VALUE"""),"Maitenance")</f>
        <v>Maitenance</v>
      </c>
      <c r="H155" s="6" t="str">
        <f>IFERROR(__xludf.DUMMYFUNCTION("""COMPUTED_VALUE"""),"Rent")</f>
        <v>Rent</v>
      </c>
      <c r="I155" s="6" t="str">
        <f t="shared" si="2"/>
        <v>February</v>
      </c>
      <c r="J155" s="6" t="str">
        <f t="shared" si="3"/>
        <v>Ahmedabad-</v>
      </c>
      <c r="K155" s="6" t="str">
        <f t="shared" si="4"/>
        <v>Ahmedabad-</v>
      </c>
      <c r="L155" s="6" t="str">
        <f t="shared" si="5"/>
        <v>Ahmedabad</v>
      </c>
      <c r="M155" s="6" t="str">
        <f t="shared" si="6"/>
        <v>Ahmedabad</v>
      </c>
      <c r="N155" s="6" t="str">
        <f t="shared" si="7"/>
        <v>East^</v>
      </c>
      <c r="O155" s="6" t="str">
        <f t="shared" si="8"/>
        <v>East^</v>
      </c>
      <c r="P155" s="6" t="str">
        <f t="shared" si="9"/>
        <v>East^</v>
      </c>
      <c r="Q155" s="6" t="str">
        <f t="shared" si="10"/>
        <v>East</v>
      </c>
      <c r="R155" s="6" t="str">
        <f>vlookup(M155,'City Head_Details'!$A$2:$B$5,2,0)</f>
        <v>Varun</v>
      </c>
      <c r="S155" s="6" t="str">
        <f t="shared" ref="S155:T155" si="163">Proper(trim(G155))</f>
        <v>Maitenance</v>
      </c>
      <c r="T155" s="6" t="str">
        <f t="shared" si="163"/>
        <v>Rent</v>
      </c>
    </row>
    <row r="156">
      <c r="A156" s="23" t="s">
        <v>360</v>
      </c>
      <c r="B156" s="32" t="s">
        <v>361</v>
      </c>
      <c r="C156" s="31">
        <v>116700.0</v>
      </c>
      <c r="D156" s="6" t="str">
        <f>IFERROR(__xludf.DUMMYFUNCTION("Split(B156,""/"")"),"January")</f>
        <v>January</v>
      </c>
      <c r="E156" s="6" t="str">
        <f>IFERROR(__xludf.DUMMYFUNCTION("""COMPUTED_VALUE"""),"Ahmedabad-")</f>
        <v>Ahmedabad-</v>
      </c>
      <c r="F156" s="6" t="str">
        <f>IFERROR(__xludf.DUMMYFUNCTION("""COMPUTED_VALUE"""),"North^")</f>
        <v>North^</v>
      </c>
      <c r="G156" s="6" t="str">
        <f>IFERROR(__xludf.DUMMYFUNCTION("""COMPUTED_VALUE"""),"Production")</f>
        <v>Production</v>
      </c>
      <c r="H156" s="6" t="str">
        <f>IFERROR(__xludf.DUMMYFUNCTION("""COMPUTED_VALUE"""),"Insurance")</f>
        <v>Insurance</v>
      </c>
      <c r="I156" s="6" t="str">
        <f t="shared" si="2"/>
        <v>January</v>
      </c>
      <c r="J156" s="6" t="str">
        <f t="shared" si="3"/>
        <v>Ahmedabad-</v>
      </c>
      <c r="K156" s="6" t="str">
        <f t="shared" si="4"/>
        <v>Ahmedabad-</v>
      </c>
      <c r="L156" s="6" t="str">
        <f t="shared" si="5"/>
        <v>Ahmedabad</v>
      </c>
      <c r="M156" s="6" t="str">
        <f t="shared" si="6"/>
        <v>Ahmedabad</v>
      </c>
      <c r="N156" s="6" t="str">
        <f t="shared" si="7"/>
        <v>North^</v>
      </c>
      <c r="O156" s="6" t="str">
        <f t="shared" si="8"/>
        <v>North^</v>
      </c>
      <c r="P156" s="6" t="str">
        <f t="shared" si="9"/>
        <v>North^</v>
      </c>
      <c r="Q156" s="6" t="str">
        <f t="shared" si="10"/>
        <v>North</v>
      </c>
      <c r="R156" s="6" t="str">
        <f>vlookup(M156,'City Head_Details'!$A$2:$B$5,2,0)</f>
        <v>Varun</v>
      </c>
      <c r="S156" s="6" t="str">
        <f t="shared" ref="S156:T156" si="164">Proper(trim(G156))</f>
        <v>Production</v>
      </c>
      <c r="T156" s="6" t="str">
        <f t="shared" si="164"/>
        <v>Insurance</v>
      </c>
    </row>
    <row r="157">
      <c r="A157" s="23" t="s">
        <v>362</v>
      </c>
      <c r="B157" s="32" t="s">
        <v>363</v>
      </c>
      <c r="C157" s="31">
        <v>172500.0</v>
      </c>
      <c r="D157" s="6" t="str">
        <f>IFERROR(__xludf.DUMMYFUNCTION("Split(B157,""/"")"),"February")</f>
        <v>February</v>
      </c>
      <c r="E157" s="6" t="str">
        <f>IFERROR(__xludf.DUMMYFUNCTION("""COMPUTED_VALUE"""),"Bhubaneswar-")</f>
        <v>Bhubaneswar-</v>
      </c>
      <c r="F157" s="6" t="str">
        <f>IFERROR(__xludf.DUMMYFUNCTION("""COMPUTED_VALUE"""),"East")</f>
        <v>East</v>
      </c>
      <c r="G157" s="6" t="str">
        <f>IFERROR(__xludf.DUMMYFUNCTION("""COMPUTED_VALUE"""),"Maitenance")</f>
        <v>Maitenance</v>
      </c>
      <c r="H157" s="6" t="str">
        <f>IFERROR(__xludf.DUMMYFUNCTION("""COMPUTED_VALUE"""),"Material Cost")</f>
        <v>Material Cost</v>
      </c>
      <c r="I157" s="6" t="str">
        <f t="shared" si="2"/>
        <v>February</v>
      </c>
      <c r="J157" s="6" t="str">
        <f t="shared" si="3"/>
        <v>Bhubaneswar-</v>
      </c>
      <c r="K157" s="6" t="str">
        <f t="shared" si="4"/>
        <v>Bhubaneswar-</v>
      </c>
      <c r="L157" s="6" t="str">
        <f t="shared" si="5"/>
        <v>Bhubaneswar</v>
      </c>
      <c r="M157" s="6" t="str">
        <f t="shared" si="6"/>
        <v>Bhubaneswar</v>
      </c>
      <c r="N157" s="6" t="str">
        <f t="shared" si="7"/>
        <v>East</v>
      </c>
      <c r="O157" s="6" t="str">
        <f t="shared" si="8"/>
        <v>East</v>
      </c>
      <c r="P157" s="6" t="str">
        <f t="shared" si="9"/>
        <v>East</v>
      </c>
      <c r="Q157" s="6" t="str">
        <f t="shared" si="10"/>
        <v>East</v>
      </c>
      <c r="R157" s="6" t="str">
        <f>vlookup(M157,'City Head_Details'!$A$2:$B$5,2,0)</f>
        <v>Karuna</v>
      </c>
      <c r="S157" s="6" t="str">
        <f t="shared" ref="S157:T157" si="165">Proper(trim(G157))</f>
        <v>Maitenance</v>
      </c>
      <c r="T157" s="6" t="str">
        <f t="shared" si="165"/>
        <v>Material Cost</v>
      </c>
    </row>
    <row r="158">
      <c r="A158" s="23" t="s">
        <v>364</v>
      </c>
      <c r="B158" s="32" t="s">
        <v>365</v>
      </c>
      <c r="C158" s="31">
        <v>197500.0</v>
      </c>
      <c r="D158" s="6" t="str">
        <f>IFERROR(__xludf.DUMMYFUNCTION("Split(B158,""/"")"),"March")</f>
        <v>March</v>
      </c>
      <c r="E158" s="6" t="str">
        <f>IFERROR(__xludf.DUMMYFUNCTION("""COMPUTED_VALUE"""),"Bangalore-")</f>
        <v>Bangalore-</v>
      </c>
      <c r="F158" s="6" t="str">
        <f>IFERROR(__xludf.DUMMYFUNCTION("""COMPUTED_VALUE"""),"West")</f>
        <v>West</v>
      </c>
      <c r="G158" s="6" t="str">
        <f>IFERROR(__xludf.DUMMYFUNCTION("""COMPUTED_VALUE"""),"Maitenance")</f>
        <v>Maitenance</v>
      </c>
      <c r="H158" s="6" t="str">
        <f>IFERROR(__xludf.DUMMYFUNCTION("""COMPUTED_VALUE"""),"Labour Cost")</f>
        <v>Labour Cost</v>
      </c>
      <c r="I158" s="6" t="str">
        <f t="shared" si="2"/>
        <v>March</v>
      </c>
      <c r="J158" s="6" t="str">
        <f t="shared" si="3"/>
        <v>Bangalore-</v>
      </c>
      <c r="K158" s="6" t="str">
        <f t="shared" si="4"/>
        <v>Bangalore-</v>
      </c>
      <c r="L158" s="6" t="str">
        <f t="shared" si="5"/>
        <v>Bangalore</v>
      </c>
      <c r="M158" s="6" t="str">
        <f t="shared" si="6"/>
        <v>Bangalore</v>
      </c>
      <c r="N158" s="6" t="str">
        <f t="shared" si="7"/>
        <v>West</v>
      </c>
      <c r="O158" s="6" t="str">
        <f t="shared" si="8"/>
        <v>West</v>
      </c>
      <c r="P158" s="6" t="str">
        <f t="shared" si="9"/>
        <v>West</v>
      </c>
      <c r="Q158" s="6" t="str">
        <f t="shared" si="10"/>
        <v>West</v>
      </c>
      <c r="R158" s="6" t="str">
        <f>vlookup(M158,'City Head_Details'!$A$2:$B$5,2,0)</f>
        <v>Arun</v>
      </c>
      <c r="S158" s="6" t="str">
        <f t="shared" ref="S158:T158" si="166">Proper(trim(G158))</f>
        <v>Maitenance</v>
      </c>
      <c r="T158" s="6" t="str">
        <f t="shared" si="166"/>
        <v>Labour Cost</v>
      </c>
    </row>
    <row r="159">
      <c r="A159" s="23" t="s">
        <v>366</v>
      </c>
      <c r="B159" s="32" t="s">
        <v>367</v>
      </c>
      <c r="C159" s="31">
        <v>93000.0</v>
      </c>
      <c r="D159" s="6" t="str">
        <f>IFERROR(__xludf.DUMMYFUNCTION("Split(B159,""/"")"),"March")</f>
        <v>March</v>
      </c>
      <c r="E159" s="6" t="str">
        <f>IFERROR(__xludf.DUMMYFUNCTION("""COMPUTED_VALUE"""),"Bhubaneswar-")</f>
        <v>Bhubaneswar-</v>
      </c>
      <c r="F159" s="6" t="str">
        <f>IFERROR(__xludf.DUMMYFUNCTION("""COMPUTED_VALUE"""),"West")</f>
        <v>West</v>
      </c>
      <c r="G159" s="6" t="str">
        <f>IFERROR(__xludf.DUMMYFUNCTION("""COMPUTED_VALUE"""),"Materials")</f>
        <v>Materials</v>
      </c>
      <c r="H159" s="6" t="str">
        <f>IFERROR(__xludf.DUMMYFUNCTION("""COMPUTED_VALUE"""),"Labour Cost")</f>
        <v>Labour Cost</v>
      </c>
      <c r="I159" s="6" t="str">
        <f t="shared" si="2"/>
        <v>March</v>
      </c>
      <c r="J159" s="6" t="str">
        <f t="shared" si="3"/>
        <v>Bhubaneswar-</v>
      </c>
      <c r="K159" s="6" t="str">
        <f t="shared" si="4"/>
        <v>Bhubaneswar-</v>
      </c>
      <c r="L159" s="6" t="str">
        <f t="shared" si="5"/>
        <v>Bhubaneswar</v>
      </c>
      <c r="M159" s="6" t="str">
        <f t="shared" si="6"/>
        <v>Bhubaneswar</v>
      </c>
      <c r="N159" s="6" t="str">
        <f t="shared" si="7"/>
        <v>West</v>
      </c>
      <c r="O159" s="6" t="str">
        <f t="shared" si="8"/>
        <v>West</v>
      </c>
      <c r="P159" s="6" t="str">
        <f t="shared" si="9"/>
        <v>West</v>
      </c>
      <c r="Q159" s="6" t="str">
        <f t="shared" si="10"/>
        <v>West</v>
      </c>
      <c r="R159" s="6" t="str">
        <f>vlookup(M159,'City Head_Details'!$A$2:$B$5,2,0)</f>
        <v>Karuna</v>
      </c>
      <c r="S159" s="6" t="str">
        <f t="shared" ref="S159:T159" si="167">Proper(trim(G159))</f>
        <v>Materials</v>
      </c>
      <c r="T159" s="6" t="str">
        <f t="shared" si="167"/>
        <v>Labour Cost</v>
      </c>
    </row>
    <row r="160">
      <c r="A160" s="23" t="s">
        <v>368</v>
      </c>
      <c r="B160" s="32" t="s">
        <v>369</v>
      </c>
      <c r="C160" s="31">
        <v>177900.0</v>
      </c>
      <c r="D160" s="6" t="str">
        <f>IFERROR(__xludf.DUMMYFUNCTION("Split(B160,""/"")"),"January")</f>
        <v>January</v>
      </c>
      <c r="E160" s="6" t="str">
        <f>IFERROR(__xludf.DUMMYFUNCTION("""COMPUTED_VALUE"""),"Ahmedabad-")</f>
        <v>Ahmedabad-</v>
      </c>
      <c r="F160" s="6" t="str">
        <f>IFERROR(__xludf.DUMMYFUNCTION("""COMPUTED_VALUE"""),"West")</f>
        <v>West</v>
      </c>
      <c r="G160" s="6" t="str">
        <f>IFERROR(__xludf.DUMMYFUNCTION("""COMPUTED_VALUE"""),"Assembly")</f>
        <v>Assembly</v>
      </c>
      <c r="H160" s="6" t="str">
        <f>IFERROR(__xludf.DUMMYFUNCTION("""COMPUTED_VALUE"""),"Overhead costs")</f>
        <v>Overhead costs</v>
      </c>
      <c r="I160" s="6" t="str">
        <f t="shared" si="2"/>
        <v>January</v>
      </c>
      <c r="J160" s="6" t="str">
        <f t="shared" si="3"/>
        <v>Ahmedabad-</v>
      </c>
      <c r="K160" s="6" t="str">
        <f t="shared" si="4"/>
        <v>Ahmedabad-</v>
      </c>
      <c r="L160" s="6" t="str">
        <f t="shared" si="5"/>
        <v>Ahmedabad</v>
      </c>
      <c r="M160" s="6" t="str">
        <f t="shared" si="6"/>
        <v>Ahmedabad</v>
      </c>
      <c r="N160" s="6" t="str">
        <f t="shared" si="7"/>
        <v>West</v>
      </c>
      <c r="O160" s="6" t="str">
        <f t="shared" si="8"/>
        <v>West</v>
      </c>
      <c r="P160" s="6" t="str">
        <f t="shared" si="9"/>
        <v>West</v>
      </c>
      <c r="Q160" s="6" t="str">
        <f t="shared" si="10"/>
        <v>West</v>
      </c>
      <c r="R160" s="6" t="str">
        <f>vlookup(M160,'City Head_Details'!$A$2:$B$5,2,0)</f>
        <v>Varun</v>
      </c>
      <c r="S160" s="6" t="str">
        <f t="shared" ref="S160:T160" si="168">Proper(trim(G160))</f>
        <v>Assembly</v>
      </c>
      <c r="T160" s="6" t="str">
        <f t="shared" si="168"/>
        <v>Overhead Costs</v>
      </c>
    </row>
    <row r="161">
      <c r="A161" s="23" t="s">
        <v>370</v>
      </c>
      <c r="B161" s="32" t="s">
        <v>371</v>
      </c>
      <c r="C161" s="31">
        <v>146200.0</v>
      </c>
      <c r="D161" s="6" t="str">
        <f>IFERROR(__xludf.DUMMYFUNCTION("Split(B161,""/"")"),"January")</f>
        <v>January</v>
      </c>
      <c r="E161" s="6" t="str">
        <f>IFERROR(__xludf.DUMMYFUNCTION("""COMPUTED_VALUE"""),"Ahmedabad-")</f>
        <v>Ahmedabad-</v>
      </c>
      <c r="F161" s="6" t="str">
        <f>IFERROR(__xludf.DUMMYFUNCTION("""COMPUTED_VALUE"""),"West")</f>
        <v>West</v>
      </c>
      <c r="G161" s="6" t="str">
        <f>IFERROR(__xludf.DUMMYFUNCTION("""COMPUTED_VALUE"""),"Assembly")</f>
        <v>Assembly</v>
      </c>
      <c r="H161" s="6" t="str">
        <f>IFERROR(__xludf.DUMMYFUNCTION("""COMPUTED_VALUE"""),"Insurance")</f>
        <v>Insurance</v>
      </c>
      <c r="I161" s="6" t="str">
        <f t="shared" si="2"/>
        <v>January</v>
      </c>
      <c r="J161" s="6" t="str">
        <f t="shared" si="3"/>
        <v>Ahmedabad-</v>
      </c>
      <c r="K161" s="6" t="str">
        <f t="shared" si="4"/>
        <v>Ahmedabad-</v>
      </c>
      <c r="L161" s="6" t="str">
        <f t="shared" si="5"/>
        <v>Ahmedabad</v>
      </c>
      <c r="M161" s="6" t="str">
        <f t="shared" si="6"/>
        <v>Ahmedabad</v>
      </c>
      <c r="N161" s="6" t="str">
        <f t="shared" si="7"/>
        <v>West</v>
      </c>
      <c r="O161" s="6" t="str">
        <f t="shared" si="8"/>
        <v>West</v>
      </c>
      <c r="P161" s="6" t="str">
        <f t="shared" si="9"/>
        <v>West</v>
      </c>
      <c r="Q161" s="6" t="str">
        <f t="shared" si="10"/>
        <v>West</v>
      </c>
      <c r="R161" s="6" t="str">
        <f>vlookup(M161,'City Head_Details'!$A$2:$B$5,2,0)</f>
        <v>Varun</v>
      </c>
      <c r="S161" s="6" t="str">
        <f t="shared" ref="S161:T161" si="169">Proper(trim(G161))</f>
        <v>Assembly</v>
      </c>
      <c r="T161" s="6" t="str">
        <f t="shared" si="169"/>
        <v>Insurance</v>
      </c>
    </row>
    <row r="162">
      <c r="A162" s="23" t="s">
        <v>372</v>
      </c>
      <c r="B162" s="32" t="s">
        <v>373</v>
      </c>
      <c r="C162" s="31">
        <v>92400.0</v>
      </c>
      <c r="D162" s="6" t="str">
        <f>IFERROR(__xludf.DUMMYFUNCTION("Split(B162,""/"")"),"January")</f>
        <v>January</v>
      </c>
      <c r="E162" s="6" t="str">
        <f>IFERROR(__xludf.DUMMYFUNCTION("""COMPUTED_VALUE"""),"Gurgaon-")</f>
        <v>Gurgaon-</v>
      </c>
      <c r="F162" s="6" t="str">
        <f>IFERROR(__xludf.DUMMYFUNCTION("""COMPUTED_VALUE"""),"North")</f>
        <v>North</v>
      </c>
      <c r="G162" s="6" t="str">
        <f>IFERROR(__xludf.DUMMYFUNCTION("""COMPUTED_VALUE"""),"Production")</f>
        <v>Production</v>
      </c>
      <c r="H162" s="6" t="str">
        <f>IFERROR(__xludf.DUMMYFUNCTION("""COMPUTED_VALUE"""),"Material Cost")</f>
        <v>Material Cost</v>
      </c>
      <c r="I162" s="6" t="str">
        <f t="shared" si="2"/>
        <v>January</v>
      </c>
      <c r="J162" s="6" t="str">
        <f t="shared" si="3"/>
        <v>Gurgaon-</v>
      </c>
      <c r="K162" s="6" t="str">
        <f t="shared" si="4"/>
        <v>Gurgaon-</v>
      </c>
      <c r="L162" s="6" t="str">
        <f t="shared" si="5"/>
        <v>Gurgaon</v>
      </c>
      <c r="M162" s="6" t="str">
        <f t="shared" si="6"/>
        <v>Gurgaon</v>
      </c>
      <c r="N162" s="6" t="str">
        <f t="shared" si="7"/>
        <v>North</v>
      </c>
      <c r="O162" s="6" t="str">
        <f t="shared" si="8"/>
        <v>North</v>
      </c>
      <c r="P162" s="6" t="str">
        <f t="shared" si="9"/>
        <v>North</v>
      </c>
      <c r="Q162" s="6" t="str">
        <f t="shared" si="10"/>
        <v>North</v>
      </c>
      <c r="R162" s="6" t="str">
        <f>vlookup(M162,'City Head_Details'!$A$2:$B$5,2,0)</f>
        <v>Tarun</v>
      </c>
      <c r="S162" s="6" t="str">
        <f t="shared" ref="S162:T162" si="170">Proper(trim(G162))</f>
        <v>Production</v>
      </c>
      <c r="T162" s="6" t="str">
        <f t="shared" si="170"/>
        <v>Material Cost</v>
      </c>
    </row>
    <row r="163">
      <c r="A163" s="23" t="s">
        <v>374</v>
      </c>
      <c r="B163" s="32" t="s">
        <v>375</v>
      </c>
      <c r="C163" s="31">
        <v>181100.0</v>
      </c>
      <c r="D163" s="6" t="str">
        <f>IFERROR(__xludf.DUMMYFUNCTION("Split(B163,""/"")"),"January")</f>
        <v>January</v>
      </c>
      <c r="E163" s="6" t="str">
        <f>IFERROR(__xludf.DUMMYFUNCTION("""COMPUTED_VALUE"""),"Gurgaon-")</f>
        <v>Gurgaon-</v>
      </c>
      <c r="F163" s="6" t="str">
        <f>IFERROR(__xludf.DUMMYFUNCTION("""COMPUTED_VALUE"""),"North")</f>
        <v>North</v>
      </c>
      <c r="G163" s="6" t="str">
        <f>IFERROR(__xludf.DUMMYFUNCTION("""COMPUTED_VALUE"""),"Production")</f>
        <v>Production</v>
      </c>
      <c r="H163" s="6" t="str">
        <f>IFERROR(__xludf.DUMMYFUNCTION("""COMPUTED_VALUE"""),"Labour Cost")</f>
        <v>Labour Cost</v>
      </c>
      <c r="I163" s="6" t="str">
        <f t="shared" si="2"/>
        <v>January</v>
      </c>
      <c r="J163" s="6" t="str">
        <f t="shared" si="3"/>
        <v>Gurgaon-</v>
      </c>
      <c r="K163" s="6" t="str">
        <f t="shared" si="4"/>
        <v>Gurgaon-</v>
      </c>
      <c r="L163" s="6" t="str">
        <f t="shared" si="5"/>
        <v>Gurgaon</v>
      </c>
      <c r="M163" s="6" t="str">
        <f t="shared" si="6"/>
        <v>Gurgaon</v>
      </c>
      <c r="N163" s="6" t="str">
        <f t="shared" si="7"/>
        <v>North</v>
      </c>
      <c r="O163" s="6" t="str">
        <f t="shared" si="8"/>
        <v>North</v>
      </c>
      <c r="P163" s="6" t="str">
        <f t="shared" si="9"/>
        <v>North</v>
      </c>
      <c r="Q163" s="6" t="str">
        <f t="shared" si="10"/>
        <v>North</v>
      </c>
      <c r="R163" s="6" t="str">
        <f>vlookup(M163,'City Head_Details'!$A$2:$B$5,2,0)</f>
        <v>Tarun</v>
      </c>
      <c r="S163" s="6" t="str">
        <f t="shared" ref="S163:T163" si="171">Proper(trim(G163))</f>
        <v>Production</v>
      </c>
      <c r="T163" s="6" t="str">
        <f t="shared" si="171"/>
        <v>Labour Cost</v>
      </c>
    </row>
    <row r="164">
      <c r="A164" s="23" t="s">
        <v>376</v>
      </c>
      <c r="B164" s="32" t="s">
        <v>377</v>
      </c>
      <c r="C164" s="31">
        <v>165600.0</v>
      </c>
      <c r="D164" s="6" t="str">
        <f>IFERROR(__xludf.DUMMYFUNCTION("Split(B164,""/"")"),"January")</f>
        <v>January</v>
      </c>
      <c r="E164" s="6" t="str">
        <f>IFERROR(__xludf.DUMMYFUNCTION("""COMPUTED_VALUE"""),"Gurgaon-")</f>
        <v>Gurgaon-</v>
      </c>
      <c r="F164" s="6" t="str">
        <f>IFERROR(__xludf.DUMMYFUNCTION("""COMPUTED_VALUE"""),"North")</f>
        <v>North</v>
      </c>
      <c r="G164" s="6" t="str">
        <f>IFERROR(__xludf.DUMMYFUNCTION("""COMPUTED_VALUE"""),"Production")</f>
        <v>Production</v>
      </c>
      <c r="H164" s="6" t="str">
        <f>IFERROR(__xludf.DUMMYFUNCTION("""COMPUTED_VALUE"""),"Rent")</f>
        <v>Rent</v>
      </c>
      <c r="I164" s="6" t="str">
        <f t="shared" si="2"/>
        <v>January</v>
      </c>
      <c r="J164" s="6" t="str">
        <f t="shared" si="3"/>
        <v>Gurgaon-</v>
      </c>
      <c r="K164" s="6" t="str">
        <f t="shared" si="4"/>
        <v>Gurgaon-</v>
      </c>
      <c r="L164" s="6" t="str">
        <f t="shared" si="5"/>
        <v>Gurgaon</v>
      </c>
      <c r="M164" s="6" t="str">
        <f t="shared" si="6"/>
        <v>Gurgaon</v>
      </c>
      <c r="N164" s="6" t="str">
        <f t="shared" si="7"/>
        <v>North</v>
      </c>
      <c r="O164" s="6" t="str">
        <f t="shared" si="8"/>
        <v>North</v>
      </c>
      <c r="P164" s="6" t="str">
        <f t="shared" si="9"/>
        <v>North</v>
      </c>
      <c r="Q164" s="6" t="str">
        <f t="shared" si="10"/>
        <v>North</v>
      </c>
      <c r="R164" s="6" t="str">
        <f>vlookup(M164,'City Head_Details'!$A$2:$B$5,2,0)</f>
        <v>Tarun</v>
      </c>
      <c r="S164" s="6" t="str">
        <f t="shared" ref="S164:T164" si="172">Proper(trim(G164))</f>
        <v>Production</v>
      </c>
      <c r="T164" s="6" t="str">
        <f t="shared" si="172"/>
        <v>Rent</v>
      </c>
    </row>
    <row r="165">
      <c r="A165" s="23" t="s">
        <v>378</v>
      </c>
      <c r="B165" s="32" t="s">
        <v>379</v>
      </c>
      <c r="C165" s="31">
        <v>196000.0</v>
      </c>
      <c r="D165" s="6" t="str">
        <f>IFERROR(__xludf.DUMMYFUNCTION("Split(B165,""/"")"),"January")</f>
        <v>January</v>
      </c>
      <c r="E165" s="6" t="str">
        <f>IFERROR(__xludf.DUMMYFUNCTION("""COMPUTED_VALUE"""),"Gurgaon-")</f>
        <v>Gurgaon-</v>
      </c>
      <c r="F165" s="6" t="str">
        <f>IFERROR(__xludf.DUMMYFUNCTION("""COMPUTED_VALUE"""),"North")</f>
        <v>North</v>
      </c>
      <c r="G165" s="6" t="str">
        <f>IFERROR(__xludf.DUMMYFUNCTION("""COMPUTED_VALUE"""),"Production")</f>
        <v>Production</v>
      </c>
      <c r="H165" s="6" t="str">
        <f>IFERROR(__xludf.DUMMYFUNCTION("""COMPUTED_VALUE"""),"Overhead costs")</f>
        <v>Overhead costs</v>
      </c>
      <c r="I165" s="6" t="str">
        <f t="shared" si="2"/>
        <v>January</v>
      </c>
      <c r="J165" s="6" t="str">
        <f t="shared" si="3"/>
        <v>Gurgaon-</v>
      </c>
      <c r="K165" s="6" t="str">
        <f t="shared" si="4"/>
        <v>Gurgaon-</v>
      </c>
      <c r="L165" s="6" t="str">
        <f t="shared" si="5"/>
        <v>Gurgaon</v>
      </c>
      <c r="M165" s="6" t="str">
        <f t="shared" si="6"/>
        <v>Gurgaon</v>
      </c>
      <c r="N165" s="6" t="str">
        <f t="shared" si="7"/>
        <v>North</v>
      </c>
      <c r="O165" s="6" t="str">
        <f t="shared" si="8"/>
        <v>North</v>
      </c>
      <c r="P165" s="6" t="str">
        <f t="shared" si="9"/>
        <v>North</v>
      </c>
      <c r="Q165" s="6" t="str">
        <f t="shared" si="10"/>
        <v>North</v>
      </c>
      <c r="R165" s="6" t="str">
        <f>vlookup(M165,'City Head_Details'!$A$2:$B$5,2,0)</f>
        <v>Tarun</v>
      </c>
      <c r="S165" s="6" t="str">
        <f t="shared" ref="S165:T165" si="173">Proper(trim(G165))</f>
        <v>Production</v>
      </c>
      <c r="T165" s="6" t="str">
        <f t="shared" si="173"/>
        <v>Overhead Costs</v>
      </c>
    </row>
    <row r="166">
      <c r="A166" s="23" t="s">
        <v>380</v>
      </c>
      <c r="B166" s="32" t="s">
        <v>381</v>
      </c>
      <c r="C166" s="31">
        <v>197100.0</v>
      </c>
      <c r="D166" s="6" t="str">
        <f>IFERROR(__xludf.DUMMYFUNCTION("Split(B166,""/"")"),"January")</f>
        <v>January</v>
      </c>
      <c r="E166" s="6" t="str">
        <f>IFERROR(__xludf.DUMMYFUNCTION("""COMPUTED_VALUE"""),"Gurgaon-")</f>
        <v>Gurgaon-</v>
      </c>
      <c r="F166" s="6" t="str">
        <f>IFERROR(__xludf.DUMMYFUNCTION("""COMPUTED_VALUE"""),"North")</f>
        <v>North</v>
      </c>
      <c r="G166" s="6" t="str">
        <f>IFERROR(__xludf.DUMMYFUNCTION("""COMPUTED_VALUE"""),"Production")</f>
        <v>Production</v>
      </c>
      <c r="H166" s="6" t="str">
        <f>IFERROR(__xludf.DUMMYFUNCTION("""COMPUTED_VALUE"""),"Insurance")</f>
        <v>Insurance</v>
      </c>
      <c r="I166" s="6" t="str">
        <f t="shared" si="2"/>
        <v>January</v>
      </c>
      <c r="J166" s="6" t="str">
        <f t="shared" si="3"/>
        <v>Gurgaon-</v>
      </c>
      <c r="K166" s="6" t="str">
        <f t="shared" si="4"/>
        <v>Gurgaon-</v>
      </c>
      <c r="L166" s="6" t="str">
        <f t="shared" si="5"/>
        <v>Gurgaon</v>
      </c>
      <c r="M166" s="6" t="str">
        <f t="shared" si="6"/>
        <v>Gurgaon</v>
      </c>
      <c r="N166" s="6" t="str">
        <f t="shared" si="7"/>
        <v>North</v>
      </c>
      <c r="O166" s="6" t="str">
        <f t="shared" si="8"/>
        <v>North</v>
      </c>
      <c r="P166" s="6" t="str">
        <f t="shared" si="9"/>
        <v>North</v>
      </c>
      <c r="Q166" s="6" t="str">
        <f t="shared" si="10"/>
        <v>North</v>
      </c>
      <c r="R166" s="6" t="str">
        <f>vlookup(M166,'City Head_Details'!$A$2:$B$5,2,0)</f>
        <v>Tarun</v>
      </c>
      <c r="S166" s="6" t="str">
        <f t="shared" ref="S166:T166" si="174">Proper(trim(G166))</f>
        <v>Production</v>
      </c>
      <c r="T166" s="6" t="str">
        <f t="shared" si="174"/>
        <v>Insurance</v>
      </c>
    </row>
    <row r="167">
      <c r="A167" s="23" t="s">
        <v>382</v>
      </c>
      <c r="B167" s="32" t="s">
        <v>383</v>
      </c>
      <c r="C167" s="31">
        <v>100500.0</v>
      </c>
      <c r="D167" s="6" t="str">
        <f>IFERROR(__xludf.DUMMYFUNCTION("Split(B167,""/"")"),"January")</f>
        <v>January</v>
      </c>
      <c r="E167" s="6" t="str">
        <f>IFERROR(__xludf.DUMMYFUNCTION("""COMPUTED_VALUE"""),"Gurgaon-")</f>
        <v>Gurgaon-</v>
      </c>
      <c r="F167" s="6" t="str">
        <f>IFERROR(__xludf.DUMMYFUNCTION("""COMPUTED_VALUE"""),"North")</f>
        <v>North</v>
      </c>
      <c r="G167" s="6" t="str">
        <f>IFERROR(__xludf.DUMMYFUNCTION("""COMPUTED_VALUE"""),"Materials")</f>
        <v>Materials</v>
      </c>
      <c r="H167" s="6" t="str">
        <f>IFERROR(__xludf.DUMMYFUNCTION("""COMPUTED_VALUE"""),"Material Cost")</f>
        <v>Material Cost</v>
      </c>
      <c r="I167" s="6" t="str">
        <f t="shared" si="2"/>
        <v>January</v>
      </c>
      <c r="J167" s="6" t="str">
        <f t="shared" si="3"/>
        <v>Gurgaon-</v>
      </c>
      <c r="K167" s="6" t="str">
        <f t="shared" si="4"/>
        <v>Gurgaon-</v>
      </c>
      <c r="L167" s="6" t="str">
        <f t="shared" si="5"/>
        <v>Gurgaon</v>
      </c>
      <c r="M167" s="6" t="str">
        <f t="shared" si="6"/>
        <v>Gurgaon</v>
      </c>
      <c r="N167" s="6" t="str">
        <f t="shared" si="7"/>
        <v>North</v>
      </c>
      <c r="O167" s="6" t="str">
        <f t="shared" si="8"/>
        <v>North</v>
      </c>
      <c r="P167" s="6" t="str">
        <f t="shared" si="9"/>
        <v>North</v>
      </c>
      <c r="Q167" s="6" t="str">
        <f t="shared" si="10"/>
        <v>North</v>
      </c>
      <c r="R167" s="6" t="str">
        <f>vlookup(M167,'City Head_Details'!$A$2:$B$5,2,0)</f>
        <v>Tarun</v>
      </c>
      <c r="S167" s="6" t="str">
        <f t="shared" ref="S167:T167" si="175">Proper(trim(G167))</f>
        <v>Materials</v>
      </c>
      <c r="T167" s="6" t="str">
        <f t="shared" si="175"/>
        <v>Material Cost</v>
      </c>
    </row>
    <row r="168">
      <c r="A168" s="23" t="s">
        <v>384</v>
      </c>
      <c r="B168" s="32" t="s">
        <v>385</v>
      </c>
      <c r="C168" s="31">
        <v>165300.0</v>
      </c>
      <c r="D168" s="6" t="str">
        <f>IFERROR(__xludf.DUMMYFUNCTION("Split(B168,""/"")"),"January")</f>
        <v>January</v>
      </c>
      <c r="E168" s="6" t="str">
        <f>IFERROR(__xludf.DUMMYFUNCTION("""COMPUTED_VALUE"""),"Gurgaon-")</f>
        <v>Gurgaon-</v>
      </c>
      <c r="F168" s="6" t="str">
        <f>IFERROR(__xludf.DUMMYFUNCTION("""COMPUTED_VALUE"""),"North")</f>
        <v>North</v>
      </c>
      <c r="G168" s="6" t="str">
        <f>IFERROR(__xludf.DUMMYFUNCTION("""COMPUTED_VALUE"""),"Materials")</f>
        <v>Materials</v>
      </c>
      <c r="H168" s="6" t="str">
        <f>IFERROR(__xludf.DUMMYFUNCTION("""COMPUTED_VALUE"""),"Labour Cost")</f>
        <v>Labour Cost</v>
      </c>
      <c r="I168" s="6" t="str">
        <f t="shared" si="2"/>
        <v>January</v>
      </c>
      <c r="J168" s="6" t="str">
        <f t="shared" si="3"/>
        <v>Gurgaon-</v>
      </c>
      <c r="K168" s="6" t="str">
        <f t="shared" si="4"/>
        <v>Gurgaon-</v>
      </c>
      <c r="L168" s="6" t="str">
        <f t="shared" si="5"/>
        <v>Gurgaon</v>
      </c>
      <c r="M168" s="6" t="str">
        <f t="shared" si="6"/>
        <v>Gurgaon</v>
      </c>
      <c r="N168" s="6" t="str">
        <f t="shared" si="7"/>
        <v>North</v>
      </c>
      <c r="O168" s="6" t="str">
        <f t="shared" si="8"/>
        <v>North</v>
      </c>
      <c r="P168" s="6" t="str">
        <f t="shared" si="9"/>
        <v>North</v>
      </c>
      <c r="Q168" s="6" t="str">
        <f t="shared" si="10"/>
        <v>North</v>
      </c>
      <c r="R168" s="6" t="str">
        <f>vlookup(M168,'City Head_Details'!$A$2:$B$5,2,0)</f>
        <v>Tarun</v>
      </c>
      <c r="S168" s="6" t="str">
        <f t="shared" ref="S168:T168" si="176">Proper(trim(G168))</f>
        <v>Materials</v>
      </c>
      <c r="T168" s="6" t="str">
        <f t="shared" si="176"/>
        <v>Labour Cost</v>
      </c>
    </row>
    <row r="169">
      <c r="A169" s="23" t="s">
        <v>386</v>
      </c>
      <c r="B169" s="32" t="s">
        <v>387</v>
      </c>
      <c r="C169" s="31">
        <v>132300.0</v>
      </c>
      <c r="D169" s="6" t="str">
        <f>IFERROR(__xludf.DUMMYFUNCTION("Split(B169,""/"")"),"January")</f>
        <v>January</v>
      </c>
      <c r="E169" s="6" t="str">
        <f>IFERROR(__xludf.DUMMYFUNCTION("""COMPUTED_VALUE"""),"Gurgaon-")</f>
        <v>Gurgaon-</v>
      </c>
      <c r="F169" s="6" t="str">
        <f>IFERROR(__xludf.DUMMYFUNCTION("""COMPUTED_VALUE"""),"North")</f>
        <v>North</v>
      </c>
      <c r="G169" s="6" t="str">
        <f>IFERROR(__xludf.DUMMYFUNCTION("""COMPUTED_VALUE"""),"Materials")</f>
        <v>Materials</v>
      </c>
      <c r="H169" s="6" t="str">
        <f>IFERROR(__xludf.DUMMYFUNCTION("""COMPUTED_VALUE"""),"Rent")</f>
        <v>Rent</v>
      </c>
      <c r="I169" s="6" t="str">
        <f t="shared" si="2"/>
        <v>January</v>
      </c>
      <c r="J169" s="6" t="str">
        <f t="shared" si="3"/>
        <v>Gurgaon-</v>
      </c>
      <c r="K169" s="6" t="str">
        <f t="shared" si="4"/>
        <v>Gurgaon-</v>
      </c>
      <c r="L169" s="6" t="str">
        <f t="shared" si="5"/>
        <v>Gurgaon</v>
      </c>
      <c r="M169" s="6" t="str">
        <f t="shared" si="6"/>
        <v>Gurgaon</v>
      </c>
      <c r="N169" s="6" t="str">
        <f t="shared" si="7"/>
        <v>North</v>
      </c>
      <c r="O169" s="6" t="str">
        <f t="shared" si="8"/>
        <v>North</v>
      </c>
      <c r="P169" s="6" t="str">
        <f t="shared" si="9"/>
        <v>North</v>
      </c>
      <c r="Q169" s="6" t="str">
        <f t="shared" si="10"/>
        <v>North</v>
      </c>
      <c r="R169" s="6" t="str">
        <f>vlookup(M169,'City Head_Details'!$A$2:$B$5,2,0)</f>
        <v>Tarun</v>
      </c>
      <c r="S169" s="6" t="str">
        <f t="shared" ref="S169:T169" si="177">Proper(trim(G169))</f>
        <v>Materials</v>
      </c>
      <c r="T169" s="6" t="str">
        <f t="shared" si="177"/>
        <v>Rent</v>
      </c>
    </row>
    <row r="170">
      <c r="A170" s="23" t="s">
        <v>388</v>
      </c>
      <c r="B170" s="32" t="s">
        <v>389</v>
      </c>
      <c r="C170" s="31">
        <v>174500.0</v>
      </c>
      <c r="D170" s="6" t="str">
        <f>IFERROR(__xludf.DUMMYFUNCTION("Split(B170,""/"")"),"January")</f>
        <v>January</v>
      </c>
      <c r="E170" s="6" t="str">
        <f>IFERROR(__xludf.DUMMYFUNCTION("""COMPUTED_VALUE"""),"Gurgaon-")</f>
        <v>Gurgaon-</v>
      </c>
      <c r="F170" s="6" t="str">
        <f>IFERROR(__xludf.DUMMYFUNCTION("""COMPUTED_VALUE"""),"North")</f>
        <v>North</v>
      </c>
      <c r="G170" s="6" t="str">
        <f>IFERROR(__xludf.DUMMYFUNCTION("""COMPUTED_VALUE"""),"Materials")</f>
        <v>Materials</v>
      </c>
      <c r="H170" s="6" t="str">
        <f>IFERROR(__xludf.DUMMYFUNCTION("""COMPUTED_VALUE"""),"Overhead costs")</f>
        <v>Overhead costs</v>
      </c>
      <c r="I170" s="6" t="str">
        <f t="shared" si="2"/>
        <v>January</v>
      </c>
      <c r="J170" s="6" t="str">
        <f t="shared" si="3"/>
        <v>Gurgaon-</v>
      </c>
      <c r="K170" s="6" t="str">
        <f t="shared" si="4"/>
        <v>Gurgaon-</v>
      </c>
      <c r="L170" s="6" t="str">
        <f t="shared" si="5"/>
        <v>Gurgaon</v>
      </c>
      <c r="M170" s="6" t="str">
        <f t="shared" si="6"/>
        <v>Gurgaon</v>
      </c>
      <c r="N170" s="6" t="str">
        <f t="shared" si="7"/>
        <v>North</v>
      </c>
      <c r="O170" s="6" t="str">
        <f t="shared" si="8"/>
        <v>North</v>
      </c>
      <c r="P170" s="6" t="str">
        <f t="shared" si="9"/>
        <v>North</v>
      </c>
      <c r="Q170" s="6" t="str">
        <f t="shared" si="10"/>
        <v>North</v>
      </c>
      <c r="R170" s="6" t="str">
        <f>vlookup(M170,'City Head_Details'!$A$2:$B$5,2,0)</f>
        <v>Tarun</v>
      </c>
      <c r="S170" s="6" t="str">
        <f t="shared" ref="S170:T170" si="178">Proper(trim(G170))</f>
        <v>Materials</v>
      </c>
      <c r="T170" s="6" t="str">
        <f t="shared" si="178"/>
        <v>Overhead Costs</v>
      </c>
    </row>
    <row r="171">
      <c r="A171" s="23" t="s">
        <v>390</v>
      </c>
      <c r="B171" s="32" t="s">
        <v>391</v>
      </c>
      <c r="C171" s="31">
        <v>174500.0</v>
      </c>
      <c r="D171" s="6" t="str">
        <f>IFERROR(__xludf.DUMMYFUNCTION("Split(B171,""/"")"),"January")</f>
        <v>January</v>
      </c>
      <c r="E171" s="6" t="str">
        <f>IFERROR(__xludf.DUMMYFUNCTION("""COMPUTED_VALUE"""),"Gurgaon-")</f>
        <v>Gurgaon-</v>
      </c>
      <c r="F171" s="6" t="str">
        <f>IFERROR(__xludf.DUMMYFUNCTION("""COMPUTED_VALUE"""),"North")</f>
        <v>North</v>
      </c>
      <c r="G171" s="6" t="str">
        <f>IFERROR(__xludf.DUMMYFUNCTION("""COMPUTED_VALUE"""),"Materials")</f>
        <v>Materials</v>
      </c>
      <c r="H171" s="6" t="str">
        <f>IFERROR(__xludf.DUMMYFUNCTION("""COMPUTED_VALUE"""),"Insurance")</f>
        <v>Insurance</v>
      </c>
      <c r="I171" s="6" t="str">
        <f t="shared" si="2"/>
        <v>January</v>
      </c>
      <c r="J171" s="6" t="str">
        <f t="shared" si="3"/>
        <v>Gurgaon-</v>
      </c>
      <c r="K171" s="6" t="str">
        <f t="shared" si="4"/>
        <v>Gurgaon-</v>
      </c>
      <c r="L171" s="6" t="str">
        <f t="shared" si="5"/>
        <v>Gurgaon</v>
      </c>
      <c r="M171" s="6" t="str">
        <f t="shared" si="6"/>
        <v>Gurgaon</v>
      </c>
      <c r="N171" s="6" t="str">
        <f t="shared" si="7"/>
        <v>North</v>
      </c>
      <c r="O171" s="6" t="str">
        <f t="shared" si="8"/>
        <v>North</v>
      </c>
      <c r="P171" s="6" t="str">
        <f t="shared" si="9"/>
        <v>North</v>
      </c>
      <c r="Q171" s="6" t="str">
        <f t="shared" si="10"/>
        <v>North</v>
      </c>
      <c r="R171" s="6" t="str">
        <f>vlookup(M171,'City Head_Details'!$A$2:$B$5,2,0)</f>
        <v>Tarun</v>
      </c>
      <c r="S171" s="6" t="str">
        <f t="shared" ref="S171:T171" si="179">Proper(trim(G171))</f>
        <v>Materials</v>
      </c>
      <c r="T171" s="6" t="str">
        <f t="shared" si="179"/>
        <v>Insurance</v>
      </c>
    </row>
    <row r="172">
      <c r="A172" s="23" t="s">
        <v>392</v>
      </c>
      <c r="B172" s="32" t="s">
        <v>393</v>
      </c>
      <c r="C172" s="31">
        <v>102900.0</v>
      </c>
      <c r="D172" s="6" t="str">
        <f>IFERROR(__xludf.DUMMYFUNCTION("Split(B172,""/"")"),"January")</f>
        <v>January</v>
      </c>
      <c r="E172" s="6" t="str">
        <f>IFERROR(__xludf.DUMMYFUNCTION("""COMPUTED_VALUE"""),"Gurgaon-")</f>
        <v>Gurgaon-</v>
      </c>
      <c r="F172" s="6" t="str">
        <f>IFERROR(__xludf.DUMMYFUNCTION("""COMPUTED_VALUE"""),"North&amp;")</f>
        <v>North&amp;</v>
      </c>
      <c r="G172" s="6" t="str">
        <f>IFERROR(__xludf.DUMMYFUNCTION("""COMPUTED_VALUE"""),"Maitenance")</f>
        <v>Maitenance</v>
      </c>
      <c r="H172" s="6" t="str">
        <f>IFERROR(__xludf.DUMMYFUNCTION("""COMPUTED_VALUE"""),"Material Cost")</f>
        <v>Material Cost</v>
      </c>
      <c r="I172" s="6" t="str">
        <f t="shared" si="2"/>
        <v>January</v>
      </c>
      <c r="J172" s="6" t="str">
        <f t="shared" si="3"/>
        <v>Gurgaon-</v>
      </c>
      <c r="K172" s="6" t="str">
        <f t="shared" si="4"/>
        <v>Gurgaon-</v>
      </c>
      <c r="L172" s="6" t="str">
        <f t="shared" si="5"/>
        <v>Gurgaon</v>
      </c>
      <c r="M172" s="6" t="str">
        <f t="shared" si="6"/>
        <v>Gurgaon</v>
      </c>
      <c r="N172" s="6" t="str">
        <f t="shared" si="7"/>
        <v>North&amp;</v>
      </c>
      <c r="O172" s="6" t="str">
        <f t="shared" si="8"/>
        <v>North-</v>
      </c>
      <c r="P172" s="6" t="str">
        <f t="shared" si="9"/>
        <v>North^</v>
      </c>
      <c r="Q172" s="6" t="str">
        <f t="shared" si="10"/>
        <v>North</v>
      </c>
      <c r="R172" s="6" t="str">
        <f>vlookup(M172,'City Head_Details'!$A$2:$B$5,2,0)</f>
        <v>Tarun</v>
      </c>
      <c r="S172" s="6" t="str">
        <f t="shared" ref="S172:T172" si="180">Proper(trim(G172))</f>
        <v>Maitenance</v>
      </c>
      <c r="T172" s="6" t="str">
        <f t="shared" si="180"/>
        <v>Material Cost</v>
      </c>
    </row>
    <row r="173">
      <c r="A173" s="23" t="s">
        <v>394</v>
      </c>
      <c r="B173" s="32" t="s">
        <v>395</v>
      </c>
      <c r="C173" s="31">
        <v>142300.0</v>
      </c>
      <c r="D173" s="6" t="str">
        <f>IFERROR(__xludf.DUMMYFUNCTION("Split(B173,""/"")"),"January")</f>
        <v>January</v>
      </c>
      <c r="E173" s="6" t="str">
        <f>IFERROR(__xludf.DUMMYFUNCTION("""COMPUTED_VALUE"""),"Gurgaon")</f>
        <v>Gurgaon</v>
      </c>
      <c r="F173" s="6" t="str">
        <f>IFERROR(__xludf.DUMMYFUNCTION("""COMPUTED_VALUE"""),"North&amp;")</f>
        <v>North&amp;</v>
      </c>
      <c r="G173" s="6" t="str">
        <f>IFERROR(__xludf.DUMMYFUNCTION("""COMPUTED_VALUE"""),"Maitenance")</f>
        <v>Maitenance</v>
      </c>
      <c r="H173" s="6" t="str">
        <f>IFERROR(__xludf.DUMMYFUNCTION("""COMPUTED_VALUE"""),"Labour Cost")</f>
        <v>Labour Cost</v>
      </c>
      <c r="I173" s="6" t="str">
        <f t="shared" si="2"/>
        <v>January</v>
      </c>
      <c r="J173" s="6" t="str">
        <f t="shared" si="3"/>
        <v>Gurgaon</v>
      </c>
      <c r="K173" s="6" t="str">
        <f t="shared" si="4"/>
        <v>Gurgaon</v>
      </c>
      <c r="L173" s="6" t="str">
        <f t="shared" si="5"/>
        <v>Gurgaon</v>
      </c>
      <c r="M173" s="6" t="str">
        <f t="shared" si="6"/>
        <v>Gurgaon</v>
      </c>
      <c r="N173" s="6" t="str">
        <f t="shared" si="7"/>
        <v>North&amp;</v>
      </c>
      <c r="O173" s="6" t="str">
        <f t="shared" si="8"/>
        <v>North-</v>
      </c>
      <c r="P173" s="6" t="str">
        <f t="shared" si="9"/>
        <v>North^</v>
      </c>
      <c r="Q173" s="6" t="str">
        <f t="shared" si="10"/>
        <v>North</v>
      </c>
      <c r="R173" s="6" t="str">
        <f>vlookup(M173,'City Head_Details'!$A$2:$B$5,2,0)</f>
        <v>Tarun</v>
      </c>
      <c r="S173" s="6" t="str">
        <f t="shared" ref="S173:T173" si="181">Proper(trim(G173))</f>
        <v>Maitenance</v>
      </c>
      <c r="T173" s="6" t="str">
        <f t="shared" si="181"/>
        <v>Labour Cost</v>
      </c>
    </row>
    <row r="174">
      <c r="A174" s="23" t="s">
        <v>396</v>
      </c>
      <c r="B174" s="32" t="s">
        <v>397</v>
      </c>
      <c r="C174" s="31">
        <v>189700.0</v>
      </c>
      <c r="D174" s="6" t="str">
        <f>IFERROR(__xludf.DUMMYFUNCTION("Split(B174,""/"")"),"January")</f>
        <v>January</v>
      </c>
      <c r="E174" s="6" t="str">
        <f>IFERROR(__xludf.DUMMYFUNCTION("""COMPUTED_VALUE"""),"Gurgaon")</f>
        <v>Gurgaon</v>
      </c>
      <c r="F174" s="6" t="str">
        <f>IFERROR(__xludf.DUMMYFUNCTION("""COMPUTED_VALUE"""),"North&amp;")</f>
        <v>North&amp;</v>
      </c>
      <c r="G174" s="6" t="str">
        <f>IFERROR(__xludf.DUMMYFUNCTION("""COMPUTED_VALUE"""),"Maitenance")</f>
        <v>Maitenance</v>
      </c>
      <c r="H174" s="6" t="str">
        <f>IFERROR(__xludf.DUMMYFUNCTION("""COMPUTED_VALUE"""),"Rent")</f>
        <v>Rent</v>
      </c>
      <c r="I174" s="6" t="str">
        <f t="shared" si="2"/>
        <v>January</v>
      </c>
      <c r="J174" s="6" t="str">
        <f t="shared" si="3"/>
        <v>Gurgaon</v>
      </c>
      <c r="K174" s="6" t="str">
        <f t="shared" si="4"/>
        <v>Gurgaon</v>
      </c>
      <c r="L174" s="6" t="str">
        <f t="shared" si="5"/>
        <v>Gurgaon</v>
      </c>
      <c r="M174" s="6" t="str">
        <f t="shared" si="6"/>
        <v>Gurgaon</v>
      </c>
      <c r="N174" s="6" t="str">
        <f t="shared" si="7"/>
        <v>North&amp;</v>
      </c>
      <c r="O174" s="6" t="str">
        <f t="shared" si="8"/>
        <v>North-</v>
      </c>
      <c r="P174" s="6" t="str">
        <f t="shared" si="9"/>
        <v>North^</v>
      </c>
      <c r="Q174" s="6" t="str">
        <f t="shared" si="10"/>
        <v>North</v>
      </c>
      <c r="R174" s="6" t="str">
        <f>vlookup(M174,'City Head_Details'!$A$2:$B$5,2,0)</f>
        <v>Tarun</v>
      </c>
      <c r="S174" s="6" t="str">
        <f t="shared" ref="S174:T174" si="182">Proper(trim(G174))</f>
        <v>Maitenance</v>
      </c>
      <c r="T174" s="6" t="str">
        <f t="shared" si="182"/>
        <v>Rent</v>
      </c>
    </row>
    <row r="175">
      <c r="A175" s="23" t="s">
        <v>398</v>
      </c>
      <c r="B175" s="32" t="s">
        <v>399</v>
      </c>
      <c r="C175" s="31">
        <v>154700.0</v>
      </c>
      <c r="D175" s="6" t="str">
        <f>IFERROR(__xludf.DUMMYFUNCTION("Split(B175,""/"")"),"January")</f>
        <v>January</v>
      </c>
      <c r="E175" s="6" t="str">
        <f>IFERROR(__xludf.DUMMYFUNCTION("""COMPUTED_VALUE"""),"Gurgaon")</f>
        <v>Gurgaon</v>
      </c>
      <c r="F175" s="6" t="str">
        <f>IFERROR(__xludf.DUMMYFUNCTION("""COMPUTED_VALUE"""),"North&amp;")</f>
        <v>North&amp;</v>
      </c>
      <c r="G175" s="6" t="str">
        <f>IFERROR(__xludf.DUMMYFUNCTION("""COMPUTED_VALUE"""),"Maitenance")</f>
        <v>Maitenance</v>
      </c>
      <c r="H175" s="6" t="str">
        <f>IFERROR(__xludf.DUMMYFUNCTION("""COMPUTED_VALUE"""),"Overhead costs")</f>
        <v>Overhead costs</v>
      </c>
      <c r="I175" s="6" t="str">
        <f t="shared" si="2"/>
        <v>January</v>
      </c>
      <c r="J175" s="6" t="str">
        <f t="shared" si="3"/>
        <v>Gurgaon</v>
      </c>
      <c r="K175" s="6" t="str">
        <f t="shared" si="4"/>
        <v>Gurgaon</v>
      </c>
      <c r="L175" s="6" t="str">
        <f t="shared" si="5"/>
        <v>Gurgaon</v>
      </c>
      <c r="M175" s="6" t="str">
        <f t="shared" si="6"/>
        <v>Gurgaon</v>
      </c>
      <c r="N175" s="6" t="str">
        <f t="shared" si="7"/>
        <v>North&amp;</v>
      </c>
      <c r="O175" s="6" t="str">
        <f t="shared" si="8"/>
        <v>North-</v>
      </c>
      <c r="P175" s="6" t="str">
        <f t="shared" si="9"/>
        <v>North^</v>
      </c>
      <c r="Q175" s="6" t="str">
        <f t="shared" si="10"/>
        <v>North</v>
      </c>
      <c r="R175" s="6" t="str">
        <f>vlookup(M175,'City Head_Details'!$A$2:$B$5,2,0)</f>
        <v>Tarun</v>
      </c>
      <c r="S175" s="6" t="str">
        <f t="shared" ref="S175:T175" si="183">Proper(trim(G175))</f>
        <v>Maitenance</v>
      </c>
      <c r="T175" s="6" t="str">
        <f t="shared" si="183"/>
        <v>Overhead Costs</v>
      </c>
    </row>
    <row r="176">
      <c r="A176" s="23" t="s">
        <v>400</v>
      </c>
      <c r="B176" s="32" t="s">
        <v>401</v>
      </c>
      <c r="C176" s="31">
        <v>124200.0</v>
      </c>
      <c r="D176" s="6" t="str">
        <f>IFERROR(__xludf.DUMMYFUNCTION("Split(B176,""/"")"),"January")</f>
        <v>January</v>
      </c>
      <c r="E176" s="6" t="str">
        <f>IFERROR(__xludf.DUMMYFUNCTION("""COMPUTED_VALUE"""),"Gurgaon")</f>
        <v>Gurgaon</v>
      </c>
      <c r="F176" s="6" t="str">
        <f>IFERROR(__xludf.DUMMYFUNCTION("""COMPUTED_VALUE"""),"North&amp;")</f>
        <v>North&amp;</v>
      </c>
      <c r="G176" s="6" t="str">
        <f>IFERROR(__xludf.DUMMYFUNCTION("""COMPUTED_VALUE"""),"Maitenance")</f>
        <v>Maitenance</v>
      </c>
      <c r="H176" s="6" t="str">
        <f>IFERROR(__xludf.DUMMYFUNCTION("""COMPUTED_VALUE"""),"Insurance")</f>
        <v>Insurance</v>
      </c>
      <c r="I176" s="6" t="str">
        <f t="shared" si="2"/>
        <v>January</v>
      </c>
      <c r="J176" s="6" t="str">
        <f t="shared" si="3"/>
        <v>Gurgaon</v>
      </c>
      <c r="K176" s="6" t="str">
        <f t="shared" si="4"/>
        <v>Gurgaon</v>
      </c>
      <c r="L176" s="6" t="str">
        <f t="shared" si="5"/>
        <v>Gurgaon</v>
      </c>
      <c r="M176" s="6" t="str">
        <f t="shared" si="6"/>
        <v>Gurgaon</v>
      </c>
      <c r="N176" s="6" t="str">
        <f t="shared" si="7"/>
        <v>North&amp;</v>
      </c>
      <c r="O176" s="6" t="str">
        <f t="shared" si="8"/>
        <v>North-</v>
      </c>
      <c r="P176" s="6" t="str">
        <f t="shared" si="9"/>
        <v>North^</v>
      </c>
      <c r="Q176" s="6" t="str">
        <f t="shared" si="10"/>
        <v>North</v>
      </c>
      <c r="R176" s="6" t="str">
        <f>vlookup(M176,'City Head_Details'!$A$2:$B$5,2,0)</f>
        <v>Tarun</v>
      </c>
      <c r="S176" s="6" t="str">
        <f t="shared" ref="S176:T176" si="184">Proper(trim(G176))</f>
        <v>Maitenance</v>
      </c>
      <c r="T176" s="6" t="str">
        <f t="shared" si="184"/>
        <v>Insurance</v>
      </c>
    </row>
    <row r="177">
      <c r="A177" s="23" t="s">
        <v>402</v>
      </c>
      <c r="B177" s="32" t="s">
        <v>403</v>
      </c>
      <c r="C177" s="31">
        <v>198600.0</v>
      </c>
      <c r="D177" s="6" t="str">
        <f>IFERROR(__xludf.DUMMYFUNCTION("Split(B177,""/"")"),"January")</f>
        <v>January</v>
      </c>
      <c r="E177" s="6" t="str">
        <f>IFERROR(__xludf.DUMMYFUNCTION("""COMPUTED_VALUE"""),"Gurgaon")</f>
        <v>Gurgaon</v>
      </c>
      <c r="F177" s="6" t="str">
        <f>IFERROR(__xludf.DUMMYFUNCTION("""COMPUTED_VALUE"""),"North&amp;")</f>
        <v>North&amp;</v>
      </c>
      <c r="G177" s="6" t="str">
        <f>IFERROR(__xludf.DUMMYFUNCTION("""COMPUTED_VALUE"""),"Assembly")</f>
        <v>Assembly</v>
      </c>
      <c r="H177" s="6" t="str">
        <f>IFERROR(__xludf.DUMMYFUNCTION("""COMPUTED_VALUE"""),"Material Cost")</f>
        <v>Material Cost</v>
      </c>
      <c r="I177" s="6" t="str">
        <f t="shared" si="2"/>
        <v>January</v>
      </c>
      <c r="J177" s="6" t="str">
        <f t="shared" si="3"/>
        <v>Gurgaon</v>
      </c>
      <c r="K177" s="6" t="str">
        <f t="shared" si="4"/>
        <v>Gurgaon</v>
      </c>
      <c r="L177" s="6" t="str">
        <f t="shared" si="5"/>
        <v>Gurgaon</v>
      </c>
      <c r="M177" s="6" t="str">
        <f t="shared" si="6"/>
        <v>Gurgaon</v>
      </c>
      <c r="N177" s="6" t="str">
        <f t="shared" si="7"/>
        <v>North&amp;</v>
      </c>
      <c r="O177" s="6" t="str">
        <f t="shared" si="8"/>
        <v>North-</v>
      </c>
      <c r="P177" s="6" t="str">
        <f t="shared" si="9"/>
        <v>North^</v>
      </c>
      <c r="Q177" s="6" t="str">
        <f t="shared" si="10"/>
        <v>North</v>
      </c>
      <c r="R177" s="6" t="str">
        <f>vlookup(M177,'City Head_Details'!$A$2:$B$5,2,0)</f>
        <v>Tarun</v>
      </c>
      <c r="S177" s="6" t="str">
        <f t="shared" ref="S177:T177" si="185">Proper(trim(G177))</f>
        <v>Assembly</v>
      </c>
      <c r="T177" s="6" t="str">
        <f t="shared" si="185"/>
        <v>Material Cost</v>
      </c>
    </row>
    <row r="178">
      <c r="A178" s="23" t="s">
        <v>404</v>
      </c>
      <c r="B178" s="32" t="s">
        <v>405</v>
      </c>
      <c r="C178" s="31">
        <v>139700.0</v>
      </c>
      <c r="D178" s="6" t="str">
        <f>IFERROR(__xludf.DUMMYFUNCTION("Split(B178,""/"")"),"January")</f>
        <v>January</v>
      </c>
      <c r="E178" s="6" t="str">
        <f>IFERROR(__xludf.DUMMYFUNCTION("""COMPUTED_VALUE"""),"Gurgaon")</f>
        <v>Gurgaon</v>
      </c>
      <c r="F178" s="6" t="str">
        <f>IFERROR(__xludf.DUMMYFUNCTION("""COMPUTED_VALUE"""),"North&amp;")</f>
        <v>North&amp;</v>
      </c>
      <c r="G178" s="6" t="str">
        <f>IFERROR(__xludf.DUMMYFUNCTION("""COMPUTED_VALUE"""),"Assembly")</f>
        <v>Assembly</v>
      </c>
      <c r="H178" s="6" t="str">
        <f>IFERROR(__xludf.DUMMYFUNCTION("""COMPUTED_VALUE"""),"Labour Cost")</f>
        <v>Labour Cost</v>
      </c>
      <c r="I178" s="6" t="str">
        <f t="shared" si="2"/>
        <v>January</v>
      </c>
      <c r="J178" s="6" t="str">
        <f t="shared" si="3"/>
        <v>Gurgaon</v>
      </c>
      <c r="K178" s="6" t="str">
        <f t="shared" si="4"/>
        <v>Gurgaon</v>
      </c>
      <c r="L178" s="6" t="str">
        <f t="shared" si="5"/>
        <v>Gurgaon</v>
      </c>
      <c r="M178" s="6" t="str">
        <f t="shared" si="6"/>
        <v>Gurgaon</v>
      </c>
      <c r="N178" s="6" t="str">
        <f t="shared" si="7"/>
        <v>North&amp;</v>
      </c>
      <c r="O178" s="6" t="str">
        <f t="shared" si="8"/>
        <v>North-</v>
      </c>
      <c r="P178" s="6" t="str">
        <f t="shared" si="9"/>
        <v>North^</v>
      </c>
      <c r="Q178" s="6" t="str">
        <f t="shared" si="10"/>
        <v>North</v>
      </c>
      <c r="R178" s="6" t="str">
        <f>vlookup(M178,'City Head_Details'!$A$2:$B$5,2,0)</f>
        <v>Tarun</v>
      </c>
      <c r="S178" s="6" t="str">
        <f t="shared" ref="S178:T178" si="186">Proper(trim(G178))</f>
        <v>Assembly</v>
      </c>
      <c r="T178" s="6" t="str">
        <f t="shared" si="186"/>
        <v>Labour Cost</v>
      </c>
    </row>
    <row r="179">
      <c r="A179" s="23" t="s">
        <v>406</v>
      </c>
      <c r="B179" s="32" t="s">
        <v>407</v>
      </c>
      <c r="C179" s="31">
        <v>185900.0</v>
      </c>
      <c r="D179" s="6" t="str">
        <f>IFERROR(__xludf.DUMMYFUNCTION("Split(B179,""/"")"),"January")</f>
        <v>January</v>
      </c>
      <c r="E179" s="6" t="str">
        <f>IFERROR(__xludf.DUMMYFUNCTION("""COMPUTED_VALUE"""),"Bhubaneswar")</f>
        <v>Bhubaneswar</v>
      </c>
      <c r="F179" s="6" t="str">
        <f>IFERROR(__xludf.DUMMYFUNCTION("""COMPUTED_VALUE"""),"West&amp;")</f>
        <v>West&amp;</v>
      </c>
      <c r="G179" s="6" t="str">
        <f>IFERROR(__xludf.DUMMYFUNCTION("""COMPUTED_VALUE"""),"Production")</f>
        <v>Production</v>
      </c>
      <c r="H179" s="6" t="str">
        <f>IFERROR(__xludf.DUMMYFUNCTION("""COMPUTED_VALUE"""),"Rent")</f>
        <v>Rent</v>
      </c>
      <c r="I179" s="6" t="str">
        <f t="shared" si="2"/>
        <v>January</v>
      </c>
      <c r="J179" s="6" t="str">
        <f t="shared" si="3"/>
        <v>Bhubaneswar</v>
      </c>
      <c r="K179" s="6" t="str">
        <f t="shared" si="4"/>
        <v>Bhubaneswar</v>
      </c>
      <c r="L179" s="6" t="str">
        <f t="shared" si="5"/>
        <v>Bhubaneswar</v>
      </c>
      <c r="M179" s="6" t="str">
        <f t="shared" si="6"/>
        <v>Bhubaneswar</v>
      </c>
      <c r="N179" s="6" t="str">
        <f t="shared" si="7"/>
        <v>West&amp;</v>
      </c>
      <c r="O179" s="6" t="str">
        <f t="shared" si="8"/>
        <v>West-</v>
      </c>
      <c r="P179" s="6" t="str">
        <f t="shared" si="9"/>
        <v>West^</v>
      </c>
      <c r="Q179" s="6" t="str">
        <f t="shared" si="10"/>
        <v>West</v>
      </c>
      <c r="R179" s="6" t="str">
        <f>vlookup(M179,'City Head_Details'!$A$2:$B$5,2,0)</f>
        <v>Karuna</v>
      </c>
      <c r="S179" s="6" t="str">
        <f t="shared" ref="S179:T179" si="187">Proper(trim(G179))</f>
        <v>Production</v>
      </c>
      <c r="T179" s="6" t="str">
        <f t="shared" si="187"/>
        <v>Rent</v>
      </c>
    </row>
    <row r="180">
      <c r="A180" s="23" t="s">
        <v>408</v>
      </c>
      <c r="B180" s="32" t="s">
        <v>409</v>
      </c>
      <c r="C180" s="31">
        <v>160100.0</v>
      </c>
      <c r="D180" s="6" t="str">
        <f>IFERROR(__xludf.DUMMYFUNCTION("Split(B180,""/"")"),"February")</f>
        <v>February</v>
      </c>
      <c r="E180" s="6" t="str">
        <f>IFERROR(__xludf.DUMMYFUNCTION("""COMPUTED_VALUE"""),"Bhubaneswar")</f>
        <v>Bhubaneswar</v>
      </c>
      <c r="F180" s="6" t="str">
        <f>IFERROR(__xludf.DUMMYFUNCTION("""COMPUTED_VALUE"""),"West&amp;")</f>
        <v>West&amp;</v>
      </c>
      <c r="G180" s="6" t="str">
        <f>IFERROR(__xludf.DUMMYFUNCTION("""COMPUTED_VALUE"""),"Maitenance")</f>
        <v>Maitenance</v>
      </c>
      <c r="H180" s="6" t="str">
        <f>IFERROR(__xludf.DUMMYFUNCTION("""COMPUTED_VALUE"""),"Rent")</f>
        <v>Rent</v>
      </c>
      <c r="I180" s="6" t="str">
        <f t="shared" si="2"/>
        <v>February</v>
      </c>
      <c r="J180" s="6" t="str">
        <f t="shared" si="3"/>
        <v>Bhubaneswar</v>
      </c>
      <c r="K180" s="6" t="str">
        <f t="shared" si="4"/>
        <v>Bhubaneswar</v>
      </c>
      <c r="L180" s="6" t="str">
        <f t="shared" si="5"/>
        <v>Bhubaneswar</v>
      </c>
      <c r="M180" s="6" t="str">
        <f t="shared" si="6"/>
        <v>Bhubaneswar</v>
      </c>
      <c r="N180" s="6" t="str">
        <f t="shared" si="7"/>
        <v>West&amp;</v>
      </c>
      <c r="O180" s="6" t="str">
        <f t="shared" si="8"/>
        <v>West-</v>
      </c>
      <c r="P180" s="6" t="str">
        <f t="shared" si="9"/>
        <v>West^</v>
      </c>
      <c r="Q180" s="6" t="str">
        <f t="shared" si="10"/>
        <v>West</v>
      </c>
      <c r="R180" s="6" t="str">
        <f>vlookup(M180,'City Head_Details'!$A$2:$B$5,2,0)</f>
        <v>Karuna</v>
      </c>
      <c r="S180" s="6" t="str">
        <f t="shared" ref="S180:T180" si="188">Proper(trim(G180))</f>
        <v>Maitenance</v>
      </c>
      <c r="T180" s="6" t="str">
        <f t="shared" si="188"/>
        <v>Rent</v>
      </c>
    </row>
    <row r="181">
      <c r="A181" s="23" t="s">
        <v>410</v>
      </c>
      <c r="B181" s="32" t="s">
        <v>411</v>
      </c>
      <c r="C181" s="31">
        <v>122200.0</v>
      </c>
      <c r="D181" s="6" t="str">
        <f>IFERROR(__xludf.DUMMYFUNCTION("Split(B181,""/"")"),"February")</f>
        <v>February</v>
      </c>
      <c r="E181" s="6" t="str">
        <f>IFERROR(__xludf.DUMMYFUNCTION("""COMPUTED_VALUE"""),"Gurgaon")</f>
        <v>Gurgaon</v>
      </c>
      <c r="F181" s="6" t="str">
        <f>IFERROR(__xludf.DUMMYFUNCTION("""COMPUTED_VALUE"""),"South&amp;")</f>
        <v>South&amp;</v>
      </c>
      <c r="G181" s="6" t="str">
        <f>IFERROR(__xludf.DUMMYFUNCTION("""COMPUTED_VALUE"""),"Production")</f>
        <v>Production</v>
      </c>
      <c r="H181" s="6" t="str">
        <f>IFERROR(__xludf.DUMMYFUNCTION("""COMPUTED_VALUE"""),"Labour Cost")</f>
        <v>Labour Cost</v>
      </c>
      <c r="I181" s="6" t="str">
        <f t="shared" si="2"/>
        <v>February</v>
      </c>
      <c r="J181" s="6" t="str">
        <f t="shared" si="3"/>
        <v>Gurgaon</v>
      </c>
      <c r="K181" s="6" t="str">
        <f t="shared" si="4"/>
        <v>Gurgaon</v>
      </c>
      <c r="L181" s="6" t="str">
        <f t="shared" si="5"/>
        <v>Gurgaon</v>
      </c>
      <c r="M181" s="6" t="str">
        <f t="shared" si="6"/>
        <v>Gurgaon</v>
      </c>
      <c r="N181" s="6" t="str">
        <f t="shared" si="7"/>
        <v>South&amp;</v>
      </c>
      <c r="O181" s="6" t="str">
        <f t="shared" si="8"/>
        <v>South-</v>
      </c>
      <c r="P181" s="6" t="str">
        <f t="shared" si="9"/>
        <v>South^</v>
      </c>
      <c r="Q181" s="6" t="str">
        <f t="shared" si="10"/>
        <v>South</v>
      </c>
      <c r="R181" s="6" t="str">
        <f>vlookup(M181,'City Head_Details'!$A$2:$B$5,2,0)</f>
        <v>Tarun</v>
      </c>
      <c r="S181" s="6" t="str">
        <f t="shared" ref="S181:T181" si="189">Proper(trim(G181))</f>
        <v>Production</v>
      </c>
      <c r="T181" s="6" t="str">
        <f t="shared" si="189"/>
        <v>Labour Cost</v>
      </c>
    </row>
    <row r="182">
      <c r="A182" s="23" t="s">
        <v>412</v>
      </c>
      <c r="B182" s="32" t="s">
        <v>413</v>
      </c>
      <c r="C182" s="31">
        <v>155800.0</v>
      </c>
      <c r="D182" s="6" t="str">
        <f>IFERROR(__xludf.DUMMYFUNCTION("Split(B182,""/"")"),"January")</f>
        <v>January</v>
      </c>
      <c r="E182" s="6" t="str">
        <f>IFERROR(__xludf.DUMMYFUNCTION("""COMPUTED_VALUE"""),"Gurgaon")</f>
        <v>Gurgaon</v>
      </c>
      <c r="F182" s="6" t="str">
        <f>IFERROR(__xludf.DUMMYFUNCTION("""COMPUTED_VALUE"""),"East&amp;")</f>
        <v>East&amp;</v>
      </c>
      <c r="G182" s="6" t="str">
        <f>IFERROR(__xludf.DUMMYFUNCTION("""COMPUTED_VALUE"""),"Production")</f>
        <v>Production</v>
      </c>
      <c r="H182" s="6" t="str">
        <f>IFERROR(__xludf.DUMMYFUNCTION("""COMPUTED_VALUE"""),"Material Cost")</f>
        <v>Material Cost</v>
      </c>
      <c r="I182" s="6" t="str">
        <f t="shared" si="2"/>
        <v>January</v>
      </c>
      <c r="J182" s="6" t="str">
        <f t="shared" si="3"/>
        <v>Gurgaon</v>
      </c>
      <c r="K182" s="6" t="str">
        <f t="shared" si="4"/>
        <v>Gurgaon</v>
      </c>
      <c r="L182" s="6" t="str">
        <f t="shared" si="5"/>
        <v>Gurgaon</v>
      </c>
      <c r="M182" s="6" t="str">
        <f t="shared" si="6"/>
        <v>Gurgaon</v>
      </c>
      <c r="N182" s="6" t="str">
        <f t="shared" si="7"/>
        <v>East&amp;</v>
      </c>
      <c r="O182" s="6" t="str">
        <f t="shared" si="8"/>
        <v>East-</v>
      </c>
      <c r="P182" s="6" t="str">
        <f t="shared" si="9"/>
        <v>East^</v>
      </c>
      <c r="Q182" s="6" t="str">
        <f t="shared" si="10"/>
        <v>East</v>
      </c>
      <c r="R182" s="6" t="str">
        <f>vlookup(M182,'City Head_Details'!$A$2:$B$5,2,0)</f>
        <v>Tarun</v>
      </c>
      <c r="S182" s="6" t="str">
        <f t="shared" ref="S182:T182" si="190">Proper(trim(G182))</f>
        <v>Production</v>
      </c>
      <c r="T182" s="6" t="str">
        <f t="shared" si="190"/>
        <v>Material Cost</v>
      </c>
    </row>
    <row r="183">
      <c r="A183" s="23" t="s">
        <v>414</v>
      </c>
      <c r="B183" s="32" t="s">
        <v>415</v>
      </c>
      <c r="C183" s="31">
        <v>187500.0</v>
      </c>
      <c r="D183" s="6" t="str">
        <f>IFERROR(__xludf.DUMMYFUNCTION("Split(B183,""/"")"),"March")</f>
        <v>March</v>
      </c>
      <c r="E183" s="6" t="str">
        <f>IFERROR(__xludf.DUMMYFUNCTION("""COMPUTED_VALUE"""),"Ahmedabad")</f>
        <v>Ahmedabad</v>
      </c>
      <c r="F183" s="6" t="str">
        <f>IFERROR(__xludf.DUMMYFUNCTION("""COMPUTED_VALUE"""),"West&amp;")</f>
        <v>West&amp;</v>
      </c>
      <c r="G183" s="6" t="str">
        <f>IFERROR(__xludf.DUMMYFUNCTION("""COMPUTED_VALUE"""),"Maitenance")</f>
        <v>Maitenance</v>
      </c>
      <c r="H183" s="6" t="str">
        <f>IFERROR(__xludf.DUMMYFUNCTION("""COMPUTED_VALUE"""),"Insurance")</f>
        <v>Insurance</v>
      </c>
      <c r="I183" s="6" t="str">
        <f t="shared" si="2"/>
        <v>March</v>
      </c>
      <c r="J183" s="6" t="str">
        <f t="shared" si="3"/>
        <v>Ahmedabad</v>
      </c>
      <c r="K183" s="6" t="str">
        <f t="shared" si="4"/>
        <v>Ahmedabad</v>
      </c>
      <c r="L183" s="6" t="str">
        <f t="shared" si="5"/>
        <v>Ahmedabad</v>
      </c>
      <c r="M183" s="6" t="str">
        <f t="shared" si="6"/>
        <v>Ahmedabad</v>
      </c>
      <c r="N183" s="6" t="str">
        <f t="shared" si="7"/>
        <v>West&amp;</v>
      </c>
      <c r="O183" s="6" t="str">
        <f t="shared" si="8"/>
        <v>West-</v>
      </c>
      <c r="P183" s="6" t="str">
        <f t="shared" si="9"/>
        <v>West^</v>
      </c>
      <c r="Q183" s="6" t="str">
        <f t="shared" si="10"/>
        <v>West</v>
      </c>
      <c r="R183" s="6" t="str">
        <f>vlookup(M183,'City Head_Details'!$A$2:$B$5,2,0)</f>
        <v>Varun</v>
      </c>
      <c r="S183" s="6" t="str">
        <f t="shared" ref="S183:T183" si="191">Proper(trim(G183))</f>
        <v>Maitenance</v>
      </c>
      <c r="T183" s="6" t="str">
        <f t="shared" si="191"/>
        <v>Insurance</v>
      </c>
    </row>
    <row r="184">
      <c r="A184" s="23" t="s">
        <v>416</v>
      </c>
      <c r="B184" s="32" t="s">
        <v>417</v>
      </c>
      <c r="C184" s="31">
        <v>115800.0</v>
      </c>
      <c r="D184" s="6" t="str">
        <f>IFERROR(__xludf.DUMMYFUNCTION("Split(B184,""/"")"),"February")</f>
        <v>February</v>
      </c>
      <c r="E184" s="6" t="str">
        <f>IFERROR(__xludf.DUMMYFUNCTION("""COMPUTED_VALUE"""),"Ahmedabad")</f>
        <v>Ahmedabad</v>
      </c>
      <c r="F184" s="6" t="str">
        <f>IFERROR(__xludf.DUMMYFUNCTION("""COMPUTED_VALUE"""),"South&amp;")</f>
        <v>South&amp;</v>
      </c>
      <c r="G184" s="6" t="str">
        <f>IFERROR(__xludf.DUMMYFUNCTION("""COMPUTED_VALUE"""),"Materials")</f>
        <v>Materials</v>
      </c>
      <c r="H184" s="6" t="str">
        <f>IFERROR(__xludf.DUMMYFUNCTION("""COMPUTED_VALUE"""),"Overhead costs")</f>
        <v>Overhead costs</v>
      </c>
      <c r="I184" s="6" t="str">
        <f t="shared" si="2"/>
        <v>February</v>
      </c>
      <c r="J184" s="6" t="str">
        <f t="shared" si="3"/>
        <v>Ahmedabad</v>
      </c>
      <c r="K184" s="6" t="str">
        <f t="shared" si="4"/>
        <v>Ahmedabad</v>
      </c>
      <c r="L184" s="6" t="str">
        <f t="shared" si="5"/>
        <v>Ahmedabad</v>
      </c>
      <c r="M184" s="6" t="str">
        <f t="shared" si="6"/>
        <v>Ahmedabad</v>
      </c>
      <c r="N184" s="6" t="str">
        <f t="shared" si="7"/>
        <v>South&amp;</v>
      </c>
      <c r="O184" s="6" t="str">
        <f t="shared" si="8"/>
        <v>South-</v>
      </c>
      <c r="P184" s="6" t="str">
        <f t="shared" si="9"/>
        <v>South^</v>
      </c>
      <c r="Q184" s="6" t="str">
        <f t="shared" si="10"/>
        <v>South</v>
      </c>
      <c r="R184" s="6" t="str">
        <f>vlookup(M184,'City Head_Details'!$A$2:$B$5,2,0)</f>
        <v>Varun</v>
      </c>
      <c r="S184" s="6" t="str">
        <f t="shared" ref="S184:T184" si="192">Proper(trim(G184))</f>
        <v>Materials</v>
      </c>
      <c r="T184" s="6" t="str">
        <f t="shared" si="192"/>
        <v>Overhead Costs</v>
      </c>
    </row>
    <row r="185">
      <c r="A185" s="23" t="s">
        <v>418</v>
      </c>
      <c r="B185" s="32" t="s">
        <v>419</v>
      </c>
      <c r="C185" s="31">
        <v>199100.0</v>
      </c>
      <c r="D185" s="6" t="str">
        <f>IFERROR(__xludf.DUMMYFUNCTION("Split(B185,""/"")"),"February")</f>
        <v>February</v>
      </c>
      <c r="E185" s="6" t="str">
        <f>IFERROR(__xludf.DUMMYFUNCTION("""COMPUTED_VALUE"""),"Bangalore")</f>
        <v>Bangalore</v>
      </c>
      <c r="F185" s="6" t="str">
        <f>IFERROR(__xludf.DUMMYFUNCTION("""COMPUTED_VALUE"""),"East&amp;")</f>
        <v>East&amp;</v>
      </c>
      <c r="G185" s="6" t="str">
        <f>IFERROR(__xludf.DUMMYFUNCTION("""COMPUTED_VALUE"""),"Production")</f>
        <v>Production</v>
      </c>
      <c r="H185" s="6" t="str">
        <f>IFERROR(__xludf.DUMMYFUNCTION("""COMPUTED_VALUE"""),"Labour Cost")</f>
        <v>Labour Cost</v>
      </c>
      <c r="I185" s="6" t="str">
        <f t="shared" si="2"/>
        <v>February</v>
      </c>
      <c r="J185" s="6" t="str">
        <f t="shared" si="3"/>
        <v>Bangalore</v>
      </c>
      <c r="K185" s="6" t="str">
        <f t="shared" si="4"/>
        <v>Bangalore</v>
      </c>
      <c r="L185" s="6" t="str">
        <f t="shared" si="5"/>
        <v>Bangalore</v>
      </c>
      <c r="M185" s="6" t="str">
        <f t="shared" si="6"/>
        <v>Bangalore</v>
      </c>
      <c r="N185" s="6" t="str">
        <f t="shared" si="7"/>
        <v>East&amp;</v>
      </c>
      <c r="O185" s="6" t="str">
        <f t="shared" si="8"/>
        <v>East-</v>
      </c>
      <c r="P185" s="6" t="str">
        <f t="shared" si="9"/>
        <v>East^</v>
      </c>
      <c r="Q185" s="6" t="str">
        <f t="shared" si="10"/>
        <v>East</v>
      </c>
      <c r="R185" s="6" t="str">
        <f>vlookup(M185,'City Head_Details'!$A$2:$B$5,2,0)</f>
        <v>Arun</v>
      </c>
      <c r="S185" s="6" t="str">
        <f t="shared" ref="S185:T185" si="193">Proper(trim(G185))</f>
        <v>Production</v>
      </c>
      <c r="T185" s="6" t="str">
        <f t="shared" si="193"/>
        <v>Labour Cost</v>
      </c>
    </row>
    <row r="186">
      <c r="A186" s="23" t="s">
        <v>420</v>
      </c>
      <c r="B186" s="32" t="s">
        <v>421</v>
      </c>
      <c r="C186" s="31">
        <v>191300.0</v>
      </c>
      <c r="D186" s="6" t="str">
        <f>IFERROR(__xludf.DUMMYFUNCTION("Split(B186,""/"")"),"March")</f>
        <v>March</v>
      </c>
      <c r="E186" s="6" t="str">
        <f>IFERROR(__xludf.DUMMYFUNCTION("""COMPUTED_VALUE"""),"Bhubaneswar")</f>
        <v>Bhubaneswar</v>
      </c>
      <c r="F186" s="6" t="str">
        <f>IFERROR(__xludf.DUMMYFUNCTION("""COMPUTED_VALUE"""),"South&amp;")</f>
        <v>South&amp;</v>
      </c>
      <c r="G186" s="6" t="str">
        <f>IFERROR(__xludf.DUMMYFUNCTION("""COMPUTED_VALUE"""),"Assembly")</f>
        <v>Assembly</v>
      </c>
      <c r="H186" s="6" t="str">
        <f>IFERROR(__xludf.DUMMYFUNCTION("""COMPUTED_VALUE"""),"Insurance")</f>
        <v>Insurance</v>
      </c>
      <c r="I186" s="6" t="str">
        <f t="shared" si="2"/>
        <v>March</v>
      </c>
      <c r="J186" s="6" t="str">
        <f t="shared" si="3"/>
        <v>Bhubaneswar</v>
      </c>
      <c r="K186" s="6" t="str">
        <f t="shared" si="4"/>
        <v>Bhubaneswar</v>
      </c>
      <c r="L186" s="6" t="str">
        <f t="shared" si="5"/>
        <v>Bhubaneswar</v>
      </c>
      <c r="M186" s="6" t="str">
        <f t="shared" si="6"/>
        <v>Bhubaneswar</v>
      </c>
      <c r="N186" s="6" t="str">
        <f t="shared" si="7"/>
        <v>South&amp;</v>
      </c>
      <c r="O186" s="6" t="str">
        <f t="shared" si="8"/>
        <v>South-</v>
      </c>
      <c r="P186" s="6" t="str">
        <f t="shared" si="9"/>
        <v>South^</v>
      </c>
      <c r="Q186" s="6" t="str">
        <f t="shared" si="10"/>
        <v>South</v>
      </c>
      <c r="R186" s="6" t="str">
        <f>vlookup(M186,'City Head_Details'!$A$2:$B$5,2,0)</f>
        <v>Karuna</v>
      </c>
      <c r="S186" s="6" t="str">
        <f t="shared" ref="S186:T186" si="194">Proper(trim(G186))</f>
        <v>Assembly</v>
      </c>
      <c r="T186" s="6" t="str">
        <f t="shared" si="194"/>
        <v>Insurance</v>
      </c>
    </row>
    <row r="187">
      <c r="A187" s="23" t="s">
        <v>422</v>
      </c>
      <c r="B187" s="32" t="s">
        <v>423</v>
      </c>
      <c r="C187" s="31">
        <v>119700.0</v>
      </c>
      <c r="D187" s="6" t="str">
        <f>IFERROR(__xludf.DUMMYFUNCTION("Split(B187,""/"")"),"February")</f>
        <v>February</v>
      </c>
      <c r="E187" s="6" t="str">
        <f>IFERROR(__xludf.DUMMYFUNCTION("""COMPUTED_VALUE"""),"Ahmedabad")</f>
        <v>Ahmedabad</v>
      </c>
      <c r="F187" s="6" t="str">
        <f>IFERROR(__xludf.DUMMYFUNCTION("""COMPUTED_VALUE"""),"North&amp;")</f>
        <v>North&amp;</v>
      </c>
      <c r="G187" s="6" t="str">
        <f>IFERROR(__xludf.DUMMYFUNCTION("""COMPUTED_VALUE"""),"Production")</f>
        <v>Production</v>
      </c>
      <c r="H187" s="6" t="str">
        <f>IFERROR(__xludf.DUMMYFUNCTION("""COMPUTED_VALUE"""),"Labour Cost")</f>
        <v>Labour Cost</v>
      </c>
      <c r="I187" s="6" t="str">
        <f t="shared" si="2"/>
        <v>February</v>
      </c>
      <c r="J187" s="6" t="str">
        <f t="shared" si="3"/>
        <v>Ahmedabad</v>
      </c>
      <c r="K187" s="6" t="str">
        <f t="shared" si="4"/>
        <v>Ahmedabad</v>
      </c>
      <c r="L187" s="6" t="str">
        <f t="shared" si="5"/>
        <v>Ahmedabad</v>
      </c>
      <c r="M187" s="6" t="str">
        <f t="shared" si="6"/>
        <v>Ahmedabad</v>
      </c>
      <c r="N187" s="6" t="str">
        <f t="shared" si="7"/>
        <v>North&amp;</v>
      </c>
      <c r="O187" s="6" t="str">
        <f t="shared" si="8"/>
        <v>North-</v>
      </c>
      <c r="P187" s="6" t="str">
        <f t="shared" si="9"/>
        <v>North^</v>
      </c>
      <c r="Q187" s="6" t="str">
        <f t="shared" si="10"/>
        <v>North</v>
      </c>
      <c r="R187" s="6" t="str">
        <f>vlookup(M187,'City Head_Details'!$A$2:$B$5,2,0)</f>
        <v>Varun</v>
      </c>
      <c r="S187" s="6" t="str">
        <f t="shared" ref="S187:T187" si="195">Proper(trim(G187))</f>
        <v>Production</v>
      </c>
      <c r="T187" s="6" t="str">
        <f t="shared" si="195"/>
        <v>Labour Cost</v>
      </c>
    </row>
    <row r="188">
      <c r="A188" s="23" t="s">
        <v>424</v>
      </c>
      <c r="B188" s="32" t="s">
        <v>425</v>
      </c>
      <c r="C188" s="31">
        <v>134600.0</v>
      </c>
      <c r="D188" s="6" t="str">
        <f>IFERROR(__xludf.DUMMYFUNCTION("Split(B188,""/"")"),"March")</f>
        <v>March</v>
      </c>
      <c r="E188" s="6" t="str">
        <f>IFERROR(__xludf.DUMMYFUNCTION("""COMPUTED_VALUE"""),"Gurgaon")</f>
        <v>Gurgaon</v>
      </c>
      <c r="F188" s="6" t="str">
        <f>IFERROR(__xludf.DUMMYFUNCTION("""COMPUTED_VALUE"""),"North&amp;")</f>
        <v>North&amp;</v>
      </c>
      <c r="G188" s="6" t="str">
        <f>IFERROR(__xludf.DUMMYFUNCTION("""COMPUTED_VALUE"""),"Maitenance")</f>
        <v>Maitenance</v>
      </c>
      <c r="H188" s="6" t="str">
        <f>IFERROR(__xludf.DUMMYFUNCTION("""COMPUTED_VALUE"""),"Overhead costs")</f>
        <v>Overhead costs</v>
      </c>
      <c r="I188" s="6" t="str">
        <f t="shared" si="2"/>
        <v>March</v>
      </c>
      <c r="J188" s="6" t="str">
        <f t="shared" si="3"/>
        <v>Gurgaon</v>
      </c>
      <c r="K188" s="6" t="str">
        <f t="shared" si="4"/>
        <v>Gurgaon</v>
      </c>
      <c r="L188" s="6" t="str">
        <f t="shared" si="5"/>
        <v>Gurgaon</v>
      </c>
      <c r="M188" s="6" t="str">
        <f t="shared" si="6"/>
        <v>Gurgaon</v>
      </c>
      <c r="N188" s="6" t="str">
        <f t="shared" si="7"/>
        <v>North&amp;</v>
      </c>
      <c r="O188" s="6" t="str">
        <f t="shared" si="8"/>
        <v>North-</v>
      </c>
      <c r="P188" s="6" t="str">
        <f t="shared" si="9"/>
        <v>North^</v>
      </c>
      <c r="Q188" s="6" t="str">
        <f t="shared" si="10"/>
        <v>North</v>
      </c>
      <c r="R188" s="6" t="str">
        <f>vlookup(M188,'City Head_Details'!$A$2:$B$5,2,0)</f>
        <v>Tarun</v>
      </c>
      <c r="S188" s="6" t="str">
        <f t="shared" ref="S188:T188" si="196">Proper(trim(G188))</f>
        <v>Maitenance</v>
      </c>
      <c r="T188" s="6" t="str">
        <f t="shared" si="196"/>
        <v>Overhead Costs</v>
      </c>
    </row>
    <row r="189">
      <c r="A189" s="23" t="s">
        <v>426</v>
      </c>
      <c r="B189" s="32" t="s">
        <v>427</v>
      </c>
      <c r="C189" s="31">
        <v>176700.0</v>
      </c>
      <c r="D189" s="6" t="str">
        <f>IFERROR(__xludf.DUMMYFUNCTION("Split(B189,""/"")"),"March")</f>
        <v>March</v>
      </c>
      <c r="E189" s="6" t="str">
        <f>IFERROR(__xludf.DUMMYFUNCTION("""COMPUTED_VALUE"""),"Bhubaneswar")</f>
        <v>Bhubaneswar</v>
      </c>
      <c r="F189" s="6" t="str">
        <f>IFERROR(__xludf.DUMMYFUNCTION("""COMPUTED_VALUE"""),"North&amp;")</f>
        <v>North&amp;</v>
      </c>
      <c r="G189" s="6" t="str">
        <f>IFERROR(__xludf.DUMMYFUNCTION("""COMPUTED_VALUE"""),"Assembly")</f>
        <v>Assembly</v>
      </c>
      <c r="H189" s="6" t="str">
        <f>IFERROR(__xludf.DUMMYFUNCTION("""COMPUTED_VALUE"""),"Labour Cost")</f>
        <v>Labour Cost</v>
      </c>
      <c r="I189" s="6" t="str">
        <f t="shared" si="2"/>
        <v>March</v>
      </c>
      <c r="J189" s="6" t="str">
        <f t="shared" si="3"/>
        <v>Bhubaneswar</v>
      </c>
      <c r="K189" s="6" t="str">
        <f t="shared" si="4"/>
        <v>Bhubaneswar</v>
      </c>
      <c r="L189" s="6" t="str">
        <f t="shared" si="5"/>
        <v>Bhubaneswar</v>
      </c>
      <c r="M189" s="6" t="str">
        <f t="shared" si="6"/>
        <v>Bhubaneswar</v>
      </c>
      <c r="N189" s="6" t="str">
        <f t="shared" si="7"/>
        <v>North&amp;</v>
      </c>
      <c r="O189" s="6" t="str">
        <f t="shared" si="8"/>
        <v>North-</v>
      </c>
      <c r="P189" s="6" t="str">
        <f t="shared" si="9"/>
        <v>North^</v>
      </c>
      <c r="Q189" s="6" t="str">
        <f t="shared" si="10"/>
        <v>North</v>
      </c>
      <c r="R189" s="6" t="str">
        <f>vlookup(M189,'City Head_Details'!$A$2:$B$5,2,0)</f>
        <v>Karuna</v>
      </c>
      <c r="S189" s="6" t="str">
        <f t="shared" ref="S189:T189" si="197">Proper(trim(G189))</f>
        <v>Assembly</v>
      </c>
      <c r="T189" s="6" t="str">
        <f t="shared" si="197"/>
        <v>Labour Cost</v>
      </c>
    </row>
    <row r="190">
      <c r="A190" s="23" t="s">
        <v>428</v>
      </c>
      <c r="B190" s="32" t="s">
        <v>429</v>
      </c>
      <c r="C190" s="31">
        <v>164200.0</v>
      </c>
      <c r="D190" s="6" t="str">
        <f>IFERROR(__xludf.DUMMYFUNCTION("Split(B190,""/"")"),"March")</f>
        <v>March</v>
      </c>
      <c r="E190" s="6" t="str">
        <f>IFERROR(__xludf.DUMMYFUNCTION("""COMPUTED_VALUE"""),"Bhubaneswar")</f>
        <v>Bhubaneswar</v>
      </c>
      <c r="F190" s="6" t="str">
        <f>IFERROR(__xludf.DUMMYFUNCTION("""COMPUTED_VALUE"""),"South&amp;")</f>
        <v>South&amp;</v>
      </c>
      <c r="G190" s="6" t="str">
        <f>IFERROR(__xludf.DUMMYFUNCTION("""COMPUTED_VALUE"""),"Maitenance")</f>
        <v>Maitenance</v>
      </c>
      <c r="H190" s="6" t="str">
        <f>IFERROR(__xludf.DUMMYFUNCTION("""COMPUTED_VALUE"""),"Overhead costs")</f>
        <v>Overhead costs</v>
      </c>
      <c r="I190" s="6" t="str">
        <f t="shared" si="2"/>
        <v>March</v>
      </c>
      <c r="J190" s="6" t="str">
        <f t="shared" si="3"/>
        <v>Bhubaneswar</v>
      </c>
      <c r="K190" s="6" t="str">
        <f t="shared" si="4"/>
        <v>Bhubaneswar</v>
      </c>
      <c r="L190" s="6" t="str">
        <f t="shared" si="5"/>
        <v>Bhubaneswar</v>
      </c>
      <c r="M190" s="6" t="str">
        <f t="shared" si="6"/>
        <v>Bhubaneswar</v>
      </c>
      <c r="N190" s="6" t="str">
        <f t="shared" si="7"/>
        <v>South&amp;</v>
      </c>
      <c r="O190" s="6" t="str">
        <f t="shared" si="8"/>
        <v>South-</v>
      </c>
      <c r="P190" s="6" t="str">
        <f t="shared" si="9"/>
        <v>South^</v>
      </c>
      <c r="Q190" s="6" t="str">
        <f t="shared" si="10"/>
        <v>South</v>
      </c>
      <c r="R190" s="6" t="str">
        <f>vlookup(M190,'City Head_Details'!$A$2:$B$5,2,0)</f>
        <v>Karuna</v>
      </c>
      <c r="S190" s="6" t="str">
        <f t="shared" ref="S190:T190" si="198">Proper(trim(G190))</f>
        <v>Maitenance</v>
      </c>
      <c r="T190" s="6" t="str">
        <f t="shared" si="198"/>
        <v>Overhead Costs</v>
      </c>
    </row>
    <row r="191">
      <c r="A191" s="23" t="s">
        <v>430</v>
      </c>
      <c r="B191" s="32" t="s">
        <v>431</v>
      </c>
      <c r="C191" s="31">
        <v>155100.0</v>
      </c>
      <c r="D191" s="6" t="str">
        <f>IFERROR(__xludf.DUMMYFUNCTION("Split(B191,""/"")"),"February")</f>
        <v>February</v>
      </c>
      <c r="E191" s="6" t="str">
        <f>IFERROR(__xludf.DUMMYFUNCTION("""COMPUTED_VALUE"""),"Bhubaneswar-")</f>
        <v>Bhubaneswar-</v>
      </c>
      <c r="F191" s="6" t="str">
        <f>IFERROR(__xludf.DUMMYFUNCTION("""COMPUTED_VALUE"""),"East&amp;")</f>
        <v>East&amp;</v>
      </c>
      <c r="G191" s="6" t="str">
        <f>IFERROR(__xludf.DUMMYFUNCTION("""COMPUTED_VALUE"""),"Maitenance")</f>
        <v>Maitenance</v>
      </c>
      <c r="H191" s="6" t="str">
        <f>IFERROR(__xludf.DUMMYFUNCTION("""COMPUTED_VALUE"""),"Material Cost")</f>
        <v>Material Cost</v>
      </c>
      <c r="I191" s="6" t="str">
        <f t="shared" si="2"/>
        <v>February</v>
      </c>
      <c r="J191" s="6" t="str">
        <f t="shared" si="3"/>
        <v>Bhubaneswar-</v>
      </c>
      <c r="K191" s="6" t="str">
        <f t="shared" si="4"/>
        <v>Bhubaneswar-</v>
      </c>
      <c r="L191" s="6" t="str">
        <f t="shared" si="5"/>
        <v>Bhubaneswar</v>
      </c>
      <c r="M191" s="6" t="str">
        <f t="shared" si="6"/>
        <v>Bhubaneswar</v>
      </c>
      <c r="N191" s="6" t="str">
        <f t="shared" si="7"/>
        <v>East&amp;</v>
      </c>
      <c r="O191" s="6" t="str">
        <f t="shared" si="8"/>
        <v>East-</v>
      </c>
      <c r="P191" s="6" t="str">
        <f t="shared" si="9"/>
        <v>East^</v>
      </c>
      <c r="Q191" s="6" t="str">
        <f t="shared" si="10"/>
        <v>East</v>
      </c>
      <c r="R191" s="6" t="str">
        <f>vlookup(M191,'City Head_Details'!$A$2:$B$5,2,0)</f>
        <v>Karuna</v>
      </c>
      <c r="S191" s="6" t="str">
        <f t="shared" ref="S191:T191" si="199">Proper(trim(G191))</f>
        <v>Maitenance</v>
      </c>
      <c r="T191" s="6" t="str">
        <f t="shared" si="199"/>
        <v>Material Cost</v>
      </c>
    </row>
    <row r="192">
      <c r="A192" s="23" t="s">
        <v>432</v>
      </c>
      <c r="B192" s="32" t="s">
        <v>433</v>
      </c>
      <c r="C192" s="31">
        <v>145800.0</v>
      </c>
      <c r="D192" s="6" t="str">
        <f>IFERROR(__xludf.DUMMYFUNCTION("Split(B192,""/"")"),"February")</f>
        <v>February</v>
      </c>
      <c r="E192" s="6" t="str">
        <f>IFERROR(__xludf.DUMMYFUNCTION("""COMPUTED_VALUE"""),"Ahmedabad-")</f>
        <v>Ahmedabad-</v>
      </c>
      <c r="F192" s="6" t="str">
        <f>IFERROR(__xludf.DUMMYFUNCTION("""COMPUTED_VALUE"""),"North&amp;")</f>
        <v>North&amp;</v>
      </c>
      <c r="G192" s="6" t="str">
        <f>IFERROR(__xludf.DUMMYFUNCTION("""COMPUTED_VALUE"""),"Maitenance")</f>
        <v>Maitenance</v>
      </c>
      <c r="H192" s="6" t="str">
        <f>IFERROR(__xludf.DUMMYFUNCTION("""COMPUTED_VALUE"""),"Rent")</f>
        <v>Rent</v>
      </c>
      <c r="I192" s="6" t="str">
        <f t="shared" si="2"/>
        <v>February</v>
      </c>
      <c r="J192" s="6" t="str">
        <f t="shared" si="3"/>
        <v>Ahmedabad-</v>
      </c>
      <c r="K192" s="6" t="str">
        <f t="shared" si="4"/>
        <v>Ahmedabad-</v>
      </c>
      <c r="L192" s="6" t="str">
        <f t="shared" si="5"/>
        <v>Ahmedabad</v>
      </c>
      <c r="M192" s="6" t="str">
        <f t="shared" si="6"/>
        <v>Ahmedabad</v>
      </c>
      <c r="N192" s="6" t="str">
        <f t="shared" si="7"/>
        <v>North&amp;</v>
      </c>
      <c r="O192" s="6" t="str">
        <f t="shared" si="8"/>
        <v>North-</v>
      </c>
      <c r="P192" s="6" t="str">
        <f t="shared" si="9"/>
        <v>North^</v>
      </c>
      <c r="Q192" s="6" t="str">
        <f t="shared" si="10"/>
        <v>North</v>
      </c>
      <c r="R192" s="6" t="str">
        <f>vlookup(M192,'City Head_Details'!$A$2:$B$5,2,0)</f>
        <v>Varun</v>
      </c>
      <c r="S192" s="6" t="str">
        <f t="shared" ref="S192:T192" si="200">Proper(trim(G192))</f>
        <v>Maitenance</v>
      </c>
      <c r="T192" s="6" t="str">
        <f t="shared" si="200"/>
        <v>Rent</v>
      </c>
    </row>
    <row r="193">
      <c r="A193" s="23" t="s">
        <v>434</v>
      </c>
      <c r="B193" s="32" t="s">
        <v>435</v>
      </c>
      <c r="C193" s="31">
        <v>114900.0</v>
      </c>
      <c r="D193" s="6" t="str">
        <f>IFERROR(__xludf.DUMMYFUNCTION("Split(B193,""/"")"),"February")</f>
        <v>February</v>
      </c>
      <c r="E193" s="6" t="str">
        <f>IFERROR(__xludf.DUMMYFUNCTION("""COMPUTED_VALUE"""),"Bhubaneswar-")</f>
        <v>Bhubaneswar-</v>
      </c>
      <c r="F193" s="6" t="str">
        <f>IFERROR(__xludf.DUMMYFUNCTION("""COMPUTED_VALUE"""),"East&amp;")</f>
        <v>East&amp;</v>
      </c>
      <c r="G193" s="6" t="str">
        <f>IFERROR(__xludf.DUMMYFUNCTION("""COMPUTED_VALUE"""),"Maitenance")</f>
        <v>Maitenance</v>
      </c>
      <c r="H193" s="6" t="str">
        <f>IFERROR(__xludf.DUMMYFUNCTION("""COMPUTED_VALUE"""),"Rent")</f>
        <v>Rent</v>
      </c>
      <c r="I193" s="6" t="str">
        <f t="shared" si="2"/>
        <v>February</v>
      </c>
      <c r="J193" s="6" t="str">
        <f t="shared" si="3"/>
        <v>Bhubaneswar-</v>
      </c>
      <c r="K193" s="6" t="str">
        <f t="shared" si="4"/>
        <v>Bhubaneswar-</v>
      </c>
      <c r="L193" s="6" t="str">
        <f t="shared" si="5"/>
        <v>Bhubaneswar</v>
      </c>
      <c r="M193" s="6" t="str">
        <f t="shared" si="6"/>
        <v>Bhubaneswar</v>
      </c>
      <c r="N193" s="6" t="str">
        <f t="shared" si="7"/>
        <v>East&amp;</v>
      </c>
      <c r="O193" s="6" t="str">
        <f t="shared" si="8"/>
        <v>East-</v>
      </c>
      <c r="P193" s="6" t="str">
        <f t="shared" si="9"/>
        <v>East^</v>
      </c>
      <c r="Q193" s="6" t="str">
        <f t="shared" si="10"/>
        <v>East</v>
      </c>
      <c r="R193" s="6" t="str">
        <f>vlookup(M193,'City Head_Details'!$A$2:$B$5,2,0)</f>
        <v>Karuna</v>
      </c>
      <c r="S193" s="6" t="str">
        <f t="shared" ref="S193:T193" si="201">Proper(trim(G193))</f>
        <v>Maitenance</v>
      </c>
      <c r="T193" s="6" t="str">
        <f t="shared" si="201"/>
        <v>Rent</v>
      </c>
    </row>
    <row r="194">
      <c r="A194" s="23" t="s">
        <v>436</v>
      </c>
      <c r="B194" s="32" t="s">
        <v>437</v>
      </c>
      <c r="C194" s="31">
        <v>103900.0</v>
      </c>
      <c r="D194" s="6" t="str">
        <f>IFERROR(__xludf.DUMMYFUNCTION("Split(B194,""/"")"),"February")</f>
        <v>February</v>
      </c>
      <c r="E194" s="6" t="str">
        <f>IFERROR(__xludf.DUMMYFUNCTION("""COMPUTED_VALUE"""),"Ahmedabad-")</f>
        <v>Ahmedabad-</v>
      </c>
      <c r="F194" s="6" t="str">
        <f>IFERROR(__xludf.DUMMYFUNCTION("""COMPUTED_VALUE"""),"South&amp;")</f>
        <v>South&amp;</v>
      </c>
      <c r="G194" s="6" t="str">
        <f>IFERROR(__xludf.DUMMYFUNCTION("""COMPUTED_VALUE"""),"Maitenance")</f>
        <v>Maitenance</v>
      </c>
      <c r="H194" s="6" t="str">
        <f>IFERROR(__xludf.DUMMYFUNCTION("""COMPUTED_VALUE"""),"Overhead costs")</f>
        <v>Overhead costs</v>
      </c>
      <c r="I194" s="6" t="str">
        <f t="shared" si="2"/>
        <v>February</v>
      </c>
      <c r="J194" s="6" t="str">
        <f t="shared" si="3"/>
        <v>Ahmedabad-</v>
      </c>
      <c r="K194" s="6" t="str">
        <f t="shared" si="4"/>
        <v>Ahmedabad-</v>
      </c>
      <c r="L194" s="6" t="str">
        <f t="shared" si="5"/>
        <v>Ahmedabad</v>
      </c>
      <c r="M194" s="6" t="str">
        <f t="shared" si="6"/>
        <v>Ahmedabad</v>
      </c>
      <c r="N194" s="6" t="str">
        <f t="shared" si="7"/>
        <v>South&amp;</v>
      </c>
      <c r="O194" s="6" t="str">
        <f t="shared" si="8"/>
        <v>South-</v>
      </c>
      <c r="P194" s="6" t="str">
        <f t="shared" si="9"/>
        <v>South^</v>
      </c>
      <c r="Q194" s="6" t="str">
        <f t="shared" si="10"/>
        <v>South</v>
      </c>
      <c r="R194" s="6" t="str">
        <f>vlookup(M194,'City Head_Details'!$A$2:$B$5,2,0)</f>
        <v>Varun</v>
      </c>
      <c r="S194" s="6" t="str">
        <f t="shared" ref="S194:T194" si="202">Proper(trim(G194))</f>
        <v>Maitenance</v>
      </c>
      <c r="T194" s="6" t="str">
        <f t="shared" si="202"/>
        <v>Overhead Costs</v>
      </c>
    </row>
    <row r="195">
      <c r="A195" s="23" t="s">
        <v>438</v>
      </c>
      <c r="B195" s="32" t="s">
        <v>439</v>
      </c>
      <c r="C195" s="31">
        <v>133600.0</v>
      </c>
      <c r="D195" s="6" t="str">
        <f>IFERROR(__xludf.DUMMYFUNCTION("Split(B195,""/"")"),"January")</f>
        <v>January</v>
      </c>
      <c r="E195" s="6" t="str">
        <f>IFERROR(__xludf.DUMMYFUNCTION("""COMPUTED_VALUE"""),"Bhubaneswar-")</f>
        <v>Bhubaneswar-</v>
      </c>
      <c r="F195" s="6" t="str">
        <f>IFERROR(__xludf.DUMMYFUNCTION("""COMPUTED_VALUE"""),"South&amp;")</f>
        <v>South&amp;</v>
      </c>
      <c r="G195" s="6" t="str">
        <f>IFERROR(__xludf.DUMMYFUNCTION("""COMPUTED_VALUE"""),"Production")</f>
        <v>Production</v>
      </c>
      <c r="H195" s="6" t="str">
        <f>IFERROR(__xludf.DUMMYFUNCTION("""COMPUTED_VALUE"""),"Insurance")</f>
        <v>Insurance</v>
      </c>
      <c r="I195" s="6" t="str">
        <f t="shared" si="2"/>
        <v>January</v>
      </c>
      <c r="J195" s="6" t="str">
        <f t="shared" si="3"/>
        <v>Bhubaneswar-</v>
      </c>
      <c r="K195" s="6" t="str">
        <f t="shared" si="4"/>
        <v>Bhubaneswar-</v>
      </c>
      <c r="L195" s="6" t="str">
        <f t="shared" si="5"/>
        <v>Bhubaneswar</v>
      </c>
      <c r="M195" s="6" t="str">
        <f t="shared" si="6"/>
        <v>Bhubaneswar</v>
      </c>
      <c r="N195" s="6" t="str">
        <f t="shared" si="7"/>
        <v>South&amp;</v>
      </c>
      <c r="O195" s="6" t="str">
        <f t="shared" si="8"/>
        <v>South-</v>
      </c>
      <c r="P195" s="6" t="str">
        <f t="shared" si="9"/>
        <v>South^</v>
      </c>
      <c r="Q195" s="6" t="str">
        <f t="shared" si="10"/>
        <v>South</v>
      </c>
      <c r="R195" s="6" t="str">
        <f>vlookup(M195,'City Head_Details'!$A$2:$B$5,2,0)</f>
        <v>Karuna</v>
      </c>
      <c r="S195" s="6" t="str">
        <f t="shared" ref="S195:T195" si="203">Proper(trim(G195))</f>
        <v>Production</v>
      </c>
      <c r="T195" s="6" t="str">
        <f t="shared" si="203"/>
        <v>Insurance</v>
      </c>
    </row>
    <row r="196">
      <c r="A196" s="23" t="s">
        <v>440</v>
      </c>
      <c r="B196" s="32" t="s">
        <v>441</v>
      </c>
      <c r="C196" s="31">
        <v>185500.0</v>
      </c>
      <c r="D196" s="6" t="str">
        <f>IFERROR(__xludf.DUMMYFUNCTION("Split(B196,""/"")"),"March")</f>
        <v>March</v>
      </c>
      <c r="E196" s="6" t="str">
        <f>IFERROR(__xludf.DUMMYFUNCTION("""COMPUTED_VALUE"""),"Bangalore-")</f>
        <v>Bangalore-</v>
      </c>
      <c r="F196" s="6" t="str">
        <f>IFERROR(__xludf.DUMMYFUNCTION("""COMPUTED_VALUE"""),"North&amp;")</f>
        <v>North&amp;</v>
      </c>
      <c r="G196" s="6" t="str">
        <f>IFERROR(__xludf.DUMMYFUNCTION("""COMPUTED_VALUE"""),"Materials")</f>
        <v>Materials</v>
      </c>
      <c r="H196" s="6" t="str">
        <f>IFERROR(__xludf.DUMMYFUNCTION("""COMPUTED_VALUE"""),"Material Cost")</f>
        <v>Material Cost</v>
      </c>
      <c r="I196" s="6" t="str">
        <f t="shared" si="2"/>
        <v>March</v>
      </c>
      <c r="J196" s="6" t="str">
        <f t="shared" si="3"/>
        <v>Bangalore-</v>
      </c>
      <c r="K196" s="6" t="str">
        <f t="shared" si="4"/>
        <v>Bangalore-</v>
      </c>
      <c r="L196" s="6" t="str">
        <f t="shared" si="5"/>
        <v>Bangalore</v>
      </c>
      <c r="M196" s="6" t="str">
        <f t="shared" si="6"/>
        <v>Bangalore</v>
      </c>
      <c r="N196" s="6" t="str">
        <f t="shared" si="7"/>
        <v>North&amp;</v>
      </c>
      <c r="O196" s="6" t="str">
        <f t="shared" si="8"/>
        <v>North-</v>
      </c>
      <c r="P196" s="6" t="str">
        <f t="shared" si="9"/>
        <v>North^</v>
      </c>
      <c r="Q196" s="6" t="str">
        <f t="shared" si="10"/>
        <v>North</v>
      </c>
      <c r="R196" s="6" t="str">
        <f>vlookup(M196,'City Head_Details'!$A$2:$B$5,2,0)</f>
        <v>Arun</v>
      </c>
      <c r="S196" s="6" t="str">
        <f t="shared" ref="S196:T196" si="204">Proper(trim(G196))</f>
        <v>Materials</v>
      </c>
      <c r="T196" s="6" t="str">
        <f t="shared" si="204"/>
        <v>Material Cost</v>
      </c>
    </row>
    <row r="197">
      <c r="A197" s="23" t="s">
        <v>442</v>
      </c>
      <c r="B197" s="32" t="s">
        <v>443</v>
      </c>
      <c r="C197" s="31">
        <v>126600.0</v>
      </c>
      <c r="D197" s="6" t="str">
        <f>IFERROR(__xludf.DUMMYFUNCTION("Split(B197,""/"")"),"March")</f>
        <v>March</v>
      </c>
      <c r="E197" s="6" t="str">
        <f>IFERROR(__xludf.DUMMYFUNCTION("""COMPUTED_VALUE"""),"Ahmedabad-")</f>
        <v>Ahmedabad-</v>
      </c>
      <c r="F197" s="6" t="str">
        <f>IFERROR(__xludf.DUMMYFUNCTION("""COMPUTED_VALUE"""),"East&amp;")</f>
        <v>East&amp;</v>
      </c>
      <c r="G197" s="6" t="str">
        <f>IFERROR(__xludf.DUMMYFUNCTION("""COMPUTED_VALUE"""),"Production")</f>
        <v>Production</v>
      </c>
      <c r="H197" s="6" t="str">
        <f>IFERROR(__xludf.DUMMYFUNCTION("""COMPUTED_VALUE"""),"Rent")</f>
        <v>Rent</v>
      </c>
      <c r="I197" s="6" t="str">
        <f t="shared" si="2"/>
        <v>March</v>
      </c>
      <c r="J197" s="6" t="str">
        <f t="shared" si="3"/>
        <v>Ahmedabad-</v>
      </c>
      <c r="K197" s="6" t="str">
        <f t="shared" si="4"/>
        <v>Ahmedabad-</v>
      </c>
      <c r="L197" s="6" t="str">
        <f t="shared" si="5"/>
        <v>Ahmedabad</v>
      </c>
      <c r="M197" s="6" t="str">
        <f t="shared" si="6"/>
        <v>Ahmedabad</v>
      </c>
      <c r="N197" s="6" t="str">
        <f t="shared" si="7"/>
        <v>East&amp;</v>
      </c>
      <c r="O197" s="6" t="str">
        <f t="shared" si="8"/>
        <v>East-</v>
      </c>
      <c r="P197" s="6" t="str">
        <f t="shared" si="9"/>
        <v>East^</v>
      </c>
      <c r="Q197" s="6" t="str">
        <f t="shared" si="10"/>
        <v>East</v>
      </c>
      <c r="R197" s="6" t="str">
        <f>vlookup(M197,'City Head_Details'!$A$2:$B$5,2,0)</f>
        <v>Varun</v>
      </c>
      <c r="S197" s="6" t="str">
        <f t="shared" ref="S197:T197" si="205">Proper(trim(G197))</f>
        <v>Production</v>
      </c>
      <c r="T197" s="6" t="str">
        <f t="shared" si="205"/>
        <v>Rent</v>
      </c>
    </row>
    <row r="198">
      <c r="A198" s="23" t="s">
        <v>444</v>
      </c>
      <c r="B198" s="32" t="s">
        <v>445</v>
      </c>
      <c r="C198" s="31">
        <v>199200.0</v>
      </c>
      <c r="D198" s="6" t="str">
        <f>IFERROR(__xludf.DUMMYFUNCTION("Split(B198,""/"")"),"January")</f>
        <v>January</v>
      </c>
      <c r="E198" s="6" t="str">
        <f>IFERROR(__xludf.DUMMYFUNCTION("""COMPUTED_VALUE"""),"Ahmedabad-")</f>
        <v>Ahmedabad-</v>
      </c>
      <c r="F198" s="6" t="str">
        <f>IFERROR(__xludf.DUMMYFUNCTION("""COMPUTED_VALUE"""),"East&amp;")</f>
        <v>East&amp;</v>
      </c>
      <c r="G198" s="6" t="str">
        <f>IFERROR(__xludf.DUMMYFUNCTION("""COMPUTED_VALUE"""),"Assembly")</f>
        <v>Assembly</v>
      </c>
      <c r="H198" s="6" t="str">
        <f>IFERROR(__xludf.DUMMYFUNCTION("""COMPUTED_VALUE"""),"Rent")</f>
        <v>Rent</v>
      </c>
      <c r="I198" s="6" t="str">
        <f t="shared" si="2"/>
        <v>January</v>
      </c>
      <c r="J198" s="6" t="str">
        <f t="shared" si="3"/>
        <v>Ahmedabad-</v>
      </c>
      <c r="K198" s="6" t="str">
        <f t="shared" si="4"/>
        <v>Ahmedabad-</v>
      </c>
      <c r="L198" s="6" t="str">
        <f t="shared" si="5"/>
        <v>Ahmedabad</v>
      </c>
      <c r="M198" s="6" t="str">
        <f t="shared" si="6"/>
        <v>Ahmedabad</v>
      </c>
      <c r="N198" s="6" t="str">
        <f t="shared" si="7"/>
        <v>East&amp;</v>
      </c>
      <c r="O198" s="6" t="str">
        <f t="shared" si="8"/>
        <v>East-</v>
      </c>
      <c r="P198" s="6" t="str">
        <f t="shared" si="9"/>
        <v>East^</v>
      </c>
      <c r="Q198" s="6" t="str">
        <f t="shared" si="10"/>
        <v>East</v>
      </c>
      <c r="R198" s="6" t="str">
        <f>vlookup(M198,'City Head_Details'!$A$2:$B$5,2,0)</f>
        <v>Varun</v>
      </c>
      <c r="S198" s="6" t="str">
        <f t="shared" ref="S198:T198" si="206">Proper(trim(G198))</f>
        <v>Assembly</v>
      </c>
      <c r="T198" s="6" t="str">
        <f t="shared" si="206"/>
        <v>Rent</v>
      </c>
    </row>
    <row r="199">
      <c r="A199" s="23" t="s">
        <v>446</v>
      </c>
      <c r="B199" s="32" t="s">
        <v>447</v>
      </c>
      <c r="C199" s="31">
        <v>94000.0</v>
      </c>
      <c r="D199" s="6" t="str">
        <f>IFERROR(__xludf.DUMMYFUNCTION("Split(B199,""/"")"),"January")</f>
        <v>January</v>
      </c>
      <c r="E199" s="6" t="str">
        <f>IFERROR(__xludf.DUMMYFUNCTION("""COMPUTED_VALUE"""),"Gurgaon-")</f>
        <v>Gurgaon-</v>
      </c>
      <c r="F199" s="6" t="str">
        <f>IFERROR(__xludf.DUMMYFUNCTION("""COMPUTED_VALUE"""),"West&amp;")</f>
        <v>West&amp;</v>
      </c>
      <c r="G199" s="6" t="str">
        <f>IFERROR(__xludf.DUMMYFUNCTION("""COMPUTED_VALUE"""),"Maitenance")</f>
        <v>Maitenance</v>
      </c>
      <c r="H199" s="6" t="str">
        <f>IFERROR(__xludf.DUMMYFUNCTION("""COMPUTED_VALUE"""),"Overhead costs")</f>
        <v>Overhead costs</v>
      </c>
      <c r="I199" s="6" t="str">
        <f t="shared" si="2"/>
        <v>January</v>
      </c>
      <c r="J199" s="6" t="str">
        <f t="shared" si="3"/>
        <v>Gurgaon-</v>
      </c>
      <c r="K199" s="6" t="str">
        <f t="shared" si="4"/>
        <v>Gurgaon-</v>
      </c>
      <c r="L199" s="6" t="str">
        <f t="shared" si="5"/>
        <v>Gurgaon</v>
      </c>
      <c r="M199" s="6" t="str">
        <f t="shared" si="6"/>
        <v>Gurgaon</v>
      </c>
      <c r="N199" s="6" t="str">
        <f t="shared" si="7"/>
        <v>West&amp;</v>
      </c>
      <c r="O199" s="6" t="str">
        <f t="shared" si="8"/>
        <v>West-</v>
      </c>
      <c r="P199" s="6" t="str">
        <f t="shared" si="9"/>
        <v>West^</v>
      </c>
      <c r="Q199" s="6" t="str">
        <f t="shared" si="10"/>
        <v>West</v>
      </c>
      <c r="R199" s="6" t="str">
        <f>vlookup(M199,'City Head_Details'!$A$2:$B$5,2,0)</f>
        <v>Tarun</v>
      </c>
      <c r="S199" s="6" t="str">
        <f t="shared" ref="S199:T199" si="207">Proper(trim(G199))</f>
        <v>Maitenance</v>
      </c>
      <c r="T199" s="6" t="str">
        <f t="shared" si="207"/>
        <v>Overhead Costs</v>
      </c>
    </row>
    <row r="200">
      <c r="A200" s="23" t="s">
        <v>448</v>
      </c>
      <c r="B200" s="32" t="s">
        <v>449</v>
      </c>
      <c r="C200" s="31">
        <v>189100.0</v>
      </c>
      <c r="D200" s="6" t="str">
        <f>IFERROR(__xludf.DUMMYFUNCTION("Split(B200,""/"")"),"January")</f>
        <v>January</v>
      </c>
      <c r="E200" s="6" t="str">
        <f>IFERROR(__xludf.DUMMYFUNCTION("""COMPUTED_VALUE"""),"Gurgaon-")</f>
        <v>Gurgaon-</v>
      </c>
      <c r="F200" s="6" t="str">
        <f>IFERROR(__xludf.DUMMYFUNCTION("""COMPUTED_VALUE"""),"West&amp;")</f>
        <v>West&amp;</v>
      </c>
      <c r="G200" s="6" t="str">
        <f>IFERROR(__xludf.DUMMYFUNCTION("""COMPUTED_VALUE"""),"Materials")</f>
        <v>Materials</v>
      </c>
      <c r="H200" s="6" t="str">
        <f>IFERROR(__xludf.DUMMYFUNCTION("""COMPUTED_VALUE"""),"Overhead costs")</f>
        <v>Overhead costs</v>
      </c>
      <c r="I200" s="6" t="str">
        <f t="shared" si="2"/>
        <v>January</v>
      </c>
      <c r="J200" s="6" t="str">
        <f t="shared" si="3"/>
        <v>Gurgaon-</v>
      </c>
      <c r="K200" s="6" t="str">
        <f t="shared" si="4"/>
        <v>Gurgaon-</v>
      </c>
      <c r="L200" s="6" t="str">
        <f t="shared" si="5"/>
        <v>Gurgaon</v>
      </c>
      <c r="M200" s="6" t="str">
        <f t="shared" si="6"/>
        <v>Gurgaon</v>
      </c>
      <c r="N200" s="6" t="str">
        <f t="shared" si="7"/>
        <v>West&amp;</v>
      </c>
      <c r="O200" s="6" t="str">
        <f t="shared" si="8"/>
        <v>West-</v>
      </c>
      <c r="P200" s="6" t="str">
        <f t="shared" si="9"/>
        <v>West^</v>
      </c>
      <c r="Q200" s="6" t="str">
        <f t="shared" si="10"/>
        <v>West</v>
      </c>
      <c r="R200" s="6" t="str">
        <f>vlookup(M200,'City Head_Details'!$A$2:$B$5,2,0)</f>
        <v>Tarun</v>
      </c>
      <c r="S200" s="6" t="str">
        <f t="shared" ref="S200:T200" si="208">Proper(trim(G200))</f>
        <v>Materials</v>
      </c>
      <c r="T200" s="6" t="str">
        <f t="shared" si="208"/>
        <v>Overhead Costs</v>
      </c>
    </row>
    <row r="201">
      <c r="A201" s="23" t="s">
        <v>450</v>
      </c>
      <c r="B201" s="32" t="s">
        <v>451</v>
      </c>
      <c r="C201" s="31">
        <v>184800.0</v>
      </c>
      <c r="D201" s="6" t="str">
        <f>IFERROR(__xludf.DUMMYFUNCTION("Split(B201,""/"")"),"February")</f>
        <v>February</v>
      </c>
      <c r="E201" s="6" t="str">
        <f>IFERROR(__xludf.DUMMYFUNCTION("""COMPUTED_VALUE"""),"Gurgaon-")</f>
        <v>Gurgaon-</v>
      </c>
      <c r="F201" s="6" t="str">
        <f>IFERROR(__xludf.DUMMYFUNCTION("""COMPUTED_VALUE"""),"South&amp;")</f>
        <v>South&amp;</v>
      </c>
      <c r="G201" s="6" t="str">
        <f>IFERROR(__xludf.DUMMYFUNCTION("""COMPUTED_VALUE"""),"Production")</f>
        <v>Production</v>
      </c>
      <c r="H201" s="6" t="str">
        <f>IFERROR(__xludf.DUMMYFUNCTION("""COMPUTED_VALUE"""),"Labour Cost")</f>
        <v>Labour Cost</v>
      </c>
      <c r="I201" s="6" t="str">
        <f t="shared" si="2"/>
        <v>February</v>
      </c>
      <c r="J201" s="6" t="str">
        <f t="shared" si="3"/>
        <v>Gurgaon-</v>
      </c>
      <c r="K201" s="6" t="str">
        <f t="shared" si="4"/>
        <v>Gurgaon-</v>
      </c>
      <c r="L201" s="6" t="str">
        <f t="shared" si="5"/>
        <v>Gurgaon</v>
      </c>
      <c r="M201" s="6" t="str">
        <f t="shared" si="6"/>
        <v>Gurgaon</v>
      </c>
      <c r="N201" s="6" t="str">
        <f t="shared" si="7"/>
        <v>South&amp;</v>
      </c>
      <c r="O201" s="6" t="str">
        <f t="shared" si="8"/>
        <v>South-</v>
      </c>
      <c r="P201" s="6" t="str">
        <f t="shared" si="9"/>
        <v>South^</v>
      </c>
      <c r="Q201" s="6" t="str">
        <f t="shared" si="10"/>
        <v>South</v>
      </c>
      <c r="R201" s="6" t="str">
        <f>vlookup(M201,'City Head_Details'!$A$2:$B$5,2,0)</f>
        <v>Tarun</v>
      </c>
      <c r="S201" s="6" t="str">
        <f t="shared" ref="S201:T201" si="209">Proper(trim(G201))</f>
        <v>Production</v>
      </c>
      <c r="T201" s="6" t="str">
        <f t="shared" si="209"/>
        <v>Labour Cost</v>
      </c>
    </row>
    <row r="202">
      <c r="A202" s="23" t="s">
        <v>452</v>
      </c>
      <c r="B202" s="32" t="s">
        <v>453</v>
      </c>
      <c r="C202" s="31">
        <v>141700.0</v>
      </c>
      <c r="D202" s="6" t="str">
        <f>IFERROR(__xludf.DUMMYFUNCTION("Split(B202,""/"")"),"January")</f>
        <v>January</v>
      </c>
      <c r="E202" s="6" t="str">
        <f>IFERROR(__xludf.DUMMYFUNCTION("""COMPUTED_VALUE"""),"Bhubaneswar-")</f>
        <v>Bhubaneswar-</v>
      </c>
      <c r="F202" s="6" t="str">
        <f>IFERROR(__xludf.DUMMYFUNCTION("""COMPUTED_VALUE"""),"South&amp;")</f>
        <v>South&amp;</v>
      </c>
      <c r="G202" s="6" t="str">
        <f>IFERROR(__xludf.DUMMYFUNCTION("""COMPUTED_VALUE"""),"Assembly")</f>
        <v>Assembly</v>
      </c>
      <c r="H202" s="6" t="str">
        <f>IFERROR(__xludf.DUMMYFUNCTION("""COMPUTED_VALUE"""),"Labour Cost")</f>
        <v>Labour Cost</v>
      </c>
      <c r="I202" s="6" t="str">
        <f t="shared" si="2"/>
        <v>January</v>
      </c>
      <c r="J202" s="6" t="str">
        <f t="shared" si="3"/>
        <v>Bhubaneswar-</v>
      </c>
      <c r="K202" s="6" t="str">
        <f t="shared" si="4"/>
        <v>Bhubaneswar-</v>
      </c>
      <c r="L202" s="6" t="str">
        <f t="shared" si="5"/>
        <v>Bhubaneswar</v>
      </c>
      <c r="M202" s="6" t="str">
        <f t="shared" si="6"/>
        <v>Bhubaneswar</v>
      </c>
      <c r="N202" s="6" t="str">
        <f t="shared" si="7"/>
        <v>South&amp;</v>
      </c>
      <c r="O202" s="6" t="str">
        <f t="shared" si="8"/>
        <v>South-</v>
      </c>
      <c r="P202" s="6" t="str">
        <f t="shared" si="9"/>
        <v>South^</v>
      </c>
      <c r="Q202" s="6" t="str">
        <f t="shared" si="10"/>
        <v>South</v>
      </c>
      <c r="R202" s="6" t="str">
        <f>vlookup(M202,'City Head_Details'!$A$2:$B$5,2,0)</f>
        <v>Karuna</v>
      </c>
      <c r="S202" s="6" t="str">
        <f t="shared" ref="S202:T202" si="210">Proper(trim(G202))</f>
        <v>Assembly</v>
      </c>
      <c r="T202" s="6" t="str">
        <f t="shared" si="210"/>
        <v>Labour Cost</v>
      </c>
    </row>
    <row r="203">
      <c r="A203" s="23" t="s">
        <v>454</v>
      </c>
      <c r="B203" s="32" t="s">
        <v>292</v>
      </c>
      <c r="C203" s="31">
        <v>109100.0</v>
      </c>
      <c r="D203" s="6" t="str">
        <f>IFERROR(__xludf.DUMMYFUNCTION("Split(B203,""/"")"),"January")</f>
        <v>January</v>
      </c>
      <c r="E203" s="6" t="str">
        <f>IFERROR(__xludf.DUMMYFUNCTION("""COMPUTED_VALUE"""),"Gurgaon")</f>
        <v>Gurgaon</v>
      </c>
      <c r="F203" s="6" t="str">
        <f>IFERROR(__xludf.DUMMYFUNCTION("""COMPUTED_VALUE"""),"East")</f>
        <v>East</v>
      </c>
      <c r="G203" s="6" t="str">
        <f>IFERROR(__xludf.DUMMYFUNCTION("""COMPUTED_VALUE"""),"Production")</f>
        <v>Production</v>
      </c>
      <c r="H203" s="6" t="str">
        <f>IFERROR(__xludf.DUMMYFUNCTION("""COMPUTED_VALUE"""),"Overhead costs")</f>
        <v>Overhead costs</v>
      </c>
      <c r="I203" s="6" t="str">
        <f t="shared" si="2"/>
        <v>January</v>
      </c>
      <c r="J203" s="6" t="str">
        <f t="shared" si="3"/>
        <v>Gurgaon</v>
      </c>
      <c r="K203" s="6" t="str">
        <f t="shared" si="4"/>
        <v>Gurgaon</v>
      </c>
      <c r="L203" s="6" t="str">
        <f t="shared" si="5"/>
        <v>Gurgaon</v>
      </c>
      <c r="M203" s="6" t="str">
        <f t="shared" si="6"/>
        <v>Gurgaon</v>
      </c>
      <c r="N203" s="6" t="str">
        <f t="shared" si="7"/>
        <v>East</v>
      </c>
      <c r="O203" s="6" t="str">
        <f t="shared" si="8"/>
        <v>East</v>
      </c>
      <c r="P203" s="6" t="str">
        <f t="shared" si="9"/>
        <v>East</v>
      </c>
      <c r="Q203" s="6" t="str">
        <f t="shared" si="10"/>
        <v>East</v>
      </c>
      <c r="R203" s="6" t="str">
        <f>vlookup(M203,'City Head_Details'!$A$2:$B$5,2,0)</f>
        <v>Tarun</v>
      </c>
      <c r="S203" s="6" t="str">
        <f t="shared" ref="S203:T203" si="211">Proper(trim(G203))</f>
        <v>Production</v>
      </c>
      <c r="T203" s="6" t="str">
        <f t="shared" si="211"/>
        <v>Overhead Costs</v>
      </c>
    </row>
    <row r="204">
      <c r="A204" s="23" t="s">
        <v>455</v>
      </c>
      <c r="B204" s="32" t="s">
        <v>456</v>
      </c>
      <c r="C204" s="31">
        <v>102900.0</v>
      </c>
      <c r="D204" s="6" t="str">
        <f>IFERROR(__xludf.DUMMYFUNCTION("Split(B204,""/"")"),"February")</f>
        <v>February</v>
      </c>
      <c r="E204" s="6" t="str">
        <f>IFERROR(__xludf.DUMMYFUNCTION("""COMPUTED_VALUE"""),"Bhubaneswar")</f>
        <v>Bhubaneswar</v>
      </c>
      <c r="F204" s="6" t="str">
        <f>IFERROR(__xludf.DUMMYFUNCTION("""COMPUTED_VALUE"""),"North")</f>
        <v>North</v>
      </c>
      <c r="G204" s="6" t="str">
        <f>IFERROR(__xludf.DUMMYFUNCTION("""COMPUTED_VALUE"""),"Production")</f>
        <v>Production</v>
      </c>
      <c r="H204" s="6" t="str">
        <f>IFERROR(__xludf.DUMMYFUNCTION("""COMPUTED_VALUE"""),"Labour Cost")</f>
        <v>Labour Cost</v>
      </c>
      <c r="I204" s="6" t="str">
        <f t="shared" si="2"/>
        <v>February</v>
      </c>
      <c r="J204" s="6" t="str">
        <f t="shared" si="3"/>
        <v>Bhubaneswar</v>
      </c>
      <c r="K204" s="6" t="str">
        <f t="shared" si="4"/>
        <v>Bhubaneswar</v>
      </c>
      <c r="L204" s="6" t="str">
        <f t="shared" si="5"/>
        <v>Bhubaneswar</v>
      </c>
      <c r="M204" s="6" t="str">
        <f t="shared" si="6"/>
        <v>Bhubaneswar</v>
      </c>
      <c r="N204" s="6" t="str">
        <f t="shared" si="7"/>
        <v>North</v>
      </c>
      <c r="O204" s="6" t="str">
        <f t="shared" si="8"/>
        <v>North</v>
      </c>
      <c r="P204" s="6" t="str">
        <f t="shared" si="9"/>
        <v>North</v>
      </c>
      <c r="Q204" s="6" t="str">
        <f t="shared" si="10"/>
        <v>North</v>
      </c>
      <c r="R204" s="6" t="str">
        <f>vlookup(M204,'City Head_Details'!$A$2:$B$5,2,0)</f>
        <v>Karuna</v>
      </c>
      <c r="S204" s="6" t="str">
        <f t="shared" ref="S204:T204" si="212">Proper(trim(G204))</f>
        <v>Production</v>
      </c>
      <c r="T204" s="6" t="str">
        <f t="shared" si="212"/>
        <v>Labour Cost</v>
      </c>
    </row>
    <row r="205">
      <c r="A205" s="23" t="s">
        <v>457</v>
      </c>
      <c r="B205" s="32" t="s">
        <v>458</v>
      </c>
      <c r="C205" s="31">
        <v>160200.0</v>
      </c>
      <c r="D205" s="6" t="str">
        <f>IFERROR(__xludf.DUMMYFUNCTION("Split(B205,""/"")"),"March")</f>
        <v>March</v>
      </c>
      <c r="E205" s="6" t="str">
        <f>IFERROR(__xludf.DUMMYFUNCTION("""COMPUTED_VALUE"""),"Bangalore")</f>
        <v>Bangalore</v>
      </c>
      <c r="F205" s="6" t="str">
        <f>IFERROR(__xludf.DUMMYFUNCTION("""COMPUTED_VALUE"""),"South")</f>
        <v>South</v>
      </c>
      <c r="G205" s="6" t="str">
        <f>IFERROR(__xludf.DUMMYFUNCTION("""COMPUTED_VALUE"""),"Production")</f>
        <v>Production</v>
      </c>
      <c r="H205" s="6" t="str">
        <f>IFERROR(__xludf.DUMMYFUNCTION("""COMPUTED_VALUE"""),"Labour Cost")</f>
        <v>Labour Cost</v>
      </c>
      <c r="I205" s="6" t="str">
        <f t="shared" si="2"/>
        <v>March</v>
      </c>
      <c r="J205" s="6" t="str">
        <f t="shared" si="3"/>
        <v>Bangalore</v>
      </c>
      <c r="K205" s="6" t="str">
        <f t="shared" si="4"/>
        <v>Bangalore</v>
      </c>
      <c r="L205" s="6" t="str">
        <f t="shared" si="5"/>
        <v>Bangalore</v>
      </c>
      <c r="M205" s="6" t="str">
        <f t="shared" si="6"/>
        <v>Bangalore</v>
      </c>
      <c r="N205" s="6" t="str">
        <f t="shared" si="7"/>
        <v>South</v>
      </c>
      <c r="O205" s="6" t="str">
        <f t="shared" si="8"/>
        <v>South</v>
      </c>
      <c r="P205" s="6" t="str">
        <f t="shared" si="9"/>
        <v>South</v>
      </c>
      <c r="Q205" s="6" t="str">
        <f t="shared" si="10"/>
        <v>South</v>
      </c>
      <c r="R205" s="6" t="str">
        <f>vlookup(M205,'City Head_Details'!$A$2:$B$5,2,0)</f>
        <v>Arun</v>
      </c>
      <c r="S205" s="6" t="str">
        <f t="shared" ref="S205:T205" si="213">Proper(trim(G205))</f>
        <v>Production</v>
      </c>
      <c r="T205" s="6" t="str">
        <f t="shared" si="213"/>
        <v>Labour Cost</v>
      </c>
    </row>
    <row r="206">
      <c r="A206" s="23" t="s">
        <v>459</v>
      </c>
      <c r="B206" s="32" t="s">
        <v>460</v>
      </c>
      <c r="C206" s="31">
        <v>118300.0</v>
      </c>
      <c r="D206" s="6" t="str">
        <f>IFERROR(__xludf.DUMMYFUNCTION("Split(B206,""/"")"),"January")</f>
        <v>January</v>
      </c>
      <c r="E206" s="6" t="str">
        <f>IFERROR(__xludf.DUMMYFUNCTION("""COMPUTED_VALUE"""),"Bhubaneswar")</f>
        <v>Bhubaneswar</v>
      </c>
      <c r="F206" s="6" t="str">
        <f>IFERROR(__xludf.DUMMYFUNCTION("""COMPUTED_VALUE"""),"West")</f>
        <v>West</v>
      </c>
      <c r="G206" s="6" t="str">
        <f>IFERROR(__xludf.DUMMYFUNCTION("""COMPUTED_VALUE"""),"Maitenance")</f>
        <v>Maitenance</v>
      </c>
      <c r="H206" s="6" t="str">
        <f>IFERROR(__xludf.DUMMYFUNCTION("""COMPUTED_VALUE"""),"Material Cost")</f>
        <v>Material Cost</v>
      </c>
      <c r="I206" s="6" t="str">
        <f t="shared" si="2"/>
        <v>January</v>
      </c>
      <c r="J206" s="6" t="str">
        <f t="shared" si="3"/>
        <v>Bhubaneswar</v>
      </c>
      <c r="K206" s="6" t="str">
        <f t="shared" si="4"/>
        <v>Bhubaneswar</v>
      </c>
      <c r="L206" s="6" t="str">
        <f t="shared" si="5"/>
        <v>Bhubaneswar</v>
      </c>
      <c r="M206" s="6" t="str">
        <f t="shared" si="6"/>
        <v>Bhubaneswar</v>
      </c>
      <c r="N206" s="6" t="str">
        <f t="shared" si="7"/>
        <v>West</v>
      </c>
      <c r="O206" s="6" t="str">
        <f t="shared" si="8"/>
        <v>West</v>
      </c>
      <c r="P206" s="6" t="str">
        <f t="shared" si="9"/>
        <v>West</v>
      </c>
      <c r="Q206" s="6" t="str">
        <f t="shared" si="10"/>
        <v>West</v>
      </c>
      <c r="R206" s="6" t="str">
        <f>vlookup(M206,'City Head_Details'!$A$2:$B$5,2,0)</f>
        <v>Karuna</v>
      </c>
      <c r="S206" s="6" t="str">
        <f t="shared" ref="S206:T206" si="214">Proper(trim(G206))</f>
        <v>Maitenance</v>
      </c>
      <c r="T206" s="6" t="str">
        <f t="shared" si="214"/>
        <v>Material Cost</v>
      </c>
    </row>
    <row r="207">
      <c r="A207" s="23" t="s">
        <v>461</v>
      </c>
      <c r="B207" s="32" t="s">
        <v>462</v>
      </c>
      <c r="C207" s="31">
        <v>98800.0</v>
      </c>
      <c r="D207" s="6" t="str">
        <f>IFERROR(__xludf.DUMMYFUNCTION("Split(B207,""/"")"),"March")</f>
        <v>March</v>
      </c>
      <c r="E207" s="6" t="str">
        <f>IFERROR(__xludf.DUMMYFUNCTION("""COMPUTED_VALUE"""),"Bangalore")</f>
        <v>Bangalore</v>
      </c>
      <c r="F207" s="6" t="str">
        <f>IFERROR(__xludf.DUMMYFUNCTION("""COMPUTED_VALUE"""),"South")</f>
        <v>South</v>
      </c>
      <c r="G207" s="6" t="str">
        <f>IFERROR(__xludf.DUMMYFUNCTION("""COMPUTED_VALUE"""),"Materials")</f>
        <v>Materials</v>
      </c>
      <c r="H207" s="6" t="str">
        <f>IFERROR(__xludf.DUMMYFUNCTION("""COMPUTED_VALUE"""),"Overhead costs")</f>
        <v>Overhead costs</v>
      </c>
      <c r="I207" s="6" t="str">
        <f t="shared" si="2"/>
        <v>March</v>
      </c>
      <c r="J207" s="6" t="str">
        <f t="shared" si="3"/>
        <v>Bangalore</v>
      </c>
      <c r="K207" s="6" t="str">
        <f t="shared" si="4"/>
        <v>Bangalore</v>
      </c>
      <c r="L207" s="6" t="str">
        <f t="shared" si="5"/>
        <v>Bangalore</v>
      </c>
      <c r="M207" s="6" t="str">
        <f t="shared" si="6"/>
        <v>Bangalore</v>
      </c>
      <c r="N207" s="6" t="str">
        <f t="shared" si="7"/>
        <v>South</v>
      </c>
      <c r="O207" s="6" t="str">
        <f t="shared" si="8"/>
        <v>South</v>
      </c>
      <c r="P207" s="6" t="str">
        <f t="shared" si="9"/>
        <v>South</v>
      </c>
      <c r="Q207" s="6" t="str">
        <f t="shared" si="10"/>
        <v>South</v>
      </c>
      <c r="R207" s="6" t="str">
        <f>vlookup(M207,'City Head_Details'!$A$2:$B$5,2,0)</f>
        <v>Arun</v>
      </c>
      <c r="S207" s="6" t="str">
        <f t="shared" ref="S207:T207" si="215">Proper(trim(G207))</f>
        <v>Materials</v>
      </c>
      <c r="T207" s="6" t="str">
        <f t="shared" si="215"/>
        <v>Overhead Costs</v>
      </c>
    </row>
    <row r="208">
      <c r="A208" s="23" t="s">
        <v>463</v>
      </c>
      <c r="B208" s="32" t="s">
        <v>464</v>
      </c>
      <c r="C208" s="31">
        <v>111800.0</v>
      </c>
      <c r="D208" s="6" t="str">
        <f>IFERROR(__xludf.DUMMYFUNCTION("Split(B208,""/"")"),"February")</f>
        <v>February</v>
      </c>
      <c r="E208" s="6" t="str">
        <f>IFERROR(__xludf.DUMMYFUNCTION("""COMPUTED_VALUE"""),"Bangalore")</f>
        <v>Bangalore</v>
      </c>
      <c r="F208" s="6" t="str">
        <f>IFERROR(__xludf.DUMMYFUNCTION("""COMPUTED_VALUE"""),"East")</f>
        <v>East</v>
      </c>
      <c r="G208" s="6" t="str">
        <f>IFERROR(__xludf.DUMMYFUNCTION("""COMPUTED_VALUE"""),"Maitenance")</f>
        <v>Maitenance</v>
      </c>
      <c r="H208" s="6" t="str">
        <f>IFERROR(__xludf.DUMMYFUNCTION("""COMPUTED_VALUE"""),"Overhead costs")</f>
        <v>Overhead costs</v>
      </c>
      <c r="I208" s="6" t="str">
        <f t="shared" si="2"/>
        <v>February</v>
      </c>
      <c r="J208" s="6" t="str">
        <f t="shared" si="3"/>
        <v>Bangalore</v>
      </c>
      <c r="K208" s="6" t="str">
        <f t="shared" si="4"/>
        <v>Bangalore</v>
      </c>
      <c r="L208" s="6" t="str">
        <f t="shared" si="5"/>
        <v>Bangalore</v>
      </c>
      <c r="M208" s="6" t="str">
        <f t="shared" si="6"/>
        <v>Bangalore</v>
      </c>
      <c r="N208" s="6" t="str">
        <f t="shared" si="7"/>
        <v>East</v>
      </c>
      <c r="O208" s="6" t="str">
        <f t="shared" si="8"/>
        <v>East</v>
      </c>
      <c r="P208" s="6" t="str">
        <f t="shared" si="9"/>
        <v>East</v>
      </c>
      <c r="Q208" s="6" t="str">
        <f t="shared" si="10"/>
        <v>East</v>
      </c>
      <c r="R208" s="6" t="str">
        <f>vlookup(M208,'City Head_Details'!$A$2:$B$5,2,0)</f>
        <v>Arun</v>
      </c>
      <c r="S208" s="6" t="str">
        <f t="shared" ref="S208:T208" si="216">Proper(trim(G208))</f>
        <v>Maitenance</v>
      </c>
      <c r="T208" s="6" t="str">
        <f t="shared" si="216"/>
        <v>Overhead Costs</v>
      </c>
    </row>
    <row r="209">
      <c r="A209" s="23" t="s">
        <v>465</v>
      </c>
      <c r="B209" s="32" t="s">
        <v>466</v>
      </c>
      <c r="C209" s="31">
        <v>136500.0</v>
      </c>
      <c r="D209" s="6" t="str">
        <f>IFERROR(__xludf.DUMMYFUNCTION("Split(B209,""/"")"),"March")</f>
        <v>March</v>
      </c>
      <c r="E209" s="6" t="str">
        <f>IFERROR(__xludf.DUMMYFUNCTION("""COMPUTED_VALUE"""),"Ahmedabad")</f>
        <v>Ahmedabad</v>
      </c>
      <c r="F209" s="6" t="str">
        <f>IFERROR(__xludf.DUMMYFUNCTION("""COMPUTED_VALUE"""),"South")</f>
        <v>South</v>
      </c>
      <c r="G209" s="6" t="str">
        <f>IFERROR(__xludf.DUMMYFUNCTION("""COMPUTED_VALUE"""),"Assembly")</f>
        <v>Assembly</v>
      </c>
      <c r="H209" s="6" t="str">
        <f>IFERROR(__xludf.DUMMYFUNCTION("""COMPUTED_VALUE"""),"Overhead costs")</f>
        <v>Overhead costs</v>
      </c>
      <c r="I209" s="6" t="str">
        <f t="shared" si="2"/>
        <v>March</v>
      </c>
      <c r="J209" s="6" t="str">
        <f t="shared" si="3"/>
        <v>Ahmedabad</v>
      </c>
      <c r="K209" s="6" t="str">
        <f t="shared" si="4"/>
        <v>Ahmedabad</v>
      </c>
      <c r="L209" s="6" t="str">
        <f t="shared" si="5"/>
        <v>Ahmedabad</v>
      </c>
      <c r="M209" s="6" t="str">
        <f t="shared" si="6"/>
        <v>Ahmedabad</v>
      </c>
      <c r="N209" s="6" t="str">
        <f t="shared" si="7"/>
        <v>South</v>
      </c>
      <c r="O209" s="6" t="str">
        <f t="shared" si="8"/>
        <v>South</v>
      </c>
      <c r="P209" s="6" t="str">
        <f t="shared" si="9"/>
        <v>South</v>
      </c>
      <c r="Q209" s="6" t="str">
        <f t="shared" si="10"/>
        <v>South</v>
      </c>
      <c r="R209" s="6" t="str">
        <f>vlookup(M209,'City Head_Details'!$A$2:$B$5,2,0)</f>
        <v>Varun</v>
      </c>
      <c r="S209" s="6" t="str">
        <f t="shared" ref="S209:T209" si="217">Proper(trim(G209))</f>
        <v>Assembly</v>
      </c>
      <c r="T209" s="6" t="str">
        <f t="shared" si="217"/>
        <v>Overhead Costs</v>
      </c>
    </row>
    <row r="210">
      <c r="A210" s="23" t="s">
        <v>467</v>
      </c>
      <c r="B210" s="32" t="s">
        <v>468</v>
      </c>
      <c r="C210" s="31">
        <v>111800.0</v>
      </c>
      <c r="D210" s="6" t="str">
        <f>IFERROR(__xludf.DUMMYFUNCTION("Split(B210,""/"")"),"January")</f>
        <v>January</v>
      </c>
      <c r="E210" s="6" t="str">
        <f>IFERROR(__xludf.DUMMYFUNCTION("""COMPUTED_VALUE"""),"Bangalore&amp;")</f>
        <v>Bangalore&amp;</v>
      </c>
      <c r="F210" s="6" t="str">
        <f>IFERROR(__xludf.DUMMYFUNCTION("""COMPUTED_VALUE"""),"South")</f>
        <v>South</v>
      </c>
      <c r="G210" s="6" t="str">
        <f>IFERROR(__xludf.DUMMYFUNCTION("""COMPUTED_VALUE"""),"Production")</f>
        <v>Production</v>
      </c>
      <c r="H210" s="6" t="str">
        <f>IFERROR(__xludf.DUMMYFUNCTION("""COMPUTED_VALUE"""),"Insurance")</f>
        <v>Insurance</v>
      </c>
      <c r="I210" s="6" t="str">
        <f t="shared" si="2"/>
        <v>January</v>
      </c>
      <c r="J210" s="6" t="str">
        <f t="shared" si="3"/>
        <v>Bangalore&amp;</v>
      </c>
      <c r="K210" s="6" t="str">
        <f t="shared" si="4"/>
        <v>Bangalore-</v>
      </c>
      <c r="L210" s="6" t="str">
        <f t="shared" si="5"/>
        <v>Bangalore</v>
      </c>
      <c r="M210" s="6" t="str">
        <f t="shared" si="6"/>
        <v>Bangalore</v>
      </c>
      <c r="N210" s="6" t="str">
        <f t="shared" si="7"/>
        <v>South</v>
      </c>
      <c r="O210" s="6" t="str">
        <f t="shared" si="8"/>
        <v>South</v>
      </c>
      <c r="P210" s="6" t="str">
        <f t="shared" si="9"/>
        <v>South</v>
      </c>
      <c r="Q210" s="6" t="str">
        <f t="shared" si="10"/>
        <v>South</v>
      </c>
      <c r="R210" s="6" t="str">
        <f>vlookup(M210,'City Head_Details'!$A$2:$B$5,2,0)</f>
        <v>Arun</v>
      </c>
      <c r="S210" s="6" t="str">
        <f t="shared" ref="S210:T210" si="218">Proper(trim(G210))</f>
        <v>Production</v>
      </c>
      <c r="T210" s="6" t="str">
        <f t="shared" si="218"/>
        <v>Insurance</v>
      </c>
    </row>
    <row r="211">
      <c r="A211" s="23" t="s">
        <v>469</v>
      </c>
      <c r="B211" s="32" t="s">
        <v>470</v>
      </c>
      <c r="C211" s="31">
        <v>174200.0</v>
      </c>
      <c r="D211" s="6" t="str">
        <f>IFERROR(__xludf.DUMMYFUNCTION("Split(B211,""/"")"),"February")</f>
        <v>February</v>
      </c>
      <c r="E211" s="6" t="str">
        <f>IFERROR(__xludf.DUMMYFUNCTION("""COMPUTED_VALUE"""),"Bhubaneswar&amp;")</f>
        <v>Bhubaneswar&amp;</v>
      </c>
      <c r="F211" s="6" t="str">
        <f>IFERROR(__xludf.DUMMYFUNCTION("""COMPUTED_VALUE"""),"East")</f>
        <v>East</v>
      </c>
      <c r="G211" s="6" t="str">
        <f>IFERROR(__xludf.DUMMYFUNCTION("""COMPUTED_VALUE"""),"Production")</f>
        <v>Production</v>
      </c>
      <c r="H211" s="6" t="str">
        <f>IFERROR(__xludf.DUMMYFUNCTION("""COMPUTED_VALUE"""),"Insurance")</f>
        <v>Insurance</v>
      </c>
      <c r="I211" s="6" t="str">
        <f t="shared" si="2"/>
        <v>February</v>
      </c>
      <c r="J211" s="6" t="str">
        <f t="shared" si="3"/>
        <v>Bhubaneswar&amp;</v>
      </c>
      <c r="K211" s="6" t="str">
        <f t="shared" si="4"/>
        <v>Bhubaneswar-</v>
      </c>
      <c r="L211" s="6" t="str">
        <f t="shared" si="5"/>
        <v>Bhubaneswar</v>
      </c>
      <c r="M211" s="6" t="str">
        <f t="shared" si="6"/>
        <v>Bhubaneswar</v>
      </c>
      <c r="N211" s="6" t="str">
        <f t="shared" si="7"/>
        <v>East</v>
      </c>
      <c r="O211" s="6" t="str">
        <f t="shared" si="8"/>
        <v>East</v>
      </c>
      <c r="P211" s="6" t="str">
        <f t="shared" si="9"/>
        <v>East</v>
      </c>
      <c r="Q211" s="6" t="str">
        <f t="shared" si="10"/>
        <v>East</v>
      </c>
      <c r="R211" s="6" t="str">
        <f>vlookup(M211,'City Head_Details'!$A$2:$B$5,2,0)</f>
        <v>Karuna</v>
      </c>
      <c r="S211" s="6" t="str">
        <f t="shared" ref="S211:T211" si="219">Proper(trim(G211))</f>
        <v>Production</v>
      </c>
      <c r="T211" s="6" t="str">
        <f t="shared" si="219"/>
        <v>Insurance</v>
      </c>
    </row>
    <row r="212">
      <c r="A212" s="23" t="s">
        <v>471</v>
      </c>
      <c r="B212" s="32" t="s">
        <v>472</v>
      </c>
      <c r="C212" s="31">
        <v>155600.0</v>
      </c>
      <c r="D212" s="6" t="str">
        <f>IFERROR(__xludf.DUMMYFUNCTION("Split(B212,""/"")"),"February")</f>
        <v>February</v>
      </c>
      <c r="E212" s="6" t="str">
        <f>IFERROR(__xludf.DUMMYFUNCTION("""COMPUTED_VALUE"""),"Bangalore")</f>
        <v>Bangalore</v>
      </c>
      <c r="F212" s="6" t="str">
        <f>IFERROR(__xludf.DUMMYFUNCTION("""COMPUTED_VALUE"""),"East")</f>
        <v>East</v>
      </c>
      <c r="G212" s="6" t="str">
        <f>IFERROR(__xludf.DUMMYFUNCTION("""COMPUTED_VALUE"""),"Assembly")</f>
        <v>Assembly</v>
      </c>
      <c r="H212" s="6" t="str">
        <f>IFERROR(__xludf.DUMMYFUNCTION("""COMPUTED_VALUE"""),"Insurance")</f>
        <v>Insurance</v>
      </c>
      <c r="I212" s="6" t="str">
        <f t="shared" si="2"/>
        <v>February</v>
      </c>
      <c r="J212" s="6" t="str">
        <f t="shared" si="3"/>
        <v>Bangalore</v>
      </c>
      <c r="K212" s="6" t="str">
        <f t="shared" si="4"/>
        <v>Bangalore</v>
      </c>
      <c r="L212" s="6" t="str">
        <f t="shared" si="5"/>
        <v>Bangalore</v>
      </c>
      <c r="M212" s="6" t="str">
        <f t="shared" si="6"/>
        <v>Bangalore</v>
      </c>
      <c r="N212" s="6" t="str">
        <f t="shared" si="7"/>
        <v>East</v>
      </c>
      <c r="O212" s="6" t="str">
        <f t="shared" si="8"/>
        <v>East</v>
      </c>
      <c r="P212" s="6" t="str">
        <f t="shared" si="9"/>
        <v>East</v>
      </c>
      <c r="Q212" s="6" t="str">
        <f t="shared" si="10"/>
        <v>East</v>
      </c>
      <c r="R212" s="6" t="str">
        <f>vlookup(M212,'City Head_Details'!$A$2:$B$5,2,0)</f>
        <v>Arun</v>
      </c>
      <c r="S212" s="6" t="str">
        <f t="shared" ref="S212:T212" si="220">Proper(trim(G212))</f>
        <v>Assembly</v>
      </c>
      <c r="T212" s="6" t="str">
        <f t="shared" si="220"/>
        <v>Insurance</v>
      </c>
    </row>
    <row r="213">
      <c r="A213" s="23" t="s">
        <v>473</v>
      </c>
      <c r="B213" s="32" t="s">
        <v>474</v>
      </c>
      <c r="C213" s="31">
        <v>183800.0</v>
      </c>
      <c r="D213" s="6" t="str">
        <f>IFERROR(__xludf.DUMMYFUNCTION("Split(B213,""/"")"),"February")</f>
        <v>February</v>
      </c>
      <c r="E213" s="6" t="str">
        <f>IFERROR(__xludf.DUMMYFUNCTION("""COMPUTED_VALUE"""),"Bhubaneswar")</f>
        <v>Bhubaneswar</v>
      </c>
      <c r="F213" s="6" t="str">
        <f>IFERROR(__xludf.DUMMYFUNCTION("""COMPUTED_VALUE"""),"East")</f>
        <v>East</v>
      </c>
      <c r="G213" s="6" t="str">
        <f>IFERROR(__xludf.DUMMYFUNCTION("""COMPUTED_VALUE"""),"Maitenance")</f>
        <v>Maitenance</v>
      </c>
      <c r="H213" s="6" t="str">
        <f>IFERROR(__xludf.DUMMYFUNCTION("""COMPUTED_VALUE"""),"Material Cost")</f>
        <v>Material Cost</v>
      </c>
      <c r="I213" s="6" t="str">
        <f t="shared" si="2"/>
        <v>February</v>
      </c>
      <c r="J213" s="6" t="str">
        <f t="shared" si="3"/>
        <v>Bhubaneswar</v>
      </c>
      <c r="K213" s="6" t="str">
        <f t="shared" si="4"/>
        <v>Bhubaneswar</v>
      </c>
      <c r="L213" s="6" t="str">
        <f t="shared" si="5"/>
        <v>Bhubaneswar</v>
      </c>
      <c r="M213" s="6" t="str">
        <f t="shared" si="6"/>
        <v>Bhubaneswar</v>
      </c>
      <c r="N213" s="6" t="str">
        <f t="shared" si="7"/>
        <v>East</v>
      </c>
      <c r="O213" s="6" t="str">
        <f t="shared" si="8"/>
        <v>East</v>
      </c>
      <c r="P213" s="6" t="str">
        <f t="shared" si="9"/>
        <v>East</v>
      </c>
      <c r="Q213" s="6" t="str">
        <f t="shared" si="10"/>
        <v>East</v>
      </c>
      <c r="R213" s="6" t="str">
        <f>vlookup(M213,'City Head_Details'!$A$2:$B$5,2,0)</f>
        <v>Karuna</v>
      </c>
      <c r="S213" s="6" t="str">
        <f t="shared" ref="S213:T213" si="221">Proper(trim(G213))</f>
        <v>Maitenance</v>
      </c>
      <c r="T213" s="6" t="str">
        <f t="shared" si="221"/>
        <v>Material Cost</v>
      </c>
    </row>
    <row r="214">
      <c r="A214" s="23" t="s">
        <v>475</v>
      </c>
      <c r="B214" s="32" t="s">
        <v>476</v>
      </c>
      <c r="C214" s="31">
        <v>185900.0</v>
      </c>
      <c r="D214" s="6" t="str">
        <f>IFERROR(__xludf.DUMMYFUNCTION("Split(B214,""/"")"),"March")</f>
        <v>March</v>
      </c>
      <c r="E214" s="6" t="str">
        <f>IFERROR(__xludf.DUMMYFUNCTION("""COMPUTED_VALUE"""),"Bangalore")</f>
        <v>Bangalore</v>
      </c>
      <c r="F214" s="6" t="str">
        <f>IFERROR(__xludf.DUMMYFUNCTION("""COMPUTED_VALUE"""),"East")</f>
        <v>East</v>
      </c>
      <c r="G214" s="6" t="str">
        <f>IFERROR(__xludf.DUMMYFUNCTION("""COMPUTED_VALUE"""),"Materials")</f>
        <v>Materials</v>
      </c>
      <c r="H214" s="6" t="str">
        <f>IFERROR(__xludf.DUMMYFUNCTION("""COMPUTED_VALUE"""),"Material Cost")</f>
        <v>Material Cost</v>
      </c>
      <c r="I214" s="6" t="str">
        <f t="shared" si="2"/>
        <v>March</v>
      </c>
      <c r="J214" s="6" t="str">
        <f t="shared" si="3"/>
        <v>Bangalore</v>
      </c>
      <c r="K214" s="6" t="str">
        <f t="shared" si="4"/>
        <v>Bangalore</v>
      </c>
      <c r="L214" s="6" t="str">
        <f t="shared" si="5"/>
        <v>Bangalore</v>
      </c>
      <c r="M214" s="6" t="str">
        <f t="shared" si="6"/>
        <v>Bangalore</v>
      </c>
      <c r="N214" s="6" t="str">
        <f t="shared" si="7"/>
        <v>East</v>
      </c>
      <c r="O214" s="6" t="str">
        <f t="shared" si="8"/>
        <v>East</v>
      </c>
      <c r="P214" s="6" t="str">
        <f t="shared" si="9"/>
        <v>East</v>
      </c>
      <c r="Q214" s="6" t="str">
        <f t="shared" si="10"/>
        <v>East</v>
      </c>
      <c r="R214" s="6" t="str">
        <f>vlookup(M214,'City Head_Details'!$A$2:$B$5,2,0)</f>
        <v>Arun</v>
      </c>
      <c r="S214" s="6" t="str">
        <f t="shared" ref="S214:T214" si="222">Proper(trim(G214))</f>
        <v>Materials</v>
      </c>
      <c r="T214" s="6" t="str">
        <f t="shared" si="222"/>
        <v>Material Cost</v>
      </c>
    </row>
    <row r="215">
      <c r="A215" s="23" t="s">
        <v>477</v>
      </c>
      <c r="B215" s="32" t="s">
        <v>478</v>
      </c>
      <c r="C215" s="31">
        <v>150000.0</v>
      </c>
      <c r="D215" s="6" t="str">
        <f>IFERROR(__xludf.DUMMYFUNCTION("Split(B215,""/"")"),"February")</f>
        <v>February</v>
      </c>
      <c r="E215" s="6" t="str">
        <f>IFERROR(__xludf.DUMMYFUNCTION("""COMPUTED_VALUE"""),"Ahmedabad")</f>
        <v>Ahmedabad</v>
      </c>
      <c r="F215" s="6" t="str">
        <f>IFERROR(__xludf.DUMMYFUNCTION("""COMPUTED_VALUE"""),"East")</f>
        <v>East</v>
      </c>
      <c r="G215" s="6" t="str">
        <f>IFERROR(__xludf.DUMMYFUNCTION("""COMPUTED_VALUE"""),"Materials")</f>
        <v>Materials</v>
      </c>
      <c r="H215" s="6" t="str">
        <f>IFERROR(__xludf.DUMMYFUNCTION("""COMPUTED_VALUE"""),"Labour Cost")</f>
        <v>Labour Cost</v>
      </c>
      <c r="I215" s="6" t="str">
        <f t="shared" si="2"/>
        <v>February</v>
      </c>
      <c r="J215" s="6" t="str">
        <f t="shared" si="3"/>
        <v>Ahmedabad</v>
      </c>
      <c r="K215" s="6" t="str">
        <f t="shared" si="4"/>
        <v>Ahmedabad</v>
      </c>
      <c r="L215" s="6" t="str">
        <f t="shared" si="5"/>
        <v>Ahmedabad</v>
      </c>
      <c r="M215" s="6" t="str">
        <f t="shared" si="6"/>
        <v>Ahmedabad</v>
      </c>
      <c r="N215" s="6" t="str">
        <f t="shared" si="7"/>
        <v>East</v>
      </c>
      <c r="O215" s="6" t="str">
        <f t="shared" si="8"/>
        <v>East</v>
      </c>
      <c r="P215" s="6" t="str">
        <f t="shared" si="9"/>
        <v>East</v>
      </c>
      <c r="Q215" s="6" t="str">
        <f t="shared" si="10"/>
        <v>East</v>
      </c>
      <c r="R215" s="6" t="str">
        <f>vlookup(M215,'City Head_Details'!$A$2:$B$5,2,0)</f>
        <v>Varun</v>
      </c>
      <c r="S215" s="6" t="str">
        <f t="shared" ref="S215:T215" si="223">Proper(trim(G215))</f>
        <v>Materials</v>
      </c>
      <c r="T215" s="6" t="str">
        <f t="shared" si="223"/>
        <v>Labour Cost</v>
      </c>
    </row>
    <row r="216">
      <c r="A216" s="23" t="s">
        <v>479</v>
      </c>
      <c r="B216" s="32" t="s">
        <v>480</v>
      </c>
      <c r="C216" s="31">
        <v>138900.0</v>
      </c>
      <c r="D216" s="6" t="str">
        <f>IFERROR(__xludf.DUMMYFUNCTION("Split(B216,""/"")"),"March")</f>
        <v>March</v>
      </c>
      <c r="E216" s="6" t="str">
        <f>IFERROR(__xludf.DUMMYFUNCTION("""COMPUTED_VALUE"""),"Bangalore")</f>
        <v>Bangalore</v>
      </c>
      <c r="F216" s="6" t="str">
        <f>IFERROR(__xludf.DUMMYFUNCTION("""COMPUTED_VALUE"""),"West")</f>
        <v>West</v>
      </c>
      <c r="G216" s="6" t="str">
        <f>IFERROR(__xludf.DUMMYFUNCTION("""COMPUTED_VALUE"""),"Maitenance")</f>
        <v>Maitenance</v>
      </c>
      <c r="H216" s="6" t="str">
        <f>IFERROR(__xludf.DUMMYFUNCTION("""COMPUTED_VALUE"""),"Material Cost")</f>
        <v>Material Cost</v>
      </c>
      <c r="I216" s="6" t="str">
        <f t="shared" si="2"/>
        <v>March</v>
      </c>
      <c r="J216" s="6" t="str">
        <f t="shared" si="3"/>
        <v>Bangalore</v>
      </c>
      <c r="K216" s="6" t="str">
        <f t="shared" si="4"/>
        <v>Bangalore</v>
      </c>
      <c r="L216" s="6" t="str">
        <f t="shared" si="5"/>
        <v>Bangalore</v>
      </c>
      <c r="M216" s="6" t="str">
        <f t="shared" si="6"/>
        <v>Bangalore</v>
      </c>
      <c r="N216" s="6" t="str">
        <f t="shared" si="7"/>
        <v>West</v>
      </c>
      <c r="O216" s="6" t="str">
        <f t="shared" si="8"/>
        <v>West</v>
      </c>
      <c r="P216" s="6" t="str">
        <f t="shared" si="9"/>
        <v>West</v>
      </c>
      <c r="Q216" s="6" t="str">
        <f t="shared" si="10"/>
        <v>West</v>
      </c>
      <c r="R216" s="6" t="str">
        <f>vlookup(M216,'City Head_Details'!$A$2:$B$5,2,0)</f>
        <v>Arun</v>
      </c>
      <c r="S216" s="6" t="str">
        <f t="shared" ref="S216:T216" si="224">Proper(trim(G216))</f>
        <v>Maitenance</v>
      </c>
      <c r="T216" s="6" t="str">
        <f t="shared" si="224"/>
        <v>Material Cost</v>
      </c>
    </row>
    <row r="217">
      <c r="A217" s="23" t="s">
        <v>481</v>
      </c>
      <c r="B217" s="32" t="s">
        <v>482</v>
      </c>
      <c r="C217" s="31">
        <v>119700.0</v>
      </c>
      <c r="D217" s="6" t="str">
        <f>IFERROR(__xludf.DUMMYFUNCTION("Split(B217,""/"")"),"March")</f>
        <v>March</v>
      </c>
      <c r="E217" s="6" t="str">
        <f>IFERROR(__xludf.DUMMYFUNCTION("""COMPUTED_VALUE"""),"Ahmedabad")</f>
        <v>Ahmedabad</v>
      </c>
      <c r="F217" s="6" t="str">
        <f>IFERROR(__xludf.DUMMYFUNCTION("""COMPUTED_VALUE"""),"West")</f>
        <v>West</v>
      </c>
      <c r="G217" s="6" t="str">
        <f>IFERROR(__xludf.DUMMYFUNCTION("""COMPUTED_VALUE"""),"Production")</f>
        <v>Production</v>
      </c>
      <c r="H217" s="6" t="str">
        <f>IFERROR(__xludf.DUMMYFUNCTION("""COMPUTED_VALUE"""),"Insurance")</f>
        <v>Insurance</v>
      </c>
      <c r="I217" s="6" t="str">
        <f t="shared" si="2"/>
        <v>March</v>
      </c>
      <c r="J217" s="6" t="str">
        <f t="shared" si="3"/>
        <v>Ahmedabad</v>
      </c>
      <c r="K217" s="6" t="str">
        <f t="shared" si="4"/>
        <v>Ahmedabad</v>
      </c>
      <c r="L217" s="6" t="str">
        <f t="shared" si="5"/>
        <v>Ahmedabad</v>
      </c>
      <c r="M217" s="6" t="str">
        <f t="shared" si="6"/>
        <v>Ahmedabad</v>
      </c>
      <c r="N217" s="6" t="str">
        <f t="shared" si="7"/>
        <v>West</v>
      </c>
      <c r="O217" s="6" t="str">
        <f t="shared" si="8"/>
        <v>West</v>
      </c>
      <c r="P217" s="6" t="str">
        <f t="shared" si="9"/>
        <v>West</v>
      </c>
      <c r="Q217" s="6" t="str">
        <f t="shared" si="10"/>
        <v>West</v>
      </c>
      <c r="R217" s="6" t="str">
        <f>vlookup(M217,'City Head_Details'!$A$2:$B$5,2,0)</f>
        <v>Varun</v>
      </c>
      <c r="S217" s="6" t="str">
        <f t="shared" ref="S217:T217" si="225">Proper(trim(G217))</f>
        <v>Production</v>
      </c>
      <c r="T217" s="6" t="str">
        <f t="shared" si="225"/>
        <v>Insurance</v>
      </c>
    </row>
    <row r="218">
      <c r="A218" s="23" t="s">
        <v>483</v>
      </c>
      <c r="B218" s="32" t="s">
        <v>484</v>
      </c>
      <c r="C218" s="31">
        <v>149000.0</v>
      </c>
      <c r="D218" s="6" t="str">
        <f>IFERROR(__xludf.DUMMYFUNCTION("Split(B218,""/"")"),"February")</f>
        <v>February</v>
      </c>
      <c r="E218" s="6" t="str">
        <f>IFERROR(__xludf.DUMMYFUNCTION("""COMPUTED_VALUE"""),"Ahmedabad")</f>
        <v>Ahmedabad</v>
      </c>
      <c r="F218" s="6" t="str">
        <f>IFERROR(__xludf.DUMMYFUNCTION("""COMPUTED_VALUE"""),"North")</f>
        <v>North</v>
      </c>
      <c r="G218" s="6" t="str">
        <f>IFERROR(__xludf.DUMMYFUNCTION("""COMPUTED_VALUE"""),"Maitenance")</f>
        <v>Maitenance</v>
      </c>
      <c r="H218" s="6" t="str">
        <f>IFERROR(__xludf.DUMMYFUNCTION("""COMPUTED_VALUE"""),"Material Cost")</f>
        <v>Material Cost</v>
      </c>
      <c r="I218" s="6" t="str">
        <f t="shared" si="2"/>
        <v>February</v>
      </c>
      <c r="J218" s="6" t="str">
        <f t="shared" si="3"/>
        <v>Ahmedabad</v>
      </c>
      <c r="K218" s="6" t="str">
        <f t="shared" si="4"/>
        <v>Ahmedabad</v>
      </c>
      <c r="L218" s="6" t="str">
        <f t="shared" si="5"/>
        <v>Ahmedabad</v>
      </c>
      <c r="M218" s="6" t="str">
        <f t="shared" si="6"/>
        <v>Ahmedabad</v>
      </c>
      <c r="N218" s="6" t="str">
        <f t="shared" si="7"/>
        <v>North</v>
      </c>
      <c r="O218" s="6" t="str">
        <f t="shared" si="8"/>
        <v>North</v>
      </c>
      <c r="P218" s="6" t="str">
        <f t="shared" si="9"/>
        <v>North</v>
      </c>
      <c r="Q218" s="6" t="str">
        <f t="shared" si="10"/>
        <v>North</v>
      </c>
      <c r="R218" s="6" t="str">
        <f>vlookup(M218,'City Head_Details'!$A$2:$B$5,2,0)</f>
        <v>Varun</v>
      </c>
      <c r="S218" s="6" t="str">
        <f t="shared" ref="S218:T218" si="226">Proper(trim(G218))</f>
        <v>Maitenance</v>
      </c>
      <c r="T218" s="6" t="str">
        <f t="shared" si="226"/>
        <v>Material Cost</v>
      </c>
    </row>
    <row r="219">
      <c r="A219" s="23" t="s">
        <v>485</v>
      </c>
      <c r="B219" s="32" t="s">
        <v>486</v>
      </c>
      <c r="C219" s="31">
        <v>181700.0</v>
      </c>
      <c r="D219" s="6" t="str">
        <f>IFERROR(__xludf.DUMMYFUNCTION("Split(B219,""/"")"),"January")</f>
        <v>January</v>
      </c>
      <c r="E219" s="6" t="str">
        <f>IFERROR(__xludf.DUMMYFUNCTION("""COMPUTED_VALUE"""),"Ahmedabad")</f>
        <v>Ahmedabad</v>
      </c>
      <c r="F219" s="6" t="str">
        <f>IFERROR(__xludf.DUMMYFUNCTION("""COMPUTED_VALUE"""),"South")</f>
        <v>South</v>
      </c>
      <c r="G219" s="6" t="str">
        <f>IFERROR(__xludf.DUMMYFUNCTION("""COMPUTED_VALUE"""),"Maitenance")</f>
        <v>Maitenance</v>
      </c>
      <c r="H219" s="6" t="str">
        <f>IFERROR(__xludf.DUMMYFUNCTION("""COMPUTED_VALUE"""),"Labour Cost")</f>
        <v>Labour Cost</v>
      </c>
      <c r="I219" s="6" t="str">
        <f t="shared" si="2"/>
        <v>January</v>
      </c>
      <c r="J219" s="6" t="str">
        <f t="shared" si="3"/>
        <v>Ahmedabad</v>
      </c>
      <c r="K219" s="6" t="str">
        <f t="shared" si="4"/>
        <v>Ahmedabad</v>
      </c>
      <c r="L219" s="6" t="str">
        <f t="shared" si="5"/>
        <v>Ahmedabad</v>
      </c>
      <c r="M219" s="6" t="str">
        <f t="shared" si="6"/>
        <v>Ahmedabad</v>
      </c>
      <c r="N219" s="6" t="str">
        <f t="shared" si="7"/>
        <v>South</v>
      </c>
      <c r="O219" s="6" t="str">
        <f t="shared" si="8"/>
        <v>South</v>
      </c>
      <c r="P219" s="6" t="str">
        <f t="shared" si="9"/>
        <v>South</v>
      </c>
      <c r="Q219" s="6" t="str">
        <f t="shared" si="10"/>
        <v>South</v>
      </c>
      <c r="R219" s="6" t="str">
        <f>vlookup(M219,'City Head_Details'!$A$2:$B$5,2,0)</f>
        <v>Varun</v>
      </c>
      <c r="S219" s="6" t="str">
        <f t="shared" ref="S219:T219" si="227">Proper(trim(G219))</f>
        <v>Maitenance</v>
      </c>
      <c r="T219" s="6" t="str">
        <f t="shared" si="227"/>
        <v>Labour Cost</v>
      </c>
    </row>
    <row r="220">
      <c r="A220" s="23" t="s">
        <v>487</v>
      </c>
      <c r="B220" s="32" t="s">
        <v>488</v>
      </c>
      <c r="C220" s="31">
        <v>162800.0</v>
      </c>
      <c r="D220" s="6" t="str">
        <f>IFERROR(__xludf.DUMMYFUNCTION("Split(B220,""/"")"),"January")</f>
        <v>January</v>
      </c>
      <c r="E220" s="6" t="str">
        <f>IFERROR(__xludf.DUMMYFUNCTION("""COMPUTED_VALUE"""),"Gurgaon-")</f>
        <v>Gurgaon-</v>
      </c>
      <c r="F220" s="6" t="str">
        <f>IFERROR(__xludf.DUMMYFUNCTION("""COMPUTED_VALUE"""),"West")</f>
        <v>West</v>
      </c>
      <c r="G220" s="6" t="str">
        <f>IFERROR(__xludf.DUMMYFUNCTION("""COMPUTED_VALUE"""),"Maitenance")</f>
        <v>Maitenance</v>
      </c>
      <c r="H220" s="6" t="str">
        <f>IFERROR(__xludf.DUMMYFUNCTION("""COMPUTED_VALUE"""),"Labour Cost")</f>
        <v>Labour Cost</v>
      </c>
      <c r="I220" s="6" t="str">
        <f t="shared" si="2"/>
        <v>January</v>
      </c>
      <c r="J220" s="6" t="str">
        <f t="shared" si="3"/>
        <v>Gurgaon-</v>
      </c>
      <c r="K220" s="6" t="str">
        <f t="shared" si="4"/>
        <v>Gurgaon-</v>
      </c>
      <c r="L220" s="6" t="str">
        <f t="shared" si="5"/>
        <v>Gurgaon</v>
      </c>
      <c r="M220" s="6" t="str">
        <f t="shared" si="6"/>
        <v>Gurgaon</v>
      </c>
      <c r="N220" s="6" t="str">
        <f t="shared" si="7"/>
        <v>West</v>
      </c>
      <c r="O220" s="6" t="str">
        <f t="shared" si="8"/>
        <v>West</v>
      </c>
      <c r="P220" s="6" t="str">
        <f t="shared" si="9"/>
        <v>West</v>
      </c>
      <c r="Q220" s="6" t="str">
        <f t="shared" si="10"/>
        <v>West</v>
      </c>
      <c r="R220" s="6" t="str">
        <f>vlookup(M220,'City Head_Details'!$A$2:$B$5,2,0)</f>
        <v>Tarun</v>
      </c>
      <c r="S220" s="6" t="str">
        <f t="shared" ref="S220:T220" si="228">Proper(trim(G220))</f>
        <v>Maitenance</v>
      </c>
      <c r="T220" s="6" t="str">
        <f t="shared" si="228"/>
        <v>Labour Cost</v>
      </c>
    </row>
    <row r="221">
      <c r="A221" s="23" t="s">
        <v>489</v>
      </c>
      <c r="B221" s="32" t="s">
        <v>490</v>
      </c>
      <c r="C221" s="31">
        <v>161500.0</v>
      </c>
      <c r="D221" s="6" t="str">
        <f>IFERROR(__xludf.DUMMYFUNCTION("Split(B221,""/"")"),"February")</f>
        <v>February</v>
      </c>
      <c r="E221" s="6" t="str">
        <f>IFERROR(__xludf.DUMMYFUNCTION("""COMPUTED_VALUE"""),"Gurgaon-")</f>
        <v>Gurgaon-</v>
      </c>
      <c r="F221" s="6" t="str">
        <f>IFERROR(__xludf.DUMMYFUNCTION("""COMPUTED_VALUE"""),"South")</f>
        <v>South</v>
      </c>
      <c r="G221" s="6" t="str">
        <f>IFERROR(__xludf.DUMMYFUNCTION("""COMPUTED_VALUE"""),"Materials")</f>
        <v>Materials</v>
      </c>
      <c r="H221" s="6" t="str">
        <f>IFERROR(__xludf.DUMMYFUNCTION("""COMPUTED_VALUE"""),"Material Cost")</f>
        <v>Material Cost</v>
      </c>
      <c r="I221" s="6" t="str">
        <f t="shared" si="2"/>
        <v>February</v>
      </c>
      <c r="J221" s="6" t="str">
        <f t="shared" si="3"/>
        <v>Gurgaon-</v>
      </c>
      <c r="K221" s="6" t="str">
        <f t="shared" si="4"/>
        <v>Gurgaon-</v>
      </c>
      <c r="L221" s="6" t="str">
        <f t="shared" si="5"/>
        <v>Gurgaon</v>
      </c>
      <c r="M221" s="6" t="str">
        <f t="shared" si="6"/>
        <v>Gurgaon</v>
      </c>
      <c r="N221" s="6" t="str">
        <f t="shared" si="7"/>
        <v>South</v>
      </c>
      <c r="O221" s="6" t="str">
        <f t="shared" si="8"/>
        <v>South</v>
      </c>
      <c r="P221" s="6" t="str">
        <f t="shared" si="9"/>
        <v>South</v>
      </c>
      <c r="Q221" s="6" t="str">
        <f t="shared" si="10"/>
        <v>South</v>
      </c>
      <c r="R221" s="6" t="str">
        <f>vlookup(M221,'City Head_Details'!$A$2:$B$5,2,0)</f>
        <v>Tarun</v>
      </c>
      <c r="S221" s="6" t="str">
        <f t="shared" ref="S221:T221" si="229">Proper(trim(G221))</f>
        <v>Materials</v>
      </c>
      <c r="T221" s="6" t="str">
        <f t="shared" si="229"/>
        <v>Material Cost</v>
      </c>
    </row>
    <row r="222">
      <c r="A222" s="23" t="s">
        <v>491</v>
      </c>
      <c r="B222" s="32" t="s">
        <v>492</v>
      </c>
      <c r="C222" s="31">
        <v>125700.0</v>
      </c>
      <c r="D222" s="6" t="str">
        <f>IFERROR(__xludf.DUMMYFUNCTION("Split(B222,""/"")"),"February")</f>
        <v>February</v>
      </c>
      <c r="E222" s="6" t="str">
        <f>IFERROR(__xludf.DUMMYFUNCTION("""COMPUTED_VALUE"""),"Bangalore-")</f>
        <v>Bangalore-</v>
      </c>
      <c r="F222" s="6" t="str">
        <f>IFERROR(__xludf.DUMMYFUNCTION("""COMPUTED_VALUE"""),"West")</f>
        <v>West</v>
      </c>
      <c r="G222" s="6" t="str">
        <f>IFERROR(__xludf.DUMMYFUNCTION("""COMPUTED_VALUE"""),"Materials")</f>
        <v>Materials</v>
      </c>
      <c r="H222" s="6" t="str">
        <f>IFERROR(__xludf.DUMMYFUNCTION("""COMPUTED_VALUE"""),"Insurance")</f>
        <v>Insurance</v>
      </c>
      <c r="I222" s="6" t="str">
        <f t="shared" si="2"/>
        <v>February</v>
      </c>
      <c r="J222" s="6" t="str">
        <f t="shared" si="3"/>
        <v>Bangalore-</v>
      </c>
      <c r="K222" s="6" t="str">
        <f t="shared" si="4"/>
        <v>Bangalore-</v>
      </c>
      <c r="L222" s="6" t="str">
        <f t="shared" si="5"/>
        <v>Bangalore</v>
      </c>
      <c r="M222" s="6" t="str">
        <f t="shared" si="6"/>
        <v>Bangalore</v>
      </c>
      <c r="N222" s="6" t="str">
        <f t="shared" si="7"/>
        <v>West</v>
      </c>
      <c r="O222" s="6" t="str">
        <f t="shared" si="8"/>
        <v>West</v>
      </c>
      <c r="P222" s="6" t="str">
        <f t="shared" si="9"/>
        <v>West</v>
      </c>
      <c r="Q222" s="6" t="str">
        <f t="shared" si="10"/>
        <v>West</v>
      </c>
      <c r="R222" s="6" t="str">
        <f>vlookup(M222,'City Head_Details'!$A$2:$B$5,2,0)</f>
        <v>Arun</v>
      </c>
      <c r="S222" s="6" t="str">
        <f t="shared" ref="S222:T222" si="230">Proper(trim(G222))</f>
        <v>Materials</v>
      </c>
      <c r="T222" s="6" t="str">
        <f t="shared" si="230"/>
        <v>Insurance</v>
      </c>
    </row>
    <row r="223">
      <c r="A223" s="23" t="s">
        <v>493</v>
      </c>
      <c r="B223" s="32" t="s">
        <v>494</v>
      </c>
      <c r="C223" s="31">
        <v>184500.0</v>
      </c>
      <c r="D223" s="6" t="str">
        <f>IFERROR(__xludf.DUMMYFUNCTION("Split(B223,""/"")"),"March")</f>
        <v>March</v>
      </c>
      <c r="E223" s="6" t="str">
        <f>IFERROR(__xludf.DUMMYFUNCTION("""COMPUTED_VALUE"""),"Ahmedabad")</f>
        <v>Ahmedabad</v>
      </c>
      <c r="F223" s="6" t="str">
        <f>IFERROR(__xludf.DUMMYFUNCTION("""COMPUTED_VALUE"""),"East")</f>
        <v>East</v>
      </c>
      <c r="G223" s="6" t="str">
        <f>IFERROR(__xludf.DUMMYFUNCTION("""COMPUTED_VALUE"""),"Materials")</f>
        <v>Materials</v>
      </c>
      <c r="H223" s="6" t="str">
        <f>IFERROR(__xludf.DUMMYFUNCTION("""COMPUTED_VALUE"""),"Insurance")</f>
        <v>Insurance</v>
      </c>
      <c r="I223" s="6" t="str">
        <f t="shared" si="2"/>
        <v>March</v>
      </c>
      <c r="J223" s="6" t="str">
        <f t="shared" si="3"/>
        <v>Ahmedabad</v>
      </c>
      <c r="K223" s="6" t="str">
        <f t="shared" si="4"/>
        <v>Ahmedabad</v>
      </c>
      <c r="L223" s="6" t="str">
        <f t="shared" si="5"/>
        <v>Ahmedabad</v>
      </c>
      <c r="M223" s="6" t="str">
        <f t="shared" si="6"/>
        <v>Ahmedabad</v>
      </c>
      <c r="N223" s="6" t="str">
        <f t="shared" si="7"/>
        <v>East</v>
      </c>
      <c r="O223" s="6" t="str">
        <f t="shared" si="8"/>
        <v>East</v>
      </c>
      <c r="P223" s="6" t="str">
        <f t="shared" si="9"/>
        <v>East</v>
      </c>
      <c r="Q223" s="6" t="str">
        <f t="shared" si="10"/>
        <v>East</v>
      </c>
      <c r="R223" s="6" t="str">
        <f>vlookup(M223,'City Head_Details'!$A$2:$B$5,2,0)</f>
        <v>Varun</v>
      </c>
      <c r="S223" s="6" t="str">
        <f t="shared" ref="S223:T223" si="231">Proper(trim(G223))</f>
        <v>Materials</v>
      </c>
      <c r="T223" s="6" t="str">
        <f t="shared" si="231"/>
        <v>Insurance</v>
      </c>
    </row>
    <row r="224">
      <c r="A224" s="23" t="s">
        <v>495</v>
      </c>
      <c r="B224" s="32" t="s">
        <v>496</v>
      </c>
      <c r="C224" s="31">
        <v>117300.0</v>
      </c>
      <c r="D224" s="6" t="str">
        <f>IFERROR(__xludf.DUMMYFUNCTION("Split(B224,""/"")"),"January")</f>
        <v>January</v>
      </c>
      <c r="E224" s="6" t="str">
        <f>IFERROR(__xludf.DUMMYFUNCTION("""COMPUTED_VALUE"""),"Ahmedabad")</f>
        <v>Ahmedabad</v>
      </c>
      <c r="F224" s="6" t="str">
        <f>IFERROR(__xludf.DUMMYFUNCTION("""COMPUTED_VALUE"""),"East")</f>
        <v>East</v>
      </c>
      <c r="G224" s="6" t="str">
        <f>IFERROR(__xludf.DUMMYFUNCTION("""COMPUTED_VALUE"""),"Maitenance")</f>
        <v>Maitenance</v>
      </c>
      <c r="H224" s="6" t="str">
        <f>IFERROR(__xludf.DUMMYFUNCTION("""COMPUTED_VALUE"""),"Material Cost")</f>
        <v>Material Cost</v>
      </c>
      <c r="I224" s="6" t="str">
        <f t="shared" si="2"/>
        <v>January</v>
      </c>
      <c r="J224" s="6" t="str">
        <f t="shared" si="3"/>
        <v>Ahmedabad</v>
      </c>
      <c r="K224" s="6" t="str">
        <f t="shared" si="4"/>
        <v>Ahmedabad</v>
      </c>
      <c r="L224" s="6" t="str">
        <f t="shared" si="5"/>
        <v>Ahmedabad</v>
      </c>
      <c r="M224" s="6" t="str">
        <f t="shared" si="6"/>
        <v>Ahmedabad</v>
      </c>
      <c r="N224" s="6" t="str">
        <f t="shared" si="7"/>
        <v>East</v>
      </c>
      <c r="O224" s="6" t="str">
        <f t="shared" si="8"/>
        <v>East</v>
      </c>
      <c r="P224" s="6" t="str">
        <f t="shared" si="9"/>
        <v>East</v>
      </c>
      <c r="Q224" s="6" t="str">
        <f t="shared" si="10"/>
        <v>East</v>
      </c>
      <c r="R224" s="6" t="str">
        <f>vlookup(M224,'City Head_Details'!$A$2:$B$5,2,0)</f>
        <v>Varun</v>
      </c>
      <c r="S224" s="6" t="str">
        <f t="shared" ref="S224:T224" si="232">Proper(trim(G224))</f>
        <v>Maitenance</v>
      </c>
      <c r="T224" s="6" t="str">
        <f t="shared" si="232"/>
        <v>Material Cost</v>
      </c>
    </row>
    <row r="225">
      <c r="A225" s="23" t="s">
        <v>497</v>
      </c>
      <c r="B225" s="32" t="s">
        <v>498</v>
      </c>
      <c r="C225" s="31">
        <v>138900.0</v>
      </c>
      <c r="D225" s="6" t="str">
        <f>IFERROR(__xludf.DUMMYFUNCTION("Split(B225,""/"")"),"February")</f>
        <v>February</v>
      </c>
      <c r="E225" s="6" t="str">
        <f>IFERROR(__xludf.DUMMYFUNCTION("""COMPUTED_VALUE"""),"Bhubaneswar")</f>
        <v>Bhubaneswar</v>
      </c>
      <c r="F225" s="6" t="str">
        <f>IFERROR(__xludf.DUMMYFUNCTION("""COMPUTED_VALUE"""),"West")</f>
        <v>West</v>
      </c>
      <c r="G225" s="6" t="str">
        <f>IFERROR(__xludf.DUMMYFUNCTION("""COMPUTED_VALUE"""),"Materials")</f>
        <v>Materials</v>
      </c>
      <c r="H225" s="6" t="str">
        <f>IFERROR(__xludf.DUMMYFUNCTION("""COMPUTED_VALUE"""),"Labour Cost")</f>
        <v>Labour Cost</v>
      </c>
      <c r="I225" s="6" t="str">
        <f t="shared" si="2"/>
        <v>February</v>
      </c>
      <c r="J225" s="6" t="str">
        <f t="shared" si="3"/>
        <v>Bhubaneswar</v>
      </c>
      <c r="K225" s="6" t="str">
        <f t="shared" si="4"/>
        <v>Bhubaneswar</v>
      </c>
      <c r="L225" s="6" t="str">
        <f t="shared" si="5"/>
        <v>Bhubaneswar</v>
      </c>
      <c r="M225" s="6" t="str">
        <f t="shared" si="6"/>
        <v>Bhubaneswar</v>
      </c>
      <c r="N225" s="6" t="str">
        <f t="shared" si="7"/>
        <v>West</v>
      </c>
      <c r="O225" s="6" t="str">
        <f t="shared" si="8"/>
        <v>West</v>
      </c>
      <c r="P225" s="6" t="str">
        <f t="shared" si="9"/>
        <v>West</v>
      </c>
      <c r="Q225" s="6" t="str">
        <f t="shared" si="10"/>
        <v>West</v>
      </c>
      <c r="R225" s="6" t="str">
        <f>vlookup(M225,'City Head_Details'!$A$2:$B$5,2,0)</f>
        <v>Karuna</v>
      </c>
      <c r="S225" s="6" t="str">
        <f t="shared" ref="S225:T225" si="233">Proper(trim(G225))</f>
        <v>Materials</v>
      </c>
      <c r="T225" s="6" t="str">
        <f t="shared" si="233"/>
        <v>Labour Cost</v>
      </c>
    </row>
    <row r="226">
      <c r="A226" s="23" t="s">
        <v>499</v>
      </c>
      <c r="B226" s="32" t="s">
        <v>500</v>
      </c>
      <c r="C226" s="31">
        <v>141600.0</v>
      </c>
      <c r="D226" s="6" t="str">
        <f>IFERROR(__xludf.DUMMYFUNCTION("Split(B226,""/"")"),"February")</f>
        <v>February</v>
      </c>
      <c r="E226" s="6" t="str">
        <f>IFERROR(__xludf.DUMMYFUNCTION("""COMPUTED_VALUE"""),"Gurgaon-")</f>
        <v>Gurgaon-</v>
      </c>
      <c r="F226" s="6" t="str">
        <f>IFERROR(__xludf.DUMMYFUNCTION("""COMPUTED_VALUE"""),"North")</f>
        <v>North</v>
      </c>
      <c r="G226" s="6" t="str">
        <f>IFERROR(__xludf.DUMMYFUNCTION("""COMPUTED_VALUE"""),"Assembly")</f>
        <v>Assembly</v>
      </c>
      <c r="H226" s="6" t="str">
        <f>IFERROR(__xludf.DUMMYFUNCTION("""COMPUTED_VALUE"""),"Labour Cost")</f>
        <v>Labour Cost</v>
      </c>
      <c r="I226" s="6" t="str">
        <f t="shared" si="2"/>
        <v>February</v>
      </c>
      <c r="J226" s="6" t="str">
        <f t="shared" si="3"/>
        <v>Gurgaon-</v>
      </c>
      <c r="K226" s="6" t="str">
        <f t="shared" si="4"/>
        <v>Gurgaon-</v>
      </c>
      <c r="L226" s="6" t="str">
        <f t="shared" si="5"/>
        <v>Gurgaon</v>
      </c>
      <c r="M226" s="6" t="str">
        <f t="shared" si="6"/>
        <v>Gurgaon</v>
      </c>
      <c r="N226" s="6" t="str">
        <f t="shared" si="7"/>
        <v>North</v>
      </c>
      <c r="O226" s="6" t="str">
        <f t="shared" si="8"/>
        <v>North</v>
      </c>
      <c r="P226" s="6" t="str">
        <f t="shared" si="9"/>
        <v>North</v>
      </c>
      <c r="Q226" s="6" t="str">
        <f t="shared" si="10"/>
        <v>North</v>
      </c>
      <c r="R226" s="6" t="str">
        <f>vlookup(M226,'City Head_Details'!$A$2:$B$5,2,0)</f>
        <v>Tarun</v>
      </c>
      <c r="S226" s="6" t="str">
        <f t="shared" ref="S226:T226" si="234">Proper(trim(G226))</f>
        <v>Assembly</v>
      </c>
      <c r="T226" s="6" t="str">
        <f t="shared" si="234"/>
        <v>Labour Cost</v>
      </c>
    </row>
    <row r="227">
      <c r="A227" s="23" t="s">
        <v>501</v>
      </c>
      <c r="B227" s="32" t="s">
        <v>502</v>
      </c>
      <c r="C227" s="31">
        <v>146700.0</v>
      </c>
      <c r="D227" s="6" t="str">
        <f>IFERROR(__xludf.DUMMYFUNCTION("Split(B227,""/"")"),"January")</f>
        <v>January</v>
      </c>
      <c r="E227" s="6" t="str">
        <f>IFERROR(__xludf.DUMMYFUNCTION("""COMPUTED_VALUE"""),"Bangalore-")</f>
        <v>Bangalore-</v>
      </c>
      <c r="F227" s="6" t="str">
        <f>IFERROR(__xludf.DUMMYFUNCTION("""COMPUTED_VALUE"""),"East")</f>
        <v>East</v>
      </c>
      <c r="G227" s="6" t="str">
        <f>IFERROR(__xludf.DUMMYFUNCTION("""COMPUTED_VALUE"""),"Production")</f>
        <v>Production</v>
      </c>
      <c r="H227" s="6" t="str">
        <f>IFERROR(__xludf.DUMMYFUNCTION("""COMPUTED_VALUE"""),"Insurance")</f>
        <v>Insurance</v>
      </c>
      <c r="I227" s="6" t="str">
        <f t="shared" si="2"/>
        <v>January</v>
      </c>
      <c r="J227" s="6" t="str">
        <f t="shared" si="3"/>
        <v>Bangalore-</v>
      </c>
      <c r="K227" s="6" t="str">
        <f t="shared" si="4"/>
        <v>Bangalore-</v>
      </c>
      <c r="L227" s="6" t="str">
        <f t="shared" si="5"/>
        <v>Bangalore</v>
      </c>
      <c r="M227" s="6" t="str">
        <f t="shared" si="6"/>
        <v>Bangalore</v>
      </c>
      <c r="N227" s="6" t="str">
        <f t="shared" si="7"/>
        <v>East</v>
      </c>
      <c r="O227" s="6" t="str">
        <f t="shared" si="8"/>
        <v>East</v>
      </c>
      <c r="P227" s="6" t="str">
        <f t="shared" si="9"/>
        <v>East</v>
      </c>
      <c r="Q227" s="6" t="str">
        <f t="shared" si="10"/>
        <v>East</v>
      </c>
      <c r="R227" s="6" t="str">
        <f>vlookup(M227,'City Head_Details'!$A$2:$B$5,2,0)</f>
        <v>Arun</v>
      </c>
      <c r="S227" s="6" t="str">
        <f t="shared" ref="S227:T227" si="235">Proper(trim(G227))</f>
        <v>Production</v>
      </c>
      <c r="T227" s="6" t="str">
        <f t="shared" si="235"/>
        <v>Insurance</v>
      </c>
    </row>
    <row r="228">
      <c r="A228" s="23" t="s">
        <v>503</v>
      </c>
      <c r="B228" s="32" t="s">
        <v>504</v>
      </c>
      <c r="C228" s="31">
        <v>169100.0</v>
      </c>
      <c r="D228" s="6" t="str">
        <f>IFERROR(__xludf.DUMMYFUNCTION("Split(B228,""/"")"),"March")</f>
        <v>March</v>
      </c>
      <c r="E228" s="6" t="str">
        <f>IFERROR(__xludf.DUMMYFUNCTION("""COMPUTED_VALUE"""),"Bangalore-")</f>
        <v>Bangalore-</v>
      </c>
      <c r="F228" s="6" t="str">
        <f>IFERROR(__xludf.DUMMYFUNCTION("""COMPUTED_VALUE"""),"West")</f>
        <v>West</v>
      </c>
      <c r="G228" s="6" t="str">
        <f>IFERROR(__xludf.DUMMYFUNCTION("""COMPUTED_VALUE"""),"Assembly")</f>
        <v>Assembly</v>
      </c>
      <c r="H228" s="6" t="str">
        <f>IFERROR(__xludf.DUMMYFUNCTION("""COMPUTED_VALUE"""),"Material Cost")</f>
        <v>Material Cost</v>
      </c>
      <c r="I228" s="6" t="str">
        <f t="shared" si="2"/>
        <v>March</v>
      </c>
      <c r="J228" s="6" t="str">
        <f t="shared" si="3"/>
        <v>Bangalore-</v>
      </c>
      <c r="K228" s="6" t="str">
        <f t="shared" si="4"/>
        <v>Bangalore-</v>
      </c>
      <c r="L228" s="6" t="str">
        <f t="shared" si="5"/>
        <v>Bangalore</v>
      </c>
      <c r="M228" s="6" t="str">
        <f t="shared" si="6"/>
        <v>Bangalore</v>
      </c>
      <c r="N228" s="6" t="str">
        <f t="shared" si="7"/>
        <v>West</v>
      </c>
      <c r="O228" s="6" t="str">
        <f t="shared" si="8"/>
        <v>West</v>
      </c>
      <c r="P228" s="6" t="str">
        <f t="shared" si="9"/>
        <v>West</v>
      </c>
      <c r="Q228" s="6" t="str">
        <f t="shared" si="10"/>
        <v>West</v>
      </c>
      <c r="R228" s="6" t="str">
        <f>vlookup(M228,'City Head_Details'!$A$2:$B$5,2,0)</f>
        <v>Arun</v>
      </c>
      <c r="S228" s="6" t="str">
        <f t="shared" ref="S228:T228" si="236">Proper(trim(G228))</f>
        <v>Assembly</v>
      </c>
      <c r="T228" s="6" t="str">
        <f t="shared" si="236"/>
        <v>Material Cost</v>
      </c>
    </row>
    <row r="229">
      <c r="A229" s="23" t="s">
        <v>505</v>
      </c>
      <c r="B229" s="32" t="s">
        <v>506</v>
      </c>
      <c r="C229" s="31">
        <v>184900.0</v>
      </c>
      <c r="D229" s="6" t="str">
        <f>IFERROR(__xludf.DUMMYFUNCTION("Split(B229,""/"")"),"March")</f>
        <v>March</v>
      </c>
      <c r="E229" s="6" t="str">
        <f>IFERROR(__xludf.DUMMYFUNCTION("""COMPUTED_VALUE"""),"Bhubaneswar")</f>
        <v>Bhubaneswar</v>
      </c>
      <c r="F229" s="6" t="str">
        <f>IFERROR(__xludf.DUMMYFUNCTION("""COMPUTED_VALUE"""),"North")</f>
        <v>North</v>
      </c>
      <c r="G229" s="6" t="str">
        <f>IFERROR(__xludf.DUMMYFUNCTION("""COMPUTED_VALUE"""),"Assembly")</f>
        <v>Assembly</v>
      </c>
      <c r="H229" s="6" t="str">
        <f>IFERROR(__xludf.DUMMYFUNCTION("""COMPUTED_VALUE"""),"Insurance")</f>
        <v>Insurance</v>
      </c>
      <c r="I229" s="6" t="str">
        <f t="shared" si="2"/>
        <v>March</v>
      </c>
      <c r="J229" s="6" t="str">
        <f t="shared" si="3"/>
        <v>Bhubaneswar</v>
      </c>
      <c r="K229" s="6" t="str">
        <f t="shared" si="4"/>
        <v>Bhubaneswar</v>
      </c>
      <c r="L229" s="6" t="str">
        <f t="shared" si="5"/>
        <v>Bhubaneswar</v>
      </c>
      <c r="M229" s="6" t="str">
        <f t="shared" si="6"/>
        <v>Bhubaneswar</v>
      </c>
      <c r="N229" s="6" t="str">
        <f t="shared" si="7"/>
        <v>North</v>
      </c>
      <c r="O229" s="6" t="str">
        <f t="shared" si="8"/>
        <v>North</v>
      </c>
      <c r="P229" s="6" t="str">
        <f t="shared" si="9"/>
        <v>North</v>
      </c>
      <c r="Q229" s="6" t="str">
        <f t="shared" si="10"/>
        <v>North</v>
      </c>
      <c r="R229" s="6" t="str">
        <f>vlookup(M229,'City Head_Details'!$A$2:$B$5,2,0)</f>
        <v>Karuna</v>
      </c>
      <c r="S229" s="6" t="str">
        <f t="shared" ref="S229:T229" si="237">Proper(trim(G229))</f>
        <v>Assembly</v>
      </c>
      <c r="T229" s="6" t="str">
        <f t="shared" si="237"/>
        <v>Insurance</v>
      </c>
    </row>
    <row r="230">
      <c r="A230" s="23" t="s">
        <v>507</v>
      </c>
      <c r="B230" s="32" t="s">
        <v>310</v>
      </c>
      <c r="C230" s="31">
        <v>163400.0</v>
      </c>
      <c r="D230" s="6" t="str">
        <f>IFERROR(__xludf.DUMMYFUNCTION("Split(B230,""/"")"),"January")</f>
        <v>January</v>
      </c>
      <c r="E230" s="6" t="str">
        <f>IFERROR(__xludf.DUMMYFUNCTION("""COMPUTED_VALUE"""),"Bhubaneswar")</f>
        <v>Bhubaneswar</v>
      </c>
      <c r="F230" s="6" t="str">
        <f>IFERROR(__xludf.DUMMYFUNCTION("""COMPUTED_VALUE"""),"East")</f>
        <v>East</v>
      </c>
      <c r="G230" s="6" t="str">
        <f>IFERROR(__xludf.DUMMYFUNCTION("""COMPUTED_VALUE"""),"Maitenance")</f>
        <v>Maitenance</v>
      </c>
      <c r="H230" s="6" t="str">
        <f>IFERROR(__xludf.DUMMYFUNCTION("""COMPUTED_VALUE"""),"Rent")</f>
        <v>Rent</v>
      </c>
      <c r="I230" s="6" t="str">
        <f t="shared" si="2"/>
        <v>January</v>
      </c>
      <c r="J230" s="6" t="str">
        <f t="shared" si="3"/>
        <v>Bhubaneswar</v>
      </c>
      <c r="K230" s="6" t="str">
        <f t="shared" si="4"/>
        <v>Bhubaneswar</v>
      </c>
      <c r="L230" s="6" t="str">
        <f t="shared" si="5"/>
        <v>Bhubaneswar</v>
      </c>
      <c r="M230" s="6" t="str">
        <f t="shared" si="6"/>
        <v>Bhubaneswar</v>
      </c>
      <c r="N230" s="6" t="str">
        <f t="shared" si="7"/>
        <v>East</v>
      </c>
      <c r="O230" s="6" t="str">
        <f t="shared" si="8"/>
        <v>East</v>
      </c>
      <c r="P230" s="6" t="str">
        <f t="shared" si="9"/>
        <v>East</v>
      </c>
      <c r="Q230" s="6" t="str">
        <f t="shared" si="10"/>
        <v>East</v>
      </c>
      <c r="R230" s="6" t="str">
        <f>vlookup(M230,'City Head_Details'!$A$2:$B$5,2,0)</f>
        <v>Karuna</v>
      </c>
      <c r="S230" s="6" t="str">
        <f t="shared" ref="S230:T230" si="238">Proper(trim(G230))</f>
        <v>Maitenance</v>
      </c>
      <c r="T230" s="6" t="str">
        <f t="shared" si="238"/>
        <v>Rent</v>
      </c>
    </row>
    <row r="231">
      <c r="A231" s="23" t="s">
        <v>508</v>
      </c>
      <c r="B231" s="32" t="s">
        <v>509</v>
      </c>
      <c r="C231" s="31">
        <v>170100.0</v>
      </c>
      <c r="D231" s="6" t="str">
        <f>IFERROR(__xludf.DUMMYFUNCTION("Split(B231,""/"")"),"March")</f>
        <v>March</v>
      </c>
      <c r="E231" s="6" t="str">
        <f>IFERROR(__xludf.DUMMYFUNCTION("""COMPUTED_VALUE"""),"Ahmedabad")</f>
        <v>Ahmedabad</v>
      </c>
      <c r="F231" s="6" t="str">
        <f>IFERROR(__xludf.DUMMYFUNCTION("""COMPUTED_VALUE"""),"South")</f>
        <v>South</v>
      </c>
      <c r="G231" s="6" t="str">
        <f>IFERROR(__xludf.DUMMYFUNCTION("""COMPUTED_VALUE"""),"Assembly")</f>
        <v>Assembly</v>
      </c>
      <c r="H231" s="6" t="str">
        <f>IFERROR(__xludf.DUMMYFUNCTION("""COMPUTED_VALUE"""),"Material Cost")</f>
        <v>Material Cost</v>
      </c>
      <c r="I231" s="6" t="str">
        <f t="shared" si="2"/>
        <v>March</v>
      </c>
      <c r="J231" s="6" t="str">
        <f t="shared" si="3"/>
        <v>Ahmedabad</v>
      </c>
      <c r="K231" s="6" t="str">
        <f t="shared" si="4"/>
        <v>Ahmedabad</v>
      </c>
      <c r="L231" s="6" t="str">
        <f t="shared" si="5"/>
        <v>Ahmedabad</v>
      </c>
      <c r="M231" s="6" t="str">
        <f t="shared" si="6"/>
        <v>Ahmedabad</v>
      </c>
      <c r="N231" s="6" t="str">
        <f t="shared" si="7"/>
        <v>South</v>
      </c>
      <c r="O231" s="6" t="str">
        <f t="shared" si="8"/>
        <v>South</v>
      </c>
      <c r="P231" s="6" t="str">
        <f t="shared" si="9"/>
        <v>South</v>
      </c>
      <c r="Q231" s="6" t="str">
        <f t="shared" si="10"/>
        <v>South</v>
      </c>
      <c r="R231" s="6" t="str">
        <f>vlookup(M231,'City Head_Details'!$A$2:$B$5,2,0)</f>
        <v>Varun</v>
      </c>
      <c r="S231" s="6" t="str">
        <f t="shared" ref="S231:T231" si="239">Proper(trim(G231))</f>
        <v>Assembly</v>
      </c>
      <c r="T231" s="6" t="str">
        <f t="shared" si="239"/>
        <v>Material Cost</v>
      </c>
    </row>
    <row r="232">
      <c r="A232" s="23" t="s">
        <v>510</v>
      </c>
      <c r="B232" s="32" t="s">
        <v>511</v>
      </c>
      <c r="C232" s="31">
        <v>145300.0</v>
      </c>
      <c r="D232" s="6" t="str">
        <f>IFERROR(__xludf.DUMMYFUNCTION("Split(B232,""/"")"),"February")</f>
        <v>February</v>
      </c>
      <c r="E232" s="6" t="str">
        <f>IFERROR(__xludf.DUMMYFUNCTION("""COMPUTED_VALUE"""),"Bangalore")</f>
        <v>Bangalore</v>
      </c>
      <c r="F232" s="6" t="str">
        <f>IFERROR(__xludf.DUMMYFUNCTION("""COMPUTED_VALUE"""),"North")</f>
        <v>North</v>
      </c>
      <c r="G232" s="6" t="str">
        <f>IFERROR(__xludf.DUMMYFUNCTION("""COMPUTED_VALUE"""),"Assembly")</f>
        <v>Assembly</v>
      </c>
      <c r="H232" s="6" t="str">
        <f>IFERROR(__xludf.DUMMYFUNCTION("""COMPUTED_VALUE"""),"Labour Cost")</f>
        <v>Labour Cost</v>
      </c>
      <c r="I232" s="6" t="str">
        <f t="shared" si="2"/>
        <v>February</v>
      </c>
      <c r="J232" s="6" t="str">
        <f t="shared" si="3"/>
        <v>Bangalore</v>
      </c>
      <c r="K232" s="6" t="str">
        <f t="shared" si="4"/>
        <v>Bangalore</v>
      </c>
      <c r="L232" s="6" t="str">
        <f t="shared" si="5"/>
        <v>Bangalore</v>
      </c>
      <c r="M232" s="6" t="str">
        <f t="shared" si="6"/>
        <v>Bangalore</v>
      </c>
      <c r="N232" s="6" t="str">
        <f t="shared" si="7"/>
        <v>North</v>
      </c>
      <c r="O232" s="6" t="str">
        <f t="shared" si="8"/>
        <v>North</v>
      </c>
      <c r="P232" s="6" t="str">
        <f t="shared" si="9"/>
        <v>North</v>
      </c>
      <c r="Q232" s="6" t="str">
        <f t="shared" si="10"/>
        <v>North</v>
      </c>
      <c r="R232" s="6" t="str">
        <f>vlookup(M232,'City Head_Details'!$A$2:$B$5,2,0)</f>
        <v>Arun</v>
      </c>
      <c r="S232" s="6" t="str">
        <f t="shared" ref="S232:T232" si="240">Proper(trim(G232))</f>
        <v>Assembly</v>
      </c>
      <c r="T232" s="6" t="str">
        <f t="shared" si="240"/>
        <v>Labour Cost</v>
      </c>
    </row>
    <row r="233">
      <c r="A233" s="23" t="s">
        <v>512</v>
      </c>
      <c r="B233" s="32" t="s">
        <v>513</v>
      </c>
      <c r="C233" s="31">
        <v>92100.0</v>
      </c>
      <c r="D233" s="6" t="str">
        <f>IFERROR(__xludf.DUMMYFUNCTION("Split(B233,""/"")"),"March")</f>
        <v>March</v>
      </c>
      <c r="E233" s="6" t="str">
        <f>IFERROR(__xludf.DUMMYFUNCTION("""COMPUTED_VALUE"""),"Bangalore")</f>
        <v>Bangalore</v>
      </c>
      <c r="F233" s="6" t="str">
        <f>IFERROR(__xludf.DUMMYFUNCTION("""COMPUTED_VALUE"""),"West")</f>
        <v>West</v>
      </c>
      <c r="G233" s="6" t="str">
        <f>IFERROR(__xludf.DUMMYFUNCTION("""COMPUTED_VALUE"""),"Maitenance")</f>
        <v>Maitenance</v>
      </c>
      <c r="H233" s="6" t="str">
        <f>IFERROR(__xludf.DUMMYFUNCTION("""COMPUTED_VALUE"""),"Insurance")</f>
        <v>Insurance</v>
      </c>
      <c r="I233" s="6" t="str">
        <f t="shared" si="2"/>
        <v>March</v>
      </c>
      <c r="J233" s="6" t="str">
        <f t="shared" si="3"/>
        <v>Bangalore</v>
      </c>
      <c r="K233" s="6" t="str">
        <f t="shared" si="4"/>
        <v>Bangalore</v>
      </c>
      <c r="L233" s="6" t="str">
        <f t="shared" si="5"/>
        <v>Bangalore</v>
      </c>
      <c r="M233" s="6" t="str">
        <f t="shared" si="6"/>
        <v>Bangalore</v>
      </c>
      <c r="N233" s="6" t="str">
        <f t="shared" si="7"/>
        <v>West</v>
      </c>
      <c r="O233" s="6" t="str">
        <f t="shared" si="8"/>
        <v>West</v>
      </c>
      <c r="P233" s="6" t="str">
        <f t="shared" si="9"/>
        <v>West</v>
      </c>
      <c r="Q233" s="6" t="str">
        <f t="shared" si="10"/>
        <v>West</v>
      </c>
      <c r="R233" s="6" t="str">
        <f>vlookup(M233,'City Head_Details'!$A$2:$B$5,2,0)</f>
        <v>Arun</v>
      </c>
      <c r="S233" s="6" t="str">
        <f t="shared" ref="S233:T233" si="241">Proper(trim(G233))</f>
        <v>Maitenance</v>
      </c>
      <c r="T233" s="6" t="str">
        <f t="shared" si="241"/>
        <v>Insurance</v>
      </c>
    </row>
    <row r="234">
      <c r="A234" s="23" t="s">
        <v>514</v>
      </c>
      <c r="B234" s="32" t="s">
        <v>308</v>
      </c>
      <c r="C234" s="31">
        <v>130000.0</v>
      </c>
      <c r="D234" s="6" t="str">
        <f>IFERROR(__xludf.DUMMYFUNCTION("Split(B234,""/"")"),"February")</f>
        <v>February</v>
      </c>
      <c r="E234" s="6" t="str">
        <f>IFERROR(__xludf.DUMMYFUNCTION("""COMPUTED_VALUE"""),"Ahmedabad")</f>
        <v>Ahmedabad</v>
      </c>
      <c r="F234" s="6" t="str">
        <f>IFERROR(__xludf.DUMMYFUNCTION("""COMPUTED_VALUE"""),"West")</f>
        <v>West</v>
      </c>
      <c r="G234" s="6" t="str">
        <f>IFERROR(__xludf.DUMMYFUNCTION("""COMPUTED_VALUE"""),"Materials")</f>
        <v>Materials</v>
      </c>
      <c r="H234" s="6" t="str">
        <f>IFERROR(__xludf.DUMMYFUNCTION("""COMPUTED_VALUE"""),"Rent")</f>
        <v>Rent</v>
      </c>
      <c r="I234" s="6" t="str">
        <f t="shared" si="2"/>
        <v>February</v>
      </c>
      <c r="J234" s="6" t="str">
        <f t="shared" si="3"/>
        <v>Ahmedabad</v>
      </c>
      <c r="K234" s="6" t="str">
        <f t="shared" si="4"/>
        <v>Ahmedabad</v>
      </c>
      <c r="L234" s="6" t="str">
        <f t="shared" si="5"/>
        <v>Ahmedabad</v>
      </c>
      <c r="M234" s="6" t="str">
        <f t="shared" si="6"/>
        <v>Ahmedabad</v>
      </c>
      <c r="N234" s="6" t="str">
        <f t="shared" si="7"/>
        <v>West</v>
      </c>
      <c r="O234" s="6" t="str">
        <f t="shared" si="8"/>
        <v>West</v>
      </c>
      <c r="P234" s="6" t="str">
        <f t="shared" si="9"/>
        <v>West</v>
      </c>
      <c r="Q234" s="6" t="str">
        <f t="shared" si="10"/>
        <v>West</v>
      </c>
      <c r="R234" s="6" t="str">
        <f>vlookup(M234,'City Head_Details'!$A$2:$B$5,2,0)</f>
        <v>Varun</v>
      </c>
      <c r="S234" s="6" t="str">
        <f t="shared" ref="S234:T234" si="242">Proper(trim(G234))</f>
        <v>Materials</v>
      </c>
      <c r="T234" s="6" t="str">
        <f t="shared" si="242"/>
        <v>Rent</v>
      </c>
    </row>
    <row r="235">
      <c r="A235" s="23" t="s">
        <v>515</v>
      </c>
      <c r="B235" s="32" t="s">
        <v>516</v>
      </c>
      <c r="C235" s="31">
        <v>154200.0</v>
      </c>
      <c r="D235" s="6" t="str">
        <f>IFERROR(__xludf.DUMMYFUNCTION("Split(B235,""/"")"),"February")</f>
        <v>February</v>
      </c>
      <c r="E235" s="6" t="str">
        <f>IFERROR(__xludf.DUMMYFUNCTION("""COMPUTED_VALUE"""),"Ahmedabad")</f>
        <v>Ahmedabad</v>
      </c>
      <c r="F235" s="6" t="str">
        <f>IFERROR(__xludf.DUMMYFUNCTION("""COMPUTED_VALUE"""),"West")</f>
        <v>West</v>
      </c>
      <c r="G235" s="6" t="str">
        <f>IFERROR(__xludf.DUMMYFUNCTION("""COMPUTED_VALUE"""),"Assembly")</f>
        <v>Assembly</v>
      </c>
      <c r="H235" s="6" t="str">
        <f>IFERROR(__xludf.DUMMYFUNCTION("""COMPUTED_VALUE"""),"Insurance")</f>
        <v>Insurance</v>
      </c>
      <c r="I235" s="6" t="str">
        <f t="shared" si="2"/>
        <v>February</v>
      </c>
      <c r="J235" s="6" t="str">
        <f t="shared" si="3"/>
        <v>Ahmedabad</v>
      </c>
      <c r="K235" s="6" t="str">
        <f t="shared" si="4"/>
        <v>Ahmedabad</v>
      </c>
      <c r="L235" s="6" t="str">
        <f t="shared" si="5"/>
        <v>Ahmedabad</v>
      </c>
      <c r="M235" s="6" t="str">
        <f t="shared" si="6"/>
        <v>Ahmedabad</v>
      </c>
      <c r="N235" s="6" t="str">
        <f t="shared" si="7"/>
        <v>West</v>
      </c>
      <c r="O235" s="6" t="str">
        <f t="shared" si="8"/>
        <v>West</v>
      </c>
      <c r="P235" s="6" t="str">
        <f t="shared" si="9"/>
        <v>West</v>
      </c>
      <c r="Q235" s="6" t="str">
        <f t="shared" si="10"/>
        <v>West</v>
      </c>
      <c r="R235" s="6" t="str">
        <f>vlookup(M235,'City Head_Details'!$A$2:$B$5,2,0)</f>
        <v>Varun</v>
      </c>
      <c r="S235" s="6" t="str">
        <f t="shared" ref="S235:T235" si="243">Proper(trim(G235))</f>
        <v>Assembly</v>
      </c>
      <c r="T235" s="6" t="str">
        <f t="shared" si="243"/>
        <v>Insurance</v>
      </c>
    </row>
    <row r="236">
      <c r="A236" s="23" t="s">
        <v>517</v>
      </c>
      <c r="B236" s="32" t="s">
        <v>518</v>
      </c>
      <c r="C236" s="31">
        <v>192900.0</v>
      </c>
      <c r="D236" s="6" t="str">
        <f>IFERROR(__xludf.DUMMYFUNCTION("Split(B236,""/"")"),"March")</f>
        <v>March</v>
      </c>
      <c r="E236" s="6" t="str">
        <f>IFERROR(__xludf.DUMMYFUNCTION("""COMPUTED_VALUE"""),"Bangalore")</f>
        <v>Bangalore</v>
      </c>
      <c r="F236" s="6" t="str">
        <f>IFERROR(__xludf.DUMMYFUNCTION("""COMPUTED_VALUE"""),"North")</f>
        <v>North</v>
      </c>
      <c r="G236" s="6" t="str">
        <f>IFERROR(__xludf.DUMMYFUNCTION("""COMPUTED_VALUE"""),"Materials")</f>
        <v>Materials</v>
      </c>
      <c r="H236" s="6" t="str">
        <f>IFERROR(__xludf.DUMMYFUNCTION("""COMPUTED_VALUE"""),"Material Cost")</f>
        <v>Material Cost</v>
      </c>
      <c r="I236" s="6" t="str">
        <f t="shared" si="2"/>
        <v>March</v>
      </c>
      <c r="J236" s="6" t="str">
        <f t="shared" si="3"/>
        <v>Bangalore</v>
      </c>
      <c r="K236" s="6" t="str">
        <f t="shared" si="4"/>
        <v>Bangalore</v>
      </c>
      <c r="L236" s="6" t="str">
        <f t="shared" si="5"/>
        <v>Bangalore</v>
      </c>
      <c r="M236" s="6" t="str">
        <f t="shared" si="6"/>
        <v>Bangalore</v>
      </c>
      <c r="N236" s="6" t="str">
        <f t="shared" si="7"/>
        <v>North</v>
      </c>
      <c r="O236" s="6" t="str">
        <f t="shared" si="8"/>
        <v>North</v>
      </c>
      <c r="P236" s="6" t="str">
        <f t="shared" si="9"/>
        <v>North</v>
      </c>
      <c r="Q236" s="6" t="str">
        <f t="shared" si="10"/>
        <v>North</v>
      </c>
      <c r="R236" s="6" t="str">
        <f>vlookup(M236,'City Head_Details'!$A$2:$B$5,2,0)</f>
        <v>Arun</v>
      </c>
      <c r="S236" s="6" t="str">
        <f t="shared" ref="S236:T236" si="244">Proper(trim(G236))</f>
        <v>Materials</v>
      </c>
      <c r="T236" s="6" t="str">
        <f t="shared" si="244"/>
        <v>Material Cost</v>
      </c>
    </row>
    <row r="237">
      <c r="A237" s="23" t="s">
        <v>519</v>
      </c>
      <c r="B237" s="32" t="s">
        <v>520</v>
      </c>
      <c r="C237" s="31">
        <v>134600.0</v>
      </c>
      <c r="D237" s="6" t="str">
        <f>IFERROR(__xludf.DUMMYFUNCTION("Split(B237,""/"")"),"March")</f>
        <v>March</v>
      </c>
      <c r="E237" s="6" t="str">
        <f>IFERROR(__xludf.DUMMYFUNCTION("""COMPUTED_VALUE"""),"Bangalore")</f>
        <v>Bangalore</v>
      </c>
      <c r="F237" s="6" t="str">
        <f>IFERROR(__xludf.DUMMYFUNCTION("""COMPUTED_VALUE"""),"North")</f>
        <v>North</v>
      </c>
      <c r="G237" s="6" t="str">
        <f>IFERROR(__xludf.DUMMYFUNCTION("""COMPUTED_VALUE"""),"Assembly")</f>
        <v>Assembly</v>
      </c>
      <c r="H237" s="6" t="str">
        <f>IFERROR(__xludf.DUMMYFUNCTION("""COMPUTED_VALUE"""),"Overhead costs")</f>
        <v>Overhead costs</v>
      </c>
      <c r="I237" s="6" t="str">
        <f t="shared" si="2"/>
        <v>March</v>
      </c>
      <c r="J237" s="6" t="str">
        <f t="shared" si="3"/>
        <v>Bangalore</v>
      </c>
      <c r="K237" s="6" t="str">
        <f t="shared" si="4"/>
        <v>Bangalore</v>
      </c>
      <c r="L237" s="6" t="str">
        <f t="shared" si="5"/>
        <v>Bangalore</v>
      </c>
      <c r="M237" s="6" t="str">
        <f t="shared" si="6"/>
        <v>Bangalore</v>
      </c>
      <c r="N237" s="6" t="str">
        <f t="shared" si="7"/>
        <v>North</v>
      </c>
      <c r="O237" s="6" t="str">
        <f t="shared" si="8"/>
        <v>North</v>
      </c>
      <c r="P237" s="6" t="str">
        <f t="shared" si="9"/>
        <v>North</v>
      </c>
      <c r="Q237" s="6" t="str">
        <f t="shared" si="10"/>
        <v>North</v>
      </c>
      <c r="R237" s="6" t="str">
        <f>vlookup(M237,'City Head_Details'!$A$2:$B$5,2,0)</f>
        <v>Arun</v>
      </c>
      <c r="S237" s="6" t="str">
        <f t="shared" ref="S237:T237" si="245">Proper(trim(G237))</f>
        <v>Assembly</v>
      </c>
      <c r="T237" s="6" t="str">
        <f t="shared" si="245"/>
        <v>Overhead Costs</v>
      </c>
    </row>
    <row r="238">
      <c r="A238" s="23" t="s">
        <v>521</v>
      </c>
      <c r="B238" s="32" t="s">
        <v>522</v>
      </c>
      <c r="C238" s="31">
        <v>187100.0</v>
      </c>
      <c r="D238" s="6" t="str">
        <f>IFERROR(__xludf.DUMMYFUNCTION("Split(B238,""/"")"),"February")</f>
        <v>February</v>
      </c>
      <c r="E238" s="6" t="str">
        <f>IFERROR(__xludf.DUMMYFUNCTION("""COMPUTED_VALUE"""),"Bhubaneswar")</f>
        <v>Bhubaneswar</v>
      </c>
      <c r="F238" s="6" t="str">
        <f>IFERROR(__xludf.DUMMYFUNCTION("""COMPUTED_VALUE"""),"South")</f>
        <v>South</v>
      </c>
      <c r="G238" s="6" t="str">
        <f>IFERROR(__xludf.DUMMYFUNCTION("""COMPUTED_VALUE"""),"Materials")</f>
        <v>Materials</v>
      </c>
      <c r="H238" s="6" t="str">
        <f>IFERROR(__xludf.DUMMYFUNCTION("""COMPUTED_VALUE"""),"Rent")</f>
        <v>Rent</v>
      </c>
      <c r="I238" s="6" t="str">
        <f t="shared" si="2"/>
        <v>February</v>
      </c>
      <c r="J238" s="6" t="str">
        <f t="shared" si="3"/>
        <v>Bhubaneswar</v>
      </c>
      <c r="K238" s="6" t="str">
        <f t="shared" si="4"/>
        <v>Bhubaneswar</v>
      </c>
      <c r="L238" s="6" t="str">
        <f t="shared" si="5"/>
        <v>Bhubaneswar</v>
      </c>
      <c r="M238" s="6" t="str">
        <f t="shared" si="6"/>
        <v>Bhubaneswar</v>
      </c>
      <c r="N238" s="6" t="str">
        <f t="shared" si="7"/>
        <v>South</v>
      </c>
      <c r="O238" s="6" t="str">
        <f t="shared" si="8"/>
        <v>South</v>
      </c>
      <c r="P238" s="6" t="str">
        <f t="shared" si="9"/>
        <v>South</v>
      </c>
      <c r="Q238" s="6" t="str">
        <f t="shared" si="10"/>
        <v>South</v>
      </c>
      <c r="R238" s="6" t="str">
        <f>vlookup(M238,'City Head_Details'!$A$2:$B$5,2,0)</f>
        <v>Karuna</v>
      </c>
      <c r="S238" s="6" t="str">
        <f t="shared" ref="S238:T238" si="246">Proper(trim(G238))</f>
        <v>Materials</v>
      </c>
      <c r="T238" s="6" t="str">
        <f t="shared" si="246"/>
        <v>Rent</v>
      </c>
    </row>
    <row r="239">
      <c r="A239" s="23" t="s">
        <v>523</v>
      </c>
      <c r="B239" s="32" t="s">
        <v>524</v>
      </c>
      <c r="C239" s="31">
        <v>194700.0</v>
      </c>
      <c r="D239" s="6" t="str">
        <f>IFERROR(__xludf.DUMMYFUNCTION("Split(B239,""/"")"),"January")</f>
        <v>January</v>
      </c>
      <c r="E239" s="6" t="str">
        <f>IFERROR(__xludf.DUMMYFUNCTION("""COMPUTED_VALUE"""),"Bhubaneswar")</f>
        <v>Bhubaneswar</v>
      </c>
      <c r="F239" s="6" t="str">
        <f>IFERROR(__xludf.DUMMYFUNCTION("""COMPUTED_VALUE"""),"South")</f>
        <v>South</v>
      </c>
      <c r="G239" s="6" t="str">
        <f>IFERROR(__xludf.DUMMYFUNCTION("""COMPUTED_VALUE"""),"Production")</f>
        <v>Production</v>
      </c>
      <c r="H239" s="6" t="str">
        <f>IFERROR(__xludf.DUMMYFUNCTION("""COMPUTED_VALUE"""),"Labour Cost")</f>
        <v>Labour Cost</v>
      </c>
      <c r="I239" s="6" t="str">
        <f t="shared" si="2"/>
        <v>January</v>
      </c>
      <c r="J239" s="6" t="str">
        <f t="shared" si="3"/>
        <v>Bhubaneswar</v>
      </c>
      <c r="K239" s="6" t="str">
        <f t="shared" si="4"/>
        <v>Bhubaneswar</v>
      </c>
      <c r="L239" s="6" t="str">
        <f t="shared" si="5"/>
        <v>Bhubaneswar</v>
      </c>
      <c r="M239" s="6" t="str">
        <f t="shared" si="6"/>
        <v>Bhubaneswar</v>
      </c>
      <c r="N239" s="6" t="str">
        <f t="shared" si="7"/>
        <v>South</v>
      </c>
      <c r="O239" s="6" t="str">
        <f t="shared" si="8"/>
        <v>South</v>
      </c>
      <c r="P239" s="6" t="str">
        <f t="shared" si="9"/>
        <v>South</v>
      </c>
      <c r="Q239" s="6" t="str">
        <f t="shared" si="10"/>
        <v>South</v>
      </c>
      <c r="R239" s="6" t="str">
        <f>vlookup(M239,'City Head_Details'!$A$2:$B$5,2,0)</f>
        <v>Karuna</v>
      </c>
      <c r="S239" s="6" t="str">
        <f t="shared" ref="S239:T239" si="247">Proper(trim(G239))</f>
        <v>Production</v>
      </c>
      <c r="T239" s="6" t="str">
        <f t="shared" si="247"/>
        <v>Labour Cost</v>
      </c>
    </row>
    <row r="240">
      <c r="A240" s="23" t="s">
        <v>525</v>
      </c>
      <c r="B240" s="32" t="s">
        <v>526</v>
      </c>
      <c r="C240" s="31">
        <v>106100.0</v>
      </c>
      <c r="D240" s="6" t="str">
        <f>IFERROR(__xludf.DUMMYFUNCTION("Split(B240,""/"")"),"January")</f>
        <v>January</v>
      </c>
      <c r="E240" s="6" t="str">
        <f>IFERROR(__xludf.DUMMYFUNCTION("""COMPUTED_VALUE"""),"Gurgaon")</f>
        <v>Gurgaon</v>
      </c>
      <c r="F240" s="6" t="str">
        <f>IFERROR(__xludf.DUMMYFUNCTION("""COMPUTED_VALUE"""),"North")</f>
        <v>North</v>
      </c>
      <c r="G240" s="6" t="str">
        <f>IFERROR(__xludf.DUMMYFUNCTION("""COMPUTED_VALUE"""),"Production")</f>
        <v>Production</v>
      </c>
      <c r="H240" s="6" t="str">
        <f>IFERROR(__xludf.DUMMYFUNCTION("""COMPUTED_VALUE"""),"Rent")</f>
        <v>Rent</v>
      </c>
      <c r="I240" s="6" t="str">
        <f t="shared" si="2"/>
        <v>January</v>
      </c>
      <c r="J240" s="6" t="str">
        <f t="shared" si="3"/>
        <v>Gurgaon</v>
      </c>
      <c r="K240" s="6" t="str">
        <f t="shared" si="4"/>
        <v>Gurgaon</v>
      </c>
      <c r="L240" s="6" t="str">
        <f t="shared" si="5"/>
        <v>Gurgaon</v>
      </c>
      <c r="M240" s="6" t="str">
        <f t="shared" si="6"/>
        <v>Gurgaon</v>
      </c>
      <c r="N240" s="6" t="str">
        <f t="shared" si="7"/>
        <v>North</v>
      </c>
      <c r="O240" s="6" t="str">
        <f t="shared" si="8"/>
        <v>North</v>
      </c>
      <c r="P240" s="6" t="str">
        <f t="shared" si="9"/>
        <v>North</v>
      </c>
      <c r="Q240" s="6" t="str">
        <f t="shared" si="10"/>
        <v>North</v>
      </c>
      <c r="R240" s="6" t="str">
        <f>vlookup(M240,'City Head_Details'!$A$2:$B$5,2,0)</f>
        <v>Tarun</v>
      </c>
      <c r="S240" s="6" t="str">
        <f t="shared" ref="S240:T240" si="248">Proper(trim(G240))</f>
        <v>Production</v>
      </c>
      <c r="T240" s="6" t="str">
        <f t="shared" si="248"/>
        <v>Rent</v>
      </c>
    </row>
    <row r="241">
      <c r="A241" s="23" t="s">
        <v>527</v>
      </c>
      <c r="B241" s="32" t="s">
        <v>528</v>
      </c>
      <c r="C241" s="31">
        <v>128900.0</v>
      </c>
      <c r="D241" s="6" t="str">
        <f>IFERROR(__xludf.DUMMYFUNCTION("Split(B241,""/"")"),"January")</f>
        <v>January</v>
      </c>
      <c r="E241" s="6" t="str">
        <f>IFERROR(__xludf.DUMMYFUNCTION("""COMPUTED_VALUE"""),"Ahmedabad")</f>
        <v>Ahmedabad</v>
      </c>
      <c r="F241" s="6" t="str">
        <f>IFERROR(__xludf.DUMMYFUNCTION("""COMPUTED_VALUE"""),"East")</f>
        <v>East</v>
      </c>
      <c r="G241" s="6" t="str">
        <f>IFERROR(__xludf.DUMMYFUNCTION("""COMPUTED_VALUE"""),"Maitenance")</f>
        <v>Maitenance</v>
      </c>
      <c r="H241" s="6" t="str">
        <f>IFERROR(__xludf.DUMMYFUNCTION("""COMPUTED_VALUE"""),"Labour Cost")</f>
        <v>Labour Cost</v>
      </c>
      <c r="I241" s="6" t="str">
        <f t="shared" si="2"/>
        <v>January</v>
      </c>
      <c r="J241" s="6" t="str">
        <f t="shared" si="3"/>
        <v>Ahmedabad</v>
      </c>
      <c r="K241" s="6" t="str">
        <f t="shared" si="4"/>
        <v>Ahmedabad</v>
      </c>
      <c r="L241" s="6" t="str">
        <f t="shared" si="5"/>
        <v>Ahmedabad</v>
      </c>
      <c r="M241" s="6" t="str">
        <f t="shared" si="6"/>
        <v>Ahmedabad</v>
      </c>
      <c r="N241" s="6" t="str">
        <f t="shared" si="7"/>
        <v>East</v>
      </c>
      <c r="O241" s="6" t="str">
        <f t="shared" si="8"/>
        <v>East</v>
      </c>
      <c r="P241" s="6" t="str">
        <f t="shared" si="9"/>
        <v>East</v>
      </c>
      <c r="Q241" s="6" t="str">
        <f t="shared" si="10"/>
        <v>East</v>
      </c>
      <c r="R241" s="6" t="str">
        <f>vlookup(M241,'City Head_Details'!$A$2:$B$5,2,0)</f>
        <v>Varun</v>
      </c>
      <c r="S241" s="6" t="str">
        <f t="shared" ref="S241:T241" si="249">Proper(trim(G241))</f>
        <v>Maitenance</v>
      </c>
      <c r="T241" s="6" t="str">
        <f t="shared" si="249"/>
        <v>Labour Cost</v>
      </c>
    </row>
    <row r="242">
      <c r="A242" s="23" t="s">
        <v>529</v>
      </c>
      <c r="B242" s="32" t="s">
        <v>530</v>
      </c>
      <c r="C242" s="31">
        <v>182400.0</v>
      </c>
      <c r="D242" s="6" t="str">
        <f>IFERROR(__xludf.DUMMYFUNCTION("Split(B242,""/"")"),"January")</f>
        <v>January</v>
      </c>
      <c r="E242" s="6" t="str">
        <f>IFERROR(__xludf.DUMMYFUNCTION("""COMPUTED_VALUE"""),"Bangalore")</f>
        <v>Bangalore</v>
      </c>
      <c r="F242" s="6" t="str">
        <f>IFERROR(__xludf.DUMMYFUNCTION("""COMPUTED_VALUE"""),"East")</f>
        <v>East</v>
      </c>
      <c r="G242" s="6" t="str">
        <f>IFERROR(__xludf.DUMMYFUNCTION("""COMPUTED_VALUE"""),"Assembly")</f>
        <v>Assembly</v>
      </c>
      <c r="H242" s="6" t="str">
        <f>IFERROR(__xludf.DUMMYFUNCTION("""COMPUTED_VALUE"""),"Insurance")</f>
        <v>Insurance</v>
      </c>
      <c r="I242" s="6" t="str">
        <f t="shared" si="2"/>
        <v>January</v>
      </c>
      <c r="J242" s="6" t="str">
        <f t="shared" si="3"/>
        <v>Bangalore</v>
      </c>
      <c r="K242" s="6" t="str">
        <f t="shared" si="4"/>
        <v>Bangalore</v>
      </c>
      <c r="L242" s="6" t="str">
        <f t="shared" si="5"/>
        <v>Bangalore</v>
      </c>
      <c r="M242" s="6" t="str">
        <f t="shared" si="6"/>
        <v>Bangalore</v>
      </c>
      <c r="N242" s="6" t="str">
        <f t="shared" si="7"/>
        <v>East</v>
      </c>
      <c r="O242" s="6" t="str">
        <f t="shared" si="8"/>
        <v>East</v>
      </c>
      <c r="P242" s="6" t="str">
        <f t="shared" si="9"/>
        <v>East</v>
      </c>
      <c r="Q242" s="6" t="str">
        <f t="shared" si="10"/>
        <v>East</v>
      </c>
      <c r="R242" s="6" t="str">
        <f>vlookup(M242,'City Head_Details'!$A$2:$B$5,2,0)</f>
        <v>Arun</v>
      </c>
      <c r="S242" s="6" t="str">
        <f t="shared" ref="S242:T242" si="250">Proper(trim(G242))</f>
        <v>Assembly</v>
      </c>
      <c r="T242" s="6" t="str">
        <f t="shared" si="250"/>
        <v>Insurance</v>
      </c>
    </row>
    <row r="243">
      <c r="A243" s="23" t="s">
        <v>531</v>
      </c>
      <c r="B243" s="32" t="s">
        <v>532</v>
      </c>
      <c r="C243" s="31">
        <v>143100.0</v>
      </c>
      <c r="D243" s="6" t="str">
        <f>IFERROR(__xludf.DUMMYFUNCTION("Split(B243,""/"")"),"February")</f>
        <v>February</v>
      </c>
      <c r="E243" s="6" t="str">
        <f>IFERROR(__xludf.DUMMYFUNCTION("""COMPUTED_VALUE"""),"Bangalore")</f>
        <v>Bangalore</v>
      </c>
      <c r="F243" s="6" t="str">
        <f>IFERROR(__xludf.DUMMYFUNCTION("""COMPUTED_VALUE"""),"West")</f>
        <v>West</v>
      </c>
      <c r="G243" s="6" t="str">
        <f>IFERROR(__xludf.DUMMYFUNCTION("""COMPUTED_VALUE"""),"Materials")</f>
        <v>Materials</v>
      </c>
      <c r="H243" s="6" t="str">
        <f>IFERROR(__xludf.DUMMYFUNCTION("""COMPUTED_VALUE"""),"Insurance")</f>
        <v>Insurance</v>
      </c>
      <c r="I243" s="6" t="str">
        <f t="shared" si="2"/>
        <v>February</v>
      </c>
      <c r="J243" s="6" t="str">
        <f t="shared" si="3"/>
        <v>Bangalore</v>
      </c>
      <c r="K243" s="6" t="str">
        <f t="shared" si="4"/>
        <v>Bangalore</v>
      </c>
      <c r="L243" s="6" t="str">
        <f t="shared" si="5"/>
        <v>Bangalore</v>
      </c>
      <c r="M243" s="6" t="str">
        <f t="shared" si="6"/>
        <v>Bangalore</v>
      </c>
      <c r="N243" s="6" t="str">
        <f t="shared" si="7"/>
        <v>West</v>
      </c>
      <c r="O243" s="6" t="str">
        <f t="shared" si="8"/>
        <v>West</v>
      </c>
      <c r="P243" s="6" t="str">
        <f t="shared" si="9"/>
        <v>West</v>
      </c>
      <c r="Q243" s="6" t="str">
        <f t="shared" si="10"/>
        <v>West</v>
      </c>
      <c r="R243" s="6" t="str">
        <f>vlookup(M243,'City Head_Details'!$A$2:$B$5,2,0)</f>
        <v>Arun</v>
      </c>
      <c r="S243" s="6" t="str">
        <f t="shared" ref="S243:T243" si="251">Proper(trim(G243))</f>
        <v>Materials</v>
      </c>
      <c r="T243" s="6" t="str">
        <f t="shared" si="251"/>
        <v>Insurance</v>
      </c>
    </row>
    <row r="244">
      <c r="A244" s="23" t="s">
        <v>533</v>
      </c>
      <c r="B244" s="32" t="s">
        <v>534</v>
      </c>
      <c r="C244" s="31">
        <v>173600.0</v>
      </c>
      <c r="D244" s="6" t="str">
        <f>IFERROR(__xludf.DUMMYFUNCTION("Split(B244,""/"")"),"March")</f>
        <v>March</v>
      </c>
      <c r="E244" s="6" t="str">
        <f>IFERROR(__xludf.DUMMYFUNCTION("""COMPUTED_VALUE"""),"Ahmedabad")</f>
        <v>Ahmedabad</v>
      </c>
      <c r="F244" s="6" t="str">
        <f>IFERROR(__xludf.DUMMYFUNCTION("""COMPUTED_VALUE"""),"North")</f>
        <v>North</v>
      </c>
      <c r="G244" s="6" t="str">
        <f>IFERROR(__xludf.DUMMYFUNCTION("""COMPUTED_VALUE"""),"Assembly")</f>
        <v>Assembly</v>
      </c>
      <c r="H244" s="6" t="str">
        <f>IFERROR(__xludf.DUMMYFUNCTION("""COMPUTED_VALUE"""),"Rent")</f>
        <v>Rent</v>
      </c>
      <c r="I244" s="6" t="str">
        <f t="shared" si="2"/>
        <v>March</v>
      </c>
      <c r="J244" s="6" t="str">
        <f t="shared" si="3"/>
        <v>Ahmedabad</v>
      </c>
      <c r="K244" s="6" t="str">
        <f t="shared" si="4"/>
        <v>Ahmedabad</v>
      </c>
      <c r="L244" s="6" t="str">
        <f t="shared" si="5"/>
        <v>Ahmedabad</v>
      </c>
      <c r="M244" s="6" t="str">
        <f t="shared" si="6"/>
        <v>Ahmedabad</v>
      </c>
      <c r="N244" s="6" t="str">
        <f t="shared" si="7"/>
        <v>North</v>
      </c>
      <c r="O244" s="6" t="str">
        <f t="shared" si="8"/>
        <v>North</v>
      </c>
      <c r="P244" s="6" t="str">
        <f t="shared" si="9"/>
        <v>North</v>
      </c>
      <c r="Q244" s="6" t="str">
        <f t="shared" si="10"/>
        <v>North</v>
      </c>
      <c r="R244" s="6" t="str">
        <f>vlookup(M244,'City Head_Details'!$A$2:$B$5,2,0)</f>
        <v>Varun</v>
      </c>
      <c r="S244" s="6" t="str">
        <f t="shared" ref="S244:T244" si="252">Proper(trim(G244))</f>
        <v>Assembly</v>
      </c>
      <c r="T244" s="6" t="str">
        <f t="shared" si="252"/>
        <v>Rent</v>
      </c>
    </row>
    <row r="245">
      <c r="A245" s="23" t="s">
        <v>535</v>
      </c>
      <c r="B245" s="32" t="s">
        <v>536</v>
      </c>
      <c r="C245" s="31">
        <v>146900.0</v>
      </c>
      <c r="D245" s="6" t="str">
        <f>IFERROR(__xludf.DUMMYFUNCTION("Split(B245,""/"")"),"March")</f>
        <v>March</v>
      </c>
      <c r="E245" s="6" t="str">
        <f>IFERROR(__xludf.DUMMYFUNCTION("""COMPUTED_VALUE"""),"Ahmedabad")</f>
        <v>Ahmedabad</v>
      </c>
      <c r="F245" s="6" t="str">
        <f>IFERROR(__xludf.DUMMYFUNCTION("""COMPUTED_VALUE"""),"North")</f>
        <v>North</v>
      </c>
      <c r="G245" s="6" t="str">
        <f>IFERROR(__xludf.DUMMYFUNCTION("""COMPUTED_VALUE"""),"Maitenance")</f>
        <v>Maitenance</v>
      </c>
      <c r="H245" s="6" t="str">
        <f>IFERROR(__xludf.DUMMYFUNCTION("""COMPUTED_VALUE"""),"Rent")</f>
        <v>Rent</v>
      </c>
      <c r="I245" s="6" t="str">
        <f t="shared" si="2"/>
        <v>March</v>
      </c>
      <c r="J245" s="6" t="str">
        <f t="shared" si="3"/>
        <v>Ahmedabad</v>
      </c>
      <c r="K245" s="6" t="str">
        <f t="shared" si="4"/>
        <v>Ahmedabad</v>
      </c>
      <c r="L245" s="6" t="str">
        <f t="shared" si="5"/>
        <v>Ahmedabad</v>
      </c>
      <c r="M245" s="6" t="str">
        <f t="shared" si="6"/>
        <v>Ahmedabad</v>
      </c>
      <c r="N245" s="6" t="str">
        <f t="shared" si="7"/>
        <v>North</v>
      </c>
      <c r="O245" s="6" t="str">
        <f t="shared" si="8"/>
        <v>North</v>
      </c>
      <c r="P245" s="6" t="str">
        <f t="shared" si="9"/>
        <v>North</v>
      </c>
      <c r="Q245" s="6" t="str">
        <f t="shared" si="10"/>
        <v>North</v>
      </c>
      <c r="R245" s="6" t="str">
        <f>vlookup(M245,'City Head_Details'!$A$2:$B$5,2,0)</f>
        <v>Varun</v>
      </c>
      <c r="S245" s="6" t="str">
        <f t="shared" ref="S245:T245" si="253">Proper(trim(G245))</f>
        <v>Maitenance</v>
      </c>
      <c r="T245" s="6" t="str">
        <f t="shared" si="253"/>
        <v>Rent</v>
      </c>
    </row>
    <row r="246">
      <c r="A246" s="23" t="s">
        <v>537</v>
      </c>
      <c r="B246" s="32" t="s">
        <v>538</v>
      </c>
      <c r="C246" s="31">
        <v>110400.0</v>
      </c>
      <c r="D246" s="6" t="str">
        <f>IFERROR(__xludf.DUMMYFUNCTION("Split(B246,""/"")"),"February")</f>
        <v>February</v>
      </c>
      <c r="E246" s="6" t="str">
        <f>IFERROR(__xludf.DUMMYFUNCTION("""COMPUTED_VALUE"""),"Ahmedabad&amp;")</f>
        <v>Ahmedabad&amp;</v>
      </c>
      <c r="F246" s="6" t="str">
        <f>IFERROR(__xludf.DUMMYFUNCTION("""COMPUTED_VALUE"""),"East")</f>
        <v>East</v>
      </c>
      <c r="G246" s="6" t="str">
        <f>IFERROR(__xludf.DUMMYFUNCTION("""COMPUTED_VALUE"""),"Production")</f>
        <v>Production</v>
      </c>
      <c r="H246" s="6" t="str">
        <f>IFERROR(__xludf.DUMMYFUNCTION("""COMPUTED_VALUE"""),"Labour Cost")</f>
        <v>Labour Cost</v>
      </c>
      <c r="I246" s="6" t="str">
        <f t="shared" si="2"/>
        <v>February</v>
      </c>
      <c r="J246" s="6" t="str">
        <f t="shared" si="3"/>
        <v>Ahmedabad&amp;</v>
      </c>
      <c r="K246" s="6" t="str">
        <f t="shared" si="4"/>
        <v>Ahmedabad-</v>
      </c>
      <c r="L246" s="6" t="str">
        <f t="shared" si="5"/>
        <v>Ahmedabad</v>
      </c>
      <c r="M246" s="6" t="str">
        <f t="shared" si="6"/>
        <v>Ahmedabad</v>
      </c>
      <c r="N246" s="6" t="str">
        <f t="shared" si="7"/>
        <v>East</v>
      </c>
      <c r="O246" s="6" t="str">
        <f t="shared" si="8"/>
        <v>East</v>
      </c>
      <c r="P246" s="6" t="str">
        <f t="shared" si="9"/>
        <v>East</v>
      </c>
      <c r="Q246" s="6" t="str">
        <f t="shared" si="10"/>
        <v>East</v>
      </c>
      <c r="R246" s="6" t="str">
        <f>vlookup(M246,'City Head_Details'!$A$2:$B$5,2,0)</f>
        <v>Varun</v>
      </c>
      <c r="S246" s="6" t="str">
        <f t="shared" ref="S246:T246" si="254">Proper(trim(G246))</f>
        <v>Production</v>
      </c>
      <c r="T246" s="6" t="str">
        <f t="shared" si="254"/>
        <v>Labour Cost</v>
      </c>
    </row>
    <row r="247">
      <c r="A247" s="23" t="s">
        <v>539</v>
      </c>
      <c r="B247" s="32" t="s">
        <v>540</v>
      </c>
      <c r="C247" s="31">
        <v>164900.0</v>
      </c>
      <c r="D247" s="6" t="str">
        <f>IFERROR(__xludf.DUMMYFUNCTION("Split(B247,""/"")"),"January")</f>
        <v>January</v>
      </c>
      <c r="E247" s="6" t="str">
        <f>IFERROR(__xludf.DUMMYFUNCTION("""COMPUTED_VALUE"""),"Bangalore&amp;")</f>
        <v>Bangalore&amp;</v>
      </c>
      <c r="F247" s="6" t="str">
        <f>IFERROR(__xludf.DUMMYFUNCTION("""COMPUTED_VALUE"""),"East")</f>
        <v>East</v>
      </c>
      <c r="G247" s="6" t="str">
        <f>IFERROR(__xludf.DUMMYFUNCTION("""COMPUTED_VALUE"""),"Production")</f>
        <v>Production</v>
      </c>
      <c r="H247" s="6" t="str">
        <f>IFERROR(__xludf.DUMMYFUNCTION("""COMPUTED_VALUE"""),"Insurance")</f>
        <v>Insurance</v>
      </c>
      <c r="I247" s="6" t="str">
        <f t="shared" si="2"/>
        <v>January</v>
      </c>
      <c r="J247" s="6" t="str">
        <f t="shared" si="3"/>
        <v>Bangalore&amp;</v>
      </c>
      <c r="K247" s="6" t="str">
        <f t="shared" si="4"/>
        <v>Bangalore-</v>
      </c>
      <c r="L247" s="6" t="str">
        <f t="shared" si="5"/>
        <v>Bangalore</v>
      </c>
      <c r="M247" s="6" t="str">
        <f t="shared" si="6"/>
        <v>Bangalore</v>
      </c>
      <c r="N247" s="6" t="str">
        <f t="shared" si="7"/>
        <v>East</v>
      </c>
      <c r="O247" s="6" t="str">
        <f t="shared" si="8"/>
        <v>East</v>
      </c>
      <c r="P247" s="6" t="str">
        <f t="shared" si="9"/>
        <v>East</v>
      </c>
      <c r="Q247" s="6" t="str">
        <f t="shared" si="10"/>
        <v>East</v>
      </c>
      <c r="R247" s="6" t="str">
        <f>vlookup(M247,'City Head_Details'!$A$2:$B$5,2,0)</f>
        <v>Arun</v>
      </c>
      <c r="S247" s="6" t="str">
        <f t="shared" ref="S247:T247" si="255">Proper(trim(G247))</f>
        <v>Production</v>
      </c>
      <c r="T247" s="6" t="str">
        <f t="shared" si="255"/>
        <v>Insurance</v>
      </c>
    </row>
    <row r="248">
      <c r="A248" s="23" t="s">
        <v>541</v>
      </c>
      <c r="B248" s="32" t="s">
        <v>542</v>
      </c>
      <c r="C248" s="31">
        <v>179900.0</v>
      </c>
      <c r="D248" s="6" t="str">
        <f>IFERROR(__xludf.DUMMYFUNCTION("Split(B248,""/"")"),"February")</f>
        <v>February</v>
      </c>
      <c r="E248" s="6" t="str">
        <f>IFERROR(__xludf.DUMMYFUNCTION("""COMPUTED_VALUE"""),"Bhubaneswar")</f>
        <v>Bhubaneswar</v>
      </c>
      <c r="F248" s="6" t="str">
        <f>IFERROR(__xludf.DUMMYFUNCTION("""COMPUTED_VALUE"""),"North")</f>
        <v>North</v>
      </c>
      <c r="G248" s="6" t="str">
        <f>IFERROR(__xludf.DUMMYFUNCTION("""COMPUTED_VALUE"""),"Assembly")</f>
        <v>Assembly</v>
      </c>
      <c r="H248" s="6" t="str">
        <f>IFERROR(__xludf.DUMMYFUNCTION("""COMPUTED_VALUE"""),"Rent")</f>
        <v>Rent</v>
      </c>
      <c r="I248" s="6" t="str">
        <f t="shared" si="2"/>
        <v>February</v>
      </c>
      <c r="J248" s="6" t="str">
        <f t="shared" si="3"/>
        <v>Bhubaneswar</v>
      </c>
      <c r="K248" s="6" t="str">
        <f t="shared" si="4"/>
        <v>Bhubaneswar</v>
      </c>
      <c r="L248" s="6" t="str">
        <f t="shared" si="5"/>
        <v>Bhubaneswar</v>
      </c>
      <c r="M248" s="6" t="str">
        <f t="shared" si="6"/>
        <v>Bhubaneswar</v>
      </c>
      <c r="N248" s="6" t="str">
        <f t="shared" si="7"/>
        <v>North</v>
      </c>
      <c r="O248" s="6" t="str">
        <f t="shared" si="8"/>
        <v>North</v>
      </c>
      <c r="P248" s="6" t="str">
        <f t="shared" si="9"/>
        <v>North</v>
      </c>
      <c r="Q248" s="6" t="str">
        <f t="shared" si="10"/>
        <v>North</v>
      </c>
      <c r="R248" s="6" t="str">
        <f>vlookup(M248,'City Head_Details'!$A$2:$B$5,2,0)</f>
        <v>Karuna</v>
      </c>
      <c r="S248" s="6" t="str">
        <f t="shared" ref="S248:T248" si="256">Proper(trim(G248))</f>
        <v>Assembly</v>
      </c>
      <c r="T248" s="6" t="str">
        <f t="shared" si="256"/>
        <v>Rent</v>
      </c>
    </row>
    <row r="249">
      <c r="A249" s="23" t="s">
        <v>543</v>
      </c>
      <c r="B249" s="32" t="s">
        <v>544</v>
      </c>
      <c r="C249" s="31">
        <v>188300.0</v>
      </c>
      <c r="D249" s="6" t="str">
        <f>IFERROR(__xludf.DUMMYFUNCTION("Split(B249,""/"")"),"February")</f>
        <v>February</v>
      </c>
      <c r="E249" s="6" t="str">
        <f>IFERROR(__xludf.DUMMYFUNCTION("""COMPUTED_VALUE"""),"Bhubaneswar")</f>
        <v>Bhubaneswar</v>
      </c>
      <c r="F249" s="6" t="str">
        <f>IFERROR(__xludf.DUMMYFUNCTION("""COMPUTED_VALUE"""),"East")</f>
        <v>East</v>
      </c>
      <c r="G249" s="6" t="str">
        <f>IFERROR(__xludf.DUMMYFUNCTION("""COMPUTED_VALUE"""),"Assembly")</f>
        <v>Assembly</v>
      </c>
      <c r="H249" s="6" t="str">
        <f>IFERROR(__xludf.DUMMYFUNCTION("""COMPUTED_VALUE"""),"Rent")</f>
        <v>Rent</v>
      </c>
      <c r="I249" s="6" t="str">
        <f t="shared" si="2"/>
        <v>February</v>
      </c>
      <c r="J249" s="6" t="str">
        <f t="shared" si="3"/>
        <v>Bhubaneswar</v>
      </c>
      <c r="K249" s="6" t="str">
        <f t="shared" si="4"/>
        <v>Bhubaneswar</v>
      </c>
      <c r="L249" s="6" t="str">
        <f t="shared" si="5"/>
        <v>Bhubaneswar</v>
      </c>
      <c r="M249" s="6" t="str">
        <f t="shared" si="6"/>
        <v>Bhubaneswar</v>
      </c>
      <c r="N249" s="6" t="str">
        <f t="shared" si="7"/>
        <v>East</v>
      </c>
      <c r="O249" s="6" t="str">
        <f t="shared" si="8"/>
        <v>East</v>
      </c>
      <c r="P249" s="6" t="str">
        <f t="shared" si="9"/>
        <v>East</v>
      </c>
      <c r="Q249" s="6" t="str">
        <f t="shared" si="10"/>
        <v>East</v>
      </c>
      <c r="R249" s="6" t="str">
        <f>vlookup(M249,'City Head_Details'!$A$2:$B$5,2,0)</f>
        <v>Karuna</v>
      </c>
      <c r="S249" s="6" t="str">
        <f t="shared" ref="S249:T249" si="257">Proper(trim(G249))</f>
        <v>Assembly</v>
      </c>
      <c r="T249" s="6" t="str">
        <f t="shared" si="257"/>
        <v>Rent</v>
      </c>
    </row>
    <row r="250">
      <c r="A250" s="23" t="s">
        <v>545</v>
      </c>
      <c r="B250" s="32" t="s">
        <v>546</v>
      </c>
      <c r="C250" s="31">
        <v>154600.0</v>
      </c>
      <c r="D250" s="6" t="str">
        <f>IFERROR(__xludf.DUMMYFUNCTION("Split(B250,""/"")"),"February")</f>
        <v>February</v>
      </c>
      <c r="E250" s="6" t="str">
        <f>IFERROR(__xludf.DUMMYFUNCTION("""COMPUTED_VALUE"""),"Bhubaneswar")</f>
        <v>Bhubaneswar</v>
      </c>
      <c r="F250" s="6" t="str">
        <f>IFERROR(__xludf.DUMMYFUNCTION("""COMPUTED_VALUE"""),"South")</f>
        <v>South</v>
      </c>
      <c r="G250" s="6" t="str">
        <f>IFERROR(__xludf.DUMMYFUNCTION("""COMPUTED_VALUE"""),"Materials")</f>
        <v>Materials</v>
      </c>
      <c r="H250" s="6" t="str">
        <f>IFERROR(__xludf.DUMMYFUNCTION("""COMPUTED_VALUE"""),"Overhead costs")</f>
        <v>Overhead costs</v>
      </c>
      <c r="I250" s="6" t="str">
        <f t="shared" si="2"/>
        <v>February</v>
      </c>
      <c r="J250" s="6" t="str">
        <f t="shared" si="3"/>
        <v>Bhubaneswar</v>
      </c>
      <c r="K250" s="6" t="str">
        <f t="shared" si="4"/>
        <v>Bhubaneswar</v>
      </c>
      <c r="L250" s="6" t="str">
        <f t="shared" si="5"/>
        <v>Bhubaneswar</v>
      </c>
      <c r="M250" s="6" t="str">
        <f t="shared" si="6"/>
        <v>Bhubaneswar</v>
      </c>
      <c r="N250" s="6" t="str">
        <f t="shared" si="7"/>
        <v>South</v>
      </c>
      <c r="O250" s="6" t="str">
        <f t="shared" si="8"/>
        <v>South</v>
      </c>
      <c r="P250" s="6" t="str">
        <f t="shared" si="9"/>
        <v>South</v>
      </c>
      <c r="Q250" s="6" t="str">
        <f t="shared" si="10"/>
        <v>South</v>
      </c>
      <c r="R250" s="6" t="str">
        <f>vlookup(M250,'City Head_Details'!$A$2:$B$5,2,0)</f>
        <v>Karuna</v>
      </c>
      <c r="S250" s="6" t="str">
        <f t="shared" ref="S250:T250" si="258">Proper(trim(G250))</f>
        <v>Materials</v>
      </c>
      <c r="T250" s="6" t="str">
        <f t="shared" si="258"/>
        <v>Overhead Costs</v>
      </c>
    </row>
    <row r="251">
      <c r="A251" s="23" t="s">
        <v>547</v>
      </c>
      <c r="B251" s="32" t="s">
        <v>548</v>
      </c>
      <c r="C251" s="31">
        <v>113000.0</v>
      </c>
      <c r="D251" s="6" t="str">
        <f>IFERROR(__xludf.DUMMYFUNCTION("Split(B251,""/"")"),"March")</f>
        <v>March</v>
      </c>
      <c r="E251" s="6" t="str">
        <f>IFERROR(__xludf.DUMMYFUNCTION("""COMPUTED_VALUE"""),"Gurgaon")</f>
        <v>Gurgaon</v>
      </c>
      <c r="F251" s="6" t="str">
        <f>IFERROR(__xludf.DUMMYFUNCTION("""COMPUTED_VALUE"""),"East")</f>
        <v>East</v>
      </c>
      <c r="G251" s="6" t="str">
        <f>IFERROR(__xludf.DUMMYFUNCTION("""COMPUTED_VALUE"""),"Assembly")</f>
        <v>Assembly</v>
      </c>
      <c r="H251" s="6" t="str">
        <f>IFERROR(__xludf.DUMMYFUNCTION("""COMPUTED_VALUE"""),"Material Cost")</f>
        <v>Material Cost</v>
      </c>
      <c r="I251" s="6" t="str">
        <f t="shared" si="2"/>
        <v>March</v>
      </c>
      <c r="J251" s="6" t="str">
        <f t="shared" si="3"/>
        <v>Gurgaon</v>
      </c>
      <c r="K251" s="6" t="str">
        <f t="shared" si="4"/>
        <v>Gurgaon</v>
      </c>
      <c r="L251" s="6" t="str">
        <f t="shared" si="5"/>
        <v>Gurgaon</v>
      </c>
      <c r="M251" s="6" t="str">
        <f t="shared" si="6"/>
        <v>Gurgaon</v>
      </c>
      <c r="N251" s="6" t="str">
        <f t="shared" si="7"/>
        <v>East</v>
      </c>
      <c r="O251" s="6" t="str">
        <f t="shared" si="8"/>
        <v>East</v>
      </c>
      <c r="P251" s="6" t="str">
        <f t="shared" si="9"/>
        <v>East</v>
      </c>
      <c r="Q251" s="6" t="str">
        <f t="shared" si="10"/>
        <v>East</v>
      </c>
      <c r="R251" s="6" t="str">
        <f>vlookup(M251,'City Head_Details'!$A$2:$B$5,2,0)</f>
        <v>Tarun</v>
      </c>
      <c r="S251" s="6" t="str">
        <f t="shared" ref="S251:T251" si="259">Proper(trim(G251))</f>
        <v>Assembly</v>
      </c>
      <c r="T251" s="6" t="str">
        <f t="shared" si="259"/>
        <v>Material Cost</v>
      </c>
    </row>
    <row r="252">
      <c r="A252" s="23" t="s">
        <v>549</v>
      </c>
      <c r="B252" s="32" t="s">
        <v>550</v>
      </c>
      <c r="C252" s="31">
        <v>171800.0</v>
      </c>
      <c r="D252" s="6" t="str">
        <f>IFERROR(__xludf.DUMMYFUNCTION("Split(B252,""/"")"),"March")</f>
        <v>March</v>
      </c>
      <c r="E252" s="6" t="str">
        <f>IFERROR(__xludf.DUMMYFUNCTION("""COMPUTED_VALUE"""),"Gurgaon")</f>
        <v>Gurgaon</v>
      </c>
      <c r="F252" s="6" t="str">
        <f>IFERROR(__xludf.DUMMYFUNCTION("""COMPUTED_VALUE"""),"West")</f>
        <v>West</v>
      </c>
      <c r="G252" s="6" t="str">
        <f>IFERROR(__xludf.DUMMYFUNCTION("""COMPUTED_VALUE"""),"Assembly")</f>
        <v>Assembly</v>
      </c>
      <c r="H252" s="6" t="str">
        <f>IFERROR(__xludf.DUMMYFUNCTION("""COMPUTED_VALUE"""),"Rent")</f>
        <v>Rent</v>
      </c>
      <c r="I252" s="6" t="str">
        <f t="shared" si="2"/>
        <v>March</v>
      </c>
      <c r="J252" s="6" t="str">
        <f t="shared" si="3"/>
        <v>Gurgaon</v>
      </c>
      <c r="K252" s="6" t="str">
        <f t="shared" si="4"/>
        <v>Gurgaon</v>
      </c>
      <c r="L252" s="6" t="str">
        <f t="shared" si="5"/>
        <v>Gurgaon</v>
      </c>
      <c r="M252" s="6" t="str">
        <f t="shared" si="6"/>
        <v>Gurgaon</v>
      </c>
      <c r="N252" s="6" t="str">
        <f t="shared" si="7"/>
        <v>West</v>
      </c>
      <c r="O252" s="6" t="str">
        <f t="shared" si="8"/>
        <v>West</v>
      </c>
      <c r="P252" s="6" t="str">
        <f t="shared" si="9"/>
        <v>West</v>
      </c>
      <c r="Q252" s="6" t="str">
        <f t="shared" si="10"/>
        <v>West</v>
      </c>
      <c r="R252" s="6" t="str">
        <f>vlookup(M252,'City Head_Details'!$A$2:$B$5,2,0)</f>
        <v>Tarun</v>
      </c>
      <c r="S252" s="6" t="str">
        <f t="shared" ref="S252:T252" si="260">Proper(trim(G252))</f>
        <v>Assembly</v>
      </c>
      <c r="T252" s="6" t="str">
        <f t="shared" si="260"/>
        <v>Rent</v>
      </c>
    </row>
    <row r="253">
      <c r="A253" s="23" t="s">
        <v>551</v>
      </c>
      <c r="B253" s="32" t="s">
        <v>552</v>
      </c>
      <c r="C253" s="31">
        <v>155600.0</v>
      </c>
      <c r="D253" s="6" t="str">
        <f>IFERROR(__xludf.DUMMYFUNCTION("Split(B253,""/"")"),"February")</f>
        <v>February</v>
      </c>
      <c r="E253" s="6" t="str">
        <f>IFERROR(__xludf.DUMMYFUNCTION("""COMPUTED_VALUE"""),"Ahmedabad")</f>
        <v>Ahmedabad</v>
      </c>
      <c r="F253" s="6" t="str">
        <f>IFERROR(__xludf.DUMMYFUNCTION("""COMPUTED_VALUE"""),"East")</f>
        <v>East</v>
      </c>
      <c r="G253" s="6" t="str">
        <f>IFERROR(__xludf.DUMMYFUNCTION("""COMPUTED_VALUE"""),"Assembly")</f>
        <v>Assembly</v>
      </c>
      <c r="H253" s="6" t="str">
        <f>IFERROR(__xludf.DUMMYFUNCTION("""COMPUTED_VALUE"""),"Material Cost")</f>
        <v>Material Cost</v>
      </c>
      <c r="I253" s="6" t="str">
        <f t="shared" si="2"/>
        <v>February</v>
      </c>
      <c r="J253" s="6" t="str">
        <f t="shared" si="3"/>
        <v>Ahmedabad</v>
      </c>
      <c r="K253" s="6" t="str">
        <f t="shared" si="4"/>
        <v>Ahmedabad</v>
      </c>
      <c r="L253" s="6" t="str">
        <f t="shared" si="5"/>
        <v>Ahmedabad</v>
      </c>
      <c r="M253" s="6" t="str">
        <f t="shared" si="6"/>
        <v>Ahmedabad</v>
      </c>
      <c r="N253" s="6" t="str">
        <f t="shared" si="7"/>
        <v>East</v>
      </c>
      <c r="O253" s="6" t="str">
        <f t="shared" si="8"/>
        <v>East</v>
      </c>
      <c r="P253" s="6" t="str">
        <f t="shared" si="9"/>
        <v>East</v>
      </c>
      <c r="Q253" s="6" t="str">
        <f t="shared" si="10"/>
        <v>East</v>
      </c>
      <c r="R253" s="6" t="str">
        <f>vlookup(M253,'City Head_Details'!$A$2:$B$5,2,0)</f>
        <v>Varun</v>
      </c>
      <c r="S253" s="6" t="str">
        <f t="shared" ref="S253:T253" si="261">Proper(trim(G253))</f>
        <v>Assembly</v>
      </c>
      <c r="T253" s="6" t="str">
        <f t="shared" si="261"/>
        <v>Material Cost</v>
      </c>
    </row>
    <row r="254">
      <c r="A254" s="23" t="s">
        <v>553</v>
      </c>
      <c r="B254" s="32" t="s">
        <v>554</v>
      </c>
      <c r="C254" s="31">
        <v>153200.0</v>
      </c>
      <c r="D254" s="6" t="str">
        <f>IFERROR(__xludf.DUMMYFUNCTION("Split(B254,""/"")"),"January")</f>
        <v>January</v>
      </c>
      <c r="E254" s="6" t="str">
        <f>IFERROR(__xludf.DUMMYFUNCTION("""COMPUTED_VALUE"""),"Ahmedabad")</f>
        <v>Ahmedabad</v>
      </c>
      <c r="F254" s="6" t="str">
        <f>IFERROR(__xludf.DUMMYFUNCTION("""COMPUTED_VALUE"""),"North")</f>
        <v>North</v>
      </c>
      <c r="G254" s="6" t="str">
        <f>IFERROR(__xludf.DUMMYFUNCTION("""COMPUTED_VALUE"""),"Maitenance")</f>
        <v>Maitenance</v>
      </c>
      <c r="H254" s="6" t="str">
        <f>IFERROR(__xludf.DUMMYFUNCTION("""COMPUTED_VALUE"""),"Insurance")</f>
        <v>Insurance</v>
      </c>
      <c r="I254" s="6" t="str">
        <f t="shared" si="2"/>
        <v>January</v>
      </c>
      <c r="J254" s="6" t="str">
        <f t="shared" si="3"/>
        <v>Ahmedabad</v>
      </c>
      <c r="K254" s="6" t="str">
        <f t="shared" si="4"/>
        <v>Ahmedabad</v>
      </c>
      <c r="L254" s="6" t="str">
        <f t="shared" si="5"/>
        <v>Ahmedabad</v>
      </c>
      <c r="M254" s="6" t="str">
        <f t="shared" si="6"/>
        <v>Ahmedabad</v>
      </c>
      <c r="N254" s="6" t="str">
        <f t="shared" si="7"/>
        <v>North</v>
      </c>
      <c r="O254" s="6" t="str">
        <f t="shared" si="8"/>
        <v>North</v>
      </c>
      <c r="P254" s="6" t="str">
        <f t="shared" si="9"/>
        <v>North</v>
      </c>
      <c r="Q254" s="6" t="str">
        <f t="shared" si="10"/>
        <v>North</v>
      </c>
      <c r="R254" s="6" t="str">
        <f>vlookup(M254,'City Head_Details'!$A$2:$B$5,2,0)</f>
        <v>Varun</v>
      </c>
      <c r="S254" s="6" t="str">
        <f t="shared" ref="S254:T254" si="262">Proper(trim(G254))</f>
        <v>Maitenance</v>
      </c>
      <c r="T254" s="6" t="str">
        <f t="shared" si="262"/>
        <v>Insurance</v>
      </c>
    </row>
    <row r="255">
      <c r="A255" s="23" t="s">
        <v>555</v>
      </c>
      <c r="B255" s="32" t="s">
        <v>556</v>
      </c>
      <c r="C255" s="31">
        <v>168700.0</v>
      </c>
      <c r="D255" s="6" t="str">
        <f>IFERROR(__xludf.DUMMYFUNCTION("Split(B255,""/"")"),"March")</f>
        <v>March</v>
      </c>
      <c r="E255" s="6" t="str">
        <f>IFERROR(__xludf.DUMMYFUNCTION("""COMPUTED_VALUE"""),"Ahmedabad")</f>
        <v>Ahmedabad</v>
      </c>
      <c r="F255" s="6" t="str">
        <f>IFERROR(__xludf.DUMMYFUNCTION("""COMPUTED_VALUE"""),"South")</f>
        <v>South</v>
      </c>
      <c r="G255" s="6" t="str">
        <f>IFERROR(__xludf.DUMMYFUNCTION("""COMPUTED_VALUE"""),"Production")</f>
        <v>Production</v>
      </c>
      <c r="H255" s="6" t="str">
        <f>IFERROR(__xludf.DUMMYFUNCTION("""COMPUTED_VALUE"""),"Rent")</f>
        <v>Rent</v>
      </c>
      <c r="I255" s="6" t="str">
        <f t="shared" si="2"/>
        <v>March</v>
      </c>
      <c r="J255" s="6" t="str">
        <f t="shared" si="3"/>
        <v>Ahmedabad</v>
      </c>
      <c r="K255" s="6" t="str">
        <f t="shared" si="4"/>
        <v>Ahmedabad</v>
      </c>
      <c r="L255" s="6" t="str">
        <f t="shared" si="5"/>
        <v>Ahmedabad</v>
      </c>
      <c r="M255" s="6" t="str">
        <f t="shared" si="6"/>
        <v>Ahmedabad</v>
      </c>
      <c r="N255" s="6" t="str">
        <f t="shared" si="7"/>
        <v>South</v>
      </c>
      <c r="O255" s="6" t="str">
        <f t="shared" si="8"/>
        <v>South</v>
      </c>
      <c r="P255" s="6" t="str">
        <f t="shared" si="9"/>
        <v>South</v>
      </c>
      <c r="Q255" s="6" t="str">
        <f t="shared" si="10"/>
        <v>South</v>
      </c>
      <c r="R255" s="6" t="str">
        <f>vlookup(M255,'City Head_Details'!$A$2:$B$5,2,0)</f>
        <v>Varun</v>
      </c>
      <c r="S255" s="6" t="str">
        <f t="shared" ref="S255:T255" si="263">Proper(trim(G255))</f>
        <v>Production</v>
      </c>
      <c r="T255" s="6" t="str">
        <f t="shared" si="263"/>
        <v>Rent</v>
      </c>
    </row>
    <row r="256">
      <c r="A256" s="23" t="s">
        <v>557</v>
      </c>
      <c r="B256" s="32" t="s">
        <v>558</v>
      </c>
      <c r="C256" s="31">
        <v>147100.0</v>
      </c>
      <c r="D256" s="6" t="str">
        <f>IFERROR(__xludf.DUMMYFUNCTION("Split(B256,""/"")"),"March")</f>
        <v>March</v>
      </c>
      <c r="E256" s="6" t="str">
        <f>IFERROR(__xludf.DUMMYFUNCTION("""COMPUTED_VALUE"""),"Bangalore-")</f>
        <v>Bangalore-</v>
      </c>
      <c r="F256" s="6" t="str">
        <f>IFERROR(__xludf.DUMMYFUNCTION("""COMPUTED_VALUE"""),"East")</f>
        <v>East</v>
      </c>
      <c r="G256" s="6" t="str">
        <f>IFERROR(__xludf.DUMMYFUNCTION("""COMPUTED_VALUE"""),"Production")</f>
        <v>Production</v>
      </c>
      <c r="H256" s="6" t="str">
        <f>IFERROR(__xludf.DUMMYFUNCTION("""COMPUTED_VALUE"""),"Material Cost")</f>
        <v>Material Cost</v>
      </c>
      <c r="I256" s="6" t="str">
        <f t="shared" si="2"/>
        <v>March</v>
      </c>
      <c r="J256" s="6" t="str">
        <f t="shared" si="3"/>
        <v>Bangalore-</v>
      </c>
      <c r="K256" s="6" t="str">
        <f t="shared" si="4"/>
        <v>Bangalore-</v>
      </c>
      <c r="L256" s="6" t="str">
        <f t="shared" si="5"/>
        <v>Bangalore</v>
      </c>
      <c r="M256" s="6" t="str">
        <f t="shared" si="6"/>
        <v>Bangalore</v>
      </c>
      <c r="N256" s="6" t="str">
        <f t="shared" si="7"/>
        <v>East</v>
      </c>
      <c r="O256" s="6" t="str">
        <f t="shared" si="8"/>
        <v>East</v>
      </c>
      <c r="P256" s="6" t="str">
        <f t="shared" si="9"/>
        <v>East</v>
      </c>
      <c r="Q256" s="6" t="str">
        <f t="shared" si="10"/>
        <v>East</v>
      </c>
      <c r="R256" s="6" t="str">
        <f>vlookup(M256,'City Head_Details'!$A$2:$B$5,2,0)</f>
        <v>Arun</v>
      </c>
      <c r="S256" s="6" t="str">
        <f t="shared" ref="S256:T256" si="264">Proper(trim(G256))</f>
        <v>Production</v>
      </c>
      <c r="T256" s="6" t="str">
        <f t="shared" si="264"/>
        <v>Material Cost</v>
      </c>
    </row>
    <row r="257">
      <c r="A257" s="23" t="s">
        <v>559</v>
      </c>
      <c r="B257" s="32" t="s">
        <v>560</v>
      </c>
      <c r="C257" s="31">
        <v>135300.0</v>
      </c>
      <c r="D257" s="6" t="str">
        <f>IFERROR(__xludf.DUMMYFUNCTION("Split(B257,""/"")"),"February")</f>
        <v>February</v>
      </c>
      <c r="E257" s="6" t="str">
        <f>IFERROR(__xludf.DUMMYFUNCTION("""COMPUTED_VALUE"""),"Bhubaneswar-")</f>
        <v>Bhubaneswar-</v>
      </c>
      <c r="F257" s="6" t="str">
        <f>IFERROR(__xludf.DUMMYFUNCTION("""COMPUTED_VALUE"""),"North&amp;")</f>
        <v>North&amp;</v>
      </c>
      <c r="G257" s="6" t="str">
        <f>IFERROR(__xludf.DUMMYFUNCTION("""COMPUTED_VALUE"""),"Maitenance")</f>
        <v>Maitenance</v>
      </c>
      <c r="H257" s="6" t="str">
        <f>IFERROR(__xludf.DUMMYFUNCTION("""COMPUTED_VALUE"""),"Rent")</f>
        <v>Rent</v>
      </c>
      <c r="I257" s="6" t="str">
        <f t="shared" si="2"/>
        <v>February</v>
      </c>
      <c r="J257" s="6" t="str">
        <f t="shared" si="3"/>
        <v>Bhubaneswar-</v>
      </c>
      <c r="K257" s="6" t="str">
        <f t="shared" si="4"/>
        <v>Bhubaneswar-</v>
      </c>
      <c r="L257" s="6" t="str">
        <f t="shared" si="5"/>
        <v>Bhubaneswar</v>
      </c>
      <c r="M257" s="6" t="str">
        <f t="shared" si="6"/>
        <v>Bhubaneswar</v>
      </c>
      <c r="N257" s="6" t="str">
        <f t="shared" si="7"/>
        <v>North&amp;</v>
      </c>
      <c r="O257" s="6" t="str">
        <f t="shared" si="8"/>
        <v>North-</v>
      </c>
      <c r="P257" s="6" t="str">
        <f t="shared" si="9"/>
        <v>North^</v>
      </c>
      <c r="Q257" s="6" t="str">
        <f t="shared" si="10"/>
        <v>North</v>
      </c>
      <c r="R257" s="6" t="str">
        <f>vlookup(M257,'City Head_Details'!$A$2:$B$5,2,0)</f>
        <v>Karuna</v>
      </c>
      <c r="S257" s="6" t="str">
        <f t="shared" ref="S257:T257" si="265">Proper(trim(G257))</f>
        <v>Maitenance</v>
      </c>
      <c r="T257" s="6" t="str">
        <f t="shared" si="265"/>
        <v>Rent</v>
      </c>
    </row>
    <row r="258">
      <c r="A258" s="23" t="s">
        <v>561</v>
      </c>
      <c r="B258" s="32" t="s">
        <v>562</v>
      </c>
      <c r="C258" s="31">
        <v>93300.0</v>
      </c>
      <c r="D258" s="6" t="str">
        <f>IFERROR(__xludf.DUMMYFUNCTION("Split(B258,""/"")"),"February")</f>
        <v>February</v>
      </c>
      <c r="E258" s="6" t="str">
        <f>IFERROR(__xludf.DUMMYFUNCTION("""COMPUTED_VALUE"""),"Ahmedabad-")</f>
        <v>Ahmedabad-</v>
      </c>
      <c r="F258" s="6" t="str">
        <f>IFERROR(__xludf.DUMMYFUNCTION("""COMPUTED_VALUE"""),"East&amp;")</f>
        <v>East&amp;</v>
      </c>
      <c r="G258" s="6" t="str">
        <f>IFERROR(__xludf.DUMMYFUNCTION("""COMPUTED_VALUE"""),"Assembly")</f>
        <v>Assembly</v>
      </c>
      <c r="H258" s="6" t="str">
        <f>IFERROR(__xludf.DUMMYFUNCTION("""COMPUTED_VALUE"""),"Overhead costs")</f>
        <v>Overhead costs</v>
      </c>
      <c r="I258" s="6" t="str">
        <f t="shared" si="2"/>
        <v>February</v>
      </c>
      <c r="J258" s="6" t="str">
        <f t="shared" si="3"/>
        <v>Ahmedabad-</v>
      </c>
      <c r="K258" s="6" t="str">
        <f t="shared" si="4"/>
        <v>Ahmedabad-</v>
      </c>
      <c r="L258" s="6" t="str">
        <f t="shared" si="5"/>
        <v>Ahmedabad</v>
      </c>
      <c r="M258" s="6" t="str">
        <f t="shared" si="6"/>
        <v>Ahmedabad</v>
      </c>
      <c r="N258" s="6" t="str">
        <f t="shared" si="7"/>
        <v>East&amp;</v>
      </c>
      <c r="O258" s="6" t="str">
        <f t="shared" si="8"/>
        <v>East-</v>
      </c>
      <c r="P258" s="6" t="str">
        <f t="shared" si="9"/>
        <v>East^</v>
      </c>
      <c r="Q258" s="6" t="str">
        <f t="shared" si="10"/>
        <v>East</v>
      </c>
      <c r="R258" s="6" t="str">
        <f>vlookup(M258,'City Head_Details'!$A$2:$B$5,2,0)</f>
        <v>Varun</v>
      </c>
      <c r="S258" s="6" t="str">
        <f t="shared" ref="S258:T258" si="266">Proper(trim(G258))</f>
        <v>Assembly</v>
      </c>
      <c r="T258" s="6" t="str">
        <f t="shared" si="266"/>
        <v>Overhead Costs</v>
      </c>
    </row>
    <row r="259">
      <c r="A259" s="23" t="s">
        <v>563</v>
      </c>
      <c r="B259" s="32" t="s">
        <v>564</v>
      </c>
      <c r="C259" s="31">
        <v>116100.0</v>
      </c>
      <c r="D259" s="6" t="str">
        <f>IFERROR(__xludf.DUMMYFUNCTION("Split(B259,""/"")"),"March")</f>
        <v>March</v>
      </c>
      <c r="E259" s="6" t="str">
        <f>IFERROR(__xludf.DUMMYFUNCTION("""COMPUTED_VALUE"""),"Bangalore")</f>
        <v>Bangalore</v>
      </c>
      <c r="F259" s="6" t="str">
        <f>IFERROR(__xludf.DUMMYFUNCTION("""COMPUTED_VALUE"""),"South")</f>
        <v>South</v>
      </c>
      <c r="G259" s="6" t="str">
        <f>IFERROR(__xludf.DUMMYFUNCTION("""COMPUTED_VALUE"""),"Assembly")</f>
        <v>Assembly</v>
      </c>
      <c r="H259" s="6" t="str">
        <f>IFERROR(__xludf.DUMMYFUNCTION("""COMPUTED_VALUE"""),"Overhead costs")</f>
        <v>Overhead costs</v>
      </c>
      <c r="I259" s="6" t="str">
        <f t="shared" si="2"/>
        <v>March</v>
      </c>
      <c r="J259" s="6" t="str">
        <f t="shared" si="3"/>
        <v>Bangalore</v>
      </c>
      <c r="K259" s="6" t="str">
        <f t="shared" si="4"/>
        <v>Bangalore</v>
      </c>
      <c r="L259" s="6" t="str">
        <f t="shared" si="5"/>
        <v>Bangalore</v>
      </c>
      <c r="M259" s="6" t="str">
        <f t="shared" si="6"/>
        <v>Bangalore</v>
      </c>
      <c r="N259" s="6" t="str">
        <f t="shared" si="7"/>
        <v>South</v>
      </c>
      <c r="O259" s="6" t="str">
        <f t="shared" si="8"/>
        <v>South</v>
      </c>
      <c r="P259" s="6" t="str">
        <f t="shared" si="9"/>
        <v>South</v>
      </c>
      <c r="Q259" s="6" t="str">
        <f t="shared" si="10"/>
        <v>South</v>
      </c>
      <c r="R259" s="6" t="str">
        <f>vlookup(M259,'City Head_Details'!$A$2:$B$5,2,0)</f>
        <v>Arun</v>
      </c>
      <c r="S259" s="6" t="str">
        <f t="shared" ref="S259:T259" si="267">Proper(trim(G259))</f>
        <v>Assembly</v>
      </c>
      <c r="T259" s="6" t="str">
        <f t="shared" si="267"/>
        <v>Overhead Costs</v>
      </c>
    </row>
    <row r="260">
      <c r="A260" s="23" t="s">
        <v>565</v>
      </c>
      <c r="B260" s="32" t="s">
        <v>566</v>
      </c>
      <c r="C260" s="31">
        <v>133300.0</v>
      </c>
      <c r="D260" s="6" t="str">
        <f>IFERROR(__xludf.DUMMYFUNCTION("Split(B260,""/"")"),"February")</f>
        <v>February</v>
      </c>
      <c r="E260" s="6" t="str">
        <f>IFERROR(__xludf.DUMMYFUNCTION("""COMPUTED_VALUE"""),"Gurgaon")</f>
        <v>Gurgaon</v>
      </c>
      <c r="F260" s="6" t="str">
        <f>IFERROR(__xludf.DUMMYFUNCTION("""COMPUTED_VALUE"""),"East")</f>
        <v>East</v>
      </c>
      <c r="G260" s="6" t="str">
        <f>IFERROR(__xludf.DUMMYFUNCTION("""COMPUTED_VALUE"""),"Materials")</f>
        <v>Materials</v>
      </c>
      <c r="H260" s="6" t="str">
        <f>IFERROR(__xludf.DUMMYFUNCTION("""COMPUTED_VALUE"""),"Material Cost")</f>
        <v>Material Cost</v>
      </c>
      <c r="I260" s="6" t="str">
        <f t="shared" si="2"/>
        <v>February</v>
      </c>
      <c r="J260" s="6" t="str">
        <f t="shared" si="3"/>
        <v>Gurgaon</v>
      </c>
      <c r="K260" s="6" t="str">
        <f t="shared" si="4"/>
        <v>Gurgaon</v>
      </c>
      <c r="L260" s="6" t="str">
        <f t="shared" si="5"/>
        <v>Gurgaon</v>
      </c>
      <c r="M260" s="6" t="str">
        <f t="shared" si="6"/>
        <v>Gurgaon</v>
      </c>
      <c r="N260" s="6" t="str">
        <f t="shared" si="7"/>
        <v>East</v>
      </c>
      <c r="O260" s="6" t="str">
        <f t="shared" si="8"/>
        <v>East</v>
      </c>
      <c r="P260" s="6" t="str">
        <f t="shared" si="9"/>
        <v>East</v>
      </c>
      <c r="Q260" s="6" t="str">
        <f t="shared" si="10"/>
        <v>East</v>
      </c>
      <c r="R260" s="6" t="str">
        <f>vlookup(M260,'City Head_Details'!$A$2:$B$5,2,0)</f>
        <v>Tarun</v>
      </c>
      <c r="S260" s="6" t="str">
        <f t="shared" ref="S260:T260" si="268">Proper(trim(G260))</f>
        <v>Materials</v>
      </c>
      <c r="T260" s="6" t="str">
        <f t="shared" si="268"/>
        <v>Material Cost</v>
      </c>
    </row>
    <row r="261">
      <c r="A261" s="23" t="s">
        <v>567</v>
      </c>
      <c r="B261" s="32" t="s">
        <v>568</v>
      </c>
      <c r="C261" s="31">
        <v>104800.0</v>
      </c>
      <c r="D261" s="6" t="str">
        <f>IFERROR(__xludf.DUMMYFUNCTION("Split(B261,""/"")"),"March")</f>
        <v>March</v>
      </c>
      <c r="E261" s="6" t="str">
        <f>IFERROR(__xludf.DUMMYFUNCTION("""COMPUTED_VALUE"""),"Bangalore")</f>
        <v>Bangalore</v>
      </c>
      <c r="F261" s="6" t="str">
        <f>IFERROR(__xludf.DUMMYFUNCTION("""COMPUTED_VALUE"""),"South")</f>
        <v>South</v>
      </c>
      <c r="G261" s="6" t="str">
        <f>IFERROR(__xludf.DUMMYFUNCTION("""COMPUTED_VALUE"""),"Materials")</f>
        <v>Materials</v>
      </c>
      <c r="H261" s="6" t="str">
        <f>IFERROR(__xludf.DUMMYFUNCTION("""COMPUTED_VALUE"""),"Labour Cost")</f>
        <v>Labour Cost</v>
      </c>
      <c r="I261" s="6" t="str">
        <f t="shared" si="2"/>
        <v>March</v>
      </c>
      <c r="J261" s="6" t="str">
        <f t="shared" si="3"/>
        <v>Bangalore</v>
      </c>
      <c r="K261" s="6" t="str">
        <f t="shared" si="4"/>
        <v>Bangalore</v>
      </c>
      <c r="L261" s="6" t="str">
        <f t="shared" si="5"/>
        <v>Bangalore</v>
      </c>
      <c r="M261" s="6" t="str">
        <f t="shared" si="6"/>
        <v>Bangalore</v>
      </c>
      <c r="N261" s="6" t="str">
        <f t="shared" si="7"/>
        <v>South</v>
      </c>
      <c r="O261" s="6" t="str">
        <f t="shared" si="8"/>
        <v>South</v>
      </c>
      <c r="P261" s="6" t="str">
        <f t="shared" si="9"/>
        <v>South</v>
      </c>
      <c r="Q261" s="6" t="str">
        <f t="shared" si="10"/>
        <v>South</v>
      </c>
      <c r="R261" s="6" t="str">
        <f>vlookup(M261,'City Head_Details'!$A$2:$B$5,2,0)</f>
        <v>Arun</v>
      </c>
      <c r="S261" s="6" t="str">
        <f t="shared" ref="S261:T261" si="269">Proper(trim(G261))</f>
        <v>Materials</v>
      </c>
      <c r="T261" s="6" t="str">
        <f t="shared" si="269"/>
        <v>Labour Cost</v>
      </c>
    </row>
    <row r="262">
      <c r="A262" s="23" t="s">
        <v>569</v>
      </c>
      <c r="B262" s="32" t="s">
        <v>466</v>
      </c>
      <c r="C262" s="31">
        <v>107900.0</v>
      </c>
      <c r="D262" s="6" t="str">
        <f>IFERROR(__xludf.DUMMYFUNCTION("Split(B262,""/"")"),"March")</f>
        <v>March</v>
      </c>
      <c r="E262" s="6" t="str">
        <f>IFERROR(__xludf.DUMMYFUNCTION("""COMPUTED_VALUE"""),"Ahmedabad")</f>
        <v>Ahmedabad</v>
      </c>
      <c r="F262" s="6" t="str">
        <f>IFERROR(__xludf.DUMMYFUNCTION("""COMPUTED_VALUE"""),"South")</f>
        <v>South</v>
      </c>
      <c r="G262" s="6" t="str">
        <f>IFERROR(__xludf.DUMMYFUNCTION("""COMPUTED_VALUE"""),"Assembly")</f>
        <v>Assembly</v>
      </c>
      <c r="H262" s="6" t="str">
        <f>IFERROR(__xludf.DUMMYFUNCTION("""COMPUTED_VALUE"""),"Overhead costs")</f>
        <v>Overhead costs</v>
      </c>
      <c r="I262" s="6" t="str">
        <f t="shared" si="2"/>
        <v>March</v>
      </c>
      <c r="J262" s="6" t="str">
        <f t="shared" si="3"/>
        <v>Ahmedabad</v>
      </c>
      <c r="K262" s="6" t="str">
        <f t="shared" si="4"/>
        <v>Ahmedabad</v>
      </c>
      <c r="L262" s="6" t="str">
        <f t="shared" si="5"/>
        <v>Ahmedabad</v>
      </c>
      <c r="M262" s="6" t="str">
        <f t="shared" si="6"/>
        <v>Ahmedabad</v>
      </c>
      <c r="N262" s="6" t="str">
        <f t="shared" si="7"/>
        <v>South</v>
      </c>
      <c r="O262" s="6" t="str">
        <f t="shared" si="8"/>
        <v>South</v>
      </c>
      <c r="P262" s="6" t="str">
        <f t="shared" si="9"/>
        <v>South</v>
      </c>
      <c r="Q262" s="6" t="str">
        <f t="shared" si="10"/>
        <v>South</v>
      </c>
      <c r="R262" s="6" t="str">
        <f>vlookup(M262,'City Head_Details'!$A$2:$B$5,2,0)</f>
        <v>Varun</v>
      </c>
      <c r="S262" s="6" t="str">
        <f t="shared" ref="S262:T262" si="270">Proper(trim(G262))</f>
        <v>Assembly</v>
      </c>
      <c r="T262" s="6" t="str">
        <f t="shared" si="270"/>
        <v>Overhead Costs</v>
      </c>
    </row>
    <row r="263">
      <c r="A263" s="23" t="s">
        <v>570</v>
      </c>
      <c r="B263" s="32" t="s">
        <v>571</v>
      </c>
      <c r="C263" s="31">
        <v>164600.0</v>
      </c>
      <c r="D263" s="6" t="str">
        <f>IFERROR(__xludf.DUMMYFUNCTION("Split(B263,""/"")"),"February")</f>
        <v>February</v>
      </c>
      <c r="E263" s="6" t="str">
        <f>IFERROR(__xludf.DUMMYFUNCTION("""COMPUTED_VALUE"""),"Ahmedabad")</f>
        <v>Ahmedabad</v>
      </c>
      <c r="F263" s="6" t="str">
        <f>IFERROR(__xludf.DUMMYFUNCTION("""COMPUTED_VALUE"""),"North")</f>
        <v>North</v>
      </c>
      <c r="G263" s="6" t="str">
        <f>IFERROR(__xludf.DUMMYFUNCTION("""COMPUTED_VALUE"""),"Materials")</f>
        <v>Materials</v>
      </c>
      <c r="H263" s="6" t="str">
        <f>IFERROR(__xludf.DUMMYFUNCTION("""COMPUTED_VALUE"""),"Material Cost")</f>
        <v>Material Cost</v>
      </c>
      <c r="I263" s="6" t="str">
        <f t="shared" si="2"/>
        <v>February</v>
      </c>
      <c r="J263" s="6" t="str">
        <f t="shared" si="3"/>
        <v>Ahmedabad</v>
      </c>
      <c r="K263" s="6" t="str">
        <f t="shared" si="4"/>
        <v>Ahmedabad</v>
      </c>
      <c r="L263" s="6" t="str">
        <f t="shared" si="5"/>
        <v>Ahmedabad</v>
      </c>
      <c r="M263" s="6" t="str">
        <f t="shared" si="6"/>
        <v>Ahmedabad</v>
      </c>
      <c r="N263" s="6" t="str">
        <f t="shared" si="7"/>
        <v>North</v>
      </c>
      <c r="O263" s="6" t="str">
        <f t="shared" si="8"/>
        <v>North</v>
      </c>
      <c r="P263" s="6" t="str">
        <f t="shared" si="9"/>
        <v>North</v>
      </c>
      <c r="Q263" s="6" t="str">
        <f t="shared" si="10"/>
        <v>North</v>
      </c>
      <c r="R263" s="6" t="str">
        <f>vlookup(M263,'City Head_Details'!$A$2:$B$5,2,0)</f>
        <v>Varun</v>
      </c>
      <c r="S263" s="6" t="str">
        <f t="shared" ref="S263:T263" si="271">Proper(trim(G263))</f>
        <v>Materials</v>
      </c>
      <c r="T263" s="6" t="str">
        <f t="shared" si="271"/>
        <v>Material Cost</v>
      </c>
    </row>
    <row r="264">
      <c r="A264" s="23" t="s">
        <v>572</v>
      </c>
      <c r="B264" s="32" t="s">
        <v>573</v>
      </c>
      <c r="C264" s="31">
        <v>163400.0</v>
      </c>
      <c r="D264" s="6" t="str">
        <f>IFERROR(__xludf.DUMMYFUNCTION("Split(B264,""/"")"),"February")</f>
        <v>February</v>
      </c>
      <c r="E264" s="6" t="str">
        <f>IFERROR(__xludf.DUMMYFUNCTION("""COMPUTED_VALUE"""),"Bangalore")</f>
        <v>Bangalore</v>
      </c>
      <c r="F264" s="6" t="str">
        <f>IFERROR(__xludf.DUMMYFUNCTION("""COMPUTED_VALUE"""),"South")</f>
        <v>South</v>
      </c>
      <c r="G264" s="6" t="str">
        <f>IFERROR(__xludf.DUMMYFUNCTION("""COMPUTED_VALUE"""),"Maitenance")</f>
        <v>Maitenance</v>
      </c>
      <c r="H264" s="6" t="str">
        <f>IFERROR(__xludf.DUMMYFUNCTION("""COMPUTED_VALUE"""),"Labour Cost")</f>
        <v>Labour Cost</v>
      </c>
      <c r="I264" s="6" t="str">
        <f t="shared" si="2"/>
        <v>February</v>
      </c>
      <c r="J264" s="6" t="str">
        <f t="shared" si="3"/>
        <v>Bangalore</v>
      </c>
      <c r="K264" s="6" t="str">
        <f t="shared" si="4"/>
        <v>Bangalore</v>
      </c>
      <c r="L264" s="6" t="str">
        <f t="shared" si="5"/>
        <v>Bangalore</v>
      </c>
      <c r="M264" s="6" t="str">
        <f t="shared" si="6"/>
        <v>Bangalore</v>
      </c>
      <c r="N264" s="6" t="str">
        <f t="shared" si="7"/>
        <v>South</v>
      </c>
      <c r="O264" s="6" t="str">
        <f t="shared" si="8"/>
        <v>South</v>
      </c>
      <c r="P264" s="6" t="str">
        <f t="shared" si="9"/>
        <v>South</v>
      </c>
      <c r="Q264" s="6" t="str">
        <f t="shared" si="10"/>
        <v>South</v>
      </c>
      <c r="R264" s="6" t="str">
        <f>vlookup(M264,'City Head_Details'!$A$2:$B$5,2,0)</f>
        <v>Arun</v>
      </c>
      <c r="S264" s="6" t="str">
        <f t="shared" ref="S264:T264" si="272">Proper(trim(G264))</f>
        <v>Maitenance</v>
      </c>
      <c r="T264" s="6" t="str">
        <f t="shared" si="272"/>
        <v>Labour Cost</v>
      </c>
    </row>
    <row r="265">
      <c r="A265" s="23" t="s">
        <v>574</v>
      </c>
      <c r="B265" s="32" t="s">
        <v>575</v>
      </c>
      <c r="C265" s="31">
        <v>182400.0</v>
      </c>
      <c r="D265" s="6" t="str">
        <f>IFERROR(__xludf.DUMMYFUNCTION("Split(B265,""/"")"),"January")</f>
        <v>January</v>
      </c>
      <c r="E265" s="6" t="str">
        <f>IFERROR(__xludf.DUMMYFUNCTION("""COMPUTED_VALUE"""),"Bhubaneswar")</f>
        <v>Bhubaneswar</v>
      </c>
      <c r="F265" s="6" t="str">
        <f>IFERROR(__xludf.DUMMYFUNCTION("""COMPUTED_VALUE"""),"South")</f>
        <v>South</v>
      </c>
      <c r="G265" s="6" t="str">
        <f>IFERROR(__xludf.DUMMYFUNCTION("""COMPUTED_VALUE"""),"Production")</f>
        <v>Production</v>
      </c>
      <c r="H265" s="6" t="str">
        <f>IFERROR(__xludf.DUMMYFUNCTION("""COMPUTED_VALUE"""),"Overhead costs")</f>
        <v>Overhead costs</v>
      </c>
      <c r="I265" s="6" t="str">
        <f t="shared" si="2"/>
        <v>January</v>
      </c>
      <c r="J265" s="6" t="str">
        <f t="shared" si="3"/>
        <v>Bhubaneswar</v>
      </c>
      <c r="K265" s="6" t="str">
        <f t="shared" si="4"/>
        <v>Bhubaneswar</v>
      </c>
      <c r="L265" s="6" t="str">
        <f t="shared" si="5"/>
        <v>Bhubaneswar</v>
      </c>
      <c r="M265" s="6" t="str">
        <f t="shared" si="6"/>
        <v>Bhubaneswar</v>
      </c>
      <c r="N265" s="6" t="str">
        <f t="shared" si="7"/>
        <v>South</v>
      </c>
      <c r="O265" s="6" t="str">
        <f t="shared" si="8"/>
        <v>South</v>
      </c>
      <c r="P265" s="6" t="str">
        <f t="shared" si="9"/>
        <v>South</v>
      </c>
      <c r="Q265" s="6" t="str">
        <f t="shared" si="10"/>
        <v>South</v>
      </c>
      <c r="R265" s="6" t="str">
        <f>vlookup(M265,'City Head_Details'!$A$2:$B$5,2,0)</f>
        <v>Karuna</v>
      </c>
      <c r="S265" s="6" t="str">
        <f t="shared" ref="S265:T265" si="273">Proper(trim(G265))</f>
        <v>Production</v>
      </c>
      <c r="T265" s="6" t="str">
        <f t="shared" si="273"/>
        <v>Overhead Costs</v>
      </c>
    </row>
    <row r="266">
      <c r="A266" s="23" t="s">
        <v>576</v>
      </c>
      <c r="B266" s="32" t="s">
        <v>87</v>
      </c>
      <c r="C266" s="31">
        <v>93800.0</v>
      </c>
      <c r="D266" s="6" t="str">
        <f>IFERROR(__xludf.DUMMYFUNCTION("Split(B266,""/"")"),"January")</f>
        <v>January</v>
      </c>
      <c r="E266" s="6" t="str">
        <f>IFERROR(__xludf.DUMMYFUNCTION("""COMPUTED_VALUE"""),"Bhubaneswar")</f>
        <v>Bhubaneswar</v>
      </c>
      <c r="F266" s="6" t="str">
        <f>IFERROR(__xludf.DUMMYFUNCTION("""COMPUTED_VALUE"""),"South")</f>
        <v>South</v>
      </c>
      <c r="G266" s="6" t="str">
        <f>IFERROR(__xludf.DUMMYFUNCTION("""COMPUTED_VALUE"""),"Production")</f>
        <v>Production</v>
      </c>
      <c r="H266" s="6" t="str">
        <f>IFERROR(__xludf.DUMMYFUNCTION("""COMPUTED_VALUE"""),"Insurance")</f>
        <v>Insurance</v>
      </c>
      <c r="I266" s="6" t="str">
        <f t="shared" si="2"/>
        <v>January</v>
      </c>
      <c r="J266" s="6" t="str">
        <f t="shared" si="3"/>
        <v>Bhubaneswar</v>
      </c>
      <c r="K266" s="6" t="str">
        <f t="shared" si="4"/>
        <v>Bhubaneswar</v>
      </c>
      <c r="L266" s="6" t="str">
        <f t="shared" si="5"/>
        <v>Bhubaneswar</v>
      </c>
      <c r="M266" s="6" t="str">
        <f t="shared" si="6"/>
        <v>Bhubaneswar</v>
      </c>
      <c r="N266" s="6" t="str">
        <f t="shared" si="7"/>
        <v>South</v>
      </c>
      <c r="O266" s="6" t="str">
        <f t="shared" si="8"/>
        <v>South</v>
      </c>
      <c r="P266" s="6" t="str">
        <f t="shared" si="9"/>
        <v>South</v>
      </c>
      <c r="Q266" s="6" t="str">
        <f t="shared" si="10"/>
        <v>South</v>
      </c>
      <c r="R266" s="6" t="str">
        <f>vlookup(M266,'City Head_Details'!$A$2:$B$5,2,0)</f>
        <v>Karuna</v>
      </c>
      <c r="S266" s="6" t="str">
        <f t="shared" ref="S266:T266" si="274">Proper(trim(G266))</f>
        <v>Production</v>
      </c>
      <c r="T266" s="6" t="str">
        <f t="shared" si="274"/>
        <v>Insurance</v>
      </c>
    </row>
    <row r="267">
      <c r="A267" s="23" t="s">
        <v>577</v>
      </c>
      <c r="B267" s="32" t="s">
        <v>578</v>
      </c>
      <c r="C267" s="31">
        <v>195100.0</v>
      </c>
      <c r="D267" s="6" t="str">
        <f>IFERROR(__xludf.DUMMYFUNCTION("Split(B267,""/"")"),"January")</f>
        <v>January</v>
      </c>
      <c r="E267" s="6" t="str">
        <f>IFERROR(__xludf.DUMMYFUNCTION("""COMPUTED_VALUE"""),"Bhubaneswar")</f>
        <v>Bhubaneswar</v>
      </c>
      <c r="F267" s="6" t="str">
        <f>IFERROR(__xludf.DUMMYFUNCTION("""COMPUTED_VALUE"""),"South")</f>
        <v>South</v>
      </c>
      <c r="G267" s="6" t="str">
        <f>IFERROR(__xludf.DUMMYFUNCTION("""COMPUTED_VALUE"""),"Materials")</f>
        <v>Materials</v>
      </c>
      <c r="H267" s="6" t="str">
        <f>IFERROR(__xludf.DUMMYFUNCTION("""COMPUTED_VALUE"""),"Material Cost")</f>
        <v>Material Cost</v>
      </c>
      <c r="I267" s="6" t="str">
        <f t="shared" si="2"/>
        <v>January</v>
      </c>
      <c r="J267" s="6" t="str">
        <f t="shared" si="3"/>
        <v>Bhubaneswar</v>
      </c>
      <c r="K267" s="6" t="str">
        <f t="shared" si="4"/>
        <v>Bhubaneswar</v>
      </c>
      <c r="L267" s="6" t="str">
        <f t="shared" si="5"/>
        <v>Bhubaneswar</v>
      </c>
      <c r="M267" s="6" t="str">
        <f t="shared" si="6"/>
        <v>Bhubaneswar</v>
      </c>
      <c r="N267" s="6" t="str">
        <f t="shared" si="7"/>
        <v>South</v>
      </c>
      <c r="O267" s="6" t="str">
        <f t="shared" si="8"/>
        <v>South</v>
      </c>
      <c r="P267" s="6" t="str">
        <f t="shared" si="9"/>
        <v>South</v>
      </c>
      <c r="Q267" s="6" t="str">
        <f t="shared" si="10"/>
        <v>South</v>
      </c>
      <c r="R267" s="6" t="str">
        <f>vlookup(M267,'City Head_Details'!$A$2:$B$5,2,0)</f>
        <v>Karuna</v>
      </c>
      <c r="S267" s="6" t="str">
        <f t="shared" ref="S267:T267" si="275">Proper(trim(G267))</f>
        <v>Materials</v>
      </c>
      <c r="T267" s="6" t="str">
        <f t="shared" si="275"/>
        <v>Material Cost</v>
      </c>
    </row>
    <row r="268">
      <c r="A268" s="23" t="s">
        <v>579</v>
      </c>
      <c r="B268" s="32" t="s">
        <v>580</v>
      </c>
      <c r="C268" s="31">
        <v>95900.0</v>
      </c>
      <c r="D268" s="6" t="str">
        <f>IFERROR(__xludf.DUMMYFUNCTION("Split(B268,""/"")"),"January")</f>
        <v>January</v>
      </c>
      <c r="E268" s="6" t="str">
        <f>IFERROR(__xludf.DUMMYFUNCTION("""COMPUTED_VALUE"""),"Bhubaneswar")</f>
        <v>Bhubaneswar</v>
      </c>
      <c r="F268" s="6" t="str">
        <f>IFERROR(__xludf.DUMMYFUNCTION("""COMPUTED_VALUE"""),"South")</f>
        <v>South</v>
      </c>
      <c r="G268" s="6" t="str">
        <f>IFERROR(__xludf.DUMMYFUNCTION("""COMPUTED_VALUE"""),"Materials")</f>
        <v>Materials</v>
      </c>
      <c r="H268" s="6" t="str">
        <f>IFERROR(__xludf.DUMMYFUNCTION("""COMPUTED_VALUE"""),"Labour Cost")</f>
        <v>Labour Cost</v>
      </c>
      <c r="I268" s="6" t="str">
        <f t="shared" si="2"/>
        <v>January</v>
      </c>
      <c r="J268" s="6" t="str">
        <f t="shared" si="3"/>
        <v>Bhubaneswar</v>
      </c>
      <c r="K268" s="6" t="str">
        <f t="shared" si="4"/>
        <v>Bhubaneswar</v>
      </c>
      <c r="L268" s="6" t="str">
        <f t="shared" si="5"/>
        <v>Bhubaneswar</v>
      </c>
      <c r="M268" s="6" t="str">
        <f t="shared" si="6"/>
        <v>Bhubaneswar</v>
      </c>
      <c r="N268" s="6" t="str">
        <f t="shared" si="7"/>
        <v>South</v>
      </c>
      <c r="O268" s="6" t="str">
        <f t="shared" si="8"/>
        <v>South</v>
      </c>
      <c r="P268" s="6" t="str">
        <f t="shared" si="9"/>
        <v>South</v>
      </c>
      <c r="Q268" s="6" t="str">
        <f t="shared" si="10"/>
        <v>South</v>
      </c>
      <c r="R268" s="6" t="str">
        <f>vlookup(M268,'City Head_Details'!$A$2:$B$5,2,0)</f>
        <v>Karuna</v>
      </c>
      <c r="S268" s="6" t="str">
        <f t="shared" ref="S268:T268" si="276">Proper(trim(G268))</f>
        <v>Materials</v>
      </c>
      <c r="T268" s="6" t="str">
        <f t="shared" si="276"/>
        <v>Labour Cost</v>
      </c>
    </row>
    <row r="269">
      <c r="A269" s="23" t="s">
        <v>581</v>
      </c>
      <c r="B269" s="32" t="s">
        <v>582</v>
      </c>
      <c r="C269" s="31">
        <v>148800.0</v>
      </c>
      <c r="D269" s="6" t="str">
        <f>IFERROR(__xludf.DUMMYFUNCTION("Split(B269,""/"")"),"January")</f>
        <v>January</v>
      </c>
      <c r="E269" s="6" t="str">
        <f>IFERROR(__xludf.DUMMYFUNCTION("""COMPUTED_VALUE"""),"Bhubaneswar")</f>
        <v>Bhubaneswar</v>
      </c>
      <c r="F269" s="6" t="str">
        <f>IFERROR(__xludf.DUMMYFUNCTION("""COMPUTED_VALUE"""),"South")</f>
        <v>South</v>
      </c>
      <c r="G269" s="6" t="str">
        <f>IFERROR(__xludf.DUMMYFUNCTION("""COMPUTED_VALUE"""),"Materials")</f>
        <v>Materials</v>
      </c>
      <c r="H269" s="6" t="str">
        <f>IFERROR(__xludf.DUMMYFUNCTION("""COMPUTED_VALUE"""),"Rent")</f>
        <v>Rent</v>
      </c>
      <c r="I269" s="6" t="str">
        <f t="shared" si="2"/>
        <v>January</v>
      </c>
      <c r="J269" s="6" t="str">
        <f t="shared" si="3"/>
        <v>Bhubaneswar</v>
      </c>
      <c r="K269" s="6" t="str">
        <f t="shared" si="4"/>
        <v>Bhubaneswar</v>
      </c>
      <c r="L269" s="6" t="str">
        <f t="shared" si="5"/>
        <v>Bhubaneswar</v>
      </c>
      <c r="M269" s="6" t="str">
        <f t="shared" si="6"/>
        <v>Bhubaneswar</v>
      </c>
      <c r="N269" s="6" t="str">
        <f t="shared" si="7"/>
        <v>South</v>
      </c>
      <c r="O269" s="6" t="str">
        <f t="shared" si="8"/>
        <v>South</v>
      </c>
      <c r="P269" s="6" t="str">
        <f t="shared" si="9"/>
        <v>South</v>
      </c>
      <c r="Q269" s="6" t="str">
        <f t="shared" si="10"/>
        <v>South</v>
      </c>
      <c r="R269" s="6" t="str">
        <f>vlookup(M269,'City Head_Details'!$A$2:$B$5,2,0)</f>
        <v>Karuna</v>
      </c>
      <c r="S269" s="6" t="str">
        <f t="shared" ref="S269:T269" si="277">Proper(trim(G269))</f>
        <v>Materials</v>
      </c>
      <c r="T269" s="6" t="str">
        <f t="shared" si="277"/>
        <v>Rent</v>
      </c>
    </row>
    <row r="270">
      <c r="A270" s="23" t="s">
        <v>583</v>
      </c>
      <c r="B270" s="32" t="s">
        <v>584</v>
      </c>
      <c r="C270" s="31">
        <v>102600.0</v>
      </c>
      <c r="D270" s="6" t="str">
        <f>IFERROR(__xludf.DUMMYFUNCTION("Split(B270,""/"")"),"January")</f>
        <v>January</v>
      </c>
      <c r="E270" s="6" t="str">
        <f>IFERROR(__xludf.DUMMYFUNCTION("""COMPUTED_VALUE"""),"Bhubaneswar")</f>
        <v>Bhubaneswar</v>
      </c>
      <c r="F270" s="6" t="str">
        <f>IFERROR(__xludf.DUMMYFUNCTION("""COMPUTED_VALUE"""),"South")</f>
        <v>South</v>
      </c>
      <c r="G270" s="6" t="str">
        <f>IFERROR(__xludf.DUMMYFUNCTION("""COMPUTED_VALUE"""),"Materials")</f>
        <v>Materials</v>
      </c>
      <c r="H270" s="6" t="str">
        <f>IFERROR(__xludf.DUMMYFUNCTION("""COMPUTED_VALUE"""),"Overhead costs")</f>
        <v>Overhead costs</v>
      </c>
      <c r="I270" s="6" t="str">
        <f t="shared" si="2"/>
        <v>January</v>
      </c>
      <c r="J270" s="6" t="str">
        <f t="shared" si="3"/>
        <v>Bhubaneswar</v>
      </c>
      <c r="K270" s="6" t="str">
        <f t="shared" si="4"/>
        <v>Bhubaneswar</v>
      </c>
      <c r="L270" s="6" t="str">
        <f t="shared" si="5"/>
        <v>Bhubaneswar</v>
      </c>
      <c r="M270" s="6" t="str">
        <f t="shared" si="6"/>
        <v>Bhubaneswar</v>
      </c>
      <c r="N270" s="6" t="str">
        <f t="shared" si="7"/>
        <v>South</v>
      </c>
      <c r="O270" s="6" t="str">
        <f t="shared" si="8"/>
        <v>South</v>
      </c>
      <c r="P270" s="6" t="str">
        <f t="shared" si="9"/>
        <v>South</v>
      </c>
      <c r="Q270" s="6" t="str">
        <f t="shared" si="10"/>
        <v>South</v>
      </c>
      <c r="R270" s="6" t="str">
        <f>vlookup(M270,'City Head_Details'!$A$2:$B$5,2,0)</f>
        <v>Karuna</v>
      </c>
      <c r="S270" s="6" t="str">
        <f t="shared" ref="S270:T270" si="278">Proper(trim(G270))</f>
        <v>Materials</v>
      </c>
      <c r="T270" s="6" t="str">
        <f t="shared" si="278"/>
        <v>Overhead Costs</v>
      </c>
    </row>
    <row r="271">
      <c r="A271" s="23" t="s">
        <v>585</v>
      </c>
      <c r="B271" s="32" t="s">
        <v>586</v>
      </c>
      <c r="C271" s="31">
        <v>104800.0</v>
      </c>
      <c r="D271" s="6" t="str">
        <f>IFERROR(__xludf.DUMMYFUNCTION("Split(B271,""/"")"),"January")</f>
        <v>January</v>
      </c>
      <c r="E271" s="6" t="str">
        <f>IFERROR(__xludf.DUMMYFUNCTION("""COMPUTED_VALUE"""),"Bhubaneswar")</f>
        <v>Bhubaneswar</v>
      </c>
      <c r="F271" s="6" t="str">
        <f>IFERROR(__xludf.DUMMYFUNCTION("""COMPUTED_VALUE"""),"South")</f>
        <v>South</v>
      </c>
      <c r="G271" s="6" t="str">
        <f>IFERROR(__xludf.DUMMYFUNCTION("""COMPUTED_VALUE"""),"Materials")</f>
        <v>Materials</v>
      </c>
      <c r="H271" s="6" t="str">
        <f>IFERROR(__xludf.DUMMYFUNCTION("""COMPUTED_VALUE"""),"Insurance")</f>
        <v>Insurance</v>
      </c>
      <c r="I271" s="6" t="str">
        <f t="shared" si="2"/>
        <v>January</v>
      </c>
      <c r="J271" s="6" t="str">
        <f t="shared" si="3"/>
        <v>Bhubaneswar</v>
      </c>
      <c r="K271" s="6" t="str">
        <f t="shared" si="4"/>
        <v>Bhubaneswar</v>
      </c>
      <c r="L271" s="6" t="str">
        <f t="shared" si="5"/>
        <v>Bhubaneswar</v>
      </c>
      <c r="M271" s="6" t="str">
        <f t="shared" si="6"/>
        <v>Bhubaneswar</v>
      </c>
      <c r="N271" s="6" t="str">
        <f t="shared" si="7"/>
        <v>South</v>
      </c>
      <c r="O271" s="6" t="str">
        <f t="shared" si="8"/>
        <v>South</v>
      </c>
      <c r="P271" s="6" t="str">
        <f t="shared" si="9"/>
        <v>South</v>
      </c>
      <c r="Q271" s="6" t="str">
        <f t="shared" si="10"/>
        <v>South</v>
      </c>
      <c r="R271" s="6" t="str">
        <f>vlookup(M271,'City Head_Details'!$A$2:$B$5,2,0)</f>
        <v>Karuna</v>
      </c>
      <c r="S271" s="6" t="str">
        <f t="shared" ref="S271:T271" si="279">Proper(trim(G271))</f>
        <v>Materials</v>
      </c>
      <c r="T271" s="6" t="str">
        <f t="shared" si="279"/>
        <v>Insurance</v>
      </c>
    </row>
    <row r="272">
      <c r="A272" s="23" t="s">
        <v>587</v>
      </c>
      <c r="B272" s="32" t="s">
        <v>588</v>
      </c>
      <c r="C272" s="31">
        <v>102000.0</v>
      </c>
      <c r="D272" s="6" t="str">
        <f>IFERROR(__xludf.DUMMYFUNCTION("Split(B272,""/"")"),"January")</f>
        <v>January</v>
      </c>
      <c r="E272" s="6" t="str">
        <f>IFERROR(__xludf.DUMMYFUNCTION("""COMPUTED_VALUE"""),"Bhubaneswar")</f>
        <v>Bhubaneswar</v>
      </c>
      <c r="F272" s="6" t="str">
        <f>IFERROR(__xludf.DUMMYFUNCTION("""COMPUTED_VALUE"""),"South")</f>
        <v>South</v>
      </c>
      <c r="G272" s="6" t="str">
        <f>IFERROR(__xludf.DUMMYFUNCTION("""COMPUTED_VALUE"""),"Maitenance")</f>
        <v>Maitenance</v>
      </c>
      <c r="H272" s="6" t="str">
        <f>IFERROR(__xludf.DUMMYFUNCTION("""COMPUTED_VALUE"""),"Material Cost")</f>
        <v>Material Cost</v>
      </c>
      <c r="I272" s="6" t="str">
        <f t="shared" si="2"/>
        <v>January</v>
      </c>
      <c r="J272" s="6" t="str">
        <f t="shared" si="3"/>
        <v>Bhubaneswar</v>
      </c>
      <c r="K272" s="6" t="str">
        <f t="shared" si="4"/>
        <v>Bhubaneswar</v>
      </c>
      <c r="L272" s="6" t="str">
        <f t="shared" si="5"/>
        <v>Bhubaneswar</v>
      </c>
      <c r="M272" s="6" t="str">
        <f t="shared" si="6"/>
        <v>Bhubaneswar</v>
      </c>
      <c r="N272" s="6" t="str">
        <f t="shared" si="7"/>
        <v>South</v>
      </c>
      <c r="O272" s="6" t="str">
        <f t="shared" si="8"/>
        <v>South</v>
      </c>
      <c r="P272" s="6" t="str">
        <f t="shared" si="9"/>
        <v>South</v>
      </c>
      <c r="Q272" s="6" t="str">
        <f t="shared" si="10"/>
        <v>South</v>
      </c>
      <c r="R272" s="6" t="str">
        <f>vlookup(M272,'City Head_Details'!$A$2:$B$5,2,0)</f>
        <v>Karuna</v>
      </c>
      <c r="S272" s="6" t="str">
        <f t="shared" ref="S272:T272" si="280">Proper(trim(G272))</f>
        <v>Maitenance</v>
      </c>
      <c r="T272" s="6" t="str">
        <f t="shared" si="280"/>
        <v>Material Cost</v>
      </c>
    </row>
    <row r="273">
      <c r="A273" s="23" t="s">
        <v>589</v>
      </c>
      <c r="B273" s="32" t="s">
        <v>590</v>
      </c>
      <c r="C273" s="31">
        <v>97900.0</v>
      </c>
      <c r="D273" s="6" t="str">
        <f>IFERROR(__xludf.DUMMYFUNCTION("Split(B273,""/"")"),"January")</f>
        <v>January</v>
      </c>
      <c r="E273" s="6" t="str">
        <f>IFERROR(__xludf.DUMMYFUNCTION("""COMPUTED_VALUE"""),"Bhubaneswar")</f>
        <v>Bhubaneswar</v>
      </c>
      <c r="F273" s="6" t="str">
        <f>IFERROR(__xludf.DUMMYFUNCTION("""COMPUTED_VALUE"""),"South")</f>
        <v>South</v>
      </c>
      <c r="G273" s="6" t="str">
        <f>IFERROR(__xludf.DUMMYFUNCTION("""COMPUTED_VALUE"""),"Maitenance")</f>
        <v>Maitenance</v>
      </c>
      <c r="H273" s="6" t="str">
        <f>IFERROR(__xludf.DUMMYFUNCTION("""COMPUTED_VALUE"""),"Labour Cost")</f>
        <v>Labour Cost</v>
      </c>
      <c r="I273" s="6" t="str">
        <f t="shared" si="2"/>
        <v>January</v>
      </c>
      <c r="J273" s="6" t="str">
        <f t="shared" si="3"/>
        <v>Bhubaneswar</v>
      </c>
      <c r="K273" s="6" t="str">
        <f t="shared" si="4"/>
        <v>Bhubaneswar</v>
      </c>
      <c r="L273" s="6" t="str">
        <f t="shared" si="5"/>
        <v>Bhubaneswar</v>
      </c>
      <c r="M273" s="6" t="str">
        <f t="shared" si="6"/>
        <v>Bhubaneswar</v>
      </c>
      <c r="N273" s="6" t="str">
        <f t="shared" si="7"/>
        <v>South</v>
      </c>
      <c r="O273" s="6" t="str">
        <f t="shared" si="8"/>
        <v>South</v>
      </c>
      <c r="P273" s="6" t="str">
        <f t="shared" si="9"/>
        <v>South</v>
      </c>
      <c r="Q273" s="6" t="str">
        <f t="shared" si="10"/>
        <v>South</v>
      </c>
      <c r="R273" s="6" t="str">
        <f>vlookup(M273,'City Head_Details'!$A$2:$B$5,2,0)</f>
        <v>Karuna</v>
      </c>
      <c r="S273" s="6" t="str">
        <f t="shared" ref="S273:T273" si="281">Proper(trim(G273))</f>
        <v>Maitenance</v>
      </c>
      <c r="T273" s="6" t="str">
        <f t="shared" si="281"/>
        <v>Labour Cost</v>
      </c>
    </row>
    <row r="274">
      <c r="A274" s="23" t="s">
        <v>591</v>
      </c>
      <c r="B274" s="32" t="s">
        <v>592</v>
      </c>
      <c r="C274" s="31">
        <v>97900.0</v>
      </c>
      <c r="D274" s="6" t="str">
        <f>IFERROR(__xludf.DUMMYFUNCTION("Split(B274,""/"")"),"January")</f>
        <v>January</v>
      </c>
      <c r="E274" s="6" t="str">
        <f>IFERROR(__xludf.DUMMYFUNCTION("""COMPUTED_VALUE"""),"Bhubaneswar")</f>
        <v>Bhubaneswar</v>
      </c>
      <c r="F274" s="6" t="str">
        <f>IFERROR(__xludf.DUMMYFUNCTION("""COMPUTED_VALUE"""),"South")</f>
        <v>South</v>
      </c>
      <c r="G274" s="6" t="str">
        <f>IFERROR(__xludf.DUMMYFUNCTION("""COMPUTED_VALUE"""),"Maitenance")</f>
        <v>Maitenance</v>
      </c>
      <c r="H274" s="6" t="str">
        <f>IFERROR(__xludf.DUMMYFUNCTION("""COMPUTED_VALUE"""),"Rent")</f>
        <v>Rent</v>
      </c>
      <c r="I274" s="6" t="str">
        <f t="shared" si="2"/>
        <v>January</v>
      </c>
      <c r="J274" s="6" t="str">
        <f t="shared" si="3"/>
        <v>Bhubaneswar</v>
      </c>
      <c r="K274" s="6" t="str">
        <f t="shared" si="4"/>
        <v>Bhubaneswar</v>
      </c>
      <c r="L274" s="6" t="str">
        <f t="shared" si="5"/>
        <v>Bhubaneswar</v>
      </c>
      <c r="M274" s="6" t="str">
        <f t="shared" si="6"/>
        <v>Bhubaneswar</v>
      </c>
      <c r="N274" s="6" t="str">
        <f t="shared" si="7"/>
        <v>South</v>
      </c>
      <c r="O274" s="6" t="str">
        <f t="shared" si="8"/>
        <v>South</v>
      </c>
      <c r="P274" s="6" t="str">
        <f t="shared" si="9"/>
        <v>South</v>
      </c>
      <c r="Q274" s="6" t="str">
        <f t="shared" si="10"/>
        <v>South</v>
      </c>
      <c r="R274" s="6" t="str">
        <f>vlookup(M274,'City Head_Details'!$A$2:$B$5,2,0)</f>
        <v>Karuna</v>
      </c>
      <c r="S274" s="6" t="str">
        <f t="shared" ref="S274:T274" si="282">Proper(trim(G274))</f>
        <v>Maitenance</v>
      </c>
      <c r="T274" s="6" t="str">
        <f t="shared" si="282"/>
        <v>Rent</v>
      </c>
    </row>
    <row r="275">
      <c r="A275" s="23" t="s">
        <v>593</v>
      </c>
      <c r="B275" s="32" t="s">
        <v>594</v>
      </c>
      <c r="C275" s="31">
        <v>123800.0</v>
      </c>
      <c r="D275" s="6" t="str">
        <f>IFERROR(__xludf.DUMMYFUNCTION("Split(B275,""/"")"),"January")</f>
        <v>January</v>
      </c>
      <c r="E275" s="6" t="str">
        <f>IFERROR(__xludf.DUMMYFUNCTION("""COMPUTED_VALUE"""),"Bhubaneswar")</f>
        <v>Bhubaneswar</v>
      </c>
      <c r="F275" s="6" t="str">
        <f>IFERROR(__xludf.DUMMYFUNCTION("""COMPUTED_VALUE"""),"South")</f>
        <v>South</v>
      </c>
      <c r="G275" s="6" t="str">
        <f>IFERROR(__xludf.DUMMYFUNCTION("""COMPUTED_VALUE"""),"Maitenance")</f>
        <v>Maitenance</v>
      </c>
      <c r="H275" s="6" t="str">
        <f>IFERROR(__xludf.DUMMYFUNCTION("""COMPUTED_VALUE"""),"Overhead costs")</f>
        <v>Overhead costs</v>
      </c>
      <c r="I275" s="6" t="str">
        <f t="shared" si="2"/>
        <v>January</v>
      </c>
      <c r="J275" s="6" t="str">
        <f t="shared" si="3"/>
        <v>Bhubaneswar</v>
      </c>
      <c r="K275" s="6" t="str">
        <f t="shared" si="4"/>
        <v>Bhubaneswar</v>
      </c>
      <c r="L275" s="6" t="str">
        <f t="shared" si="5"/>
        <v>Bhubaneswar</v>
      </c>
      <c r="M275" s="6" t="str">
        <f t="shared" si="6"/>
        <v>Bhubaneswar</v>
      </c>
      <c r="N275" s="6" t="str">
        <f t="shared" si="7"/>
        <v>South</v>
      </c>
      <c r="O275" s="6" t="str">
        <f t="shared" si="8"/>
        <v>South</v>
      </c>
      <c r="P275" s="6" t="str">
        <f t="shared" si="9"/>
        <v>South</v>
      </c>
      <c r="Q275" s="6" t="str">
        <f t="shared" si="10"/>
        <v>South</v>
      </c>
      <c r="R275" s="6" t="str">
        <f>vlookup(M275,'City Head_Details'!$A$2:$B$5,2,0)</f>
        <v>Karuna</v>
      </c>
      <c r="S275" s="6" t="str">
        <f t="shared" ref="S275:T275" si="283">Proper(trim(G275))</f>
        <v>Maitenance</v>
      </c>
      <c r="T275" s="6" t="str">
        <f t="shared" si="283"/>
        <v>Overhead Costs</v>
      </c>
    </row>
    <row r="276">
      <c r="A276" s="23" t="s">
        <v>595</v>
      </c>
      <c r="B276" s="32" t="s">
        <v>596</v>
      </c>
      <c r="C276" s="31">
        <v>95200.0</v>
      </c>
      <c r="D276" s="6" t="str">
        <f>IFERROR(__xludf.DUMMYFUNCTION("Split(B276,""/"")"),"January")</f>
        <v>January</v>
      </c>
      <c r="E276" s="6" t="str">
        <f>IFERROR(__xludf.DUMMYFUNCTION("""COMPUTED_VALUE"""),"Bhubaneswar")</f>
        <v>Bhubaneswar</v>
      </c>
      <c r="F276" s="6" t="str">
        <f>IFERROR(__xludf.DUMMYFUNCTION("""COMPUTED_VALUE"""),"South")</f>
        <v>South</v>
      </c>
      <c r="G276" s="6" t="str">
        <f>IFERROR(__xludf.DUMMYFUNCTION("""COMPUTED_VALUE"""),"Maitenance")</f>
        <v>Maitenance</v>
      </c>
      <c r="H276" s="6" t="str">
        <f>IFERROR(__xludf.DUMMYFUNCTION("""COMPUTED_VALUE"""),"Insurance")</f>
        <v>Insurance</v>
      </c>
      <c r="I276" s="6" t="str">
        <f t="shared" si="2"/>
        <v>January</v>
      </c>
      <c r="J276" s="6" t="str">
        <f t="shared" si="3"/>
        <v>Bhubaneswar</v>
      </c>
      <c r="K276" s="6" t="str">
        <f t="shared" si="4"/>
        <v>Bhubaneswar</v>
      </c>
      <c r="L276" s="6" t="str">
        <f t="shared" si="5"/>
        <v>Bhubaneswar</v>
      </c>
      <c r="M276" s="6" t="str">
        <f t="shared" si="6"/>
        <v>Bhubaneswar</v>
      </c>
      <c r="N276" s="6" t="str">
        <f t="shared" si="7"/>
        <v>South</v>
      </c>
      <c r="O276" s="6" t="str">
        <f t="shared" si="8"/>
        <v>South</v>
      </c>
      <c r="P276" s="6" t="str">
        <f t="shared" si="9"/>
        <v>South</v>
      </c>
      <c r="Q276" s="6" t="str">
        <f t="shared" si="10"/>
        <v>South</v>
      </c>
      <c r="R276" s="6" t="str">
        <f>vlookup(M276,'City Head_Details'!$A$2:$B$5,2,0)</f>
        <v>Karuna</v>
      </c>
      <c r="S276" s="6" t="str">
        <f t="shared" ref="S276:T276" si="284">Proper(trim(G276))</f>
        <v>Maitenance</v>
      </c>
      <c r="T276" s="6" t="str">
        <f t="shared" si="284"/>
        <v>Insurance</v>
      </c>
    </row>
    <row r="277">
      <c r="A277" s="23" t="s">
        <v>597</v>
      </c>
      <c r="B277" s="32" t="s">
        <v>598</v>
      </c>
      <c r="C277" s="31">
        <v>180700.0</v>
      </c>
      <c r="D277" s="6" t="str">
        <f>IFERROR(__xludf.DUMMYFUNCTION("Split(B277,""/"")"),"January")</f>
        <v>January</v>
      </c>
      <c r="E277" s="6" t="str">
        <f>IFERROR(__xludf.DUMMYFUNCTION("""COMPUTED_VALUE"""),"Bhubaneswar")</f>
        <v>Bhubaneswar</v>
      </c>
      <c r="F277" s="6" t="str">
        <f>IFERROR(__xludf.DUMMYFUNCTION("""COMPUTED_VALUE"""),"South")</f>
        <v>South</v>
      </c>
      <c r="G277" s="6" t="str">
        <f>IFERROR(__xludf.DUMMYFUNCTION("""COMPUTED_VALUE"""),"Assembly")</f>
        <v>Assembly</v>
      </c>
      <c r="H277" s="6" t="str">
        <f>IFERROR(__xludf.DUMMYFUNCTION("""COMPUTED_VALUE"""),"Material Cost")</f>
        <v>Material Cost</v>
      </c>
      <c r="I277" s="6" t="str">
        <f t="shared" si="2"/>
        <v>January</v>
      </c>
      <c r="J277" s="6" t="str">
        <f t="shared" si="3"/>
        <v>Bhubaneswar</v>
      </c>
      <c r="K277" s="6" t="str">
        <f t="shared" si="4"/>
        <v>Bhubaneswar</v>
      </c>
      <c r="L277" s="6" t="str">
        <f t="shared" si="5"/>
        <v>Bhubaneswar</v>
      </c>
      <c r="M277" s="6" t="str">
        <f t="shared" si="6"/>
        <v>Bhubaneswar</v>
      </c>
      <c r="N277" s="6" t="str">
        <f t="shared" si="7"/>
        <v>South</v>
      </c>
      <c r="O277" s="6" t="str">
        <f t="shared" si="8"/>
        <v>South</v>
      </c>
      <c r="P277" s="6" t="str">
        <f t="shared" si="9"/>
        <v>South</v>
      </c>
      <c r="Q277" s="6" t="str">
        <f t="shared" si="10"/>
        <v>South</v>
      </c>
      <c r="R277" s="6" t="str">
        <f>vlookup(M277,'City Head_Details'!$A$2:$B$5,2,0)</f>
        <v>Karuna</v>
      </c>
      <c r="S277" s="6" t="str">
        <f t="shared" ref="S277:T277" si="285">Proper(trim(G277))</f>
        <v>Assembly</v>
      </c>
      <c r="T277" s="6" t="str">
        <f t="shared" si="285"/>
        <v>Material Cost</v>
      </c>
    </row>
    <row r="278">
      <c r="A278" s="23" t="s">
        <v>599</v>
      </c>
      <c r="B278" s="32" t="s">
        <v>600</v>
      </c>
      <c r="C278" s="31">
        <v>113200.0</v>
      </c>
      <c r="D278" s="6" t="str">
        <f>IFERROR(__xludf.DUMMYFUNCTION("Split(B278,""/"")"),"January")</f>
        <v>January</v>
      </c>
      <c r="E278" s="6" t="str">
        <f>IFERROR(__xludf.DUMMYFUNCTION("""COMPUTED_VALUE"""),"Bhubaneswar")</f>
        <v>Bhubaneswar</v>
      </c>
      <c r="F278" s="6" t="str">
        <f>IFERROR(__xludf.DUMMYFUNCTION("""COMPUTED_VALUE"""),"South")</f>
        <v>South</v>
      </c>
      <c r="G278" s="6" t="str">
        <f>IFERROR(__xludf.DUMMYFUNCTION("""COMPUTED_VALUE"""),"Assembly")</f>
        <v>Assembly</v>
      </c>
      <c r="H278" s="6" t="str">
        <f>IFERROR(__xludf.DUMMYFUNCTION("""COMPUTED_VALUE"""),"Labour Cost")</f>
        <v>Labour Cost</v>
      </c>
      <c r="I278" s="6" t="str">
        <f t="shared" si="2"/>
        <v>January</v>
      </c>
      <c r="J278" s="6" t="str">
        <f t="shared" si="3"/>
        <v>Bhubaneswar</v>
      </c>
      <c r="K278" s="6" t="str">
        <f t="shared" si="4"/>
        <v>Bhubaneswar</v>
      </c>
      <c r="L278" s="6" t="str">
        <f t="shared" si="5"/>
        <v>Bhubaneswar</v>
      </c>
      <c r="M278" s="6" t="str">
        <f t="shared" si="6"/>
        <v>Bhubaneswar</v>
      </c>
      <c r="N278" s="6" t="str">
        <f t="shared" si="7"/>
        <v>South</v>
      </c>
      <c r="O278" s="6" t="str">
        <f t="shared" si="8"/>
        <v>South</v>
      </c>
      <c r="P278" s="6" t="str">
        <f t="shared" si="9"/>
        <v>South</v>
      </c>
      <c r="Q278" s="6" t="str">
        <f t="shared" si="10"/>
        <v>South</v>
      </c>
      <c r="R278" s="6" t="str">
        <f>vlookup(M278,'City Head_Details'!$A$2:$B$5,2,0)</f>
        <v>Karuna</v>
      </c>
      <c r="S278" s="6" t="str">
        <f t="shared" ref="S278:T278" si="286">Proper(trim(G278))</f>
        <v>Assembly</v>
      </c>
      <c r="T278" s="6" t="str">
        <f t="shared" si="286"/>
        <v>Labour Cost</v>
      </c>
    </row>
    <row r="279">
      <c r="A279" s="23" t="s">
        <v>601</v>
      </c>
      <c r="B279" s="32" t="s">
        <v>602</v>
      </c>
      <c r="C279" s="31">
        <v>199600.0</v>
      </c>
      <c r="D279" s="6" t="str">
        <f>IFERROR(__xludf.DUMMYFUNCTION("Split(B279,""/"")"),"January")</f>
        <v>January</v>
      </c>
      <c r="E279" s="6" t="str">
        <f>IFERROR(__xludf.DUMMYFUNCTION("""COMPUTED_VALUE"""),"Bhubaneswar")</f>
        <v>Bhubaneswar</v>
      </c>
      <c r="F279" s="6" t="str">
        <f>IFERROR(__xludf.DUMMYFUNCTION("""COMPUTED_VALUE"""),"South")</f>
        <v>South</v>
      </c>
      <c r="G279" s="6" t="str">
        <f>IFERROR(__xludf.DUMMYFUNCTION("""COMPUTED_VALUE"""),"Assembly")</f>
        <v>Assembly</v>
      </c>
      <c r="H279" s="6" t="str">
        <f>IFERROR(__xludf.DUMMYFUNCTION("""COMPUTED_VALUE"""),"Rent")</f>
        <v>Rent</v>
      </c>
      <c r="I279" s="6" t="str">
        <f t="shared" si="2"/>
        <v>January</v>
      </c>
      <c r="J279" s="6" t="str">
        <f t="shared" si="3"/>
        <v>Bhubaneswar</v>
      </c>
      <c r="K279" s="6" t="str">
        <f t="shared" si="4"/>
        <v>Bhubaneswar</v>
      </c>
      <c r="L279" s="6" t="str">
        <f t="shared" si="5"/>
        <v>Bhubaneswar</v>
      </c>
      <c r="M279" s="6" t="str">
        <f t="shared" si="6"/>
        <v>Bhubaneswar</v>
      </c>
      <c r="N279" s="6" t="str">
        <f t="shared" si="7"/>
        <v>South</v>
      </c>
      <c r="O279" s="6" t="str">
        <f t="shared" si="8"/>
        <v>South</v>
      </c>
      <c r="P279" s="6" t="str">
        <f t="shared" si="9"/>
        <v>South</v>
      </c>
      <c r="Q279" s="6" t="str">
        <f t="shared" si="10"/>
        <v>South</v>
      </c>
      <c r="R279" s="6" t="str">
        <f>vlookup(M279,'City Head_Details'!$A$2:$B$5,2,0)</f>
        <v>Karuna</v>
      </c>
      <c r="S279" s="6" t="str">
        <f t="shared" ref="S279:T279" si="287">Proper(trim(G279))</f>
        <v>Assembly</v>
      </c>
      <c r="T279" s="6" t="str">
        <f t="shared" si="287"/>
        <v>Rent</v>
      </c>
    </row>
    <row r="280">
      <c r="A280" s="23" t="s">
        <v>603</v>
      </c>
      <c r="B280" s="32" t="s">
        <v>604</v>
      </c>
      <c r="C280" s="31">
        <v>91500.0</v>
      </c>
      <c r="D280" s="6" t="str">
        <f>IFERROR(__xludf.DUMMYFUNCTION("Split(B280,""/"")"),"January")</f>
        <v>January</v>
      </c>
      <c r="E280" s="6" t="str">
        <f>IFERROR(__xludf.DUMMYFUNCTION("""COMPUTED_VALUE"""),"Bhubaneswar")</f>
        <v>Bhubaneswar</v>
      </c>
      <c r="F280" s="6" t="str">
        <f>IFERROR(__xludf.DUMMYFUNCTION("""COMPUTED_VALUE"""),"South")</f>
        <v>South</v>
      </c>
      <c r="G280" s="6" t="str">
        <f>IFERROR(__xludf.DUMMYFUNCTION("""COMPUTED_VALUE"""),"Assembly")</f>
        <v>Assembly</v>
      </c>
      <c r="H280" s="6" t="str">
        <f>IFERROR(__xludf.DUMMYFUNCTION("""COMPUTED_VALUE"""),"Overhead costs")</f>
        <v>Overhead costs</v>
      </c>
      <c r="I280" s="6" t="str">
        <f t="shared" si="2"/>
        <v>January</v>
      </c>
      <c r="J280" s="6" t="str">
        <f t="shared" si="3"/>
        <v>Bhubaneswar</v>
      </c>
      <c r="K280" s="6" t="str">
        <f t="shared" si="4"/>
        <v>Bhubaneswar</v>
      </c>
      <c r="L280" s="6" t="str">
        <f t="shared" si="5"/>
        <v>Bhubaneswar</v>
      </c>
      <c r="M280" s="6" t="str">
        <f t="shared" si="6"/>
        <v>Bhubaneswar</v>
      </c>
      <c r="N280" s="6" t="str">
        <f t="shared" si="7"/>
        <v>South</v>
      </c>
      <c r="O280" s="6" t="str">
        <f t="shared" si="8"/>
        <v>South</v>
      </c>
      <c r="P280" s="6" t="str">
        <f t="shared" si="9"/>
        <v>South</v>
      </c>
      <c r="Q280" s="6" t="str">
        <f t="shared" si="10"/>
        <v>South</v>
      </c>
      <c r="R280" s="6" t="str">
        <f>vlookup(M280,'City Head_Details'!$A$2:$B$5,2,0)</f>
        <v>Karuna</v>
      </c>
      <c r="S280" s="6" t="str">
        <f t="shared" ref="S280:T280" si="288">Proper(trim(G280))</f>
        <v>Assembly</v>
      </c>
      <c r="T280" s="6" t="str">
        <f t="shared" si="288"/>
        <v>Overhead Costs</v>
      </c>
    </row>
    <row r="281">
      <c r="A281" s="23" t="s">
        <v>605</v>
      </c>
      <c r="B281" s="32" t="s">
        <v>606</v>
      </c>
      <c r="C281" s="31">
        <v>133800.0</v>
      </c>
      <c r="D281" s="6" t="str">
        <f>IFERROR(__xludf.DUMMYFUNCTION("Split(B281,""/"")"),"January")</f>
        <v>January</v>
      </c>
      <c r="E281" s="6" t="str">
        <f>IFERROR(__xludf.DUMMYFUNCTION("""COMPUTED_VALUE"""),"Bhubaneswar")</f>
        <v>Bhubaneswar</v>
      </c>
      <c r="F281" s="6" t="str">
        <f>IFERROR(__xludf.DUMMYFUNCTION("""COMPUTED_VALUE"""),"South")</f>
        <v>South</v>
      </c>
      <c r="G281" s="6" t="str">
        <f>IFERROR(__xludf.DUMMYFUNCTION("""COMPUTED_VALUE"""),"Assembly")</f>
        <v>Assembly</v>
      </c>
      <c r="H281" s="6" t="str">
        <f>IFERROR(__xludf.DUMMYFUNCTION("""COMPUTED_VALUE"""),"Insurance")</f>
        <v>Insurance</v>
      </c>
      <c r="I281" s="6" t="str">
        <f t="shared" si="2"/>
        <v>January</v>
      </c>
      <c r="J281" s="6" t="str">
        <f t="shared" si="3"/>
        <v>Bhubaneswar</v>
      </c>
      <c r="K281" s="6" t="str">
        <f t="shared" si="4"/>
        <v>Bhubaneswar</v>
      </c>
      <c r="L281" s="6" t="str">
        <f t="shared" si="5"/>
        <v>Bhubaneswar</v>
      </c>
      <c r="M281" s="6" t="str">
        <f t="shared" si="6"/>
        <v>Bhubaneswar</v>
      </c>
      <c r="N281" s="6" t="str">
        <f t="shared" si="7"/>
        <v>South</v>
      </c>
      <c r="O281" s="6" t="str">
        <f t="shared" si="8"/>
        <v>South</v>
      </c>
      <c r="P281" s="6" t="str">
        <f t="shared" si="9"/>
        <v>South</v>
      </c>
      <c r="Q281" s="6" t="str">
        <f t="shared" si="10"/>
        <v>South</v>
      </c>
      <c r="R281" s="6" t="str">
        <f>vlookup(M281,'City Head_Details'!$A$2:$B$5,2,0)</f>
        <v>Karuna</v>
      </c>
      <c r="S281" s="6" t="str">
        <f t="shared" ref="S281:T281" si="289">Proper(trim(G281))</f>
        <v>Assembly</v>
      </c>
      <c r="T281" s="6" t="str">
        <f t="shared" si="289"/>
        <v>Insurance</v>
      </c>
    </row>
    <row r="282">
      <c r="A282" s="23" t="s">
        <v>607</v>
      </c>
      <c r="B282" s="32" t="s">
        <v>608</v>
      </c>
      <c r="C282" s="31">
        <v>148100.0</v>
      </c>
      <c r="D282" s="6" t="str">
        <f>IFERROR(__xludf.DUMMYFUNCTION("Split(B282,""/"")"),"January")</f>
        <v>January</v>
      </c>
      <c r="E282" s="6" t="str">
        <f>IFERROR(__xludf.DUMMYFUNCTION("""COMPUTED_VALUE"""),"Bhubaneswar")</f>
        <v>Bhubaneswar</v>
      </c>
      <c r="F282" s="6" t="str">
        <f>IFERROR(__xludf.DUMMYFUNCTION("""COMPUTED_VALUE"""),"East")</f>
        <v>East</v>
      </c>
      <c r="G282" s="6" t="str">
        <f>IFERROR(__xludf.DUMMYFUNCTION("""COMPUTED_VALUE"""),"Production")</f>
        <v>Production</v>
      </c>
      <c r="H282" s="6" t="str">
        <f>IFERROR(__xludf.DUMMYFUNCTION("""COMPUTED_VALUE"""),"Material Cost")</f>
        <v>Material Cost</v>
      </c>
      <c r="I282" s="6" t="str">
        <f t="shared" si="2"/>
        <v>January</v>
      </c>
      <c r="J282" s="6" t="str">
        <f t="shared" si="3"/>
        <v>Bhubaneswar</v>
      </c>
      <c r="K282" s="6" t="str">
        <f t="shared" si="4"/>
        <v>Bhubaneswar</v>
      </c>
      <c r="L282" s="6" t="str">
        <f t="shared" si="5"/>
        <v>Bhubaneswar</v>
      </c>
      <c r="M282" s="6" t="str">
        <f t="shared" si="6"/>
        <v>Bhubaneswar</v>
      </c>
      <c r="N282" s="6" t="str">
        <f t="shared" si="7"/>
        <v>East</v>
      </c>
      <c r="O282" s="6" t="str">
        <f t="shared" si="8"/>
        <v>East</v>
      </c>
      <c r="P282" s="6" t="str">
        <f t="shared" si="9"/>
        <v>East</v>
      </c>
      <c r="Q282" s="6" t="str">
        <f t="shared" si="10"/>
        <v>East</v>
      </c>
      <c r="R282" s="6" t="str">
        <f>vlookup(M282,'City Head_Details'!$A$2:$B$5,2,0)</f>
        <v>Karuna</v>
      </c>
      <c r="S282" s="6" t="str">
        <f t="shared" ref="S282:T282" si="290">Proper(trim(G282))</f>
        <v>Production</v>
      </c>
      <c r="T282" s="6" t="str">
        <f t="shared" si="290"/>
        <v>Material Cost</v>
      </c>
    </row>
    <row r="283">
      <c r="A283" s="23" t="s">
        <v>609</v>
      </c>
      <c r="B283" s="32" t="s">
        <v>610</v>
      </c>
      <c r="C283" s="31">
        <v>156600.0</v>
      </c>
      <c r="D283" s="6" t="str">
        <f>IFERROR(__xludf.DUMMYFUNCTION("Split(B283,""/"")"),"January")</f>
        <v>January</v>
      </c>
      <c r="E283" s="6" t="str">
        <f>IFERROR(__xludf.DUMMYFUNCTION("""COMPUTED_VALUE"""),"Bhubaneswar")</f>
        <v>Bhubaneswar</v>
      </c>
      <c r="F283" s="6" t="str">
        <f>IFERROR(__xludf.DUMMYFUNCTION("""COMPUTED_VALUE"""),"East")</f>
        <v>East</v>
      </c>
      <c r="G283" s="6" t="str">
        <f>IFERROR(__xludf.DUMMYFUNCTION("""COMPUTED_VALUE"""),"Production")</f>
        <v>Production</v>
      </c>
      <c r="H283" s="6" t="str">
        <f>IFERROR(__xludf.DUMMYFUNCTION("""COMPUTED_VALUE"""),"Labour Cost")</f>
        <v>Labour Cost</v>
      </c>
      <c r="I283" s="6" t="str">
        <f t="shared" si="2"/>
        <v>January</v>
      </c>
      <c r="J283" s="6" t="str">
        <f t="shared" si="3"/>
        <v>Bhubaneswar</v>
      </c>
      <c r="K283" s="6" t="str">
        <f t="shared" si="4"/>
        <v>Bhubaneswar</v>
      </c>
      <c r="L283" s="6" t="str">
        <f t="shared" si="5"/>
        <v>Bhubaneswar</v>
      </c>
      <c r="M283" s="6" t="str">
        <f t="shared" si="6"/>
        <v>Bhubaneswar</v>
      </c>
      <c r="N283" s="6" t="str">
        <f t="shared" si="7"/>
        <v>East</v>
      </c>
      <c r="O283" s="6" t="str">
        <f t="shared" si="8"/>
        <v>East</v>
      </c>
      <c r="P283" s="6" t="str">
        <f t="shared" si="9"/>
        <v>East</v>
      </c>
      <c r="Q283" s="6" t="str">
        <f t="shared" si="10"/>
        <v>East</v>
      </c>
      <c r="R283" s="6" t="str">
        <f>vlookup(M283,'City Head_Details'!$A$2:$B$5,2,0)</f>
        <v>Karuna</v>
      </c>
      <c r="S283" s="6" t="str">
        <f t="shared" ref="S283:T283" si="291">Proper(trim(G283))</f>
        <v>Production</v>
      </c>
      <c r="T283" s="6" t="str">
        <f t="shared" si="291"/>
        <v>Labour Cost</v>
      </c>
    </row>
    <row r="284">
      <c r="A284" s="23" t="s">
        <v>611</v>
      </c>
      <c r="B284" s="32" t="s">
        <v>612</v>
      </c>
      <c r="C284" s="31">
        <v>153200.0</v>
      </c>
      <c r="D284" s="6" t="str">
        <f>IFERROR(__xludf.DUMMYFUNCTION("Split(B284,""/"")"),"January")</f>
        <v>January</v>
      </c>
      <c r="E284" s="6" t="str">
        <f>IFERROR(__xludf.DUMMYFUNCTION("""COMPUTED_VALUE"""),"Bhubaneswar")</f>
        <v>Bhubaneswar</v>
      </c>
      <c r="F284" s="6" t="str">
        <f>IFERROR(__xludf.DUMMYFUNCTION("""COMPUTED_VALUE"""),"East")</f>
        <v>East</v>
      </c>
      <c r="G284" s="6" t="str">
        <f>IFERROR(__xludf.DUMMYFUNCTION("""COMPUTED_VALUE"""),"Production")</f>
        <v>Production</v>
      </c>
      <c r="H284" s="6" t="str">
        <f>IFERROR(__xludf.DUMMYFUNCTION("""COMPUTED_VALUE"""),"Rent")</f>
        <v>Rent</v>
      </c>
      <c r="I284" s="6" t="str">
        <f t="shared" si="2"/>
        <v>January</v>
      </c>
      <c r="J284" s="6" t="str">
        <f t="shared" si="3"/>
        <v>Bhubaneswar</v>
      </c>
      <c r="K284" s="6" t="str">
        <f t="shared" si="4"/>
        <v>Bhubaneswar</v>
      </c>
      <c r="L284" s="6" t="str">
        <f t="shared" si="5"/>
        <v>Bhubaneswar</v>
      </c>
      <c r="M284" s="6" t="str">
        <f t="shared" si="6"/>
        <v>Bhubaneswar</v>
      </c>
      <c r="N284" s="6" t="str">
        <f t="shared" si="7"/>
        <v>East</v>
      </c>
      <c r="O284" s="6" t="str">
        <f t="shared" si="8"/>
        <v>East</v>
      </c>
      <c r="P284" s="6" t="str">
        <f t="shared" si="9"/>
        <v>East</v>
      </c>
      <c r="Q284" s="6" t="str">
        <f t="shared" si="10"/>
        <v>East</v>
      </c>
      <c r="R284" s="6" t="str">
        <f>vlookup(M284,'City Head_Details'!$A$2:$B$5,2,0)</f>
        <v>Karuna</v>
      </c>
      <c r="S284" s="6" t="str">
        <f t="shared" ref="S284:T284" si="292">Proper(trim(G284))</f>
        <v>Production</v>
      </c>
      <c r="T284" s="6" t="str">
        <f t="shared" si="292"/>
        <v>Rent</v>
      </c>
    </row>
    <row r="285">
      <c r="A285" s="23" t="s">
        <v>613</v>
      </c>
      <c r="B285" s="32" t="s">
        <v>614</v>
      </c>
      <c r="C285" s="31">
        <v>148300.0</v>
      </c>
      <c r="D285" s="6" t="str">
        <f>IFERROR(__xludf.DUMMYFUNCTION("Split(B285,""/"")"),"January")</f>
        <v>January</v>
      </c>
      <c r="E285" s="6" t="str">
        <f>IFERROR(__xludf.DUMMYFUNCTION("""COMPUTED_VALUE"""),"Bhubaneswar")</f>
        <v>Bhubaneswar</v>
      </c>
      <c r="F285" s="6" t="str">
        <f>IFERROR(__xludf.DUMMYFUNCTION("""COMPUTED_VALUE"""),"East")</f>
        <v>East</v>
      </c>
      <c r="G285" s="6" t="str">
        <f>IFERROR(__xludf.DUMMYFUNCTION("""COMPUTED_VALUE"""),"Production")</f>
        <v>Production</v>
      </c>
      <c r="H285" s="6" t="str">
        <f>IFERROR(__xludf.DUMMYFUNCTION("""COMPUTED_VALUE"""),"Overhead costs")</f>
        <v>Overhead costs</v>
      </c>
      <c r="I285" s="6" t="str">
        <f t="shared" si="2"/>
        <v>January</v>
      </c>
      <c r="J285" s="6" t="str">
        <f t="shared" si="3"/>
        <v>Bhubaneswar</v>
      </c>
      <c r="K285" s="6" t="str">
        <f t="shared" si="4"/>
        <v>Bhubaneswar</v>
      </c>
      <c r="L285" s="6" t="str">
        <f t="shared" si="5"/>
        <v>Bhubaneswar</v>
      </c>
      <c r="M285" s="6" t="str">
        <f t="shared" si="6"/>
        <v>Bhubaneswar</v>
      </c>
      <c r="N285" s="6" t="str">
        <f t="shared" si="7"/>
        <v>East</v>
      </c>
      <c r="O285" s="6" t="str">
        <f t="shared" si="8"/>
        <v>East</v>
      </c>
      <c r="P285" s="6" t="str">
        <f t="shared" si="9"/>
        <v>East</v>
      </c>
      <c r="Q285" s="6" t="str">
        <f t="shared" si="10"/>
        <v>East</v>
      </c>
      <c r="R285" s="6" t="str">
        <f>vlookup(M285,'City Head_Details'!$A$2:$B$5,2,0)</f>
        <v>Karuna</v>
      </c>
      <c r="S285" s="6" t="str">
        <f t="shared" ref="S285:T285" si="293">Proper(trim(G285))</f>
        <v>Production</v>
      </c>
      <c r="T285" s="6" t="str">
        <f t="shared" si="293"/>
        <v>Overhead Costs</v>
      </c>
    </row>
    <row r="286">
      <c r="A286" s="23" t="s">
        <v>615</v>
      </c>
      <c r="B286" s="32" t="s">
        <v>616</v>
      </c>
      <c r="C286" s="31">
        <v>131000.0</v>
      </c>
      <c r="D286" s="6" t="str">
        <f>IFERROR(__xludf.DUMMYFUNCTION("Split(B286,""/"")"),"January")</f>
        <v>January</v>
      </c>
      <c r="E286" s="6" t="str">
        <f>IFERROR(__xludf.DUMMYFUNCTION("""COMPUTED_VALUE"""),"Bhubaneswar")</f>
        <v>Bhubaneswar</v>
      </c>
      <c r="F286" s="6" t="str">
        <f>IFERROR(__xludf.DUMMYFUNCTION("""COMPUTED_VALUE"""),"East")</f>
        <v>East</v>
      </c>
      <c r="G286" s="6" t="str">
        <f>IFERROR(__xludf.DUMMYFUNCTION("""COMPUTED_VALUE"""),"Production")</f>
        <v>Production</v>
      </c>
      <c r="H286" s="6" t="str">
        <f>IFERROR(__xludf.DUMMYFUNCTION("""COMPUTED_VALUE"""),"Insurance")</f>
        <v>Insurance</v>
      </c>
      <c r="I286" s="6" t="str">
        <f t="shared" si="2"/>
        <v>January</v>
      </c>
      <c r="J286" s="6" t="str">
        <f t="shared" si="3"/>
        <v>Bhubaneswar</v>
      </c>
      <c r="K286" s="6" t="str">
        <f t="shared" si="4"/>
        <v>Bhubaneswar</v>
      </c>
      <c r="L286" s="6" t="str">
        <f t="shared" si="5"/>
        <v>Bhubaneswar</v>
      </c>
      <c r="M286" s="6" t="str">
        <f t="shared" si="6"/>
        <v>Bhubaneswar</v>
      </c>
      <c r="N286" s="6" t="str">
        <f t="shared" si="7"/>
        <v>East</v>
      </c>
      <c r="O286" s="6" t="str">
        <f t="shared" si="8"/>
        <v>East</v>
      </c>
      <c r="P286" s="6" t="str">
        <f t="shared" si="9"/>
        <v>East</v>
      </c>
      <c r="Q286" s="6" t="str">
        <f t="shared" si="10"/>
        <v>East</v>
      </c>
      <c r="R286" s="6" t="str">
        <f>vlookup(M286,'City Head_Details'!$A$2:$B$5,2,0)</f>
        <v>Karuna</v>
      </c>
      <c r="S286" s="6" t="str">
        <f t="shared" ref="S286:T286" si="294">Proper(trim(G286))</f>
        <v>Production</v>
      </c>
      <c r="T286" s="6" t="str">
        <f t="shared" si="294"/>
        <v>Insurance</v>
      </c>
    </row>
    <row r="287">
      <c r="A287" s="23" t="s">
        <v>617</v>
      </c>
      <c r="B287" s="32" t="s">
        <v>618</v>
      </c>
      <c r="C287" s="31">
        <v>177700.0</v>
      </c>
      <c r="D287" s="6" t="str">
        <f>IFERROR(__xludf.DUMMYFUNCTION("Split(B287,""/"")"),"January")</f>
        <v>January</v>
      </c>
      <c r="E287" s="6" t="str">
        <f>IFERROR(__xludf.DUMMYFUNCTION("""COMPUTED_VALUE"""),"Bhubaneswar")</f>
        <v>Bhubaneswar</v>
      </c>
      <c r="F287" s="6" t="str">
        <f>IFERROR(__xludf.DUMMYFUNCTION("""COMPUTED_VALUE"""),"East")</f>
        <v>East</v>
      </c>
      <c r="G287" s="6" t="str">
        <f>IFERROR(__xludf.DUMMYFUNCTION("""COMPUTED_VALUE"""),"Materials")</f>
        <v>Materials</v>
      </c>
      <c r="H287" s="6" t="str">
        <f>IFERROR(__xludf.DUMMYFUNCTION("""COMPUTED_VALUE"""),"Material Cost")</f>
        <v>Material Cost</v>
      </c>
      <c r="I287" s="6" t="str">
        <f t="shared" si="2"/>
        <v>January</v>
      </c>
      <c r="J287" s="6" t="str">
        <f t="shared" si="3"/>
        <v>Bhubaneswar</v>
      </c>
      <c r="K287" s="6" t="str">
        <f t="shared" si="4"/>
        <v>Bhubaneswar</v>
      </c>
      <c r="L287" s="6" t="str">
        <f t="shared" si="5"/>
        <v>Bhubaneswar</v>
      </c>
      <c r="M287" s="6" t="str">
        <f t="shared" si="6"/>
        <v>Bhubaneswar</v>
      </c>
      <c r="N287" s="6" t="str">
        <f t="shared" si="7"/>
        <v>East</v>
      </c>
      <c r="O287" s="6" t="str">
        <f t="shared" si="8"/>
        <v>East</v>
      </c>
      <c r="P287" s="6" t="str">
        <f t="shared" si="9"/>
        <v>East</v>
      </c>
      <c r="Q287" s="6" t="str">
        <f t="shared" si="10"/>
        <v>East</v>
      </c>
      <c r="R287" s="6" t="str">
        <f>vlookup(M287,'City Head_Details'!$A$2:$B$5,2,0)</f>
        <v>Karuna</v>
      </c>
      <c r="S287" s="6" t="str">
        <f t="shared" ref="S287:T287" si="295">Proper(trim(G287))</f>
        <v>Materials</v>
      </c>
      <c r="T287" s="6" t="str">
        <f t="shared" si="295"/>
        <v>Material Cost</v>
      </c>
    </row>
    <row r="288">
      <c r="A288" s="23" t="s">
        <v>619</v>
      </c>
      <c r="B288" s="32" t="s">
        <v>620</v>
      </c>
      <c r="C288" s="31">
        <v>167800.0</v>
      </c>
      <c r="D288" s="6" t="str">
        <f>IFERROR(__xludf.DUMMYFUNCTION("Split(B288,""/"")"),"January")</f>
        <v>January</v>
      </c>
      <c r="E288" s="6" t="str">
        <f>IFERROR(__xludf.DUMMYFUNCTION("""COMPUTED_VALUE"""),"Bhubaneswar")</f>
        <v>Bhubaneswar</v>
      </c>
      <c r="F288" s="6" t="str">
        <f>IFERROR(__xludf.DUMMYFUNCTION("""COMPUTED_VALUE"""),"East")</f>
        <v>East</v>
      </c>
      <c r="G288" s="6" t="str">
        <f>IFERROR(__xludf.DUMMYFUNCTION("""COMPUTED_VALUE"""),"Materials")</f>
        <v>Materials</v>
      </c>
      <c r="H288" s="6" t="str">
        <f>IFERROR(__xludf.DUMMYFUNCTION("""COMPUTED_VALUE"""),"Labour Cost")</f>
        <v>Labour Cost</v>
      </c>
      <c r="I288" s="6" t="str">
        <f t="shared" si="2"/>
        <v>January</v>
      </c>
      <c r="J288" s="6" t="str">
        <f t="shared" si="3"/>
        <v>Bhubaneswar</v>
      </c>
      <c r="K288" s="6" t="str">
        <f t="shared" si="4"/>
        <v>Bhubaneswar</v>
      </c>
      <c r="L288" s="6" t="str">
        <f t="shared" si="5"/>
        <v>Bhubaneswar</v>
      </c>
      <c r="M288" s="6" t="str">
        <f t="shared" si="6"/>
        <v>Bhubaneswar</v>
      </c>
      <c r="N288" s="6" t="str">
        <f t="shared" si="7"/>
        <v>East</v>
      </c>
      <c r="O288" s="6" t="str">
        <f t="shared" si="8"/>
        <v>East</v>
      </c>
      <c r="P288" s="6" t="str">
        <f t="shared" si="9"/>
        <v>East</v>
      </c>
      <c r="Q288" s="6" t="str">
        <f t="shared" si="10"/>
        <v>East</v>
      </c>
      <c r="R288" s="6" t="str">
        <f>vlookup(M288,'City Head_Details'!$A$2:$B$5,2,0)</f>
        <v>Karuna</v>
      </c>
      <c r="S288" s="6" t="str">
        <f t="shared" ref="S288:T288" si="296">Proper(trim(G288))</f>
        <v>Materials</v>
      </c>
      <c r="T288" s="6" t="str">
        <f t="shared" si="296"/>
        <v>Labour Cost</v>
      </c>
    </row>
    <row r="289">
      <c r="A289" s="23" t="s">
        <v>621</v>
      </c>
      <c r="B289" s="32" t="s">
        <v>622</v>
      </c>
      <c r="C289" s="31">
        <v>140600.0</v>
      </c>
      <c r="D289" s="6" t="str">
        <f>IFERROR(__xludf.DUMMYFUNCTION("Split(B289,""/"")"),"January")</f>
        <v>January</v>
      </c>
      <c r="E289" s="6" t="str">
        <f>IFERROR(__xludf.DUMMYFUNCTION("""COMPUTED_VALUE"""),"Bhubaneswar")</f>
        <v>Bhubaneswar</v>
      </c>
      <c r="F289" s="6" t="str">
        <f>IFERROR(__xludf.DUMMYFUNCTION("""COMPUTED_VALUE"""),"East")</f>
        <v>East</v>
      </c>
      <c r="G289" s="6" t="str">
        <f>IFERROR(__xludf.DUMMYFUNCTION("""COMPUTED_VALUE"""),"Materials")</f>
        <v>Materials</v>
      </c>
      <c r="H289" s="6" t="str">
        <f>IFERROR(__xludf.DUMMYFUNCTION("""COMPUTED_VALUE"""),"Rent")</f>
        <v>Rent</v>
      </c>
      <c r="I289" s="6" t="str">
        <f t="shared" si="2"/>
        <v>January</v>
      </c>
      <c r="J289" s="6" t="str">
        <f t="shared" si="3"/>
        <v>Bhubaneswar</v>
      </c>
      <c r="K289" s="6" t="str">
        <f t="shared" si="4"/>
        <v>Bhubaneswar</v>
      </c>
      <c r="L289" s="6" t="str">
        <f t="shared" si="5"/>
        <v>Bhubaneswar</v>
      </c>
      <c r="M289" s="6" t="str">
        <f t="shared" si="6"/>
        <v>Bhubaneswar</v>
      </c>
      <c r="N289" s="6" t="str">
        <f t="shared" si="7"/>
        <v>East</v>
      </c>
      <c r="O289" s="6" t="str">
        <f t="shared" si="8"/>
        <v>East</v>
      </c>
      <c r="P289" s="6" t="str">
        <f t="shared" si="9"/>
        <v>East</v>
      </c>
      <c r="Q289" s="6" t="str">
        <f t="shared" si="10"/>
        <v>East</v>
      </c>
      <c r="R289" s="6" t="str">
        <f>vlookup(M289,'City Head_Details'!$A$2:$B$5,2,0)</f>
        <v>Karuna</v>
      </c>
      <c r="S289" s="6" t="str">
        <f t="shared" ref="S289:T289" si="297">Proper(trim(G289))</f>
        <v>Materials</v>
      </c>
      <c r="T289" s="6" t="str">
        <f t="shared" si="297"/>
        <v>Rent</v>
      </c>
    </row>
    <row r="290">
      <c r="A290" s="23" t="s">
        <v>623</v>
      </c>
      <c r="B290" s="32" t="s">
        <v>624</v>
      </c>
      <c r="C290" s="31">
        <v>97200.0</v>
      </c>
      <c r="D290" s="6" t="str">
        <f>IFERROR(__xludf.DUMMYFUNCTION("Split(B290,""/"")"),"January")</f>
        <v>January</v>
      </c>
      <c r="E290" s="6" t="str">
        <f>IFERROR(__xludf.DUMMYFUNCTION("""COMPUTED_VALUE"""),"Bhubaneswar&amp;")</f>
        <v>Bhubaneswar&amp;</v>
      </c>
      <c r="F290" s="6" t="str">
        <f>IFERROR(__xludf.DUMMYFUNCTION("""COMPUTED_VALUE"""),"East")</f>
        <v>East</v>
      </c>
      <c r="G290" s="6" t="str">
        <f>IFERROR(__xludf.DUMMYFUNCTION("""COMPUTED_VALUE"""),"Materials")</f>
        <v>Materials</v>
      </c>
      <c r="H290" s="6" t="str">
        <f>IFERROR(__xludf.DUMMYFUNCTION("""COMPUTED_VALUE"""),"Overhead costs")</f>
        <v>Overhead costs</v>
      </c>
      <c r="I290" s="6" t="str">
        <f t="shared" si="2"/>
        <v>January</v>
      </c>
      <c r="J290" s="6" t="str">
        <f t="shared" si="3"/>
        <v>Bhubaneswar&amp;</v>
      </c>
      <c r="K290" s="6" t="str">
        <f t="shared" si="4"/>
        <v>Bhubaneswar-</v>
      </c>
      <c r="L290" s="6" t="str">
        <f t="shared" si="5"/>
        <v>Bhubaneswar</v>
      </c>
      <c r="M290" s="6" t="str">
        <f t="shared" si="6"/>
        <v>Bhubaneswar</v>
      </c>
      <c r="N290" s="6" t="str">
        <f t="shared" si="7"/>
        <v>East</v>
      </c>
      <c r="O290" s="6" t="str">
        <f t="shared" si="8"/>
        <v>East</v>
      </c>
      <c r="P290" s="6" t="str">
        <f t="shared" si="9"/>
        <v>East</v>
      </c>
      <c r="Q290" s="6" t="str">
        <f t="shared" si="10"/>
        <v>East</v>
      </c>
      <c r="R290" s="6" t="str">
        <f>vlookup(M290,'City Head_Details'!$A$2:$B$5,2,0)</f>
        <v>Karuna</v>
      </c>
      <c r="S290" s="6" t="str">
        <f t="shared" ref="S290:T290" si="298">Proper(trim(G290))</f>
        <v>Materials</v>
      </c>
      <c r="T290" s="6" t="str">
        <f t="shared" si="298"/>
        <v>Overhead Costs</v>
      </c>
    </row>
    <row r="291">
      <c r="A291" s="23" t="s">
        <v>625</v>
      </c>
      <c r="B291" s="32" t="s">
        <v>626</v>
      </c>
      <c r="C291" s="31">
        <v>169000.0</v>
      </c>
      <c r="D291" s="6" t="str">
        <f>IFERROR(__xludf.DUMMYFUNCTION("Split(B291,""/"")"),"January")</f>
        <v>January</v>
      </c>
      <c r="E291" s="6" t="str">
        <f>IFERROR(__xludf.DUMMYFUNCTION("""COMPUTED_VALUE"""),"Bhubaneswar&amp;")</f>
        <v>Bhubaneswar&amp;</v>
      </c>
      <c r="F291" s="6" t="str">
        <f>IFERROR(__xludf.DUMMYFUNCTION("""COMPUTED_VALUE"""),"East")</f>
        <v>East</v>
      </c>
      <c r="G291" s="6" t="str">
        <f>IFERROR(__xludf.DUMMYFUNCTION("""COMPUTED_VALUE"""),"Materials")</f>
        <v>Materials</v>
      </c>
      <c r="H291" s="6" t="str">
        <f>IFERROR(__xludf.DUMMYFUNCTION("""COMPUTED_VALUE"""),"Insurance")</f>
        <v>Insurance</v>
      </c>
      <c r="I291" s="6" t="str">
        <f t="shared" si="2"/>
        <v>January</v>
      </c>
      <c r="J291" s="6" t="str">
        <f t="shared" si="3"/>
        <v>Bhubaneswar&amp;</v>
      </c>
      <c r="K291" s="6" t="str">
        <f t="shared" si="4"/>
        <v>Bhubaneswar-</v>
      </c>
      <c r="L291" s="6" t="str">
        <f t="shared" si="5"/>
        <v>Bhubaneswar</v>
      </c>
      <c r="M291" s="6" t="str">
        <f t="shared" si="6"/>
        <v>Bhubaneswar</v>
      </c>
      <c r="N291" s="6" t="str">
        <f t="shared" si="7"/>
        <v>East</v>
      </c>
      <c r="O291" s="6" t="str">
        <f t="shared" si="8"/>
        <v>East</v>
      </c>
      <c r="P291" s="6" t="str">
        <f t="shared" si="9"/>
        <v>East</v>
      </c>
      <c r="Q291" s="6" t="str">
        <f t="shared" si="10"/>
        <v>East</v>
      </c>
      <c r="R291" s="6" t="str">
        <f>vlookup(M291,'City Head_Details'!$A$2:$B$5,2,0)</f>
        <v>Karuna</v>
      </c>
      <c r="S291" s="6" t="str">
        <f t="shared" ref="S291:T291" si="299">Proper(trim(G291))</f>
        <v>Materials</v>
      </c>
      <c r="T291" s="6" t="str">
        <f t="shared" si="299"/>
        <v>Insurance</v>
      </c>
    </row>
    <row r="292">
      <c r="A292" s="23" t="s">
        <v>627</v>
      </c>
      <c r="B292" s="32" t="s">
        <v>628</v>
      </c>
      <c r="C292" s="31">
        <v>100200.0</v>
      </c>
      <c r="D292" s="6" t="str">
        <f>IFERROR(__xludf.DUMMYFUNCTION("Split(B292,""/"")"),"January")</f>
        <v>January</v>
      </c>
      <c r="E292" s="6" t="str">
        <f>IFERROR(__xludf.DUMMYFUNCTION("""COMPUTED_VALUE"""),"Bhubaneswar")</f>
        <v>Bhubaneswar</v>
      </c>
      <c r="F292" s="6" t="str">
        <f>IFERROR(__xludf.DUMMYFUNCTION("""COMPUTED_VALUE"""),"East")</f>
        <v>East</v>
      </c>
      <c r="G292" s="6" t="str">
        <f>IFERROR(__xludf.DUMMYFUNCTION("""COMPUTED_VALUE"""),"Maitenance")</f>
        <v>Maitenance</v>
      </c>
      <c r="H292" s="6" t="str">
        <f>IFERROR(__xludf.DUMMYFUNCTION("""COMPUTED_VALUE"""),"Material Cost")</f>
        <v>Material Cost</v>
      </c>
      <c r="I292" s="6" t="str">
        <f t="shared" si="2"/>
        <v>January</v>
      </c>
      <c r="J292" s="6" t="str">
        <f t="shared" si="3"/>
        <v>Bhubaneswar</v>
      </c>
      <c r="K292" s="6" t="str">
        <f t="shared" si="4"/>
        <v>Bhubaneswar</v>
      </c>
      <c r="L292" s="6" t="str">
        <f t="shared" si="5"/>
        <v>Bhubaneswar</v>
      </c>
      <c r="M292" s="6" t="str">
        <f t="shared" si="6"/>
        <v>Bhubaneswar</v>
      </c>
      <c r="N292" s="6" t="str">
        <f t="shared" si="7"/>
        <v>East</v>
      </c>
      <c r="O292" s="6" t="str">
        <f t="shared" si="8"/>
        <v>East</v>
      </c>
      <c r="P292" s="6" t="str">
        <f t="shared" si="9"/>
        <v>East</v>
      </c>
      <c r="Q292" s="6" t="str">
        <f t="shared" si="10"/>
        <v>East</v>
      </c>
      <c r="R292" s="6" t="str">
        <f>vlookup(M292,'City Head_Details'!$A$2:$B$5,2,0)</f>
        <v>Karuna</v>
      </c>
      <c r="S292" s="6" t="str">
        <f t="shared" ref="S292:T292" si="300">Proper(trim(G292))</f>
        <v>Maitenance</v>
      </c>
      <c r="T292" s="6" t="str">
        <f t="shared" si="300"/>
        <v>Material Cost</v>
      </c>
    </row>
    <row r="293">
      <c r="A293" s="23" t="s">
        <v>629</v>
      </c>
      <c r="B293" s="32" t="s">
        <v>630</v>
      </c>
      <c r="C293" s="31">
        <v>116500.0</v>
      </c>
      <c r="D293" s="6" t="str">
        <f>IFERROR(__xludf.DUMMYFUNCTION("Split(B293,""/"")"),"January")</f>
        <v>January</v>
      </c>
      <c r="E293" s="6" t="str">
        <f>IFERROR(__xludf.DUMMYFUNCTION("""COMPUTED_VALUE"""),"Bhubaneswar")</f>
        <v>Bhubaneswar</v>
      </c>
      <c r="F293" s="6" t="str">
        <f>IFERROR(__xludf.DUMMYFUNCTION("""COMPUTED_VALUE"""),"East")</f>
        <v>East</v>
      </c>
      <c r="G293" s="6" t="str">
        <f>IFERROR(__xludf.DUMMYFUNCTION("""COMPUTED_VALUE"""),"Maitenance")</f>
        <v>Maitenance</v>
      </c>
      <c r="H293" s="6" t="str">
        <f>IFERROR(__xludf.DUMMYFUNCTION("""COMPUTED_VALUE"""),"Labour Cost")</f>
        <v>Labour Cost</v>
      </c>
      <c r="I293" s="6" t="str">
        <f t="shared" si="2"/>
        <v>January</v>
      </c>
      <c r="J293" s="6" t="str">
        <f t="shared" si="3"/>
        <v>Bhubaneswar</v>
      </c>
      <c r="K293" s="6" t="str">
        <f t="shared" si="4"/>
        <v>Bhubaneswar</v>
      </c>
      <c r="L293" s="6" t="str">
        <f t="shared" si="5"/>
        <v>Bhubaneswar</v>
      </c>
      <c r="M293" s="6" t="str">
        <f t="shared" si="6"/>
        <v>Bhubaneswar</v>
      </c>
      <c r="N293" s="6" t="str">
        <f t="shared" si="7"/>
        <v>East</v>
      </c>
      <c r="O293" s="6" t="str">
        <f t="shared" si="8"/>
        <v>East</v>
      </c>
      <c r="P293" s="6" t="str">
        <f t="shared" si="9"/>
        <v>East</v>
      </c>
      <c r="Q293" s="6" t="str">
        <f t="shared" si="10"/>
        <v>East</v>
      </c>
      <c r="R293" s="6" t="str">
        <f>vlookup(M293,'City Head_Details'!$A$2:$B$5,2,0)</f>
        <v>Karuna</v>
      </c>
      <c r="S293" s="6" t="str">
        <f t="shared" ref="S293:T293" si="301">Proper(trim(G293))</f>
        <v>Maitenance</v>
      </c>
      <c r="T293" s="6" t="str">
        <f t="shared" si="301"/>
        <v>Labour Cost</v>
      </c>
    </row>
    <row r="294">
      <c r="A294" s="23" t="s">
        <v>631</v>
      </c>
      <c r="B294" s="32" t="s">
        <v>310</v>
      </c>
      <c r="C294" s="31">
        <v>163000.0</v>
      </c>
      <c r="D294" s="6" t="str">
        <f>IFERROR(__xludf.DUMMYFUNCTION("Split(B294,""/"")"),"January")</f>
        <v>January</v>
      </c>
      <c r="E294" s="6" t="str">
        <f>IFERROR(__xludf.DUMMYFUNCTION("""COMPUTED_VALUE"""),"Bhubaneswar")</f>
        <v>Bhubaneswar</v>
      </c>
      <c r="F294" s="6" t="str">
        <f>IFERROR(__xludf.DUMMYFUNCTION("""COMPUTED_VALUE"""),"East")</f>
        <v>East</v>
      </c>
      <c r="G294" s="6" t="str">
        <f>IFERROR(__xludf.DUMMYFUNCTION("""COMPUTED_VALUE"""),"Maitenance")</f>
        <v>Maitenance</v>
      </c>
      <c r="H294" s="6" t="str">
        <f>IFERROR(__xludf.DUMMYFUNCTION("""COMPUTED_VALUE"""),"Rent")</f>
        <v>Rent</v>
      </c>
      <c r="I294" s="6" t="str">
        <f t="shared" si="2"/>
        <v>January</v>
      </c>
      <c r="J294" s="6" t="str">
        <f t="shared" si="3"/>
        <v>Bhubaneswar</v>
      </c>
      <c r="K294" s="6" t="str">
        <f t="shared" si="4"/>
        <v>Bhubaneswar</v>
      </c>
      <c r="L294" s="6" t="str">
        <f t="shared" si="5"/>
        <v>Bhubaneswar</v>
      </c>
      <c r="M294" s="6" t="str">
        <f t="shared" si="6"/>
        <v>Bhubaneswar</v>
      </c>
      <c r="N294" s="6" t="str">
        <f t="shared" si="7"/>
        <v>East</v>
      </c>
      <c r="O294" s="6" t="str">
        <f t="shared" si="8"/>
        <v>East</v>
      </c>
      <c r="P294" s="6" t="str">
        <f t="shared" si="9"/>
        <v>East</v>
      </c>
      <c r="Q294" s="6" t="str">
        <f t="shared" si="10"/>
        <v>East</v>
      </c>
      <c r="R294" s="6" t="str">
        <f>vlookup(M294,'City Head_Details'!$A$2:$B$5,2,0)</f>
        <v>Karuna</v>
      </c>
      <c r="S294" s="6" t="str">
        <f t="shared" ref="S294:T294" si="302">Proper(trim(G294))</f>
        <v>Maitenance</v>
      </c>
      <c r="T294" s="6" t="str">
        <f t="shared" si="302"/>
        <v>Rent</v>
      </c>
    </row>
    <row r="295">
      <c r="A295" s="23" t="s">
        <v>632</v>
      </c>
      <c r="B295" s="32" t="s">
        <v>633</v>
      </c>
      <c r="C295" s="31">
        <v>162400.0</v>
      </c>
      <c r="D295" s="6" t="str">
        <f>IFERROR(__xludf.DUMMYFUNCTION("Split(B295,""/"")"),"January")</f>
        <v>January</v>
      </c>
      <c r="E295" s="6" t="str">
        <f>IFERROR(__xludf.DUMMYFUNCTION("""COMPUTED_VALUE"""),"Bhubaneswar")</f>
        <v>Bhubaneswar</v>
      </c>
      <c r="F295" s="6" t="str">
        <f>IFERROR(__xludf.DUMMYFUNCTION("""COMPUTED_VALUE"""),"East")</f>
        <v>East</v>
      </c>
      <c r="G295" s="6" t="str">
        <f>IFERROR(__xludf.DUMMYFUNCTION("""COMPUTED_VALUE"""),"Maitenance")</f>
        <v>Maitenance</v>
      </c>
      <c r="H295" s="6" t="str">
        <f>IFERROR(__xludf.DUMMYFUNCTION("""COMPUTED_VALUE"""),"Overhead costs")</f>
        <v>Overhead costs</v>
      </c>
      <c r="I295" s="6" t="str">
        <f t="shared" si="2"/>
        <v>January</v>
      </c>
      <c r="J295" s="6" t="str">
        <f t="shared" si="3"/>
        <v>Bhubaneswar</v>
      </c>
      <c r="K295" s="6" t="str">
        <f t="shared" si="4"/>
        <v>Bhubaneswar</v>
      </c>
      <c r="L295" s="6" t="str">
        <f t="shared" si="5"/>
        <v>Bhubaneswar</v>
      </c>
      <c r="M295" s="6" t="str">
        <f t="shared" si="6"/>
        <v>Bhubaneswar</v>
      </c>
      <c r="N295" s="6" t="str">
        <f t="shared" si="7"/>
        <v>East</v>
      </c>
      <c r="O295" s="6" t="str">
        <f t="shared" si="8"/>
        <v>East</v>
      </c>
      <c r="P295" s="6" t="str">
        <f t="shared" si="9"/>
        <v>East</v>
      </c>
      <c r="Q295" s="6" t="str">
        <f t="shared" si="10"/>
        <v>East</v>
      </c>
      <c r="R295" s="6" t="str">
        <f>vlookup(M295,'City Head_Details'!$A$2:$B$5,2,0)</f>
        <v>Karuna</v>
      </c>
      <c r="S295" s="6" t="str">
        <f t="shared" ref="S295:T295" si="303">Proper(trim(G295))</f>
        <v>Maitenance</v>
      </c>
      <c r="T295" s="6" t="str">
        <f t="shared" si="303"/>
        <v>Overhead Costs</v>
      </c>
    </row>
    <row r="296">
      <c r="A296" s="23" t="s">
        <v>634</v>
      </c>
      <c r="B296" s="32" t="s">
        <v>635</v>
      </c>
      <c r="C296" s="31">
        <v>183500.0</v>
      </c>
      <c r="D296" s="6" t="str">
        <f>IFERROR(__xludf.DUMMYFUNCTION("Split(B296,""/"")"),"January")</f>
        <v>January</v>
      </c>
      <c r="E296" s="6" t="str">
        <f>IFERROR(__xludf.DUMMYFUNCTION("""COMPUTED_VALUE"""),"Bhubaneswar-")</f>
        <v>Bhubaneswar-</v>
      </c>
      <c r="F296" s="6" t="str">
        <f>IFERROR(__xludf.DUMMYFUNCTION("""COMPUTED_VALUE"""),"East")</f>
        <v>East</v>
      </c>
      <c r="G296" s="6" t="str">
        <f>IFERROR(__xludf.DUMMYFUNCTION("""COMPUTED_VALUE"""),"Maitenance")</f>
        <v>Maitenance</v>
      </c>
      <c r="H296" s="6" t="str">
        <f>IFERROR(__xludf.DUMMYFUNCTION("""COMPUTED_VALUE"""),"Insurance")</f>
        <v>Insurance</v>
      </c>
      <c r="I296" s="6" t="str">
        <f t="shared" si="2"/>
        <v>January</v>
      </c>
      <c r="J296" s="6" t="str">
        <f t="shared" si="3"/>
        <v>Bhubaneswar-</v>
      </c>
      <c r="K296" s="6" t="str">
        <f t="shared" si="4"/>
        <v>Bhubaneswar-</v>
      </c>
      <c r="L296" s="6" t="str">
        <f t="shared" si="5"/>
        <v>Bhubaneswar</v>
      </c>
      <c r="M296" s="6" t="str">
        <f t="shared" si="6"/>
        <v>Bhubaneswar</v>
      </c>
      <c r="N296" s="6" t="str">
        <f t="shared" si="7"/>
        <v>East</v>
      </c>
      <c r="O296" s="6" t="str">
        <f t="shared" si="8"/>
        <v>East</v>
      </c>
      <c r="P296" s="6" t="str">
        <f t="shared" si="9"/>
        <v>East</v>
      </c>
      <c r="Q296" s="6" t="str">
        <f t="shared" si="10"/>
        <v>East</v>
      </c>
      <c r="R296" s="6" t="str">
        <f>vlookup(M296,'City Head_Details'!$A$2:$B$5,2,0)</f>
        <v>Karuna</v>
      </c>
      <c r="S296" s="6" t="str">
        <f t="shared" ref="S296:T296" si="304">Proper(trim(G296))</f>
        <v>Maitenance</v>
      </c>
      <c r="T296" s="6" t="str">
        <f t="shared" si="304"/>
        <v>Insurance</v>
      </c>
    </row>
    <row r="297">
      <c r="A297" s="23" t="s">
        <v>636</v>
      </c>
      <c r="B297" s="32" t="s">
        <v>637</v>
      </c>
      <c r="C297" s="31">
        <v>184900.0</v>
      </c>
      <c r="D297" s="6" t="str">
        <f>IFERROR(__xludf.DUMMYFUNCTION("Split(B297,""/"")"),"January")</f>
        <v>January</v>
      </c>
      <c r="E297" s="6" t="str">
        <f>IFERROR(__xludf.DUMMYFUNCTION("""COMPUTED_VALUE"""),"Bhubaneswar-")</f>
        <v>Bhubaneswar-</v>
      </c>
      <c r="F297" s="6" t="str">
        <f>IFERROR(__xludf.DUMMYFUNCTION("""COMPUTED_VALUE"""),"East")</f>
        <v>East</v>
      </c>
      <c r="G297" s="6" t="str">
        <f>IFERROR(__xludf.DUMMYFUNCTION("""COMPUTED_VALUE"""),"Assembly")</f>
        <v>Assembly</v>
      </c>
      <c r="H297" s="6" t="str">
        <f>IFERROR(__xludf.DUMMYFUNCTION("""COMPUTED_VALUE"""),"Material Cost")</f>
        <v>Material Cost</v>
      </c>
      <c r="I297" s="6" t="str">
        <f t="shared" si="2"/>
        <v>January</v>
      </c>
      <c r="J297" s="6" t="str">
        <f t="shared" si="3"/>
        <v>Bhubaneswar-</v>
      </c>
      <c r="K297" s="6" t="str">
        <f t="shared" si="4"/>
        <v>Bhubaneswar-</v>
      </c>
      <c r="L297" s="6" t="str">
        <f t="shared" si="5"/>
        <v>Bhubaneswar</v>
      </c>
      <c r="M297" s="6" t="str">
        <f t="shared" si="6"/>
        <v>Bhubaneswar</v>
      </c>
      <c r="N297" s="6" t="str">
        <f t="shared" si="7"/>
        <v>East</v>
      </c>
      <c r="O297" s="6" t="str">
        <f t="shared" si="8"/>
        <v>East</v>
      </c>
      <c r="P297" s="6" t="str">
        <f t="shared" si="9"/>
        <v>East</v>
      </c>
      <c r="Q297" s="6" t="str">
        <f t="shared" si="10"/>
        <v>East</v>
      </c>
      <c r="R297" s="6" t="str">
        <f>vlookup(M297,'City Head_Details'!$A$2:$B$5,2,0)</f>
        <v>Karuna</v>
      </c>
      <c r="S297" s="6" t="str">
        <f t="shared" ref="S297:T297" si="305">Proper(trim(G297))</f>
        <v>Assembly</v>
      </c>
      <c r="T297" s="6" t="str">
        <f t="shared" si="305"/>
        <v>Material Cost</v>
      </c>
    </row>
    <row r="298">
      <c r="A298" s="23" t="s">
        <v>638</v>
      </c>
      <c r="B298" s="32" t="s">
        <v>639</v>
      </c>
      <c r="C298" s="31">
        <v>115000.0</v>
      </c>
      <c r="D298" s="6" t="str">
        <f>IFERROR(__xludf.DUMMYFUNCTION("Split(B298,""/"")"),"January")</f>
        <v>January</v>
      </c>
      <c r="E298" s="6" t="str">
        <f>IFERROR(__xludf.DUMMYFUNCTION("""COMPUTED_VALUE"""),"Bhubaneswar-")</f>
        <v>Bhubaneswar-</v>
      </c>
      <c r="F298" s="6" t="str">
        <f>IFERROR(__xludf.DUMMYFUNCTION("""COMPUTED_VALUE"""),"East")</f>
        <v>East</v>
      </c>
      <c r="G298" s="6" t="str">
        <f>IFERROR(__xludf.DUMMYFUNCTION("""COMPUTED_VALUE"""),"Assembly")</f>
        <v>Assembly</v>
      </c>
      <c r="H298" s="6" t="str">
        <f>IFERROR(__xludf.DUMMYFUNCTION("""COMPUTED_VALUE"""),"Labour Cost")</f>
        <v>Labour Cost</v>
      </c>
      <c r="I298" s="6" t="str">
        <f t="shared" si="2"/>
        <v>January</v>
      </c>
      <c r="J298" s="6" t="str">
        <f t="shared" si="3"/>
        <v>Bhubaneswar-</v>
      </c>
      <c r="K298" s="6" t="str">
        <f t="shared" si="4"/>
        <v>Bhubaneswar-</v>
      </c>
      <c r="L298" s="6" t="str">
        <f t="shared" si="5"/>
        <v>Bhubaneswar</v>
      </c>
      <c r="M298" s="6" t="str">
        <f t="shared" si="6"/>
        <v>Bhubaneswar</v>
      </c>
      <c r="N298" s="6" t="str">
        <f t="shared" si="7"/>
        <v>East</v>
      </c>
      <c r="O298" s="6" t="str">
        <f t="shared" si="8"/>
        <v>East</v>
      </c>
      <c r="P298" s="6" t="str">
        <f t="shared" si="9"/>
        <v>East</v>
      </c>
      <c r="Q298" s="6" t="str">
        <f t="shared" si="10"/>
        <v>East</v>
      </c>
      <c r="R298" s="6" t="str">
        <f>vlookup(M298,'City Head_Details'!$A$2:$B$5,2,0)</f>
        <v>Karuna</v>
      </c>
      <c r="S298" s="6" t="str">
        <f t="shared" ref="S298:T298" si="306">Proper(trim(G298))</f>
        <v>Assembly</v>
      </c>
      <c r="T298" s="6" t="str">
        <f t="shared" si="306"/>
        <v>Labour Cost</v>
      </c>
    </row>
    <row r="299">
      <c r="A299" s="23" t="s">
        <v>640</v>
      </c>
      <c r="B299" s="32" t="s">
        <v>641</v>
      </c>
      <c r="C299" s="31">
        <v>100200.0</v>
      </c>
      <c r="D299" s="6" t="str">
        <f>IFERROR(__xludf.DUMMYFUNCTION("Split(B299,""/"")"),"January")</f>
        <v>January</v>
      </c>
      <c r="E299" s="6" t="str">
        <f>IFERROR(__xludf.DUMMYFUNCTION("""COMPUTED_VALUE"""),"Bhubaneswar-")</f>
        <v>Bhubaneswar-</v>
      </c>
      <c r="F299" s="6" t="str">
        <f>IFERROR(__xludf.DUMMYFUNCTION("""COMPUTED_VALUE"""),"East")</f>
        <v>East</v>
      </c>
      <c r="G299" s="6" t="str">
        <f>IFERROR(__xludf.DUMMYFUNCTION("""COMPUTED_VALUE"""),"Assembly")</f>
        <v>Assembly</v>
      </c>
      <c r="H299" s="6" t="str">
        <f>IFERROR(__xludf.DUMMYFUNCTION("""COMPUTED_VALUE"""),"Rent")</f>
        <v>Rent</v>
      </c>
      <c r="I299" s="6" t="str">
        <f t="shared" si="2"/>
        <v>January</v>
      </c>
      <c r="J299" s="6" t="str">
        <f t="shared" si="3"/>
        <v>Bhubaneswar-</v>
      </c>
      <c r="K299" s="6" t="str">
        <f t="shared" si="4"/>
        <v>Bhubaneswar-</v>
      </c>
      <c r="L299" s="6" t="str">
        <f t="shared" si="5"/>
        <v>Bhubaneswar</v>
      </c>
      <c r="M299" s="6" t="str">
        <f t="shared" si="6"/>
        <v>Bhubaneswar</v>
      </c>
      <c r="N299" s="6" t="str">
        <f t="shared" si="7"/>
        <v>East</v>
      </c>
      <c r="O299" s="6" t="str">
        <f t="shared" si="8"/>
        <v>East</v>
      </c>
      <c r="P299" s="6" t="str">
        <f t="shared" si="9"/>
        <v>East</v>
      </c>
      <c r="Q299" s="6" t="str">
        <f t="shared" si="10"/>
        <v>East</v>
      </c>
      <c r="R299" s="6" t="str">
        <f>vlookup(M299,'City Head_Details'!$A$2:$B$5,2,0)</f>
        <v>Karuna</v>
      </c>
      <c r="S299" s="6" t="str">
        <f t="shared" ref="S299:T299" si="307">Proper(trim(G299))</f>
        <v>Assembly</v>
      </c>
      <c r="T299" s="6" t="str">
        <f t="shared" si="307"/>
        <v>Rent</v>
      </c>
    </row>
    <row r="300">
      <c r="A300" s="23" t="s">
        <v>642</v>
      </c>
      <c r="B300" s="32" t="s">
        <v>643</v>
      </c>
      <c r="C300" s="31">
        <v>109800.0</v>
      </c>
      <c r="D300" s="6" t="str">
        <f>IFERROR(__xludf.DUMMYFUNCTION("Split(B300,""/"")"),"January")</f>
        <v>January</v>
      </c>
      <c r="E300" s="6" t="str">
        <f>IFERROR(__xludf.DUMMYFUNCTION("""COMPUTED_VALUE"""),"Bhubaneswar-")</f>
        <v>Bhubaneswar-</v>
      </c>
      <c r="F300" s="6" t="str">
        <f>IFERROR(__xludf.DUMMYFUNCTION("""COMPUTED_VALUE"""),"East")</f>
        <v>East</v>
      </c>
      <c r="G300" s="6" t="str">
        <f>IFERROR(__xludf.DUMMYFUNCTION("""COMPUTED_VALUE"""),"Assembly")</f>
        <v>Assembly</v>
      </c>
      <c r="H300" s="6" t="str">
        <f>IFERROR(__xludf.DUMMYFUNCTION("""COMPUTED_VALUE"""),"Overhead costs")</f>
        <v>Overhead costs</v>
      </c>
      <c r="I300" s="6" t="str">
        <f t="shared" si="2"/>
        <v>January</v>
      </c>
      <c r="J300" s="6" t="str">
        <f t="shared" si="3"/>
        <v>Bhubaneswar-</v>
      </c>
      <c r="K300" s="6" t="str">
        <f t="shared" si="4"/>
        <v>Bhubaneswar-</v>
      </c>
      <c r="L300" s="6" t="str">
        <f t="shared" si="5"/>
        <v>Bhubaneswar</v>
      </c>
      <c r="M300" s="6" t="str">
        <f t="shared" si="6"/>
        <v>Bhubaneswar</v>
      </c>
      <c r="N300" s="6" t="str">
        <f t="shared" si="7"/>
        <v>East</v>
      </c>
      <c r="O300" s="6" t="str">
        <f t="shared" si="8"/>
        <v>East</v>
      </c>
      <c r="P300" s="6" t="str">
        <f t="shared" si="9"/>
        <v>East</v>
      </c>
      <c r="Q300" s="6" t="str">
        <f t="shared" si="10"/>
        <v>East</v>
      </c>
      <c r="R300" s="6" t="str">
        <f>vlookup(M300,'City Head_Details'!$A$2:$B$5,2,0)</f>
        <v>Karuna</v>
      </c>
      <c r="S300" s="6" t="str">
        <f t="shared" ref="S300:T300" si="308">Proper(trim(G300))</f>
        <v>Assembly</v>
      </c>
      <c r="T300" s="6" t="str">
        <f t="shared" si="308"/>
        <v>Overhead Costs</v>
      </c>
    </row>
    <row r="301">
      <c r="A301" s="23" t="s">
        <v>644</v>
      </c>
      <c r="B301" s="32" t="s">
        <v>645</v>
      </c>
      <c r="C301" s="31">
        <v>158900.0</v>
      </c>
      <c r="D301" s="6" t="str">
        <f>IFERROR(__xludf.DUMMYFUNCTION("Split(B301,""/"")"),"February")</f>
        <v>February</v>
      </c>
      <c r="E301" s="6" t="str">
        <f>IFERROR(__xludf.DUMMYFUNCTION("""COMPUTED_VALUE"""),"Ahmedabad-")</f>
        <v>Ahmedabad-</v>
      </c>
      <c r="F301" s="6" t="str">
        <f>IFERROR(__xludf.DUMMYFUNCTION("""COMPUTED_VALUE"""),"East")</f>
        <v>East</v>
      </c>
      <c r="G301" s="6" t="str">
        <f>IFERROR(__xludf.DUMMYFUNCTION("""COMPUTED_VALUE"""),"Materials")</f>
        <v>Materials</v>
      </c>
      <c r="H301" s="6" t="str">
        <f>IFERROR(__xludf.DUMMYFUNCTION("""COMPUTED_VALUE"""),"Labour Cost")</f>
        <v>Labour Cost</v>
      </c>
      <c r="I301" s="6" t="str">
        <f t="shared" si="2"/>
        <v>February</v>
      </c>
      <c r="J301" s="6" t="str">
        <f t="shared" si="3"/>
        <v>Ahmedabad-</v>
      </c>
      <c r="K301" s="6" t="str">
        <f t="shared" si="4"/>
        <v>Ahmedabad-</v>
      </c>
      <c r="L301" s="6" t="str">
        <f t="shared" si="5"/>
        <v>Ahmedabad</v>
      </c>
      <c r="M301" s="6" t="str">
        <f t="shared" si="6"/>
        <v>Ahmedabad</v>
      </c>
      <c r="N301" s="6" t="str">
        <f t="shared" si="7"/>
        <v>East</v>
      </c>
      <c r="O301" s="6" t="str">
        <f t="shared" si="8"/>
        <v>East</v>
      </c>
      <c r="P301" s="6" t="str">
        <f t="shared" si="9"/>
        <v>East</v>
      </c>
      <c r="Q301" s="6" t="str">
        <f t="shared" si="10"/>
        <v>East</v>
      </c>
      <c r="R301" s="6" t="str">
        <f>vlookup(M301,'City Head_Details'!$A$2:$B$5,2,0)</f>
        <v>Varun</v>
      </c>
      <c r="S301" s="6" t="str">
        <f t="shared" ref="S301:T301" si="309">Proper(trim(G301))</f>
        <v>Materials</v>
      </c>
      <c r="T301" s="6" t="str">
        <f t="shared" si="309"/>
        <v>Labour Cost</v>
      </c>
    </row>
    <row r="302">
      <c r="A302" s="23" t="s">
        <v>646</v>
      </c>
      <c r="B302" s="32" t="s">
        <v>647</v>
      </c>
      <c r="C302" s="31">
        <v>156200.0</v>
      </c>
      <c r="D302" s="6" t="str">
        <f>IFERROR(__xludf.DUMMYFUNCTION("Split(B302,""/"")"),"February")</f>
        <v>February</v>
      </c>
      <c r="E302" s="6" t="str">
        <f>IFERROR(__xludf.DUMMYFUNCTION("""COMPUTED_VALUE"""),"Ahmedabad-")</f>
        <v>Ahmedabad-</v>
      </c>
      <c r="F302" s="6" t="str">
        <f>IFERROR(__xludf.DUMMYFUNCTION("""COMPUTED_VALUE"""),"East")</f>
        <v>East</v>
      </c>
      <c r="G302" s="6" t="str">
        <f>IFERROR(__xludf.DUMMYFUNCTION("""COMPUTED_VALUE"""),"Maitenance")</f>
        <v>Maitenance</v>
      </c>
      <c r="H302" s="6" t="str">
        <f>IFERROR(__xludf.DUMMYFUNCTION("""COMPUTED_VALUE"""),"Labour Cost")</f>
        <v>Labour Cost</v>
      </c>
      <c r="I302" s="6" t="str">
        <f t="shared" si="2"/>
        <v>February</v>
      </c>
      <c r="J302" s="6" t="str">
        <f t="shared" si="3"/>
        <v>Ahmedabad-</v>
      </c>
      <c r="K302" s="6" t="str">
        <f t="shared" si="4"/>
        <v>Ahmedabad-</v>
      </c>
      <c r="L302" s="6" t="str">
        <f t="shared" si="5"/>
        <v>Ahmedabad</v>
      </c>
      <c r="M302" s="6" t="str">
        <f t="shared" si="6"/>
        <v>Ahmedabad</v>
      </c>
      <c r="N302" s="6" t="str">
        <f t="shared" si="7"/>
        <v>East</v>
      </c>
      <c r="O302" s="6" t="str">
        <f t="shared" si="8"/>
        <v>East</v>
      </c>
      <c r="P302" s="6" t="str">
        <f t="shared" si="9"/>
        <v>East</v>
      </c>
      <c r="Q302" s="6" t="str">
        <f t="shared" si="10"/>
        <v>East</v>
      </c>
      <c r="R302" s="6" t="str">
        <f>vlookup(M302,'City Head_Details'!$A$2:$B$5,2,0)</f>
        <v>Varun</v>
      </c>
      <c r="S302" s="6" t="str">
        <f t="shared" ref="S302:T302" si="310">Proper(trim(G302))</f>
        <v>Maitenance</v>
      </c>
      <c r="T302" s="6" t="str">
        <f t="shared" si="310"/>
        <v>Labour Cost</v>
      </c>
    </row>
    <row r="303">
      <c r="A303" s="23" t="s">
        <v>648</v>
      </c>
      <c r="B303" s="32" t="s">
        <v>649</v>
      </c>
      <c r="C303" s="31">
        <v>94400.0</v>
      </c>
      <c r="D303" s="6" t="str">
        <f>IFERROR(__xludf.DUMMYFUNCTION("Split(B303,""/"")"),"February")</f>
        <v>February</v>
      </c>
      <c r="E303" s="6" t="str">
        <f>IFERROR(__xludf.DUMMYFUNCTION("""COMPUTED_VALUE"""),"    Ahmedabad-")</f>
        <v>    Ahmedabad-</v>
      </c>
      <c r="F303" s="6" t="str">
        <f>IFERROR(__xludf.DUMMYFUNCTION("""COMPUTED_VALUE"""),"East")</f>
        <v>East</v>
      </c>
      <c r="G303" s="6" t="str">
        <f>IFERROR(__xludf.DUMMYFUNCTION("""COMPUTED_VALUE"""),"Production")</f>
        <v>Production</v>
      </c>
      <c r="H303" s="6" t="str">
        <f>IFERROR(__xludf.DUMMYFUNCTION("""COMPUTED_VALUE"""),"Labour Cost")</f>
        <v>Labour Cost</v>
      </c>
      <c r="I303" s="6" t="str">
        <f t="shared" si="2"/>
        <v>February</v>
      </c>
      <c r="J303" s="6" t="str">
        <f t="shared" si="3"/>
        <v>Ahmedabad-</v>
      </c>
      <c r="K303" s="6" t="str">
        <f t="shared" si="4"/>
        <v>Ahmedabad-</v>
      </c>
      <c r="L303" s="6" t="str">
        <f t="shared" si="5"/>
        <v>Ahmedabad</v>
      </c>
      <c r="M303" s="6" t="str">
        <f t="shared" si="6"/>
        <v>Ahmedabad</v>
      </c>
      <c r="N303" s="6" t="str">
        <f t="shared" si="7"/>
        <v>East</v>
      </c>
      <c r="O303" s="6" t="str">
        <f t="shared" si="8"/>
        <v>East</v>
      </c>
      <c r="P303" s="6" t="str">
        <f t="shared" si="9"/>
        <v>East</v>
      </c>
      <c r="Q303" s="6" t="str">
        <f t="shared" si="10"/>
        <v>East</v>
      </c>
      <c r="R303" s="6" t="str">
        <f>vlookup(M303,'City Head_Details'!$A$2:$B$5,2,0)</f>
        <v>Varun</v>
      </c>
      <c r="S303" s="6" t="str">
        <f t="shared" ref="S303:T303" si="311">Proper(trim(G303))</f>
        <v>Production</v>
      </c>
      <c r="T303" s="6" t="str">
        <f t="shared" si="311"/>
        <v>Labour Cost</v>
      </c>
    </row>
    <row r="304">
      <c r="A304" s="23" t="s">
        <v>650</v>
      </c>
      <c r="B304" s="32" t="s">
        <v>651</v>
      </c>
      <c r="C304" s="31">
        <v>149800.0</v>
      </c>
      <c r="D304" s="6" t="str">
        <f>IFERROR(__xludf.DUMMYFUNCTION("Split(B304,""/"")"),"February")</f>
        <v>February</v>
      </c>
      <c r="E304" s="6" t="str">
        <f>IFERROR(__xludf.DUMMYFUNCTION("""COMPUTED_VALUE"""),"Bangalore-")</f>
        <v>Bangalore-</v>
      </c>
      <c r="F304" s="6" t="str">
        <f>IFERROR(__xludf.DUMMYFUNCTION("""COMPUTED_VALUE"""),"North")</f>
        <v>North</v>
      </c>
      <c r="G304" s="6" t="str">
        <f>IFERROR(__xludf.DUMMYFUNCTION("""COMPUTED_VALUE"""),"Maitenance")</f>
        <v>Maitenance</v>
      </c>
      <c r="H304" s="6" t="str">
        <f>IFERROR(__xludf.DUMMYFUNCTION("""COMPUTED_VALUE"""),"Insurance")</f>
        <v>Insurance</v>
      </c>
      <c r="I304" s="6" t="str">
        <f t="shared" si="2"/>
        <v>February</v>
      </c>
      <c r="J304" s="6" t="str">
        <f t="shared" si="3"/>
        <v>Bangalore-</v>
      </c>
      <c r="K304" s="6" t="str">
        <f t="shared" si="4"/>
        <v>Bangalore-</v>
      </c>
      <c r="L304" s="6" t="str">
        <f t="shared" si="5"/>
        <v>Bangalore</v>
      </c>
      <c r="M304" s="6" t="str">
        <f t="shared" si="6"/>
        <v>Bangalore</v>
      </c>
      <c r="N304" s="6" t="str">
        <f t="shared" si="7"/>
        <v>North</v>
      </c>
      <c r="O304" s="6" t="str">
        <f t="shared" si="8"/>
        <v>North</v>
      </c>
      <c r="P304" s="6" t="str">
        <f t="shared" si="9"/>
        <v>North</v>
      </c>
      <c r="Q304" s="6" t="str">
        <f t="shared" si="10"/>
        <v>North</v>
      </c>
      <c r="R304" s="6" t="str">
        <f>vlookup(M304,'City Head_Details'!$A$2:$B$5,2,0)</f>
        <v>Arun</v>
      </c>
      <c r="S304" s="6" t="str">
        <f t="shared" ref="S304:T304" si="312">Proper(trim(G304))</f>
        <v>Maitenance</v>
      </c>
      <c r="T304" s="6" t="str">
        <f t="shared" si="312"/>
        <v>Insurance</v>
      </c>
    </row>
    <row r="305">
      <c r="A305" s="23" t="s">
        <v>652</v>
      </c>
      <c r="B305" s="32" t="s">
        <v>653</v>
      </c>
      <c r="C305" s="31">
        <v>183600.0</v>
      </c>
      <c r="D305" s="6" t="str">
        <f>IFERROR(__xludf.DUMMYFUNCTION("Split(B305,""/"")"),"January")</f>
        <v>January</v>
      </c>
      <c r="E305" s="6" t="str">
        <f>IFERROR(__xludf.DUMMYFUNCTION("""COMPUTED_VALUE"""),"Bhubaneswar-")</f>
        <v>Bhubaneswar-</v>
      </c>
      <c r="F305" s="6" t="str">
        <f>IFERROR(__xludf.DUMMYFUNCTION("""COMPUTED_VALUE"""),"South")</f>
        <v>South</v>
      </c>
      <c r="G305" s="6" t="str">
        <f>IFERROR(__xludf.DUMMYFUNCTION("""COMPUTED_VALUE"""),"Maitenance")</f>
        <v>Maitenance</v>
      </c>
      <c r="H305" s="6" t="str">
        <f>IFERROR(__xludf.DUMMYFUNCTION("""COMPUTED_VALUE"""),"Material Cost")</f>
        <v>Material Cost</v>
      </c>
      <c r="I305" s="6" t="str">
        <f t="shared" si="2"/>
        <v>January</v>
      </c>
      <c r="J305" s="6" t="str">
        <f t="shared" si="3"/>
        <v>Bhubaneswar-</v>
      </c>
      <c r="K305" s="6" t="str">
        <f t="shared" si="4"/>
        <v>Bhubaneswar-</v>
      </c>
      <c r="L305" s="6" t="str">
        <f t="shared" si="5"/>
        <v>Bhubaneswar</v>
      </c>
      <c r="M305" s="6" t="str">
        <f t="shared" si="6"/>
        <v>Bhubaneswar</v>
      </c>
      <c r="N305" s="6" t="str">
        <f t="shared" si="7"/>
        <v>South</v>
      </c>
      <c r="O305" s="6" t="str">
        <f t="shared" si="8"/>
        <v>South</v>
      </c>
      <c r="P305" s="6" t="str">
        <f t="shared" si="9"/>
        <v>South</v>
      </c>
      <c r="Q305" s="6" t="str">
        <f t="shared" si="10"/>
        <v>South</v>
      </c>
      <c r="R305" s="6" t="str">
        <f>vlookup(M305,'City Head_Details'!$A$2:$B$5,2,0)</f>
        <v>Karuna</v>
      </c>
      <c r="S305" s="6" t="str">
        <f t="shared" ref="S305:T305" si="313">Proper(trim(G305))</f>
        <v>Maitenance</v>
      </c>
      <c r="T305" s="6" t="str">
        <f t="shared" si="313"/>
        <v>Material Cost</v>
      </c>
    </row>
    <row r="306">
      <c r="A306" s="23" t="s">
        <v>654</v>
      </c>
      <c r="B306" s="32" t="s">
        <v>655</v>
      </c>
      <c r="C306" s="31">
        <v>168100.0</v>
      </c>
      <c r="D306" s="6" t="str">
        <f>IFERROR(__xludf.DUMMYFUNCTION("Split(B306,""/"")"),"January")</f>
        <v>January</v>
      </c>
      <c r="E306" s="6" t="str">
        <f>IFERROR(__xludf.DUMMYFUNCTION("""COMPUTED_VALUE"""),"Gurgaon-")</f>
        <v>Gurgaon-</v>
      </c>
      <c r="F306" s="6" t="str">
        <f>IFERROR(__xludf.DUMMYFUNCTION("""COMPUTED_VALUE"""),"West")</f>
        <v>West</v>
      </c>
      <c r="G306" s="6" t="str">
        <f>IFERROR(__xludf.DUMMYFUNCTION("""COMPUTED_VALUE"""),"Maitenance")</f>
        <v>Maitenance</v>
      </c>
      <c r="H306" s="6" t="str">
        <f>IFERROR(__xludf.DUMMYFUNCTION("""COMPUTED_VALUE"""),"Material Cost")</f>
        <v>Material Cost</v>
      </c>
      <c r="I306" s="6" t="str">
        <f t="shared" si="2"/>
        <v>January</v>
      </c>
      <c r="J306" s="6" t="str">
        <f t="shared" si="3"/>
        <v>Gurgaon-</v>
      </c>
      <c r="K306" s="6" t="str">
        <f t="shared" si="4"/>
        <v>Gurgaon-</v>
      </c>
      <c r="L306" s="6" t="str">
        <f t="shared" si="5"/>
        <v>Gurgaon</v>
      </c>
      <c r="M306" s="6" t="str">
        <f t="shared" si="6"/>
        <v>Gurgaon</v>
      </c>
      <c r="N306" s="6" t="str">
        <f t="shared" si="7"/>
        <v>West</v>
      </c>
      <c r="O306" s="6" t="str">
        <f t="shared" si="8"/>
        <v>West</v>
      </c>
      <c r="P306" s="6" t="str">
        <f t="shared" si="9"/>
        <v>West</v>
      </c>
      <c r="Q306" s="6" t="str">
        <f t="shared" si="10"/>
        <v>West</v>
      </c>
      <c r="R306" s="6" t="str">
        <f>vlookup(M306,'City Head_Details'!$A$2:$B$5,2,0)</f>
        <v>Tarun</v>
      </c>
      <c r="S306" s="6" t="str">
        <f t="shared" ref="S306:T306" si="314">Proper(trim(G306))</f>
        <v>Maitenance</v>
      </c>
      <c r="T306" s="6" t="str">
        <f t="shared" si="314"/>
        <v>Material Cost</v>
      </c>
    </row>
    <row r="307">
      <c r="A307" s="23" t="s">
        <v>656</v>
      </c>
      <c r="B307" s="32" t="s">
        <v>377</v>
      </c>
      <c r="C307" s="31">
        <v>124900.0</v>
      </c>
      <c r="D307" s="6" t="str">
        <f>IFERROR(__xludf.DUMMYFUNCTION("Split(B307,""/"")"),"January")</f>
        <v>January</v>
      </c>
      <c r="E307" s="6" t="str">
        <f>IFERROR(__xludf.DUMMYFUNCTION("""COMPUTED_VALUE"""),"Gurgaon-")</f>
        <v>Gurgaon-</v>
      </c>
      <c r="F307" s="6" t="str">
        <f>IFERROR(__xludf.DUMMYFUNCTION("""COMPUTED_VALUE"""),"North")</f>
        <v>North</v>
      </c>
      <c r="G307" s="6" t="str">
        <f>IFERROR(__xludf.DUMMYFUNCTION("""COMPUTED_VALUE"""),"Production")</f>
        <v>Production</v>
      </c>
      <c r="H307" s="6" t="str">
        <f>IFERROR(__xludf.DUMMYFUNCTION("""COMPUTED_VALUE"""),"Rent")</f>
        <v>Rent</v>
      </c>
      <c r="I307" s="6" t="str">
        <f t="shared" si="2"/>
        <v>January</v>
      </c>
      <c r="J307" s="6" t="str">
        <f t="shared" si="3"/>
        <v>Gurgaon-</v>
      </c>
      <c r="K307" s="6" t="str">
        <f t="shared" si="4"/>
        <v>Gurgaon-</v>
      </c>
      <c r="L307" s="6" t="str">
        <f t="shared" si="5"/>
        <v>Gurgaon</v>
      </c>
      <c r="M307" s="6" t="str">
        <f t="shared" si="6"/>
        <v>Gurgaon</v>
      </c>
      <c r="N307" s="6" t="str">
        <f t="shared" si="7"/>
        <v>North</v>
      </c>
      <c r="O307" s="6" t="str">
        <f t="shared" si="8"/>
        <v>North</v>
      </c>
      <c r="P307" s="6" t="str">
        <f t="shared" si="9"/>
        <v>North</v>
      </c>
      <c r="Q307" s="6" t="str">
        <f t="shared" si="10"/>
        <v>North</v>
      </c>
      <c r="R307" s="6" t="str">
        <f>vlookup(M307,'City Head_Details'!$A$2:$B$5,2,0)</f>
        <v>Tarun</v>
      </c>
      <c r="S307" s="6" t="str">
        <f t="shared" ref="S307:T307" si="315">Proper(trim(G307))</f>
        <v>Production</v>
      </c>
      <c r="T307" s="6" t="str">
        <f t="shared" si="315"/>
        <v>Rent</v>
      </c>
    </row>
    <row r="308">
      <c r="A308" s="23" t="s">
        <v>657</v>
      </c>
      <c r="B308" s="32" t="s">
        <v>658</v>
      </c>
      <c r="C308" s="31">
        <v>102500.0</v>
      </c>
      <c r="D308" s="6" t="str">
        <f>IFERROR(__xludf.DUMMYFUNCTION("Split(B308,""/"")"),"March")</f>
        <v>March</v>
      </c>
      <c r="E308" s="6" t="str">
        <f>IFERROR(__xludf.DUMMYFUNCTION("""COMPUTED_VALUE"""),"Gurgaon-")</f>
        <v>Gurgaon-</v>
      </c>
      <c r="F308" s="6" t="str">
        <f>IFERROR(__xludf.DUMMYFUNCTION("""COMPUTED_VALUE"""),"West")</f>
        <v>West</v>
      </c>
      <c r="G308" s="6" t="str">
        <f>IFERROR(__xludf.DUMMYFUNCTION("""COMPUTED_VALUE"""),"Production")</f>
        <v>Production</v>
      </c>
      <c r="H308" s="6" t="str">
        <f>IFERROR(__xludf.DUMMYFUNCTION("""COMPUTED_VALUE"""),"Material Cost")</f>
        <v>Material Cost</v>
      </c>
      <c r="I308" s="6" t="str">
        <f t="shared" si="2"/>
        <v>March</v>
      </c>
      <c r="J308" s="6" t="str">
        <f t="shared" si="3"/>
        <v>Gurgaon-</v>
      </c>
      <c r="K308" s="6" t="str">
        <f t="shared" si="4"/>
        <v>Gurgaon-</v>
      </c>
      <c r="L308" s="6" t="str">
        <f t="shared" si="5"/>
        <v>Gurgaon</v>
      </c>
      <c r="M308" s="6" t="str">
        <f t="shared" si="6"/>
        <v>Gurgaon</v>
      </c>
      <c r="N308" s="6" t="str">
        <f t="shared" si="7"/>
        <v>West</v>
      </c>
      <c r="O308" s="6" t="str">
        <f t="shared" si="8"/>
        <v>West</v>
      </c>
      <c r="P308" s="6" t="str">
        <f t="shared" si="9"/>
        <v>West</v>
      </c>
      <c r="Q308" s="6" t="str">
        <f t="shared" si="10"/>
        <v>West</v>
      </c>
      <c r="R308" s="6" t="str">
        <f>vlookup(M308,'City Head_Details'!$A$2:$B$5,2,0)</f>
        <v>Tarun</v>
      </c>
      <c r="S308" s="6" t="str">
        <f t="shared" ref="S308:T308" si="316">Proper(trim(G308))</f>
        <v>Production</v>
      </c>
      <c r="T308" s="6" t="str">
        <f t="shared" si="316"/>
        <v>Material Cost</v>
      </c>
    </row>
    <row r="309">
      <c r="A309" s="23" t="s">
        <v>659</v>
      </c>
      <c r="B309" s="32" t="s">
        <v>660</v>
      </c>
      <c r="C309" s="31">
        <v>192300.0</v>
      </c>
      <c r="D309" s="6" t="str">
        <f>IFERROR(__xludf.DUMMYFUNCTION("Split(B309,""/"")"),"January")</f>
        <v>January</v>
      </c>
      <c r="E309" s="6" t="str">
        <f>IFERROR(__xludf.DUMMYFUNCTION("""COMPUTED_VALUE"""),"Bhubaneswar-")</f>
        <v>Bhubaneswar-</v>
      </c>
      <c r="F309" s="6" t="str">
        <f>IFERROR(__xludf.DUMMYFUNCTION("""COMPUTED_VALUE"""),"EAST")</f>
        <v>EAST</v>
      </c>
      <c r="G309" s="6" t="str">
        <f>IFERROR(__xludf.DUMMYFUNCTION("""COMPUTED_VALUE"""),"Assembly")</f>
        <v>Assembly</v>
      </c>
      <c r="H309" s="6" t="str">
        <f>IFERROR(__xludf.DUMMYFUNCTION("""COMPUTED_VALUE"""),"Labour Cost")</f>
        <v>Labour Cost</v>
      </c>
      <c r="I309" s="6" t="str">
        <f t="shared" si="2"/>
        <v>January</v>
      </c>
      <c r="J309" s="6" t="str">
        <f t="shared" si="3"/>
        <v>Bhubaneswar-</v>
      </c>
      <c r="K309" s="6" t="str">
        <f t="shared" si="4"/>
        <v>Bhubaneswar-</v>
      </c>
      <c r="L309" s="6" t="str">
        <f t="shared" si="5"/>
        <v>Bhubaneswar</v>
      </c>
      <c r="M309" s="6" t="str">
        <f t="shared" si="6"/>
        <v>Bhubaneswar</v>
      </c>
      <c r="N309" s="6" t="str">
        <f t="shared" si="7"/>
        <v>East</v>
      </c>
      <c r="O309" s="6" t="str">
        <f t="shared" si="8"/>
        <v>East</v>
      </c>
      <c r="P309" s="6" t="str">
        <f t="shared" si="9"/>
        <v>East</v>
      </c>
      <c r="Q309" s="6" t="str">
        <f t="shared" si="10"/>
        <v>East</v>
      </c>
      <c r="R309" s="6" t="str">
        <f>vlookup(M309,'City Head_Details'!$A$2:$B$5,2,0)</f>
        <v>Karuna</v>
      </c>
      <c r="S309" s="6" t="str">
        <f t="shared" ref="S309:T309" si="317">Proper(trim(G309))</f>
        <v>Assembly</v>
      </c>
      <c r="T309" s="6" t="str">
        <f t="shared" si="317"/>
        <v>Labour Cost</v>
      </c>
    </row>
    <row r="310">
      <c r="A310" s="23" t="s">
        <v>661</v>
      </c>
      <c r="B310" s="32" t="s">
        <v>662</v>
      </c>
      <c r="C310" s="31">
        <v>179000.0</v>
      </c>
      <c r="D310" s="6" t="str">
        <f>IFERROR(__xludf.DUMMYFUNCTION("Split(B310,""/"")"),"January")</f>
        <v>January</v>
      </c>
      <c r="E310" s="6" t="str">
        <f>IFERROR(__xludf.DUMMYFUNCTION("""COMPUTED_VALUE"""),"Bhubaneswar-")</f>
        <v>Bhubaneswar-</v>
      </c>
      <c r="F310" s="6" t="str">
        <f>IFERROR(__xludf.DUMMYFUNCTION("""COMPUTED_VALUE"""),"East")</f>
        <v>East</v>
      </c>
      <c r="G310" s="6" t="str">
        <f>IFERROR(__xludf.DUMMYFUNCTION("""COMPUTED_VALUE"""),"Maitenance")</f>
        <v>Maitenance</v>
      </c>
      <c r="H310" s="6" t="str">
        <f>IFERROR(__xludf.DUMMYFUNCTION("""COMPUTED_VALUE"""),"Material Cost")</f>
        <v>Material Cost</v>
      </c>
      <c r="I310" s="6" t="str">
        <f t="shared" si="2"/>
        <v>January</v>
      </c>
      <c r="J310" s="6" t="str">
        <f t="shared" si="3"/>
        <v>Bhubaneswar-</v>
      </c>
      <c r="K310" s="6" t="str">
        <f t="shared" si="4"/>
        <v>Bhubaneswar-</v>
      </c>
      <c r="L310" s="6" t="str">
        <f t="shared" si="5"/>
        <v>Bhubaneswar</v>
      </c>
      <c r="M310" s="6" t="str">
        <f t="shared" si="6"/>
        <v>Bhubaneswar</v>
      </c>
      <c r="N310" s="6" t="str">
        <f t="shared" si="7"/>
        <v>East</v>
      </c>
      <c r="O310" s="6" t="str">
        <f t="shared" si="8"/>
        <v>East</v>
      </c>
      <c r="P310" s="6" t="str">
        <f t="shared" si="9"/>
        <v>East</v>
      </c>
      <c r="Q310" s="6" t="str">
        <f t="shared" si="10"/>
        <v>East</v>
      </c>
      <c r="R310" s="6" t="str">
        <f>vlookup(M310,'City Head_Details'!$A$2:$B$5,2,0)</f>
        <v>Karuna</v>
      </c>
      <c r="S310" s="6" t="str">
        <f t="shared" ref="S310:T310" si="318">Proper(trim(G310))</f>
        <v>Maitenance</v>
      </c>
      <c r="T310" s="6" t="str">
        <f t="shared" si="318"/>
        <v>Material Cost</v>
      </c>
    </row>
    <row r="311">
      <c r="A311" s="23" t="s">
        <v>663</v>
      </c>
      <c r="B311" s="32" t="s">
        <v>664</v>
      </c>
      <c r="C311" s="31">
        <v>156600.0</v>
      </c>
      <c r="D311" s="6" t="str">
        <f>IFERROR(__xludf.DUMMYFUNCTION("Split(B311,""/"")"),"March")</f>
        <v>March</v>
      </c>
      <c r="E311" s="6" t="str">
        <f>IFERROR(__xludf.DUMMYFUNCTION("""COMPUTED_VALUE"""),"Bhubaneswar-")</f>
        <v>Bhubaneswar-</v>
      </c>
      <c r="F311" s="6" t="str">
        <f>IFERROR(__xludf.DUMMYFUNCTION("""COMPUTED_VALUE"""),"West")</f>
        <v>West</v>
      </c>
      <c r="G311" s="6" t="str">
        <f>IFERROR(__xludf.DUMMYFUNCTION("""COMPUTED_VALUE"""),"Materials")</f>
        <v>Materials</v>
      </c>
      <c r="H311" s="6" t="str">
        <f>IFERROR(__xludf.DUMMYFUNCTION("""COMPUTED_VALUE"""),"Material Cost")</f>
        <v>Material Cost</v>
      </c>
      <c r="I311" s="6" t="str">
        <f t="shared" si="2"/>
        <v>March</v>
      </c>
      <c r="J311" s="6" t="str">
        <f t="shared" si="3"/>
        <v>Bhubaneswar-</v>
      </c>
      <c r="K311" s="6" t="str">
        <f t="shared" si="4"/>
        <v>Bhubaneswar-</v>
      </c>
      <c r="L311" s="6" t="str">
        <f t="shared" si="5"/>
        <v>Bhubaneswar</v>
      </c>
      <c r="M311" s="6" t="str">
        <f t="shared" si="6"/>
        <v>Bhubaneswar</v>
      </c>
      <c r="N311" s="6" t="str">
        <f t="shared" si="7"/>
        <v>West</v>
      </c>
      <c r="O311" s="6" t="str">
        <f t="shared" si="8"/>
        <v>West</v>
      </c>
      <c r="P311" s="6" t="str">
        <f t="shared" si="9"/>
        <v>West</v>
      </c>
      <c r="Q311" s="6" t="str">
        <f t="shared" si="10"/>
        <v>West</v>
      </c>
      <c r="R311" s="6" t="str">
        <f>vlookup(M311,'City Head_Details'!$A$2:$B$5,2,0)</f>
        <v>Karuna</v>
      </c>
      <c r="S311" s="6" t="str">
        <f t="shared" ref="S311:T311" si="319">Proper(trim(G311))</f>
        <v>Materials</v>
      </c>
      <c r="T311" s="6" t="str">
        <f t="shared" si="319"/>
        <v>Material Cost</v>
      </c>
    </row>
    <row r="312">
      <c r="A312" s="23" t="s">
        <v>665</v>
      </c>
      <c r="B312" s="32" t="s">
        <v>666</v>
      </c>
      <c r="C312" s="31">
        <v>117700.0</v>
      </c>
      <c r="D312" s="6" t="str">
        <f>IFERROR(__xludf.DUMMYFUNCTION("Split(B312,""/"")"),"March")</f>
        <v>March</v>
      </c>
      <c r="E312" s="6" t="str">
        <f>IFERROR(__xludf.DUMMYFUNCTION("""COMPUTED_VALUE"""),"Bhubaneswar-")</f>
        <v>Bhubaneswar-</v>
      </c>
      <c r="F312" s="6" t="str">
        <f>IFERROR(__xludf.DUMMYFUNCTION("""COMPUTED_VALUE"""),"East")</f>
        <v>East</v>
      </c>
      <c r="G312" s="6" t="str">
        <f>IFERROR(__xludf.DUMMYFUNCTION("""COMPUTED_VALUE"""),"Assembly")</f>
        <v>Assembly</v>
      </c>
      <c r="H312" s="6" t="str">
        <f>IFERROR(__xludf.DUMMYFUNCTION("""COMPUTED_VALUE"""),"Insurance")</f>
        <v>Insurance</v>
      </c>
      <c r="I312" s="6" t="str">
        <f t="shared" si="2"/>
        <v>March</v>
      </c>
      <c r="J312" s="6" t="str">
        <f t="shared" si="3"/>
        <v>Bhubaneswar-</v>
      </c>
      <c r="K312" s="6" t="str">
        <f t="shared" si="4"/>
        <v>Bhubaneswar-</v>
      </c>
      <c r="L312" s="6" t="str">
        <f t="shared" si="5"/>
        <v>Bhubaneswar</v>
      </c>
      <c r="M312" s="6" t="str">
        <f t="shared" si="6"/>
        <v>Bhubaneswar</v>
      </c>
      <c r="N312" s="6" t="str">
        <f t="shared" si="7"/>
        <v>East</v>
      </c>
      <c r="O312" s="6" t="str">
        <f t="shared" si="8"/>
        <v>East</v>
      </c>
      <c r="P312" s="6" t="str">
        <f t="shared" si="9"/>
        <v>East</v>
      </c>
      <c r="Q312" s="6" t="str">
        <f t="shared" si="10"/>
        <v>East</v>
      </c>
      <c r="R312" s="6" t="str">
        <f>vlookup(M312,'City Head_Details'!$A$2:$B$5,2,0)</f>
        <v>Karuna</v>
      </c>
      <c r="S312" s="6" t="str">
        <f t="shared" ref="S312:T312" si="320">Proper(trim(G312))</f>
        <v>Assembly</v>
      </c>
      <c r="T312" s="6" t="str">
        <f t="shared" si="320"/>
        <v>Insurance</v>
      </c>
    </row>
    <row r="313">
      <c r="A313" s="23" t="s">
        <v>667</v>
      </c>
      <c r="B313" s="32" t="s">
        <v>668</v>
      </c>
      <c r="C313" s="31">
        <v>165400.0</v>
      </c>
      <c r="D313" s="6" t="str">
        <f>IFERROR(__xludf.DUMMYFUNCTION("Split(B313,""/"")"),"March")</f>
        <v>March</v>
      </c>
      <c r="E313" s="6" t="str">
        <f>IFERROR(__xludf.DUMMYFUNCTION("""COMPUTED_VALUE"""),"Bhubaneswar-")</f>
        <v>Bhubaneswar-</v>
      </c>
      <c r="F313" s="6" t="str">
        <f>IFERROR(__xludf.DUMMYFUNCTION("""COMPUTED_VALUE"""),"West")</f>
        <v>West</v>
      </c>
      <c r="G313" s="6" t="str">
        <f>IFERROR(__xludf.DUMMYFUNCTION("""COMPUTED_VALUE"""),"Maitenance")</f>
        <v>Maitenance</v>
      </c>
      <c r="H313" s="6" t="str">
        <f>IFERROR(__xludf.DUMMYFUNCTION("""COMPUTED_VALUE"""),"Material Cost")</f>
        <v>Material Cost</v>
      </c>
      <c r="I313" s="6" t="str">
        <f t="shared" si="2"/>
        <v>March</v>
      </c>
      <c r="J313" s="6" t="str">
        <f t="shared" si="3"/>
        <v>Bhubaneswar-</v>
      </c>
      <c r="K313" s="6" t="str">
        <f t="shared" si="4"/>
        <v>Bhubaneswar-</v>
      </c>
      <c r="L313" s="6" t="str">
        <f t="shared" si="5"/>
        <v>Bhubaneswar</v>
      </c>
      <c r="M313" s="6" t="str">
        <f t="shared" si="6"/>
        <v>Bhubaneswar</v>
      </c>
      <c r="N313" s="6" t="str">
        <f t="shared" si="7"/>
        <v>West</v>
      </c>
      <c r="O313" s="6" t="str">
        <f t="shared" si="8"/>
        <v>West</v>
      </c>
      <c r="P313" s="6" t="str">
        <f t="shared" si="9"/>
        <v>West</v>
      </c>
      <c r="Q313" s="6" t="str">
        <f t="shared" si="10"/>
        <v>West</v>
      </c>
      <c r="R313" s="6" t="str">
        <f>vlookup(M313,'City Head_Details'!$A$2:$B$5,2,0)</f>
        <v>Karuna</v>
      </c>
      <c r="S313" s="6" t="str">
        <f t="shared" ref="S313:T313" si="321">Proper(trim(G313))</f>
        <v>Maitenance</v>
      </c>
      <c r="T313" s="6" t="str">
        <f t="shared" si="321"/>
        <v>Material Cost</v>
      </c>
    </row>
    <row r="314">
      <c r="A314" s="23" t="s">
        <v>669</v>
      </c>
      <c r="B314" s="32" t="s">
        <v>670</v>
      </c>
      <c r="C314" s="31">
        <v>196800.0</v>
      </c>
      <c r="D314" s="6" t="str">
        <f>IFERROR(__xludf.DUMMYFUNCTION("Split(B314,""/"")"),"March")</f>
        <v>March</v>
      </c>
      <c r="E314" s="6" t="str">
        <f>IFERROR(__xludf.DUMMYFUNCTION("""COMPUTED_VALUE"""),"Ahmedabad-")</f>
        <v>Ahmedabad-</v>
      </c>
      <c r="F314" s="6" t="str">
        <f>IFERROR(__xludf.DUMMYFUNCTION("""COMPUTED_VALUE"""),"South")</f>
        <v>South</v>
      </c>
      <c r="G314" s="6" t="str">
        <f>IFERROR(__xludf.DUMMYFUNCTION("""COMPUTED_VALUE"""),"Assembly")</f>
        <v>Assembly</v>
      </c>
      <c r="H314" s="6" t="str">
        <f>IFERROR(__xludf.DUMMYFUNCTION("""COMPUTED_VALUE"""),"Overhead costs")</f>
        <v>Overhead costs</v>
      </c>
      <c r="I314" s="6" t="str">
        <f t="shared" si="2"/>
        <v>March</v>
      </c>
      <c r="J314" s="6" t="str">
        <f t="shared" si="3"/>
        <v>Ahmedabad-</v>
      </c>
      <c r="K314" s="6" t="str">
        <f t="shared" si="4"/>
        <v>Ahmedabad-</v>
      </c>
      <c r="L314" s="6" t="str">
        <f t="shared" si="5"/>
        <v>Ahmedabad</v>
      </c>
      <c r="M314" s="6" t="str">
        <f t="shared" si="6"/>
        <v>Ahmedabad</v>
      </c>
      <c r="N314" s="6" t="str">
        <f t="shared" si="7"/>
        <v>South</v>
      </c>
      <c r="O314" s="6" t="str">
        <f t="shared" si="8"/>
        <v>South</v>
      </c>
      <c r="P314" s="6" t="str">
        <f t="shared" si="9"/>
        <v>South</v>
      </c>
      <c r="Q314" s="6" t="str">
        <f t="shared" si="10"/>
        <v>South</v>
      </c>
      <c r="R314" s="6" t="str">
        <f>vlookup(M314,'City Head_Details'!$A$2:$B$5,2,0)</f>
        <v>Varun</v>
      </c>
      <c r="S314" s="6" t="str">
        <f t="shared" ref="S314:T314" si="322">Proper(trim(G314))</f>
        <v>Assembly</v>
      </c>
      <c r="T314" s="6" t="str">
        <f t="shared" si="322"/>
        <v>Overhead Costs</v>
      </c>
    </row>
    <row r="315">
      <c r="A315" s="23" t="s">
        <v>671</v>
      </c>
      <c r="B315" s="32" t="s">
        <v>672</v>
      </c>
      <c r="C315" s="31">
        <v>109400.0</v>
      </c>
      <c r="D315" s="6" t="str">
        <f>IFERROR(__xludf.DUMMYFUNCTION("Split(B315,""/"")"),"February")</f>
        <v>February</v>
      </c>
      <c r="E315" s="6" t="str">
        <f>IFERROR(__xludf.DUMMYFUNCTION("""COMPUTED_VALUE"""),"Ahmedabad-")</f>
        <v>Ahmedabad-</v>
      </c>
      <c r="F315" s="6" t="str">
        <f>IFERROR(__xludf.DUMMYFUNCTION("""COMPUTED_VALUE"""),"West")</f>
        <v>West</v>
      </c>
      <c r="G315" s="6" t="str">
        <f>IFERROR(__xludf.DUMMYFUNCTION("""COMPUTED_VALUE"""),"Materials")</f>
        <v>Materials</v>
      </c>
      <c r="H315" s="6" t="str">
        <f>IFERROR(__xludf.DUMMYFUNCTION("""COMPUTED_VALUE"""),"Overhead costs")</f>
        <v>Overhead costs</v>
      </c>
      <c r="I315" s="6" t="str">
        <f t="shared" si="2"/>
        <v>February</v>
      </c>
      <c r="J315" s="6" t="str">
        <f t="shared" si="3"/>
        <v>Ahmedabad-</v>
      </c>
      <c r="K315" s="6" t="str">
        <f t="shared" si="4"/>
        <v>Ahmedabad-</v>
      </c>
      <c r="L315" s="6" t="str">
        <f t="shared" si="5"/>
        <v>Ahmedabad</v>
      </c>
      <c r="M315" s="6" t="str">
        <f t="shared" si="6"/>
        <v>Ahmedabad</v>
      </c>
      <c r="N315" s="6" t="str">
        <f t="shared" si="7"/>
        <v>West</v>
      </c>
      <c r="O315" s="6" t="str">
        <f t="shared" si="8"/>
        <v>West</v>
      </c>
      <c r="P315" s="6" t="str">
        <f t="shared" si="9"/>
        <v>West</v>
      </c>
      <c r="Q315" s="6" t="str">
        <f t="shared" si="10"/>
        <v>West</v>
      </c>
      <c r="R315" s="6" t="str">
        <f>vlookup(M315,'City Head_Details'!$A$2:$B$5,2,0)</f>
        <v>Varun</v>
      </c>
      <c r="S315" s="6" t="str">
        <f t="shared" ref="S315:T315" si="323">Proper(trim(G315))</f>
        <v>Materials</v>
      </c>
      <c r="T315" s="6" t="str">
        <f t="shared" si="323"/>
        <v>Overhead Costs</v>
      </c>
    </row>
    <row r="316">
      <c r="A316" s="23" t="s">
        <v>673</v>
      </c>
      <c r="B316" s="32" t="s">
        <v>674</v>
      </c>
      <c r="C316" s="31">
        <v>161700.0</v>
      </c>
      <c r="D316" s="6" t="str">
        <f>IFERROR(__xludf.DUMMYFUNCTION("Split(B316,""/"")"),"March")</f>
        <v>March</v>
      </c>
      <c r="E316" s="6" t="str">
        <f>IFERROR(__xludf.DUMMYFUNCTION("""COMPUTED_VALUE"""),"Bangalore-")</f>
        <v>Bangalore-</v>
      </c>
      <c r="F316" s="6" t="str">
        <f>IFERROR(__xludf.DUMMYFUNCTION("""COMPUTED_VALUE"""),"East")</f>
        <v>East</v>
      </c>
      <c r="G316" s="6" t="str">
        <f>IFERROR(__xludf.DUMMYFUNCTION("""COMPUTED_VALUE"""),"Assembly")</f>
        <v>Assembly</v>
      </c>
      <c r="H316" s="6" t="str">
        <f>IFERROR(__xludf.DUMMYFUNCTION("""COMPUTED_VALUE"""),"Labour Cost")</f>
        <v>Labour Cost</v>
      </c>
      <c r="I316" s="6" t="str">
        <f t="shared" si="2"/>
        <v>March</v>
      </c>
      <c r="J316" s="6" t="str">
        <f t="shared" si="3"/>
        <v>Bangalore-</v>
      </c>
      <c r="K316" s="6" t="str">
        <f t="shared" si="4"/>
        <v>Bangalore-</v>
      </c>
      <c r="L316" s="6" t="str">
        <f t="shared" si="5"/>
        <v>Bangalore</v>
      </c>
      <c r="M316" s="6" t="str">
        <f t="shared" si="6"/>
        <v>Bangalore</v>
      </c>
      <c r="N316" s="6" t="str">
        <f t="shared" si="7"/>
        <v>East</v>
      </c>
      <c r="O316" s="6" t="str">
        <f t="shared" si="8"/>
        <v>East</v>
      </c>
      <c r="P316" s="6" t="str">
        <f t="shared" si="9"/>
        <v>East</v>
      </c>
      <c r="Q316" s="6" t="str">
        <f t="shared" si="10"/>
        <v>East</v>
      </c>
      <c r="R316" s="6" t="str">
        <f>vlookup(M316,'City Head_Details'!$A$2:$B$5,2,0)</f>
        <v>Arun</v>
      </c>
      <c r="S316" s="6" t="str">
        <f t="shared" ref="S316:T316" si="324">Proper(trim(G316))</f>
        <v>Assembly</v>
      </c>
      <c r="T316" s="6" t="str">
        <f t="shared" si="324"/>
        <v>Labour Cost</v>
      </c>
    </row>
    <row r="317">
      <c r="A317" s="23" t="s">
        <v>675</v>
      </c>
      <c r="B317" s="32" t="s">
        <v>637</v>
      </c>
      <c r="C317" s="31">
        <v>112500.0</v>
      </c>
      <c r="D317" s="6" t="str">
        <f>IFERROR(__xludf.DUMMYFUNCTION("Split(B317,""/"")"),"January")</f>
        <v>January</v>
      </c>
      <c r="E317" s="6" t="str">
        <f>IFERROR(__xludf.DUMMYFUNCTION("""COMPUTED_VALUE"""),"Bhubaneswar-")</f>
        <v>Bhubaneswar-</v>
      </c>
      <c r="F317" s="6" t="str">
        <f>IFERROR(__xludf.DUMMYFUNCTION("""COMPUTED_VALUE"""),"East")</f>
        <v>East</v>
      </c>
      <c r="G317" s="6" t="str">
        <f>IFERROR(__xludf.DUMMYFUNCTION("""COMPUTED_VALUE"""),"Assembly")</f>
        <v>Assembly</v>
      </c>
      <c r="H317" s="6" t="str">
        <f>IFERROR(__xludf.DUMMYFUNCTION("""COMPUTED_VALUE"""),"Material Cost")</f>
        <v>Material Cost</v>
      </c>
      <c r="I317" s="6" t="str">
        <f t="shared" si="2"/>
        <v>January</v>
      </c>
      <c r="J317" s="6" t="str">
        <f t="shared" si="3"/>
        <v>Bhubaneswar-</v>
      </c>
      <c r="K317" s="6" t="str">
        <f t="shared" si="4"/>
        <v>Bhubaneswar-</v>
      </c>
      <c r="L317" s="6" t="str">
        <f t="shared" si="5"/>
        <v>Bhubaneswar</v>
      </c>
      <c r="M317" s="6" t="str">
        <f t="shared" si="6"/>
        <v>Bhubaneswar</v>
      </c>
      <c r="N317" s="6" t="str">
        <f t="shared" si="7"/>
        <v>East</v>
      </c>
      <c r="O317" s="6" t="str">
        <f t="shared" si="8"/>
        <v>East</v>
      </c>
      <c r="P317" s="6" t="str">
        <f t="shared" si="9"/>
        <v>East</v>
      </c>
      <c r="Q317" s="6" t="str">
        <f t="shared" si="10"/>
        <v>East</v>
      </c>
      <c r="R317" s="6" t="str">
        <f>vlookup(M317,'City Head_Details'!$A$2:$B$5,2,0)</f>
        <v>Karuna</v>
      </c>
      <c r="S317" s="6" t="str">
        <f t="shared" ref="S317:T317" si="325">Proper(trim(G317))</f>
        <v>Assembly</v>
      </c>
      <c r="T317" s="6" t="str">
        <f t="shared" si="325"/>
        <v>Material Cost</v>
      </c>
    </row>
    <row r="318">
      <c r="A318" s="23" t="s">
        <v>676</v>
      </c>
      <c r="B318" s="32" t="s">
        <v>677</v>
      </c>
      <c r="C318" s="31">
        <v>124000.0</v>
      </c>
      <c r="D318" s="6" t="str">
        <f>IFERROR(__xludf.DUMMYFUNCTION("Split(B318,""/"")"),"March")</f>
        <v>March</v>
      </c>
      <c r="E318" s="6" t="str">
        <f>IFERROR(__xludf.DUMMYFUNCTION("""COMPUTED_VALUE"""),"Ahmedabad-")</f>
        <v>Ahmedabad-</v>
      </c>
      <c r="F318" s="6" t="str">
        <f>IFERROR(__xludf.DUMMYFUNCTION("""COMPUTED_VALUE"""),"South")</f>
        <v>South</v>
      </c>
      <c r="G318" s="6" t="str">
        <f>IFERROR(__xludf.DUMMYFUNCTION("""COMPUTED_VALUE"""),"Materials")</f>
        <v>Materials</v>
      </c>
      <c r="H318" s="6" t="str">
        <f>IFERROR(__xludf.DUMMYFUNCTION("""COMPUTED_VALUE"""),"Material Cost")</f>
        <v>Material Cost</v>
      </c>
      <c r="I318" s="6" t="str">
        <f t="shared" si="2"/>
        <v>March</v>
      </c>
      <c r="J318" s="6" t="str">
        <f t="shared" si="3"/>
        <v>Ahmedabad-</v>
      </c>
      <c r="K318" s="6" t="str">
        <f t="shared" si="4"/>
        <v>Ahmedabad-</v>
      </c>
      <c r="L318" s="6" t="str">
        <f t="shared" si="5"/>
        <v>Ahmedabad</v>
      </c>
      <c r="M318" s="6" t="str">
        <f t="shared" si="6"/>
        <v>Ahmedabad</v>
      </c>
      <c r="N318" s="6" t="str">
        <f t="shared" si="7"/>
        <v>South</v>
      </c>
      <c r="O318" s="6" t="str">
        <f t="shared" si="8"/>
        <v>South</v>
      </c>
      <c r="P318" s="6" t="str">
        <f t="shared" si="9"/>
        <v>South</v>
      </c>
      <c r="Q318" s="6" t="str">
        <f t="shared" si="10"/>
        <v>South</v>
      </c>
      <c r="R318" s="6" t="str">
        <f>vlookup(M318,'City Head_Details'!$A$2:$B$5,2,0)</f>
        <v>Varun</v>
      </c>
      <c r="S318" s="6" t="str">
        <f t="shared" ref="S318:T318" si="326">Proper(trim(G318))</f>
        <v>Materials</v>
      </c>
      <c r="T318" s="6" t="str">
        <f t="shared" si="326"/>
        <v>Material Cost</v>
      </c>
    </row>
    <row r="319">
      <c r="A319" s="23" t="s">
        <v>678</v>
      </c>
      <c r="B319" s="32" t="s">
        <v>679</v>
      </c>
      <c r="C319" s="31">
        <v>175100.0</v>
      </c>
      <c r="D319" s="6" t="str">
        <f>IFERROR(__xludf.DUMMYFUNCTION("Split(B319,""/"")"),"January")</f>
        <v>January</v>
      </c>
      <c r="E319" s="6" t="str">
        <f>IFERROR(__xludf.DUMMYFUNCTION("""COMPUTED_VALUE"""),"Bangalore-")</f>
        <v>Bangalore-</v>
      </c>
      <c r="F319" s="6" t="str">
        <f>IFERROR(__xludf.DUMMYFUNCTION("""COMPUTED_VALUE"""),"North")</f>
        <v>North</v>
      </c>
      <c r="G319" s="6" t="str">
        <f>IFERROR(__xludf.DUMMYFUNCTION("""COMPUTED_VALUE"""),"Materials")</f>
        <v>Materials</v>
      </c>
      <c r="H319" s="6" t="str">
        <f>IFERROR(__xludf.DUMMYFUNCTION("""COMPUTED_VALUE"""),"Overhead costs")</f>
        <v>Overhead costs</v>
      </c>
      <c r="I319" s="6" t="str">
        <f t="shared" si="2"/>
        <v>January</v>
      </c>
      <c r="J319" s="6" t="str">
        <f t="shared" si="3"/>
        <v>Bangalore-</v>
      </c>
      <c r="K319" s="6" t="str">
        <f t="shared" si="4"/>
        <v>Bangalore-</v>
      </c>
      <c r="L319" s="6" t="str">
        <f t="shared" si="5"/>
        <v>Bangalore</v>
      </c>
      <c r="M319" s="6" t="str">
        <f t="shared" si="6"/>
        <v>Bangalore</v>
      </c>
      <c r="N319" s="6" t="str">
        <f t="shared" si="7"/>
        <v>North</v>
      </c>
      <c r="O319" s="6" t="str">
        <f t="shared" si="8"/>
        <v>North</v>
      </c>
      <c r="P319" s="6" t="str">
        <f t="shared" si="9"/>
        <v>North</v>
      </c>
      <c r="Q319" s="6" t="str">
        <f t="shared" si="10"/>
        <v>North</v>
      </c>
      <c r="R319" s="6" t="str">
        <f>vlookup(M319,'City Head_Details'!$A$2:$B$5,2,0)</f>
        <v>Arun</v>
      </c>
      <c r="S319" s="6" t="str">
        <f t="shared" ref="S319:T319" si="327">Proper(trim(G319))</f>
        <v>Materials</v>
      </c>
      <c r="T319" s="6" t="str">
        <f t="shared" si="327"/>
        <v>Overhead Costs</v>
      </c>
    </row>
    <row r="320">
      <c r="A320" s="23" t="s">
        <v>680</v>
      </c>
      <c r="B320" s="32" t="s">
        <v>681</v>
      </c>
      <c r="C320" s="31">
        <v>159400.0</v>
      </c>
      <c r="D320" s="6" t="str">
        <f>IFERROR(__xludf.DUMMYFUNCTION("Split(B320,""/"")"),"January")</f>
        <v>January</v>
      </c>
      <c r="E320" s="6" t="str">
        <f>IFERROR(__xludf.DUMMYFUNCTION("""COMPUTED_VALUE"""),"Gurgaon-")</f>
        <v>Gurgaon-</v>
      </c>
      <c r="F320" s="6" t="str">
        <f>IFERROR(__xludf.DUMMYFUNCTION("""COMPUTED_VALUE"""),"East")</f>
        <v>East</v>
      </c>
      <c r="G320" s="6" t="str">
        <f>IFERROR(__xludf.DUMMYFUNCTION("""COMPUTED_VALUE"""),"Maitenance")</f>
        <v>Maitenance</v>
      </c>
      <c r="H320" s="6" t="str">
        <f>IFERROR(__xludf.DUMMYFUNCTION("""COMPUTED_VALUE"""),"Overhead costs")</f>
        <v>Overhead costs</v>
      </c>
      <c r="I320" s="6" t="str">
        <f t="shared" si="2"/>
        <v>January</v>
      </c>
      <c r="J320" s="6" t="str">
        <f t="shared" si="3"/>
        <v>Gurgaon-</v>
      </c>
      <c r="K320" s="6" t="str">
        <f t="shared" si="4"/>
        <v>Gurgaon-</v>
      </c>
      <c r="L320" s="6" t="str">
        <f t="shared" si="5"/>
        <v>Gurgaon</v>
      </c>
      <c r="M320" s="6" t="str">
        <f t="shared" si="6"/>
        <v>Gurgaon</v>
      </c>
      <c r="N320" s="6" t="str">
        <f t="shared" si="7"/>
        <v>East</v>
      </c>
      <c r="O320" s="6" t="str">
        <f t="shared" si="8"/>
        <v>East</v>
      </c>
      <c r="P320" s="6" t="str">
        <f t="shared" si="9"/>
        <v>East</v>
      </c>
      <c r="Q320" s="6" t="str">
        <f t="shared" si="10"/>
        <v>East</v>
      </c>
      <c r="R320" s="6" t="str">
        <f>vlookup(M320,'City Head_Details'!$A$2:$B$5,2,0)</f>
        <v>Tarun</v>
      </c>
      <c r="S320" s="6" t="str">
        <f t="shared" ref="S320:T320" si="328">Proper(trim(G320))</f>
        <v>Maitenance</v>
      </c>
      <c r="T320" s="6" t="str">
        <f t="shared" si="328"/>
        <v>Overhead Costs</v>
      </c>
    </row>
    <row r="321">
      <c r="A321" s="23" t="s">
        <v>682</v>
      </c>
      <c r="B321" s="32" t="s">
        <v>683</v>
      </c>
      <c r="C321" s="31">
        <v>158200.0</v>
      </c>
      <c r="D321" s="6" t="str">
        <f>IFERROR(__xludf.DUMMYFUNCTION("Split(B321,""/"")"),"March")</f>
        <v>March</v>
      </c>
      <c r="E321" s="6" t="str">
        <f>IFERROR(__xludf.DUMMYFUNCTION("""COMPUTED_VALUE"""),"Gurgaon-")</f>
        <v>Gurgaon-</v>
      </c>
      <c r="F321" s="6" t="str">
        <f>IFERROR(__xludf.DUMMYFUNCTION("""COMPUTED_VALUE"""),"North")</f>
        <v>North</v>
      </c>
      <c r="G321" s="6" t="str">
        <f>IFERROR(__xludf.DUMMYFUNCTION("""COMPUTED_VALUE"""),"Production")</f>
        <v>Production</v>
      </c>
      <c r="H321" s="6" t="str">
        <f>IFERROR(__xludf.DUMMYFUNCTION("""COMPUTED_VALUE"""),"Labour Cost")</f>
        <v>Labour Cost</v>
      </c>
      <c r="I321" s="6" t="str">
        <f t="shared" si="2"/>
        <v>March</v>
      </c>
      <c r="J321" s="6" t="str">
        <f t="shared" si="3"/>
        <v>Gurgaon-</v>
      </c>
      <c r="K321" s="6" t="str">
        <f t="shared" si="4"/>
        <v>Gurgaon-</v>
      </c>
      <c r="L321" s="6" t="str">
        <f t="shared" si="5"/>
        <v>Gurgaon</v>
      </c>
      <c r="M321" s="6" t="str">
        <f t="shared" si="6"/>
        <v>Gurgaon</v>
      </c>
      <c r="N321" s="6" t="str">
        <f t="shared" si="7"/>
        <v>North</v>
      </c>
      <c r="O321" s="6" t="str">
        <f t="shared" si="8"/>
        <v>North</v>
      </c>
      <c r="P321" s="6" t="str">
        <f t="shared" si="9"/>
        <v>North</v>
      </c>
      <c r="Q321" s="6" t="str">
        <f t="shared" si="10"/>
        <v>North</v>
      </c>
      <c r="R321" s="6" t="str">
        <f>vlookup(M321,'City Head_Details'!$A$2:$B$5,2,0)</f>
        <v>Tarun</v>
      </c>
      <c r="S321" s="6" t="str">
        <f t="shared" ref="S321:T321" si="329">Proper(trim(G321))</f>
        <v>Production</v>
      </c>
      <c r="T321" s="6" t="str">
        <f t="shared" si="329"/>
        <v>Labour Cost</v>
      </c>
    </row>
    <row r="322">
      <c r="A322" s="23" t="s">
        <v>684</v>
      </c>
      <c r="B322" s="32" t="s">
        <v>685</v>
      </c>
      <c r="C322" s="31">
        <v>101400.0</v>
      </c>
      <c r="D322" s="6" t="str">
        <f>IFERROR(__xludf.DUMMYFUNCTION("Split(B322,""/"")"),"February")</f>
        <v>February</v>
      </c>
      <c r="E322" s="6" t="str">
        <f>IFERROR(__xludf.DUMMYFUNCTION("""COMPUTED_VALUE"""),"Bangalore-")</f>
        <v>Bangalore-</v>
      </c>
      <c r="F322" s="6" t="str">
        <f>IFERROR(__xludf.DUMMYFUNCTION("""COMPUTED_VALUE"""),"South")</f>
        <v>South</v>
      </c>
      <c r="G322" s="6" t="str">
        <f>IFERROR(__xludf.DUMMYFUNCTION("""COMPUTED_VALUE"""),"Maitenance")</f>
        <v>Maitenance</v>
      </c>
      <c r="H322" s="6" t="str">
        <f>IFERROR(__xludf.DUMMYFUNCTION("""COMPUTED_VALUE"""),"Overhead costs")</f>
        <v>Overhead costs</v>
      </c>
      <c r="I322" s="6" t="str">
        <f t="shared" si="2"/>
        <v>February</v>
      </c>
      <c r="J322" s="6" t="str">
        <f t="shared" si="3"/>
        <v>Bangalore-</v>
      </c>
      <c r="K322" s="6" t="str">
        <f t="shared" si="4"/>
        <v>Bangalore-</v>
      </c>
      <c r="L322" s="6" t="str">
        <f t="shared" si="5"/>
        <v>Bangalore</v>
      </c>
      <c r="M322" s="6" t="str">
        <f t="shared" si="6"/>
        <v>Bangalore</v>
      </c>
      <c r="N322" s="6" t="str">
        <f t="shared" si="7"/>
        <v>South</v>
      </c>
      <c r="O322" s="6" t="str">
        <f t="shared" si="8"/>
        <v>South</v>
      </c>
      <c r="P322" s="6" t="str">
        <f t="shared" si="9"/>
        <v>South</v>
      </c>
      <c r="Q322" s="6" t="str">
        <f t="shared" si="10"/>
        <v>South</v>
      </c>
      <c r="R322" s="6" t="str">
        <f>vlookup(M322,'City Head_Details'!$A$2:$B$5,2,0)</f>
        <v>Arun</v>
      </c>
      <c r="S322" s="6" t="str">
        <f t="shared" ref="S322:T322" si="330">Proper(trim(G322))</f>
        <v>Maitenance</v>
      </c>
      <c r="T322" s="6" t="str">
        <f t="shared" si="330"/>
        <v>Overhead Costs</v>
      </c>
    </row>
    <row r="323">
      <c r="A323" s="23" t="s">
        <v>686</v>
      </c>
      <c r="B323" s="32" t="s">
        <v>647</v>
      </c>
      <c r="C323" s="31">
        <v>135500.0</v>
      </c>
      <c r="D323" s="6" t="str">
        <f>IFERROR(__xludf.DUMMYFUNCTION("Split(B323,""/"")"),"February")</f>
        <v>February</v>
      </c>
      <c r="E323" s="6" t="str">
        <f>IFERROR(__xludf.DUMMYFUNCTION("""COMPUTED_VALUE"""),"Ahmedabad-")</f>
        <v>Ahmedabad-</v>
      </c>
      <c r="F323" s="6" t="str">
        <f>IFERROR(__xludf.DUMMYFUNCTION("""COMPUTED_VALUE"""),"East")</f>
        <v>East</v>
      </c>
      <c r="G323" s="6" t="str">
        <f>IFERROR(__xludf.DUMMYFUNCTION("""COMPUTED_VALUE"""),"Maitenance")</f>
        <v>Maitenance</v>
      </c>
      <c r="H323" s="6" t="str">
        <f>IFERROR(__xludf.DUMMYFUNCTION("""COMPUTED_VALUE"""),"Labour Cost")</f>
        <v>Labour Cost</v>
      </c>
      <c r="I323" s="6" t="str">
        <f t="shared" si="2"/>
        <v>February</v>
      </c>
      <c r="J323" s="6" t="str">
        <f t="shared" si="3"/>
        <v>Ahmedabad-</v>
      </c>
      <c r="K323" s="6" t="str">
        <f t="shared" si="4"/>
        <v>Ahmedabad-</v>
      </c>
      <c r="L323" s="6" t="str">
        <f t="shared" si="5"/>
        <v>Ahmedabad</v>
      </c>
      <c r="M323" s="6" t="str">
        <f t="shared" si="6"/>
        <v>Ahmedabad</v>
      </c>
      <c r="N323" s="6" t="str">
        <f t="shared" si="7"/>
        <v>East</v>
      </c>
      <c r="O323" s="6" t="str">
        <f t="shared" si="8"/>
        <v>East</v>
      </c>
      <c r="P323" s="6" t="str">
        <f t="shared" si="9"/>
        <v>East</v>
      </c>
      <c r="Q323" s="6" t="str">
        <f t="shared" si="10"/>
        <v>East</v>
      </c>
      <c r="R323" s="6" t="str">
        <f>vlookup(M323,'City Head_Details'!$A$2:$B$5,2,0)</f>
        <v>Varun</v>
      </c>
      <c r="S323" s="6" t="str">
        <f t="shared" ref="S323:T323" si="331">Proper(trim(G323))</f>
        <v>Maitenance</v>
      </c>
      <c r="T323" s="6" t="str">
        <f t="shared" si="331"/>
        <v>Labour Cost</v>
      </c>
    </row>
    <row r="324">
      <c r="A324" s="23" t="s">
        <v>687</v>
      </c>
      <c r="B324" s="32" t="s">
        <v>688</v>
      </c>
      <c r="C324" s="31">
        <v>173500.0</v>
      </c>
      <c r="D324" s="6" t="str">
        <f>IFERROR(__xludf.DUMMYFUNCTION("Split(B324,""/"")"),"February")</f>
        <v>February</v>
      </c>
      <c r="E324" s="6" t="str">
        <f>IFERROR(__xludf.DUMMYFUNCTION("""COMPUTED_VALUE"""),"Bangalore-")</f>
        <v>Bangalore-</v>
      </c>
      <c r="F324" s="6" t="str">
        <f>IFERROR(__xludf.DUMMYFUNCTION("""COMPUTED_VALUE"""),"East")</f>
        <v>East</v>
      </c>
      <c r="G324" s="6" t="str">
        <f>IFERROR(__xludf.DUMMYFUNCTION("""COMPUTED_VALUE"""),"Production")</f>
        <v>Production</v>
      </c>
      <c r="H324" s="6" t="str">
        <f>IFERROR(__xludf.DUMMYFUNCTION("""COMPUTED_VALUE"""),"Material Cost")</f>
        <v>Material Cost</v>
      </c>
      <c r="I324" s="6" t="str">
        <f t="shared" si="2"/>
        <v>February</v>
      </c>
      <c r="J324" s="6" t="str">
        <f t="shared" si="3"/>
        <v>Bangalore-</v>
      </c>
      <c r="K324" s="6" t="str">
        <f t="shared" si="4"/>
        <v>Bangalore-</v>
      </c>
      <c r="L324" s="6" t="str">
        <f t="shared" si="5"/>
        <v>Bangalore</v>
      </c>
      <c r="M324" s="6" t="str">
        <f t="shared" si="6"/>
        <v>Bangalore</v>
      </c>
      <c r="N324" s="6" t="str">
        <f t="shared" si="7"/>
        <v>East</v>
      </c>
      <c r="O324" s="6" t="str">
        <f t="shared" si="8"/>
        <v>East</v>
      </c>
      <c r="P324" s="6" t="str">
        <f t="shared" si="9"/>
        <v>East</v>
      </c>
      <c r="Q324" s="6" t="str">
        <f t="shared" si="10"/>
        <v>East</v>
      </c>
      <c r="R324" s="6" t="str">
        <f>vlookup(M324,'City Head_Details'!$A$2:$B$5,2,0)</f>
        <v>Arun</v>
      </c>
      <c r="S324" s="6" t="str">
        <f t="shared" ref="S324:T324" si="332">Proper(trim(G324))</f>
        <v>Production</v>
      </c>
      <c r="T324" s="6" t="str">
        <f t="shared" si="332"/>
        <v>Material Cost</v>
      </c>
    </row>
    <row r="325">
      <c r="A325" s="23" t="s">
        <v>689</v>
      </c>
      <c r="B325" s="32" t="s">
        <v>690</v>
      </c>
      <c r="C325" s="31">
        <v>179200.0</v>
      </c>
      <c r="D325" s="6" t="str">
        <f>IFERROR(__xludf.DUMMYFUNCTION("Split(B325,""/"")"),"January")</f>
        <v>January</v>
      </c>
      <c r="E325" s="6" t="str">
        <f>IFERROR(__xludf.DUMMYFUNCTION("""COMPUTED_VALUE"""),"Gurgaon-")</f>
        <v>Gurgaon-</v>
      </c>
      <c r="F325" s="6" t="str">
        <f>IFERROR(__xludf.DUMMYFUNCTION("""COMPUTED_VALUE"""),"North")</f>
        <v>North</v>
      </c>
      <c r="G325" s="6" t="str">
        <f>IFERROR(__xludf.DUMMYFUNCTION("""COMPUTED_VALUE"""),"Assembly")</f>
        <v>Assembly</v>
      </c>
      <c r="H325" s="6" t="str">
        <f>IFERROR(__xludf.DUMMYFUNCTION("""COMPUTED_VALUE"""),"Overhead costs")</f>
        <v>Overhead costs</v>
      </c>
      <c r="I325" s="6" t="str">
        <f t="shared" si="2"/>
        <v>January</v>
      </c>
      <c r="J325" s="6" t="str">
        <f t="shared" si="3"/>
        <v>Gurgaon-</v>
      </c>
      <c r="K325" s="6" t="str">
        <f t="shared" si="4"/>
        <v>Gurgaon-</v>
      </c>
      <c r="L325" s="6" t="str">
        <f t="shared" si="5"/>
        <v>Gurgaon</v>
      </c>
      <c r="M325" s="6" t="str">
        <f t="shared" si="6"/>
        <v>Gurgaon</v>
      </c>
      <c r="N325" s="6" t="str">
        <f t="shared" si="7"/>
        <v>North</v>
      </c>
      <c r="O325" s="6" t="str">
        <f t="shared" si="8"/>
        <v>North</v>
      </c>
      <c r="P325" s="6" t="str">
        <f t="shared" si="9"/>
        <v>North</v>
      </c>
      <c r="Q325" s="6" t="str">
        <f t="shared" si="10"/>
        <v>North</v>
      </c>
      <c r="R325" s="6" t="str">
        <f>vlookup(M325,'City Head_Details'!$A$2:$B$5,2,0)</f>
        <v>Tarun</v>
      </c>
      <c r="S325" s="6" t="str">
        <f t="shared" ref="S325:T325" si="333">Proper(trim(G325))</f>
        <v>Assembly</v>
      </c>
      <c r="T325" s="6" t="str">
        <f t="shared" si="333"/>
        <v>Overhead Costs</v>
      </c>
    </row>
    <row r="326">
      <c r="A326" s="23" t="s">
        <v>691</v>
      </c>
      <c r="B326" s="32" t="s">
        <v>692</v>
      </c>
      <c r="C326" s="31">
        <v>92900.0</v>
      </c>
      <c r="D326" s="6" t="str">
        <f>IFERROR(__xludf.DUMMYFUNCTION("Split(B326,""/"")"),"March")</f>
        <v>March</v>
      </c>
      <c r="E326" s="6" t="str">
        <f>IFERROR(__xludf.DUMMYFUNCTION("""COMPUTED_VALUE"""),"Ahmedabad-")</f>
        <v>Ahmedabad-</v>
      </c>
      <c r="F326" s="6" t="str">
        <f>IFERROR(__xludf.DUMMYFUNCTION("""COMPUTED_VALUE"""),"South")</f>
        <v>South</v>
      </c>
      <c r="G326" s="6" t="str">
        <f>IFERROR(__xludf.DUMMYFUNCTION("""COMPUTED_VALUE"""),"Production")</f>
        <v>Production</v>
      </c>
      <c r="H326" s="6" t="str">
        <f>IFERROR(__xludf.DUMMYFUNCTION("""COMPUTED_VALUE"""),"Material Cost")</f>
        <v>Material Cost</v>
      </c>
      <c r="I326" s="6" t="str">
        <f t="shared" si="2"/>
        <v>March</v>
      </c>
      <c r="J326" s="6" t="str">
        <f t="shared" si="3"/>
        <v>Ahmedabad-</v>
      </c>
      <c r="K326" s="6" t="str">
        <f t="shared" si="4"/>
        <v>Ahmedabad-</v>
      </c>
      <c r="L326" s="6" t="str">
        <f t="shared" si="5"/>
        <v>Ahmedabad</v>
      </c>
      <c r="M326" s="6" t="str">
        <f t="shared" si="6"/>
        <v>Ahmedabad</v>
      </c>
      <c r="N326" s="6" t="str">
        <f t="shared" si="7"/>
        <v>South</v>
      </c>
      <c r="O326" s="6" t="str">
        <f t="shared" si="8"/>
        <v>South</v>
      </c>
      <c r="P326" s="6" t="str">
        <f t="shared" si="9"/>
        <v>South</v>
      </c>
      <c r="Q326" s="6" t="str">
        <f t="shared" si="10"/>
        <v>South</v>
      </c>
      <c r="R326" s="6" t="str">
        <f>vlookup(M326,'City Head_Details'!$A$2:$B$5,2,0)</f>
        <v>Varun</v>
      </c>
      <c r="S326" s="6" t="str">
        <f t="shared" ref="S326:T326" si="334">Proper(trim(G326))</f>
        <v>Production</v>
      </c>
      <c r="T326" s="6" t="str">
        <f t="shared" si="334"/>
        <v>Material Cost</v>
      </c>
    </row>
    <row r="327">
      <c r="A327" s="23" t="s">
        <v>693</v>
      </c>
      <c r="B327" s="32" t="s">
        <v>694</v>
      </c>
      <c r="C327" s="31">
        <v>178200.0</v>
      </c>
      <c r="D327" s="6" t="str">
        <f>IFERROR(__xludf.DUMMYFUNCTION("Split(B327,""/"")"),"February")</f>
        <v>February</v>
      </c>
      <c r="E327" s="6" t="str">
        <f>IFERROR(__xludf.DUMMYFUNCTION("""COMPUTED_VALUE"""),"Bhubaneswar-")</f>
        <v>Bhubaneswar-</v>
      </c>
      <c r="F327" s="6" t="str">
        <f>IFERROR(__xludf.DUMMYFUNCTION("""COMPUTED_VALUE"""),"East")</f>
        <v>East</v>
      </c>
      <c r="G327" s="6" t="str">
        <f>IFERROR(__xludf.DUMMYFUNCTION("""COMPUTED_VALUE"""),"Production")</f>
        <v>Production</v>
      </c>
      <c r="H327" s="6" t="str">
        <f>IFERROR(__xludf.DUMMYFUNCTION("""COMPUTED_VALUE"""),"Insurance")</f>
        <v>Insurance</v>
      </c>
      <c r="I327" s="6" t="str">
        <f t="shared" si="2"/>
        <v>February</v>
      </c>
      <c r="J327" s="6" t="str">
        <f t="shared" si="3"/>
        <v>Bhubaneswar-</v>
      </c>
      <c r="K327" s="6" t="str">
        <f t="shared" si="4"/>
        <v>Bhubaneswar-</v>
      </c>
      <c r="L327" s="6" t="str">
        <f t="shared" si="5"/>
        <v>Bhubaneswar</v>
      </c>
      <c r="M327" s="6" t="str">
        <f t="shared" si="6"/>
        <v>Bhubaneswar</v>
      </c>
      <c r="N327" s="6" t="str">
        <f t="shared" si="7"/>
        <v>East</v>
      </c>
      <c r="O327" s="6" t="str">
        <f t="shared" si="8"/>
        <v>East</v>
      </c>
      <c r="P327" s="6" t="str">
        <f t="shared" si="9"/>
        <v>East</v>
      </c>
      <c r="Q327" s="6" t="str">
        <f t="shared" si="10"/>
        <v>East</v>
      </c>
      <c r="R327" s="6" t="str">
        <f>vlookup(M327,'City Head_Details'!$A$2:$B$5,2,0)</f>
        <v>Karuna</v>
      </c>
      <c r="S327" s="6" t="str">
        <f t="shared" ref="S327:T327" si="335">Proper(trim(G327))</f>
        <v>Production</v>
      </c>
      <c r="T327" s="6" t="str">
        <f t="shared" si="335"/>
        <v>Insurance</v>
      </c>
    </row>
    <row r="328">
      <c r="A328" s="23" t="s">
        <v>695</v>
      </c>
      <c r="B328" s="32" t="s">
        <v>696</v>
      </c>
      <c r="C328" s="31">
        <v>161100.0</v>
      </c>
      <c r="D328" s="6" t="str">
        <f>IFERROR(__xludf.DUMMYFUNCTION("Split(B328,""/"")"),"January")</f>
        <v>January</v>
      </c>
      <c r="E328" s="6" t="str">
        <f>IFERROR(__xludf.DUMMYFUNCTION("""COMPUTED_VALUE"""),"Bangalore-")</f>
        <v>Bangalore-</v>
      </c>
      <c r="F328" s="6" t="str">
        <f>IFERROR(__xludf.DUMMYFUNCTION("""COMPUTED_VALUE"""),"West")</f>
        <v>West</v>
      </c>
      <c r="G328" s="6" t="str">
        <f>IFERROR(__xludf.DUMMYFUNCTION("""COMPUTED_VALUE"""),"Assembly")</f>
        <v>Assembly</v>
      </c>
      <c r="H328" s="6" t="str">
        <f>IFERROR(__xludf.DUMMYFUNCTION("""COMPUTED_VALUE"""),"Insurance")</f>
        <v>Insurance</v>
      </c>
      <c r="I328" s="6" t="str">
        <f t="shared" si="2"/>
        <v>January</v>
      </c>
      <c r="J328" s="6" t="str">
        <f t="shared" si="3"/>
        <v>Bangalore-</v>
      </c>
      <c r="K328" s="6" t="str">
        <f t="shared" si="4"/>
        <v>Bangalore-</v>
      </c>
      <c r="L328" s="6" t="str">
        <f t="shared" si="5"/>
        <v>Bangalore</v>
      </c>
      <c r="M328" s="6" t="str">
        <f t="shared" si="6"/>
        <v>Bangalore</v>
      </c>
      <c r="N328" s="6" t="str">
        <f t="shared" si="7"/>
        <v>West</v>
      </c>
      <c r="O328" s="6" t="str">
        <f t="shared" si="8"/>
        <v>West</v>
      </c>
      <c r="P328" s="6" t="str">
        <f t="shared" si="9"/>
        <v>West</v>
      </c>
      <c r="Q328" s="6" t="str">
        <f t="shared" si="10"/>
        <v>West</v>
      </c>
      <c r="R328" s="6" t="str">
        <f>vlookup(M328,'City Head_Details'!$A$2:$B$5,2,0)</f>
        <v>Arun</v>
      </c>
      <c r="S328" s="6" t="str">
        <f t="shared" ref="S328:T328" si="336">Proper(trim(G328))</f>
        <v>Assembly</v>
      </c>
      <c r="T328" s="6" t="str">
        <f t="shared" si="336"/>
        <v>Insurance</v>
      </c>
    </row>
    <row r="329">
      <c r="A329" s="23" t="s">
        <v>697</v>
      </c>
      <c r="B329" s="32" t="s">
        <v>698</v>
      </c>
      <c r="C329" s="31">
        <v>157600.0</v>
      </c>
      <c r="D329" s="6" t="str">
        <f>IFERROR(__xludf.DUMMYFUNCTION("Split(B329,""/"")"),"March")</f>
        <v>March</v>
      </c>
      <c r="E329" s="6" t="str">
        <f>IFERROR(__xludf.DUMMYFUNCTION("""COMPUTED_VALUE"""),"Bhubaneswar-")</f>
        <v>Bhubaneswar-</v>
      </c>
      <c r="F329" s="6" t="str">
        <f>IFERROR(__xludf.DUMMYFUNCTION("""COMPUTED_VALUE"""),"East&amp;")</f>
        <v>East&amp;</v>
      </c>
      <c r="G329" s="6" t="str">
        <f>IFERROR(__xludf.DUMMYFUNCTION("""COMPUTED_VALUE"""),"Materials")</f>
        <v>Materials</v>
      </c>
      <c r="H329" s="6" t="str">
        <f>IFERROR(__xludf.DUMMYFUNCTION("""COMPUTED_VALUE"""),"Insurance")</f>
        <v>Insurance</v>
      </c>
      <c r="I329" s="6" t="str">
        <f t="shared" si="2"/>
        <v>March</v>
      </c>
      <c r="J329" s="6" t="str">
        <f t="shared" si="3"/>
        <v>Bhubaneswar-</v>
      </c>
      <c r="K329" s="6" t="str">
        <f t="shared" si="4"/>
        <v>Bhubaneswar-</v>
      </c>
      <c r="L329" s="6" t="str">
        <f t="shared" si="5"/>
        <v>Bhubaneswar</v>
      </c>
      <c r="M329" s="6" t="str">
        <f t="shared" si="6"/>
        <v>Bhubaneswar</v>
      </c>
      <c r="N329" s="6" t="str">
        <f t="shared" si="7"/>
        <v>East&amp;</v>
      </c>
      <c r="O329" s="6" t="str">
        <f t="shared" si="8"/>
        <v>East-</v>
      </c>
      <c r="P329" s="6" t="str">
        <f t="shared" si="9"/>
        <v>East^</v>
      </c>
      <c r="Q329" s="6" t="str">
        <f t="shared" si="10"/>
        <v>East</v>
      </c>
      <c r="R329" s="6" t="str">
        <f>vlookup(M329,'City Head_Details'!$A$2:$B$5,2,0)</f>
        <v>Karuna</v>
      </c>
      <c r="S329" s="6" t="str">
        <f t="shared" ref="S329:T329" si="337">Proper(trim(G329))</f>
        <v>Materials</v>
      </c>
      <c r="T329" s="6" t="str">
        <f t="shared" si="337"/>
        <v>Insurance</v>
      </c>
    </row>
    <row r="330">
      <c r="A330" s="23" t="s">
        <v>699</v>
      </c>
      <c r="B330" s="32" t="s">
        <v>700</v>
      </c>
      <c r="C330" s="31">
        <v>107000.0</v>
      </c>
      <c r="D330" s="6" t="str">
        <f>IFERROR(__xludf.DUMMYFUNCTION("Split(B330,""/"")"),"January")</f>
        <v>January</v>
      </c>
      <c r="E330" s="6" t="str">
        <f>IFERROR(__xludf.DUMMYFUNCTION("""COMPUTED_VALUE"""),"Ahmedabad-")</f>
        <v>Ahmedabad-</v>
      </c>
      <c r="F330" s="6" t="str">
        <f>IFERROR(__xludf.DUMMYFUNCTION("""COMPUTED_VALUE"""),"East&amp;")</f>
        <v>East&amp;</v>
      </c>
      <c r="G330" s="6" t="str">
        <f>IFERROR(__xludf.DUMMYFUNCTION("""COMPUTED_VALUE"""),"Materials")</f>
        <v>Materials</v>
      </c>
      <c r="H330" s="6" t="str">
        <f>IFERROR(__xludf.DUMMYFUNCTION("""COMPUTED_VALUE"""),"Material Cost")</f>
        <v>Material Cost</v>
      </c>
      <c r="I330" s="6" t="str">
        <f t="shared" si="2"/>
        <v>January</v>
      </c>
      <c r="J330" s="6" t="str">
        <f t="shared" si="3"/>
        <v>Ahmedabad-</v>
      </c>
      <c r="K330" s="6" t="str">
        <f t="shared" si="4"/>
        <v>Ahmedabad-</v>
      </c>
      <c r="L330" s="6" t="str">
        <f t="shared" si="5"/>
        <v>Ahmedabad</v>
      </c>
      <c r="M330" s="6" t="str">
        <f t="shared" si="6"/>
        <v>Ahmedabad</v>
      </c>
      <c r="N330" s="6" t="str">
        <f t="shared" si="7"/>
        <v>East&amp;</v>
      </c>
      <c r="O330" s="6" t="str">
        <f t="shared" si="8"/>
        <v>East-</v>
      </c>
      <c r="P330" s="6" t="str">
        <f t="shared" si="9"/>
        <v>East^</v>
      </c>
      <c r="Q330" s="6" t="str">
        <f t="shared" si="10"/>
        <v>East</v>
      </c>
      <c r="R330" s="6" t="str">
        <f>vlookup(M330,'City Head_Details'!$A$2:$B$5,2,0)</f>
        <v>Varun</v>
      </c>
      <c r="S330" s="6" t="str">
        <f t="shared" ref="S330:T330" si="338">Proper(trim(G330))</f>
        <v>Materials</v>
      </c>
      <c r="T330" s="6" t="str">
        <f t="shared" si="338"/>
        <v>Material Cost</v>
      </c>
    </row>
    <row r="331">
      <c r="A331" s="23" t="s">
        <v>701</v>
      </c>
      <c r="B331" s="32" t="s">
        <v>702</v>
      </c>
      <c r="C331" s="31">
        <v>162200.0</v>
      </c>
      <c r="D331" s="6" t="str">
        <f>IFERROR(__xludf.DUMMYFUNCTION("Split(B331,""/"")"),"January")</f>
        <v>January</v>
      </c>
      <c r="E331" s="6" t="str">
        <f>IFERROR(__xludf.DUMMYFUNCTION("""COMPUTED_VALUE"""),"Ahmedabad-")</f>
        <v>Ahmedabad-</v>
      </c>
      <c r="F331" s="6" t="str">
        <f>IFERROR(__xludf.DUMMYFUNCTION("""COMPUTED_VALUE"""),"East")</f>
        <v>East</v>
      </c>
      <c r="G331" s="6" t="str">
        <f>IFERROR(__xludf.DUMMYFUNCTION("""COMPUTED_VALUE"""),"Materials")</f>
        <v>Materials</v>
      </c>
      <c r="H331" s="6" t="str">
        <f>IFERROR(__xludf.DUMMYFUNCTION("""COMPUTED_VALUE"""),"Rent")</f>
        <v>Rent</v>
      </c>
      <c r="I331" s="6" t="str">
        <f t="shared" si="2"/>
        <v>January</v>
      </c>
      <c r="J331" s="6" t="str">
        <f t="shared" si="3"/>
        <v>Ahmedabad-</v>
      </c>
      <c r="K331" s="6" t="str">
        <f t="shared" si="4"/>
        <v>Ahmedabad-</v>
      </c>
      <c r="L331" s="6" t="str">
        <f t="shared" si="5"/>
        <v>Ahmedabad</v>
      </c>
      <c r="M331" s="6" t="str">
        <f t="shared" si="6"/>
        <v>Ahmedabad</v>
      </c>
      <c r="N331" s="6" t="str">
        <f t="shared" si="7"/>
        <v>East</v>
      </c>
      <c r="O331" s="6" t="str">
        <f t="shared" si="8"/>
        <v>East</v>
      </c>
      <c r="P331" s="6" t="str">
        <f t="shared" si="9"/>
        <v>East</v>
      </c>
      <c r="Q331" s="6" t="str">
        <f t="shared" si="10"/>
        <v>East</v>
      </c>
      <c r="R331" s="6" t="str">
        <f>vlookup(M331,'City Head_Details'!$A$2:$B$5,2,0)</f>
        <v>Varun</v>
      </c>
      <c r="S331" s="6" t="str">
        <f t="shared" ref="S331:T331" si="339">Proper(trim(G331))</f>
        <v>Materials</v>
      </c>
      <c r="T331" s="6" t="str">
        <f t="shared" si="339"/>
        <v>Rent</v>
      </c>
    </row>
    <row r="332">
      <c r="A332" s="23" t="s">
        <v>703</v>
      </c>
      <c r="B332" s="32" t="s">
        <v>704</v>
      </c>
      <c r="C332" s="31">
        <v>118900.0</v>
      </c>
      <c r="D332" s="6" t="str">
        <f>IFERROR(__xludf.DUMMYFUNCTION("Split(B332,""/"")"),"March")</f>
        <v>March</v>
      </c>
      <c r="E332" s="6" t="str">
        <f>IFERROR(__xludf.DUMMYFUNCTION("""COMPUTED_VALUE"""),"Ahmedabad")</f>
        <v>Ahmedabad</v>
      </c>
      <c r="F332" s="6" t="str">
        <f>IFERROR(__xludf.DUMMYFUNCTION("""COMPUTED_VALUE"""),"North")</f>
        <v>North</v>
      </c>
      <c r="G332" s="6" t="str">
        <f>IFERROR(__xludf.DUMMYFUNCTION("""COMPUTED_VALUE"""),"Maitenance")</f>
        <v>Maitenance</v>
      </c>
      <c r="H332" s="6" t="str">
        <f>IFERROR(__xludf.DUMMYFUNCTION("""COMPUTED_VALUE"""),"Overhead costs")</f>
        <v>Overhead costs</v>
      </c>
      <c r="I332" s="6" t="str">
        <f t="shared" si="2"/>
        <v>March</v>
      </c>
      <c r="J332" s="6" t="str">
        <f t="shared" si="3"/>
        <v>Ahmedabad</v>
      </c>
      <c r="K332" s="6" t="str">
        <f t="shared" si="4"/>
        <v>Ahmedabad</v>
      </c>
      <c r="L332" s="6" t="str">
        <f t="shared" si="5"/>
        <v>Ahmedabad</v>
      </c>
      <c r="M332" s="6" t="str">
        <f t="shared" si="6"/>
        <v>Ahmedabad</v>
      </c>
      <c r="N332" s="6" t="str">
        <f t="shared" si="7"/>
        <v>North</v>
      </c>
      <c r="O332" s="6" t="str">
        <f t="shared" si="8"/>
        <v>North</v>
      </c>
      <c r="P332" s="6" t="str">
        <f t="shared" si="9"/>
        <v>North</v>
      </c>
      <c r="Q332" s="6" t="str">
        <f t="shared" si="10"/>
        <v>North</v>
      </c>
      <c r="R332" s="6" t="str">
        <f>vlookup(M332,'City Head_Details'!$A$2:$B$5,2,0)</f>
        <v>Varun</v>
      </c>
      <c r="S332" s="6" t="str">
        <f t="shared" ref="S332:T332" si="340">Proper(trim(G332))</f>
        <v>Maitenance</v>
      </c>
      <c r="T332" s="6" t="str">
        <f t="shared" si="340"/>
        <v>Overhead Costs</v>
      </c>
    </row>
    <row r="333">
      <c r="A333" s="23" t="s">
        <v>705</v>
      </c>
      <c r="B333" s="32" t="s">
        <v>706</v>
      </c>
      <c r="C333" s="31">
        <v>194600.0</v>
      </c>
      <c r="D333" s="6" t="str">
        <f>IFERROR(__xludf.DUMMYFUNCTION("Split(B333,""/"")"),"January")</f>
        <v>January</v>
      </c>
      <c r="E333" s="6" t="str">
        <f>IFERROR(__xludf.DUMMYFUNCTION("""COMPUTED_VALUE"""),"Bangalore")</f>
        <v>Bangalore</v>
      </c>
      <c r="F333" s="6" t="str">
        <f>IFERROR(__xludf.DUMMYFUNCTION("""COMPUTED_VALUE"""),"West")</f>
        <v>West</v>
      </c>
      <c r="G333" s="6" t="str">
        <f>IFERROR(__xludf.DUMMYFUNCTION("""COMPUTED_VALUE"""),"Production")</f>
        <v>Production</v>
      </c>
      <c r="H333" s="6" t="str">
        <f>IFERROR(__xludf.DUMMYFUNCTION("""COMPUTED_VALUE"""),"Labour Cost")</f>
        <v>Labour Cost</v>
      </c>
      <c r="I333" s="6" t="str">
        <f t="shared" si="2"/>
        <v>January</v>
      </c>
      <c r="J333" s="6" t="str">
        <f t="shared" si="3"/>
        <v>Bangalore</v>
      </c>
      <c r="K333" s="6" t="str">
        <f t="shared" si="4"/>
        <v>Bangalore</v>
      </c>
      <c r="L333" s="6" t="str">
        <f t="shared" si="5"/>
        <v>Bangalore</v>
      </c>
      <c r="M333" s="6" t="str">
        <f t="shared" si="6"/>
        <v>Bangalore</v>
      </c>
      <c r="N333" s="6" t="str">
        <f t="shared" si="7"/>
        <v>West</v>
      </c>
      <c r="O333" s="6" t="str">
        <f t="shared" si="8"/>
        <v>West</v>
      </c>
      <c r="P333" s="6" t="str">
        <f t="shared" si="9"/>
        <v>West</v>
      </c>
      <c r="Q333" s="6" t="str">
        <f t="shared" si="10"/>
        <v>West</v>
      </c>
      <c r="R333" s="6" t="str">
        <f>vlookup(M333,'City Head_Details'!$A$2:$B$5,2,0)</f>
        <v>Arun</v>
      </c>
      <c r="S333" s="6" t="str">
        <f t="shared" ref="S333:T333" si="341">Proper(trim(G333))</f>
        <v>Production</v>
      </c>
      <c r="T333" s="6" t="str">
        <f t="shared" si="341"/>
        <v>Labour Cost</v>
      </c>
    </row>
    <row r="334">
      <c r="A334" s="23" t="s">
        <v>707</v>
      </c>
      <c r="B334" s="32" t="s">
        <v>708</v>
      </c>
      <c r="C334" s="31">
        <v>120300.0</v>
      </c>
      <c r="D334" s="6" t="str">
        <f>IFERROR(__xludf.DUMMYFUNCTION("Split(B334,""/"")"),"February")</f>
        <v>February</v>
      </c>
      <c r="E334" s="6" t="str">
        <f>IFERROR(__xludf.DUMMYFUNCTION("""COMPUTED_VALUE"""),"Bangalore")</f>
        <v>Bangalore</v>
      </c>
      <c r="F334" s="6" t="str">
        <f>IFERROR(__xludf.DUMMYFUNCTION("""COMPUTED_VALUE"""),"North")</f>
        <v>North</v>
      </c>
      <c r="G334" s="6" t="str">
        <f>IFERROR(__xludf.DUMMYFUNCTION("""COMPUTED_VALUE"""),"Assembly")</f>
        <v>Assembly</v>
      </c>
      <c r="H334" s="6" t="str">
        <f>IFERROR(__xludf.DUMMYFUNCTION("""COMPUTED_VALUE"""),"Insurance")</f>
        <v>Insurance</v>
      </c>
      <c r="I334" s="6" t="str">
        <f t="shared" si="2"/>
        <v>February</v>
      </c>
      <c r="J334" s="6" t="str">
        <f t="shared" si="3"/>
        <v>Bangalore</v>
      </c>
      <c r="K334" s="6" t="str">
        <f t="shared" si="4"/>
        <v>Bangalore</v>
      </c>
      <c r="L334" s="6" t="str">
        <f t="shared" si="5"/>
        <v>Bangalore</v>
      </c>
      <c r="M334" s="6" t="str">
        <f t="shared" si="6"/>
        <v>Bangalore</v>
      </c>
      <c r="N334" s="6" t="str">
        <f t="shared" si="7"/>
        <v>North</v>
      </c>
      <c r="O334" s="6" t="str">
        <f t="shared" si="8"/>
        <v>North</v>
      </c>
      <c r="P334" s="6" t="str">
        <f t="shared" si="9"/>
        <v>North</v>
      </c>
      <c r="Q334" s="6" t="str">
        <f t="shared" si="10"/>
        <v>North</v>
      </c>
      <c r="R334" s="6" t="str">
        <f>vlookup(M334,'City Head_Details'!$A$2:$B$5,2,0)</f>
        <v>Arun</v>
      </c>
      <c r="S334" s="6" t="str">
        <f t="shared" ref="S334:T334" si="342">Proper(trim(G334))</f>
        <v>Assembly</v>
      </c>
      <c r="T334" s="6" t="str">
        <f t="shared" si="342"/>
        <v>Insurance</v>
      </c>
    </row>
    <row r="335">
      <c r="A335" s="23" t="s">
        <v>709</v>
      </c>
      <c r="B335" s="32" t="s">
        <v>710</v>
      </c>
      <c r="C335" s="31">
        <v>142600.0</v>
      </c>
      <c r="D335" s="6" t="str">
        <f>IFERROR(__xludf.DUMMYFUNCTION("Split(B335,""/"")"),"February")</f>
        <v>February</v>
      </c>
      <c r="E335" s="6" t="str">
        <f>IFERROR(__xludf.DUMMYFUNCTION("""COMPUTED_VALUE"""),"Bhubaneswar")</f>
        <v>Bhubaneswar</v>
      </c>
      <c r="F335" s="6" t="str">
        <f>IFERROR(__xludf.DUMMYFUNCTION("""COMPUTED_VALUE"""),"North")</f>
        <v>North</v>
      </c>
      <c r="G335" s="6" t="str">
        <f>IFERROR(__xludf.DUMMYFUNCTION("""COMPUTED_VALUE"""),"Maitenance")</f>
        <v>Maitenance</v>
      </c>
      <c r="H335" s="6" t="str">
        <f>IFERROR(__xludf.DUMMYFUNCTION("""COMPUTED_VALUE"""),"Overhead costs")</f>
        <v>Overhead costs</v>
      </c>
      <c r="I335" s="6" t="str">
        <f t="shared" si="2"/>
        <v>February</v>
      </c>
      <c r="J335" s="6" t="str">
        <f t="shared" si="3"/>
        <v>Bhubaneswar</v>
      </c>
      <c r="K335" s="6" t="str">
        <f t="shared" si="4"/>
        <v>Bhubaneswar</v>
      </c>
      <c r="L335" s="6" t="str">
        <f t="shared" si="5"/>
        <v>Bhubaneswar</v>
      </c>
      <c r="M335" s="6" t="str">
        <f t="shared" si="6"/>
        <v>Bhubaneswar</v>
      </c>
      <c r="N335" s="6" t="str">
        <f t="shared" si="7"/>
        <v>North</v>
      </c>
      <c r="O335" s="6" t="str">
        <f t="shared" si="8"/>
        <v>North</v>
      </c>
      <c r="P335" s="6" t="str">
        <f t="shared" si="9"/>
        <v>North</v>
      </c>
      <c r="Q335" s="6" t="str">
        <f t="shared" si="10"/>
        <v>North</v>
      </c>
      <c r="R335" s="6" t="str">
        <f>vlookup(M335,'City Head_Details'!$A$2:$B$5,2,0)</f>
        <v>Karuna</v>
      </c>
      <c r="S335" s="6" t="str">
        <f t="shared" ref="S335:T335" si="343">Proper(trim(G335))</f>
        <v>Maitenance</v>
      </c>
      <c r="T335" s="6" t="str">
        <f t="shared" si="343"/>
        <v>Overhead Costs</v>
      </c>
    </row>
    <row r="336">
      <c r="A336" s="23" t="s">
        <v>711</v>
      </c>
      <c r="B336" s="32" t="s">
        <v>712</v>
      </c>
      <c r="C336" s="31">
        <v>153400.0</v>
      </c>
      <c r="D336" s="6" t="str">
        <f>IFERROR(__xludf.DUMMYFUNCTION("Split(B336,""/"")"),"March")</f>
        <v>March</v>
      </c>
      <c r="E336" s="6" t="str">
        <f>IFERROR(__xludf.DUMMYFUNCTION("""COMPUTED_VALUE"""),"Bangalore")</f>
        <v>Bangalore</v>
      </c>
      <c r="F336" s="6" t="str">
        <f>IFERROR(__xludf.DUMMYFUNCTION("""COMPUTED_VALUE"""),"North")</f>
        <v>North</v>
      </c>
      <c r="G336" s="6" t="str">
        <f>IFERROR(__xludf.DUMMYFUNCTION("""COMPUTED_VALUE"""),"Production")</f>
        <v>Production</v>
      </c>
      <c r="H336" s="6" t="str">
        <f>IFERROR(__xludf.DUMMYFUNCTION("""COMPUTED_VALUE"""),"Labour Cost")</f>
        <v>Labour Cost</v>
      </c>
      <c r="I336" s="6" t="str">
        <f t="shared" si="2"/>
        <v>March</v>
      </c>
      <c r="J336" s="6" t="str">
        <f t="shared" si="3"/>
        <v>Bangalore</v>
      </c>
      <c r="K336" s="6" t="str">
        <f t="shared" si="4"/>
        <v>Bangalore</v>
      </c>
      <c r="L336" s="6" t="str">
        <f t="shared" si="5"/>
        <v>Bangalore</v>
      </c>
      <c r="M336" s="6" t="str">
        <f t="shared" si="6"/>
        <v>Bangalore</v>
      </c>
      <c r="N336" s="6" t="str">
        <f t="shared" si="7"/>
        <v>North</v>
      </c>
      <c r="O336" s="6" t="str">
        <f t="shared" si="8"/>
        <v>North</v>
      </c>
      <c r="P336" s="6" t="str">
        <f t="shared" si="9"/>
        <v>North</v>
      </c>
      <c r="Q336" s="6" t="str">
        <f t="shared" si="10"/>
        <v>North</v>
      </c>
      <c r="R336" s="6" t="str">
        <f>vlookup(M336,'City Head_Details'!$A$2:$B$5,2,0)</f>
        <v>Arun</v>
      </c>
      <c r="S336" s="6" t="str">
        <f t="shared" ref="S336:T336" si="344">Proper(trim(G336))</f>
        <v>Production</v>
      </c>
      <c r="T336" s="6" t="str">
        <f t="shared" si="344"/>
        <v>Labour Cost</v>
      </c>
    </row>
    <row r="337">
      <c r="A337" s="23" t="s">
        <v>713</v>
      </c>
      <c r="B337" s="32" t="s">
        <v>714</v>
      </c>
      <c r="C337" s="31">
        <v>111300.0</v>
      </c>
      <c r="D337" s="6" t="str">
        <f>IFERROR(__xludf.DUMMYFUNCTION("Split(B337,""/"")"),"March")</f>
        <v>March</v>
      </c>
      <c r="E337" s="6" t="str">
        <f>IFERROR(__xludf.DUMMYFUNCTION("""COMPUTED_VALUE"""),"Bhubaneswar")</f>
        <v>Bhubaneswar</v>
      </c>
      <c r="F337" s="6" t="str">
        <f>IFERROR(__xludf.DUMMYFUNCTION("""COMPUTED_VALUE"""),"North")</f>
        <v>North</v>
      </c>
      <c r="G337" s="6" t="str">
        <f>IFERROR(__xludf.DUMMYFUNCTION("""COMPUTED_VALUE"""),"Production")</f>
        <v>Production</v>
      </c>
      <c r="H337" s="6" t="str">
        <f>IFERROR(__xludf.DUMMYFUNCTION("""COMPUTED_VALUE"""),"Insurance")</f>
        <v>Insurance</v>
      </c>
      <c r="I337" s="6" t="str">
        <f t="shared" si="2"/>
        <v>March</v>
      </c>
      <c r="J337" s="6" t="str">
        <f t="shared" si="3"/>
        <v>Bhubaneswar</v>
      </c>
      <c r="K337" s="6" t="str">
        <f t="shared" si="4"/>
        <v>Bhubaneswar</v>
      </c>
      <c r="L337" s="6" t="str">
        <f t="shared" si="5"/>
        <v>Bhubaneswar</v>
      </c>
      <c r="M337" s="6" t="str">
        <f t="shared" si="6"/>
        <v>Bhubaneswar</v>
      </c>
      <c r="N337" s="6" t="str">
        <f t="shared" si="7"/>
        <v>North</v>
      </c>
      <c r="O337" s="6" t="str">
        <f t="shared" si="8"/>
        <v>North</v>
      </c>
      <c r="P337" s="6" t="str">
        <f t="shared" si="9"/>
        <v>North</v>
      </c>
      <c r="Q337" s="6" t="str">
        <f t="shared" si="10"/>
        <v>North</v>
      </c>
      <c r="R337" s="6" t="str">
        <f>vlookup(M337,'City Head_Details'!$A$2:$B$5,2,0)</f>
        <v>Karuna</v>
      </c>
      <c r="S337" s="6" t="str">
        <f t="shared" ref="S337:T337" si="345">Proper(trim(G337))</f>
        <v>Production</v>
      </c>
      <c r="T337" s="6" t="str">
        <f t="shared" si="345"/>
        <v>Insurance</v>
      </c>
    </row>
    <row r="338">
      <c r="A338" s="23" t="s">
        <v>715</v>
      </c>
      <c r="B338" s="32" t="s">
        <v>716</v>
      </c>
      <c r="C338" s="31">
        <v>123900.0</v>
      </c>
      <c r="D338" s="6" t="str">
        <f>IFERROR(__xludf.DUMMYFUNCTION("Split(B338,""/"")"),"February")</f>
        <v>February</v>
      </c>
      <c r="E338" s="6" t="str">
        <f>IFERROR(__xludf.DUMMYFUNCTION("""COMPUTED_VALUE"""),"Ahmedabad")</f>
        <v>Ahmedabad</v>
      </c>
      <c r="F338" s="6" t="str">
        <f>IFERROR(__xludf.DUMMYFUNCTION("""COMPUTED_VALUE"""),"North")</f>
        <v>North</v>
      </c>
      <c r="G338" s="6" t="str">
        <f>IFERROR(__xludf.DUMMYFUNCTION("""COMPUTED_VALUE"""),"Assembly")</f>
        <v>Assembly</v>
      </c>
      <c r="H338" s="6" t="str">
        <f>IFERROR(__xludf.DUMMYFUNCTION("""COMPUTED_VALUE"""),"Insurance")</f>
        <v>Insurance</v>
      </c>
      <c r="I338" s="6" t="str">
        <f t="shared" si="2"/>
        <v>February</v>
      </c>
      <c r="J338" s="6" t="str">
        <f t="shared" si="3"/>
        <v>Ahmedabad</v>
      </c>
      <c r="K338" s="6" t="str">
        <f t="shared" si="4"/>
        <v>Ahmedabad</v>
      </c>
      <c r="L338" s="6" t="str">
        <f t="shared" si="5"/>
        <v>Ahmedabad</v>
      </c>
      <c r="M338" s="6" t="str">
        <f t="shared" si="6"/>
        <v>Ahmedabad</v>
      </c>
      <c r="N338" s="6" t="str">
        <f t="shared" si="7"/>
        <v>North</v>
      </c>
      <c r="O338" s="6" t="str">
        <f t="shared" si="8"/>
        <v>North</v>
      </c>
      <c r="P338" s="6" t="str">
        <f t="shared" si="9"/>
        <v>North</v>
      </c>
      <c r="Q338" s="6" t="str">
        <f t="shared" si="10"/>
        <v>North</v>
      </c>
      <c r="R338" s="6" t="str">
        <f>vlookup(M338,'City Head_Details'!$A$2:$B$5,2,0)</f>
        <v>Varun</v>
      </c>
      <c r="S338" s="6" t="str">
        <f t="shared" ref="S338:T338" si="346">Proper(trim(G338))</f>
        <v>Assembly</v>
      </c>
      <c r="T338" s="6" t="str">
        <f t="shared" si="346"/>
        <v>Insurance</v>
      </c>
    </row>
    <row r="339">
      <c r="A339" s="23" t="s">
        <v>717</v>
      </c>
      <c r="B339" s="32" t="s">
        <v>718</v>
      </c>
      <c r="C339" s="31">
        <v>112500.0</v>
      </c>
      <c r="D339" s="6" t="str">
        <f>IFERROR(__xludf.DUMMYFUNCTION("Split(B339,""/"")"),"March")</f>
        <v>March</v>
      </c>
      <c r="E339" s="6" t="str">
        <f>IFERROR(__xludf.DUMMYFUNCTION("""COMPUTED_VALUE"""),"Bangalore")</f>
        <v>Bangalore</v>
      </c>
      <c r="F339" s="6" t="str">
        <f>IFERROR(__xludf.DUMMYFUNCTION("""COMPUTED_VALUE"""),"South")</f>
        <v>South</v>
      </c>
      <c r="G339" s="6" t="str">
        <f>IFERROR(__xludf.DUMMYFUNCTION("""COMPUTED_VALUE"""),"Production")</f>
        <v>Production</v>
      </c>
      <c r="H339" s="6" t="str">
        <f>IFERROR(__xludf.DUMMYFUNCTION("""COMPUTED_VALUE"""),"Overhead costs")</f>
        <v>Overhead costs</v>
      </c>
      <c r="I339" s="6" t="str">
        <f t="shared" si="2"/>
        <v>March</v>
      </c>
      <c r="J339" s="6" t="str">
        <f t="shared" si="3"/>
        <v>Bangalore</v>
      </c>
      <c r="K339" s="6" t="str">
        <f t="shared" si="4"/>
        <v>Bangalore</v>
      </c>
      <c r="L339" s="6" t="str">
        <f t="shared" si="5"/>
        <v>Bangalore</v>
      </c>
      <c r="M339" s="6" t="str">
        <f t="shared" si="6"/>
        <v>Bangalore</v>
      </c>
      <c r="N339" s="6" t="str">
        <f t="shared" si="7"/>
        <v>South</v>
      </c>
      <c r="O339" s="6" t="str">
        <f t="shared" si="8"/>
        <v>South</v>
      </c>
      <c r="P339" s="6" t="str">
        <f t="shared" si="9"/>
        <v>South</v>
      </c>
      <c r="Q339" s="6" t="str">
        <f t="shared" si="10"/>
        <v>South</v>
      </c>
      <c r="R339" s="6" t="str">
        <f>vlookup(M339,'City Head_Details'!$A$2:$B$5,2,0)</f>
        <v>Arun</v>
      </c>
      <c r="S339" s="6" t="str">
        <f t="shared" ref="S339:T339" si="347">Proper(trim(G339))</f>
        <v>Production</v>
      </c>
      <c r="T339" s="6" t="str">
        <f t="shared" si="347"/>
        <v>Overhead Costs</v>
      </c>
    </row>
    <row r="340">
      <c r="A340" s="23" t="s">
        <v>719</v>
      </c>
      <c r="B340" s="32" t="s">
        <v>720</v>
      </c>
      <c r="C340" s="31">
        <v>164500.0</v>
      </c>
      <c r="D340" s="6" t="str">
        <f>IFERROR(__xludf.DUMMYFUNCTION("Split(B340,""/"")"),"February")</f>
        <v>February</v>
      </c>
      <c r="E340" s="6" t="str">
        <f>IFERROR(__xludf.DUMMYFUNCTION("""COMPUTED_VALUE"""),"Ahmedabad")</f>
        <v>Ahmedabad</v>
      </c>
      <c r="F340" s="6" t="str">
        <f>IFERROR(__xludf.DUMMYFUNCTION("""COMPUTED_VALUE"""),"North")</f>
        <v>North</v>
      </c>
      <c r="G340" s="6" t="str">
        <f>IFERROR(__xludf.DUMMYFUNCTION("""COMPUTED_VALUE"""),"Maitenance")</f>
        <v>Maitenance</v>
      </c>
      <c r="H340" s="6" t="str">
        <f>IFERROR(__xludf.DUMMYFUNCTION("""COMPUTED_VALUE"""),"Labour Cost")</f>
        <v>Labour Cost</v>
      </c>
      <c r="I340" s="6" t="str">
        <f t="shared" si="2"/>
        <v>February</v>
      </c>
      <c r="J340" s="6" t="str">
        <f t="shared" si="3"/>
        <v>Ahmedabad</v>
      </c>
      <c r="K340" s="6" t="str">
        <f t="shared" si="4"/>
        <v>Ahmedabad</v>
      </c>
      <c r="L340" s="6" t="str">
        <f t="shared" si="5"/>
        <v>Ahmedabad</v>
      </c>
      <c r="M340" s="6" t="str">
        <f t="shared" si="6"/>
        <v>Ahmedabad</v>
      </c>
      <c r="N340" s="6" t="str">
        <f t="shared" si="7"/>
        <v>North</v>
      </c>
      <c r="O340" s="6" t="str">
        <f t="shared" si="8"/>
        <v>North</v>
      </c>
      <c r="P340" s="6" t="str">
        <f t="shared" si="9"/>
        <v>North</v>
      </c>
      <c r="Q340" s="6" t="str">
        <f t="shared" si="10"/>
        <v>North</v>
      </c>
      <c r="R340" s="6" t="str">
        <f>vlookup(M340,'City Head_Details'!$A$2:$B$5,2,0)</f>
        <v>Varun</v>
      </c>
      <c r="S340" s="6" t="str">
        <f t="shared" ref="S340:T340" si="348">Proper(trim(G340))</f>
        <v>Maitenance</v>
      </c>
      <c r="T340" s="6" t="str">
        <f t="shared" si="348"/>
        <v>Labour Cost</v>
      </c>
    </row>
    <row r="341">
      <c r="A341" s="23" t="s">
        <v>721</v>
      </c>
      <c r="B341" s="32" t="s">
        <v>722</v>
      </c>
      <c r="C341" s="31">
        <v>117900.0</v>
      </c>
      <c r="D341" s="6" t="str">
        <f>IFERROR(__xludf.DUMMYFUNCTION("Split(B341,""/"")"),"March")</f>
        <v>March</v>
      </c>
      <c r="E341" s="6" t="str">
        <f>IFERROR(__xludf.DUMMYFUNCTION("""COMPUTED_VALUE"""),"Bangalore")</f>
        <v>Bangalore</v>
      </c>
      <c r="F341" s="6" t="str">
        <f>IFERROR(__xludf.DUMMYFUNCTION("""COMPUTED_VALUE"""),"South")</f>
        <v>South</v>
      </c>
      <c r="G341" s="6" t="str">
        <f>IFERROR(__xludf.DUMMYFUNCTION("""COMPUTED_VALUE"""),"Assembly")</f>
        <v>Assembly</v>
      </c>
      <c r="H341" s="6" t="str">
        <f>IFERROR(__xludf.DUMMYFUNCTION("""COMPUTED_VALUE"""),"Labour Cost")</f>
        <v>Labour Cost</v>
      </c>
      <c r="I341" s="6" t="str">
        <f t="shared" si="2"/>
        <v>March</v>
      </c>
      <c r="J341" s="6" t="str">
        <f t="shared" si="3"/>
        <v>Bangalore</v>
      </c>
      <c r="K341" s="6" t="str">
        <f t="shared" si="4"/>
        <v>Bangalore</v>
      </c>
      <c r="L341" s="6" t="str">
        <f t="shared" si="5"/>
        <v>Bangalore</v>
      </c>
      <c r="M341" s="6" t="str">
        <f t="shared" si="6"/>
        <v>Bangalore</v>
      </c>
      <c r="N341" s="6" t="str">
        <f t="shared" si="7"/>
        <v>South</v>
      </c>
      <c r="O341" s="6" t="str">
        <f t="shared" si="8"/>
        <v>South</v>
      </c>
      <c r="P341" s="6" t="str">
        <f t="shared" si="9"/>
        <v>South</v>
      </c>
      <c r="Q341" s="6" t="str">
        <f t="shared" si="10"/>
        <v>South</v>
      </c>
      <c r="R341" s="6" t="str">
        <f>vlookup(M341,'City Head_Details'!$A$2:$B$5,2,0)</f>
        <v>Arun</v>
      </c>
      <c r="S341" s="6" t="str">
        <f t="shared" ref="S341:T341" si="349">Proper(trim(G341))</f>
        <v>Assembly</v>
      </c>
      <c r="T341" s="6" t="str">
        <f t="shared" si="349"/>
        <v>Labour Cost</v>
      </c>
    </row>
    <row r="342">
      <c r="A342" s="23" t="s">
        <v>723</v>
      </c>
      <c r="B342" s="32" t="s">
        <v>724</v>
      </c>
      <c r="C342" s="31">
        <v>123900.0</v>
      </c>
      <c r="D342" s="6" t="str">
        <f>IFERROR(__xludf.DUMMYFUNCTION("Split(B342,""/"")"),"February")</f>
        <v>February</v>
      </c>
      <c r="E342" s="6" t="str">
        <f>IFERROR(__xludf.DUMMYFUNCTION("""COMPUTED_VALUE"""),"Bhubaneswar")</f>
        <v>Bhubaneswar</v>
      </c>
      <c r="F342" s="6" t="str">
        <f>IFERROR(__xludf.DUMMYFUNCTION("""COMPUTED_VALUE"""),"West")</f>
        <v>West</v>
      </c>
      <c r="G342" s="6" t="str">
        <f>IFERROR(__xludf.DUMMYFUNCTION("""COMPUTED_VALUE"""),"Production")</f>
        <v>Production</v>
      </c>
      <c r="H342" s="6" t="str">
        <f>IFERROR(__xludf.DUMMYFUNCTION("""COMPUTED_VALUE"""),"Insurance")</f>
        <v>Insurance</v>
      </c>
      <c r="I342" s="6" t="str">
        <f t="shared" si="2"/>
        <v>February</v>
      </c>
      <c r="J342" s="6" t="str">
        <f t="shared" si="3"/>
        <v>Bhubaneswar</v>
      </c>
      <c r="K342" s="6" t="str">
        <f t="shared" si="4"/>
        <v>Bhubaneswar</v>
      </c>
      <c r="L342" s="6" t="str">
        <f t="shared" si="5"/>
        <v>Bhubaneswar</v>
      </c>
      <c r="M342" s="6" t="str">
        <f t="shared" si="6"/>
        <v>Bhubaneswar</v>
      </c>
      <c r="N342" s="6" t="str">
        <f t="shared" si="7"/>
        <v>West</v>
      </c>
      <c r="O342" s="6" t="str">
        <f t="shared" si="8"/>
        <v>West</v>
      </c>
      <c r="P342" s="6" t="str">
        <f t="shared" si="9"/>
        <v>West</v>
      </c>
      <c r="Q342" s="6" t="str">
        <f t="shared" si="10"/>
        <v>West</v>
      </c>
      <c r="R342" s="6" t="str">
        <f>vlookup(M342,'City Head_Details'!$A$2:$B$5,2,0)</f>
        <v>Karuna</v>
      </c>
      <c r="S342" s="6" t="str">
        <f t="shared" ref="S342:T342" si="350">Proper(trim(G342))</f>
        <v>Production</v>
      </c>
      <c r="T342" s="6" t="str">
        <f t="shared" si="350"/>
        <v>Insurance</v>
      </c>
    </row>
    <row r="343">
      <c r="A343" s="23" t="s">
        <v>725</v>
      </c>
      <c r="B343" s="32" t="s">
        <v>284</v>
      </c>
      <c r="C343" s="31">
        <v>172600.0</v>
      </c>
      <c r="D343" s="6" t="str">
        <f>IFERROR(__xludf.DUMMYFUNCTION("Split(B343,""/"")"),"January")</f>
        <v>January</v>
      </c>
      <c r="E343" s="6" t="str">
        <f>IFERROR(__xludf.DUMMYFUNCTION("""COMPUTED_VALUE"""),"Ahmedabad")</f>
        <v>Ahmedabad</v>
      </c>
      <c r="F343" s="6" t="str">
        <f>IFERROR(__xludf.DUMMYFUNCTION("""COMPUTED_VALUE"""),"South")</f>
        <v>South</v>
      </c>
      <c r="G343" s="6" t="str">
        <f>IFERROR(__xludf.DUMMYFUNCTION("""COMPUTED_VALUE"""),"Assembly")</f>
        <v>Assembly</v>
      </c>
      <c r="H343" s="6" t="str">
        <f>IFERROR(__xludf.DUMMYFUNCTION("""COMPUTED_VALUE"""),"Material Cost")</f>
        <v>Material Cost</v>
      </c>
      <c r="I343" s="6" t="str">
        <f t="shared" si="2"/>
        <v>January</v>
      </c>
      <c r="J343" s="6" t="str">
        <f t="shared" si="3"/>
        <v>Ahmedabad</v>
      </c>
      <c r="K343" s="6" t="str">
        <f t="shared" si="4"/>
        <v>Ahmedabad</v>
      </c>
      <c r="L343" s="6" t="str">
        <f t="shared" si="5"/>
        <v>Ahmedabad</v>
      </c>
      <c r="M343" s="6" t="str">
        <f t="shared" si="6"/>
        <v>Ahmedabad</v>
      </c>
      <c r="N343" s="6" t="str">
        <f t="shared" si="7"/>
        <v>South</v>
      </c>
      <c r="O343" s="6" t="str">
        <f t="shared" si="8"/>
        <v>South</v>
      </c>
      <c r="P343" s="6" t="str">
        <f t="shared" si="9"/>
        <v>South</v>
      </c>
      <c r="Q343" s="6" t="str">
        <f t="shared" si="10"/>
        <v>South</v>
      </c>
      <c r="R343" s="6" t="str">
        <f>vlookup(M343,'City Head_Details'!$A$2:$B$5,2,0)</f>
        <v>Varun</v>
      </c>
      <c r="S343" s="6" t="str">
        <f t="shared" ref="S343:T343" si="351">Proper(trim(G343))</f>
        <v>Assembly</v>
      </c>
      <c r="T343" s="6" t="str">
        <f t="shared" si="351"/>
        <v>Material Cost</v>
      </c>
    </row>
    <row r="344">
      <c r="A344" s="23" t="s">
        <v>726</v>
      </c>
      <c r="B344" s="32" t="s">
        <v>710</v>
      </c>
      <c r="C344" s="31">
        <v>175800.0</v>
      </c>
      <c r="D344" s="6" t="str">
        <f>IFERROR(__xludf.DUMMYFUNCTION("Split(B344,""/"")"),"February")</f>
        <v>February</v>
      </c>
      <c r="E344" s="6" t="str">
        <f>IFERROR(__xludf.DUMMYFUNCTION("""COMPUTED_VALUE"""),"Bhubaneswar")</f>
        <v>Bhubaneswar</v>
      </c>
      <c r="F344" s="6" t="str">
        <f>IFERROR(__xludf.DUMMYFUNCTION("""COMPUTED_VALUE"""),"North")</f>
        <v>North</v>
      </c>
      <c r="G344" s="6" t="str">
        <f>IFERROR(__xludf.DUMMYFUNCTION("""COMPUTED_VALUE"""),"Maitenance")</f>
        <v>Maitenance</v>
      </c>
      <c r="H344" s="6" t="str">
        <f>IFERROR(__xludf.DUMMYFUNCTION("""COMPUTED_VALUE"""),"Overhead costs")</f>
        <v>Overhead costs</v>
      </c>
      <c r="I344" s="6" t="str">
        <f t="shared" si="2"/>
        <v>February</v>
      </c>
      <c r="J344" s="6" t="str">
        <f t="shared" si="3"/>
        <v>Bhubaneswar</v>
      </c>
      <c r="K344" s="6" t="str">
        <f t="shared" si="4"/>
        <v>Bhubaneswar</v>
      </c>
      <c r="L344" s="6" t="str">
        <f t="shared" si="5"/>
        <v>Bhubaneswar</v>
      </c>
      <c r="M344" s="6" t="str">
        <f t="shared" si="6"/>
        <v>Bhubaneswar</v>
      </c>
      <c r="N344" s="6" t="str">
        <f t="shared" si="7"/>
        <v>North</v>
      </c>
      <c r="O344" s="6" t="str">
        <f t="shared" si="8"/>
        <v>North</v>
      </c>
      <c r="P344" s="6" t="str">
        <f t="shared" si="9"/>
        <v>North</v>
      </c>
      <c r="Q344" s="6" t="str">
        <f t="shared" si="10"/>
        <v>North</v>
      </c>
      <c r="R344" s="6" t="str">
        <f>vlookup(M344,'City Head_Details'!$A$2:$B$5,2,0)</f>
        <v>Karuna</v>
      </c>
      <c r="S344" s="6" t="str">
        <f t="shared" ref="S344:T344" si="352">Proper(trim(G344))</f>
        <v>Maitenance</v>
      </c>
      <c r="T344" s="6" t="str">
        <f t="shared" si="352"/>
        <v>Overhead Costs</v>
      </c>
    </row>
    <row r="345">
      <c r="A345" s="23" t="s">
        <v>727</v>
      </c>
      <c r="B345" s="32" t="s">
        <v>728</v>
      </c>
      <c r="C345" s="31">
        <v>98200.0</v>
      </c>
      <c r="D345" s="6" t="str">
        <f>IFERROR(__xludf.DUMMYFUNCTION("Split(B345,""/"")"),"February")</f>
        <v>February</v>
      </c>
      <c r="E345" s="6" t="str">
        <f>IFERROR(__xludf.DUMMYFUNCTION("""COMPUTED_VALUE"""),"Ahmedabad")</f>
        <v>Ahmedabad</v>
      </c>
      <c r="F345" s="6" t="str">
        <f>IFERROR(__xludf.DUMMYFUNCTION("""COMPUTED_VALUE"""),"North")</f>
        <v>North</v>
      </c>
      <c r="G345" s="6" t="str">
        <f>IFERROR(__xludf.DUMMYFUNCTION("""COMPUTED_VALUE"""),"Assembly")</f>
        <v>Assembly</v>
      </c>
      <c r="H345" s="6" t="str">
        <f>IFERROR(__xludf.DUMMYFUNCTION("""COMPUTED_VALUE"""),"Overhead costs")</f>
        <v>Overhead costs</v>
      </c>
      <c r="I345" s="6" t="str">
        <f t="shared" si="2"/>
        <v>February</v>
      </c>
      <c r="J345" s="6" t="str">
        <f t="shared" si="3"/>
        <v>Ahmedabad</v>
      </c>
      <c r="K345" s="6" t="str">
        <f t="shared" si="4"/>
        <v>Ahmedabad</v>
      </c>
      <c r="L345" s="6" t="str">
        <f t="shared" si="5"/>
        <v>Ahmedabad</v>
      </c>
      <c r="M345" s="6" t="str">
        <f t="shared" si="6"/>
        <v>Ahmedabad</v>
      </c>
      <c r="N345" s="6" t="str">
        <f t="shared" si="7"/>
        <v>North</v>
      </c>
      <c r="O345" s="6" t="str">
        <f t="shared" si="8"/>
        <v>North</v>
      </c>
      <c r="P345" s="6" t="str">
        <f t="shared" si="9"/>
        <v>North</v>
      </c>
      <c r="Q345" s="6" t="str">
        <f t="shared" si="10"/>
        <v>North</v>
      </c>
      <c r="R345" s="6" t="str">
        <f>vlookup(M345,'City Head_Details'!$A$2:$B$5,2,0)</f>
        <v>Varun</v>
      </c>
      <c r="S345" s="6" t="str">
        <f t="shared" ref="S345:T345" si="353">Proper(trim(G345))</f>
        <v>Assembly</v>
      </c>
      <c r="T345" s="6" t="str">
        <f t="shared" si="353"/>
        <v>Overhead Costs</v>
      </c>
    </row>
    <row r="346">
      <c r="A346" s="23" t="s">
        <v>729</v>
      </c>
      <c r="B346" s="32" t="s">
        <v>730</v>
      </c>
      <c r="C346" s="31">
        <v>157800.0</v>
      </c>
      <c r="D346" s="6" t="str">
        <f>IFERROR(__xludf.DUMMYFUNCTION("Split(B346,""/"")"),"January")</f>
        <v>January</v>
      </c>
      <c r="E346" s="6" t="str">
        <f>IFERROR(__xludf.DUMMYFUNCTION("""COMPUTED_VALUE"""),"Gurgaon")</f>
        <v>Gurgaon</v>
      </c>
      <c r="F346" s="6" t="str">
        <f>IFERROR(__xludf.DUMMYFUNCTION("""COMPUTED_VALUE"""),"North")</f>
        <v>North</v>
      </c>
      <c r="G346" s="6" t="str">
        <f>IFERROR(__xludf.DUMMYFUNCTION("""COMPUTED_VALUE"""),"Materials")</f>
        <v>Materials</v>
      </c>
      <c r="H346" s="6" t="str">
        <f>IFERROR(__xludf.DUMMYFUNCTION("""COMPUTED_VALUE"""),"Rent")</f>
        <v>Rent</v>
      </c>
      <c r="I346" s="6" t="str">
        <f t="shared" si="2"/>
        <v>January</v>
      </c>
      <c r="J346" s="6" t="str">
        <f t="shared" si="3"/>
        <v>Gurgaon</v>
      </c>
      <c r="K346" s="6" t="str">
        <f t="shared" si="4"/>
        <v>Gurgaon</v>
      </c>
      <c r="L346" s="6" t="str">
        <f t="shared" si="5"/>
        <v>Gurgaon</v>
      </c>
      <c r="M346" s="6" t="str">
        <f t="shared" si="6"/>
        <v>Gurgaon</v>
      </c>
      <c r="N346" s="6" t="str">
        <f t="shared" si="7"/>
        <v>North</v>
      </c>
      <c r="O346" s="6" t="str">
        <f t="shared" si="8"/>
        <v>North</v>
      </c>
      <c r="P346" s="6" t="str">
        <f t="shared" si="9"/>
        <v>North</v>
      </c>
      <c r="Q346" s="6" t="str">
        <f t="shared" si="10"/>
        <v>North</v>
      </c>
      <c r="R346" s="6" t="str">
        <f>vlookup(M346,'City Head_Details'!$A$2:$B$5,2,0)</f>
        <v>Tarun</v>
      </c>
      <c r="S346" s="6" t="str">
        <f t="shared" ref="S346:T346" si="354">Proper(trim(G346))</f>
        <v>Materials</v>
      </c>
      <c r="T346" s="6" t="str">
        <f t="shared" si="354"/>
        <v>Rent</v>
      </c>
    </row>
    <row r="347">
      <c r="A347" s="23" t="s">
        <v>731</v>
      </c>
      <c r="B347" s="32" t="s">
        <v>732</v>
      </c>
      <c r="C347" s="31">
        <v>161400.0</v>
      </c>
      <c r="D347" s="6" t="str">
        <f>IFERROR(__xludf.DUMMYFUNCTION("Split(B347,""/"")"),"March")</f>
        <v>March</v>
      </c>
      <c r="E347" s="6" t="str">
        <f>IFERROR(__xludf.DUMMYFUNCTION("""COMPUTED_VALUE"""),"Gurgaon")</f>
        <v>Gurgaon</v>
      </c>
      <c r="F347" s="6" t="str">
        <f>IFERROR(__xludf.DUMMYFUNCTION("""COMPUTED_VALUE"""),"North")</f>
        <v>North</v>
      </c>
      <c r="G347" s="6" t="str">
        <f>IFERROR(__xludf.DUMMYFUNCTION("""COMPUTED_VALUE"""),"Materials")</f>
        <v>Materials</v>
      </c>
      <c r="H347" s="6" t="str">
        <f>IFERROR(__xludf.DUMMYFUNCTION("""COMPUTED_VALUE"""),"Insurance")</f>
        <v>Insurance</v>
      </c>
      <c r="I347" s="6" t="str">
        <f t="shared" si="2"/>
        <v>March</v>
      </c>
      <c r="J347" s="6" t="str">
        <f t="shared" si="3"/>
        <v>Gurgaon</v>
      </c>
      <c r="K347" s="6" t="str">
        <f t="shared" si="4"/>
        <v>Gurgaon</v>
      </c>
      <c r="L347" s="6" t="str">
        <f t="shared" si="5"/>
        <v>Gurgaon</v>
      </c>
      <c r="M347" s="6" t="str">
        <f t="shared" si="6"/>
        <v>Gurgaon</v>
      </c>
      <c r="N347" s="6" t="str">
        <f t="shared" si="7"/>
        <v>North</v>
      </c>
      <c r="O347" s="6" t="str">
        <f t="shared" si="8"/>
        <v>North</v>
      </c>
      <c r="P347" s="6" t="str">
        <f t="shared" si="9"/>
        <v>North</v>
      </c>
      <c r="Q347" s="6" t="str">
        <f t="shared" si="10"/>
        <v>North</v>
      </c>
      <c r="R347" s="6" t="str">
        <f>vlookup(M347,'City Head_Details'!$A$2:$B$5,2,0)</f>
        <v>Tarun</v>
      </c>
      <c r="S347" s="6" t="str">
        <f t="shared" ref="S347:T347" si="355">Proper(trim(G347))</f>
        <v>Materials</v>
      </c>
      <c r="T347" s="6" t="str">
        <f t="shared" si="355"/>
        <v>Insurance</v>
      </c>
    </row>
    <row r="348">
      <c r="A348" s="23" t="s">
        <v>733</v>
      </c>
      <c r="B348" s="32" t="s">
        <v>734</v>
      </c>
      <c r="C348" s="31">
        <v>165700.0</v>
      </c>
      <c r="D348" s="6" t="str">
        <f>IFERROR(__xludf.DUMMYFUNCTION("Split(B348,""/"")"),"January")</f>
        <v>January</v>
      </c>
      <c r="E348" s="6" t="str">
        <f>IFERROR(__xludf.DUMMYFUNCTION("""COMPUTED_VALUE"""),"Gurgaon")</f>
        <v>Gurgaon</v>
      </c>
      <c r="F348" s="6" t="str">
        <f>IFERROR(__xludf.DUMMYFUNCTION("""COMPUTED_VALUE"""),"South")</f>
        <v>South</v>
      </c>
      <c r="G348" s="6" t="str">
        <f>IFERROR(__xludf.DUMMYFUNCTION("""COMPUTED_VALUE"""),"Assembly")</f>
        <v>Assembly</v>
      </c>
      <c r="H348" s="6" t="str">
        <f>IFERROR(__xludf.DUMMYFUNCTION("""COMPUTED_VALUE"""),"Rent")</f>
        <v>Rent</v>
      </c>
      <c r="I348" s="6" t="str">
        <f t="shared" si="2"/>
        <v>January</v>
      </c>
      <c r="J348" s="6" t="str">
        <f t="shared" si="3"/>
        <v>Gurgaon</v>
      </c>
      <c r="K348" s="6" t="str">
        <f t="shared" si="4"/>
        <v>Gurgaon</v>
      </c>
      <c r="L348" s="6" t="str">
        <f t="shared" si="5"/>
        <v>Gurgaon</v>
      </c>
      <c r="M348" s="6" t="str">
        <f t="shared" si="6"/>
        <v>Gurgaon</v>
      </c>
      <c r="N348" s="6" t="str">
        <f t="shared" si="7"/>
        <v>South</v>
      </c>
      <c r="O348" s="6" t="str">
        <f t="shared" si="8"/>
        <v>South</v>
      </c>
      <c r="P348" s="6" t="str">
        <f t="shared" si="9"/>
        <v>South</v>
      </c>
      <c r="Q348" s="6" t="str">
        <f t="shared" si="10"/>
        <v>South</v>
      </c>
      <c r="R348" s="6" t="str">
        <f>vlookup(M348,'City Head_Details'!$A$2:$B$5,2,0)</f>
        <v>Tarun</v>
      </c>
      <c r="S348" s="6" t="str">
        <f t="shared" ref="S348:T348" si="356">Proper(trim(G348))</f>
        <v>Assembly</v>
      </c>
      <c r="T348" s="6" t="str">
        <f t="shared" si="356"/>
        <v>Rent</v>
      </c>
    </row>
    <row r="349">
      <c r="A349" s="23" t="s">
        <v>735</v>
      </c>
      <c r="B349" s="32" t="s">
        <v>736</v>
      </c>
      <c r="C349" s="31">
        <v>164900.0</v>
      </c>
      <c r="D349" s="6" t="str">
        <f>IFERROR(__xludf.DUMMYFUNCTION("Split(B349,""/"")"),"March")</f>
        <v>March</v>
      </c>
      <c r="E349" s="6" t="str">
        <f>IFERROR(__xludf.DUMMYFUNCTION("""COMPUTED_VALUE"""),"Bhubaneswar")</f>
        <v>Bhubaneswar</v>
      </c>
      <c r="F349" s="6" t="str">
        <f>IFERROR(__xludf.DUMMYFUNCTION("""COMPUTED_VALUE"""),"East")</f>
        <v>East</v>
      </c>
      <c r="G349" s="6" t="str">
        <f>IFERROR(__xludf.DUMMYFUNCTION("""COMPUTED_VALUE"""),"Materials")</f>
        <v>Materials</v>
      </c>
      <c r="H349" s="6" t="str">
        <f>IFERROR(__xludf.DUMMYFUNCTION("""COMPUTED_VALUE"""),"Material Cost")</f>
        <v>Material Cost</v>
      </c>
      <c r="I349" s="6" t="str">
        <f t="shared" si="2"/>
        <v>March</v>
      </c>
      <c r="J349" s="6" t="str">
        <f t="shared" si="3"/>
        <v>Bhubaneswar</v>
      </c>
      <c r="K349" s="6" t="str">
        <f t="shared" si="4"/>
        <v>Bhubaneswar</v>
      </c>
      <c r="L349" s="6" t="str">
        <f t="shared" si="5"/>
        <v>Bhubaneswar</v>
      </c>
      <c r="M349" s="6" t="str">
        <f t="shared" si="6"/>
        <v>Bhubaneswar</v>
      </c>
      <c r="N349" s="6" t="str">
        <f t="shared" si="7"/>
        <v>East</v>
      </c>
      <c r="O349" s="6" t="str">
        <f t="shared" si="8"/>
        <v>East</v>
      </c>
      <c r="P349" s="6" t="str">
        <f t="shared" si="9"/>
        <v>East</v>
      </c>
      <c r="Q349" s="6" t="str">
        <f t="shared" si="10"/>
        <v>East</v>
      </c>
      <c r="R349" s="6" t="str">
        <f>vlookup(M349,'City Head_Details'!$A$2:$B$5,2,0)</f>
        <v>Karuna</v>
      </c>
      <c r="S349" s="6" t="str">
        <f t="shared" ref="S349:T349" si="357">Proper(trim(G349))</f>
        <v>Materials</v>
      </c>
      <c r="T349" s="6" t="str">
        <f t="shared" si="357"/>
        <v>Material Cost</v>
      </c>
    </row>
    <row r="350">
      <c r="A350" s="23" t="s">
        <v>737</v>
      </c>
      <c r="B350" s="32" t="s">
        <v>738</v>
      </c>
      <c r="C350" s="31">
        <v>113100.0</v>
      </c>
      <c r="D350" s="6" t="str">
        <f>IFERROR(__xludf.DUMMYFUNCTION("Split(B350,""/"")"),"February")</f>
        <v>February</v>
      </c>
      <c r="E350" s="6" t="str">
        <f>IFERROR(__xludf.DUMMYFUNCTION("""COMPUTED_VALUE"""),"Ahmedabad")</f>
        <v>Ahmedabad</v>
      </c>
      <c r="F350" s="6" t="str">
        <f>IFERROR(__xludf.DUMMYFUNCTION("""COMPUTED_VALUE"""),"South")</f>
        <v>South</v>
      </c>
      <c r="G350" s="6" t="str">
        <f>IFERROR(__xludf.DUMMYFUNCTION("""COMPUTED_VALUE"""),"Maitenance")</f>
        <v>Maitenance</v>
      </c>
      <c r="H350" s="6" t="str">
        <f>IFERROR(__xludf.DUMMYFUNCTION("""COMPUTED_VALUE"""),"Rent")</f>
        <v>Rent</v>
      </c>
      <c r="I350" s="6" t="str">
        <f t="shared" si="2"/>
        <v>February</v>
      </c>
      <c r="J350" s="6" t="str">
        <f t="shared" si="3"/>
        <v>Ahmedabad</v>
      </c>
      <c r="K350" s="6" t="str">
        <f t="shared" si="4"/>
        <v>Ahmedabad</v>
      </c>
      <c r="L350" s="6" t="str">
        <f t="shared" si="5"/>
        <v>Ahmedabad</v>
      </c>
      <c r="M350" s="6" t="str">
        <f t="shared" si="6"/>
        <v>Ahmedabad</v>
      </c>
      <c r="N350" s="6" t="str">
        <f t="shared" si="7"/>
        <v>South</v>
      </c>
      <c r="O350" s="6" t="str">
        <f t="shared" si="8"/>
        <v>South</v>
      </c>
      <c r="P350" s="6" t="str">
        <f t="shared" si="9"/>
        <v>South</v>
      </c>
      <c r="Q350" s="6" t="str">
        <f t="shared" si="10"/>
        <v>South</v>
      </c>
      <c r="R350" s="6" t="str">
        <f>vlookup(M350,'City Head_Details'!$A$2:$B$5,2,0)</f>
        <v>Varun</v>
      </c>
      <c r="S350" s="6" t="str">
        <f t="shared" ref="S350:T350" si="358">Proper(trim(G350))</f>
        <v>Maitenance</v>
      </c>
      <c r="T350" s="6" t="str">
        <f t="shared" si="358"/>
        <v>Rent</v>
      </c>
    </row>
    <row r="351">
      <c r="A351" s="23" t="s">
        <v>739</v>
      </c>
      <c r="B351" s="32" t="s">
        <v>740</v>
      </c>
      <c r="C351" s="31">
        <v>187100.0</v>
      </c>
      <c r="D351" s="6" t="str">
        <f>IFERROR(__xludf.DUMMYFUNCTION("Split(B351,""/"")"),"March")</f>
        <v>March</v>
      </c>
      <c r="E351" s="6" t="str">
        <f>IFERROR(__xludf.DUMMYFUNCTION("""COMPUTED_VALUE"""),"Bhubaneswar")</f>
        <v>Bhubaneswar</v>
      </c>
      <c r="F351" s="6" t="str">
        <f>IFERROR(__xludf.DUMMYFUNCTION("""COMPUTED_VALUE"""),"South")</f>
        <v>South</v>
      </c>
      <c r="G351" s="6" t="str">
        <f>IFERROR(__xludf.DUMMYFUNCTION("""COMPUTED_VALUE"""),"Assembly")</f>
        <v>Assembly</v>
      </c>
      <c r="H351" s="6" t="str">
        <f>IFERROR(__xludf.DUMMYFUNCTION("""COMPUTED_VALUE"""),"Material Cost")</f>
        <v>Material Cost</v>
      </c>
      <c r="I351" s="6" t="str">
        <f t="shared" si="2"/>
        <v>March</v>
      </c>
      <c r="J351" s="6" t="str">
        <f t="shared" si="3"/>
        <v>Bhubaneswar</v>
      </c>
      <c r="K351" s="6" t="str">
        <f t="shared" si="4"/>
        <v>Bhubaneswar</v>
      </c>
      <c r="L351" s="6" t="str">
        <f t="shared" si="5"/>
        <v>Bhubaneswar</v>
      </c>
      <c r="M351" s="6" t="str">
        <f t="shared" si="6"/>
        <v>Bhubaneswar</v>
      </c>
      <c r="N351" s="6" t="str">
        <f t="shared" si="7"/>
        <v>South</v>
      </c>
      <c r="O351" s="6" t="str">
        <f t="shared" si="8"/>
        <v>South</v>
      </c>
      <c r="P351" s="6" t="str">
        <f t="shared" si="9"/>
        <v>South</v>
      </c>
      <c r="Q351" s="6" t="str">
        <f t="shared" si="10"/>
        <v>South</v>
      </c>
      <c r="R351" s="6" t="str">
        <f>vlookup(M351,'City Head_Details'!$A$2:$B$5,2,0)</f>
        <v>Karuna</v>
      </c>
      <c r="S351" s="6" t="str">
        <f t="shared" ref="S351:T351" si="359">Proper(trim(G351))</f>
        <v>Assembly</v>
      </c>
      <c r="T351" s="6" t="str">
        <f t="shared" si="359"/>
        <v>Material Cost</v>
      </c>
    </row>
    <row r="352">
      <c r="A352" s="23" t="s">
        <v>741</v>
      </c>
      <c r="B352" s="32" t="s">
        <v>742</v>
      </c>
      <c r="C352" s="31">
        <v>126700.0</v>
      </c>
      <c r="D352" s="6" t="str">
        <f>IFERROR(__xludf.DUMMYFUNCTION("Split(B352,""/"")"),"February")</f>
        <v>February</v>
      </c>
      <c r="E352" s="6" t="str">
        <f>IFERROR(__xludf.DUMMYFUNCTION("""COMPUTED_VALUE"""),"Bhubaneswar")</f>
        <v>Bhubaneswar</v>
      </c>
      <c r="F352" s="6" t="str">
        <f>IFERROR(__xludf.DUMMYFUNCTION("""COMPUTED_VALUE"""),"North")</f>
        <v>North</v>
      </c>
      <c r="G352" s="6" t="str">
        <f>IFERROR(__xludf.DUMMYFUNCTION("""COMPUTED_VALUE"""),"Assembly")</f>
        <v>Assembly</v>
      </c>
      <c r="H352" s="6" t="str">
        <f>IFERROR(__xludf.DUMMYFUNCTION("""COMPUTED_VALUE"""),"Insurance")</f>
        <v>Insurance</v>
      </c>
      <c r="I352" s="6" t="str">
        <f t="shared" si="2"/>
        <v>February</v>
      </c>
      <c r="J352" s="6" t="str">
        <f t="shared" si="3"/>
        <v>Bhubaneswar</v>
      </c>
      <c r="K352" s="6" t="str">
        <f t="shared" si="4"/>
        <v>Bhubaneswar</v>
      </c>
      <c r="L352" s="6" t="str">
        <f t="shared" si="5"/>
        <v>Bhubaneswar</v>
      </c>
      <c r="M352" s="6" t="str">
        <f t="shared" si="6"/>
        <v>Bhubaneswar</v>
      </c>
      <c r="N352" s="6" t="str">
        <f t="shared" si="7"/>
        <v>North</v>
      </c>
      <c r="O352" s="6" t="str">
        <f t="shared" si="8"/>
        <v>North</v>
      </c>
      <c r="P352" s="6" t="str">
        <f t="shared" si="9"/>
        <v>North</v>
      </c>
      <c r="Q352" s="6" t="str">
        <f t="shared" si="10"/>
        <v>North</v>
      </c>
      <c r="R352" s="6" t="str">
        <f>vlookup(M352,'City Head_Details'!$A$2:$B$5,2,0)</f>
        <v>Karuna</v>
      </c>
      <c r="S352" s="6" t="str">
        <f t="shared" ref="S352:T352" si="360">Proper(trim(G352))</f>
        <v>Assembly</v>
      </c>
      <c r="T352" s="6" t="str">
        <f t="shared" si="360"/>
        <v>Insurance</v>
      </c>
    </row>
    <row r="353">
      <c r="A353" s="23" t="s">
        <v>743</v>
      </c>
      <c r="B353" s="32" t="s">
        <v>744</v>
      </c>
      <c r="C353" s="31">
        <v>143200.0</v>
      </c>
      <c r="D353" s="6" t="str">
        <f>IFERROR(__xludf.DUMMYFUNCTION("Split(B353,""/"")"),"January")</f>
        <v>January</v>
      </c>
      <c r="E353" s="6" t="str">
        <f>IFERROR(__xludf.DUMMYFUNCTION("""COMPUTED_VALUE"""),"Ahmedabad")</f>
        <v>Ahmedabad</v>
      </c>
      <c r="F353" s="6" t="str">
        <f>IFERROR(__xludf.DUMMYFUNCTION("""COMPUTED_VALUE"""),"North")</f>
        <v>North</v>
      </c>
      <c r="G353" s="6" t="str">
        <f>IFERROR(__xludf.DUMMYFUNCTION("""COMPUTED_VALUE"""),"Materials")</f>
        <v>Materials</v>
      </c>
      <c r="H353" s="6" t="str">
        <f>IFERROR(__xludf.DUMMYFUNCTION("""COMPUTED_VALUE"""),"Material Cost")</f>
        <v>Material Cost</v>
      </c>
      <c r="I353" s="6" t="str">
        <f t="shared" si="2"/>
        <v>January</v>
      </c>
      <c r="J353" s="6" t="str">
        <f t="shared" si="3"/>
        <v>Ahmedabad</v>
      </c>
      <c r="K353" s="6" t="str">
        <f t="shared" si="4"/>
        <v>Ahmedabad</v>
      </c>
      <c r="L353" s="6" t="str">
        <f t="shared" si="5"/>
        <v>Ahmedabad</v>
      </c>
      <c r="M353" s="6" t="str">
        <f t="shared" si="6"/>
        <v>Ahmedabad</v>
      </c>
      <c r="N353" s="6" t="str">
        <f t="shared" si="7"/>
        <v>North</v>
      </c>
      <c r="O353" s="6" t="str">
        <f t="shared" si="8"/>
        <v>North</v>
      </c>
      <c r="P353" s="6" t="str">
        <f t="shared" si="9"/>
        <v>North</v>
      </c>
      <c r="Q353" s="6" t="str">
        <f t="shared" si="10"/>
        <v>North</v>
      </c>
      <c r="R353" s="6" t="str">
        <f>vlookup(M353,'City Head_Details'!$A$2:$B$5,2,0)</f>
        <v>Varun</v>
      </c>
      <c r="S353" s="6" t="str">
        <f t="shared" ref="S353:T353" si="361">Proper(trim(G353))</f>
        <v>Materials</v>
      </c>
      <c r="T353" s="6" t="str">
        <f t="shared" si="361"/>
        <v>Material Cost</v>
      </c>
    </row>
    <row r="354">
      <c r="A354" s="23" t="s">
        <v>745</v>
      </c>
      <c r="B354" s="32" t="s">
        <v>746</v>
      </c>
      <c r="C354" s="31">
        <v>111200.0</v>
      </c>
      <c r="D354" s="6" t="str">
        <f>IFERROR(__xludf.DUMMYFUNCTION("Split(B354,""/"")"),"February")</f>
        <v>February</v>
      </c>
      <c r="E354" s="6" t="str">
        <f>IFERROR(__xludf.DUMMYFUNCTION("""COMPUTED_VALUE"""),"Gurgaon")</f>
        <v>Gurgaon</v>
      </c>
      <c r="F354" s="6" t="str">
        <f>IFERROR(__xludf.DUMMYFUNCTION("""COMPUTED_VALUE"""),"South")</f>
        <v>South</v>
      </c>
      <c r="G354" s="6" t="str">
        <f>IFERROR(__xludf.DUMMYFUNCTION("""COMPUTED_VALUE"""),"Maitenance")</f>
        <v>Maitenance</v>
      </c>
      <c r="H354" s="6" t="str">
        <f>IFERROR(__xludf.DUMMYFUNCTION("""COMPUTED_VALUE"""),"Rent")</f>
        <v>Rent</v>
      </c>
      <c r="I354" s="6" t="str">
        <f t="shared" si="2"/>
        <v>February</v>
      </c>
      <c r="J354" s="6" t="str">
        <f t="shared" si="3"/>
        <v>Gurgaon</v>
      </c>
      <c r="K354" s="6" t="str">
        <f t="shared" si="4"/>
        <v>Gurgaon</v>
      </c>
      <c r="L354" s="6" t="str">
        <f t="shared" si="5"/>
        <v>Gurgaon</v>
      </c>
      <c r="M354" s="6" t="str">
        <f t="shared" si="6"/>
        <v>Gurgaon</v>
      </c>
      <c r="N354" s="6" t="str">
        <f t="shared" si="7"/>
        <v>South</v>
      </c>
      <c r="O354" s="6" t="str">
        <f t="shared" si="8"/>
        <v>South</v>
      </c>
      <c r="P354" s="6" t="str">
        <f t="shared" si="9"/>
        <v>South</v>
      </c>
      <c r="Q354" s="6" t="str">
        <f t="shared" si="10"/>
        <v>South</v>
      </c>
      <c r="R354" s="6" t="str">
        <f>vlookup(M354,'City Head_Details'!$A$2:$B$5,2,0)</f>
        <v>Tarun</v>
      </c>
      <c r="S354" s="6" t="str">
        <f t="shared" ref="S354:T354" si="362">Proper(trim(G354))</f>
        <v>Maitenance</v>
      </c>
      <c r="T354" s="6" t="str">
        <f t="shared" si="362"/>
        <v>Rent</v>
      </c>
    </row>
    <row r="355">
      <c r="A355" s="23" t="s">
        <v>747</v>
      </c>
      <c r="B355" s="32" t="s">
        <v>748</v>
      </c>
      <c r="C355" s="31">
        <v>147000.0</v>
      </c>
      <c r="D355" s="6" t="str">
        <f>IFERROR(__xludf.DUMMYFUNCTION("Split(B355,""/"")"),"February")</f>
        <v>February</v>
      </c>
      <c r="E355" s="6" t="str">
        <f>IFERROR(__xludf.DUMMYFUNCTION("""COMPUTED_VALUE"""),"Gurgaon")</f>
        <v>Gurgaon</v>
      </c>
      <c r="F355" s="6" t="str">
        <f>IFERROR(__xludf.DUMMYFUNCTION("""COMPUTED_VALUE"""),"North")</f>
        <v>North</v>
      </c>
      <c r="G355" s="6" t="str">
        <f>IFERROR(__xludf.DUMMYFUNCTION("""COMPUTED_VALUE"""),"Assembly")</f>
        <v>Assembly</v>
      </c>
      <c r="H355" s="6" t="str">
        <f>IFERROR(__xludf.DUMMYFUNCTION("""COMPUTED_VALUE"""),"Rent")</f>
        <v>Rent</v>
      </c>
      <c r="I355" s="6" t="str">
        <f t="shared" si="2"/>
        <v>February</v>
      </c>
      <c r="J355" s="6" t="str">
        <f t="shared" si="3"/>
        <v>Gurgaon</v>
      </c>
      <c r="K355" s="6" t="str">
        <f t="shared" si="4"/>
        <v>Gurgaon</v>
      </c>
      <c r="L355" s="6" t="str">
        <f t="shared" si="5"/>
        <v>Gurgaon</v>
      </c>
      <c r="M355" s="6" t="str">
        <f t="shared" si="6"/>
        <v>Gurgaon</v>
      </c>
      <c r="N355" s="6" t="str">
        <f t="shared" si="7"/>
        <v>North</v>
      </c>
      <c r="O355" s="6" t="str">
        <f t="shared" si="8"/>
        <v>North</v>
      </c>
      <c r="P355" s="6" t="str">
        <f t="shared" si="9"/>
        <v>North</v>
      </c>
      <c r="Q355" s="6" t="str">
        <f t="shared" si="10"/>
        <v>North</v>
      </c>
      <c r="R355" s="6" t="str">
        <f>vlookup(M355,'City Head_Details'!$A$2:$B$5,2,0)</f>
        <v>Tarun</v>
      </c>
      <c r="S355" s="6" t="str">
        <f t="shared" ref="S355:T355" si="363">Proper(trim(G355))</f>
        <v>Assembly</v>
      </c>
      <c r="T355" s="6" t="str">
        <f t="shared" si="363"/>
        <v>Rent</v>
      </c>
    </row>
    <row r="356">
      <c r="A356" s="23" t="s">
        <v>749</v>
      </c>
      <c r="B356" s="32" t="s">
        <v>750</v>
      </c>
      <c r="C356" s="31">
        <v>93300.0</v>
      </c>
      <c r="D356" s="6" t="str">
        <f>IFERROR(__xludf.DUMMYFUNCTION("Split(B356,""/"")"),"January")</f>
        <v>January</v>
      </c>
      <c r="E356" s="6" t="str">
        <f>IFERROR(__xludf.DUMMYFUNCTION("""COMPUTED_VALUE"""),"Ahmedabad")</f>
        <v>Ahmedabad</v>
      </c>
      <c r="F356" s="6" t="str">
        <f>IFERROR(__xludf.DUMMYFUNCTION("""COMPUTED_VALUE"""),"West")</f>
        <v>West</v>
      </c>
      <c r="G356" s="6" t="str">
        <f>IFERROR(__xludf.DUMMYFUNCTION("""COMPUTED_VALUE"""),"Maitenance")</f>
        <v>Maitenance</v>
      </c>
      <c r="H356" s="6" t="str">
        <f>IFERROR(__xludf.DUMMYFUNCTION("""COMPUTED_VALUE"""),"Overhead costs")</f>
        <v>Overhead costs</v>
      </c>
      <c r="I356" s="6" t="str">
        <f t="shared" si="2"/>
        <v>January</v>
      </c>
      <c r="J356" s="6" t="str">
        <f t="shared" si="3"/>
        <v>Ahmedabad</v>
      </c>
      <c r="K356" s="6" t="str">
        <f t="shared" si="4"/>
        <v>Ahmedabad</v>
      </c>
      <c r="L356" s="6" t="str">
        <f t="shared" si="5"/>
        <v>Ahmedabad</v>
      </c>
      <c r="M356" s="6" t="str">
        <f t="shared" si="6"/>
        <v>Ahmedabad</v>
      </c>
      <c r="N356" s="6" t="str">
        <f t="shared" si="7"/>
        <v>West</v>
      </c>
      <c r="O356" s="6" t="str">
        <f t="shared" si="8"/>
        <v>West</v>
      </c>
      <c r="P356" s="6" t="str">
        <f t="shared" si="9"/>
        <v>West</v>
      </c>
      <c r="Q356" s="6" t="str">
        <f t="shared" si="10"/>
        <v>West</v>
      </c>
      <c r="R356" s="6" t="str">
        <f>vlookup(M356,'City Head_Details'!$A$2:$B$5,2,0)</f>
        <v>Varun</v>
      </c>
      <c r="S356" s="6" t="str">
        <f t="shared" ref="S356:T356" si="364">Proper(trim(G356))</f>
        <v>Maitenance</v>
      </c>
      <c r="T356" s="6" t="str">
        <f t="shared" si="364"/>
        <v>Overhead Costs</v>
      </c>
    </row>
    <row r="357">
      <c r="A357" s="23" t="s">
        <v>751</v>
      </c>
      <c r="B357" s="32" t="s">
        <v>752</v>
      </c>
      <c r="C357" s="31">
        <v>120800.0</v>
      </c>
      <c r="D357" s="6" t="str">
        <f>IFERROR(__xludf.DUMMYFUNCTION("Split(B357,""/"")"),"January")</f>
        <v>January</v>
      </c>
      <c r="E357" s="6" t="str">
        <f>IFERROR(__xludf.DUMMYFUNCTION("""COMPUTED_VALUE"""),"Ahmedabad-")</f>
        <v>Ahmedabad-</v>
      </c>
      <c r="F357" s="6" t="str">
        <f>IFERROR(__xludf.DUMMYFUNCTION("""COMPUTED_VALUE"""),"North")</f>
        <v>North</v>
      </c>
      <c r="G357" s="6" t="str">
        <f>IFERROR(__xludf.DUMMYFUNCTION("""COMPUTED_VALUE"""),"Maitenance")</f>
        <v>Maitenance</v>
      </c>
      <c r="H357" s="6" t="str">
        <f>IFERROR(__xludf.DUMMYFUNCTION("""COMPUTED_VALUE"""),"Labour Cost")</f>
        <v>Labour Cost</v>
      </c>
      <c r="I357" s="6" t="str">
        <f t="shared" si="2"/>
        <v>January</v>
      </c>
      <c r="J357" s="6" t="str">
        <f t="shared" si="3"/>
        <v>Ahmedabad-</v>
      </c>
      <c r="K357" s="6" t="str">
        <f t="shared" si="4"/>
        <v>Ahmedabad-</v>
      </c>
      <c r="L357" s="6" t="str">
        <f t="shared" si="5"/>
        <v>Ahmedabad</v>
      </c>
      <c r="M357" s="6" t="str">
        <f t="shared" si="6"/>
        <v>Ahmedabad</v>
      </c>
      <c r="N357" s="6" t="str">
        <f t="shared" si="7"/>
        <v>North</v>
      </c>
      <c r="O357" s="6" t="str">
        <f t="shared" si="8"/>
        <v>North</v>
      </c>
      <c r="P357" s="6" t="str">
        <f t="shared" si="9"/>
        <v>North</v>
      </c>
      <c r="Q357" s="6" t="str">
        <f t="shared" si="10"/>
        <v>North</v>
      </c>
      <c r="R357" s="6" t="str">
        <f>vlookup(M357,'City Head_Details'!$A$2:$B$5,2,0)</f>
        <v>Varun</v>
      </c>
      <c r="S357" s="6" t="str">
        <f t="shared" ref="S357:T357" si="365">Proper(trim(G357))</f>
        <v>Maitenance</v>
      </c>
      <c r="T357" s="6" t="str">
        <f t="shared" si="365"/>
        <v>Labour Cost</v>
      </c>
    </row>
    <row r="358">
      <c r="A358" s="23" t="s">
        <v>753</v>
      </c>
      <c r="B358" s="32" t="s">
        <v>754</v>
      </c>
      <c r="C358" s="31">
        <v>165400.0</v>
      </c>
      <c r="D358" s="6" t="str">
        <f>IFERROR(__xludf.DUMMYFUNCTION("Split(B358,""/"")"),"January")</f>
        <v>January</v>
      </c>
      <c r="E358" s="6" t="str">
        <f>IFERROR(__xludf.DUMMYFUNCTION("""COMPUTED_VALUE"""),"Bangalore-")</f>
        <v>Bangalore-</v>
      </c>
      <c r="F358" s="6" t="str">
        <f>IFERROR(__xludf.DUMMYFUNCTION("""COMPUTED_VALUE"""),"North")</f>
        <v>North</v>
      </c>
      <c r="G358" s="6" t="str">
        <f>IFERROR(__xludf.DUMMYFUNCTION("""COMPUTED_VALUE"""),"Materials")</f>
        <v>Materials</v>
      </c>
      <c r="H358" s="6" t="str">
        <f>IFERROR(__xludf.DUMMYFUNCTION("""COMPUTED_VALUE"""),"Labour Cost")</f>
        <v>Labour Cost</v>
      </c>
      <c r="I358" s="6" t="str">
        <f t="shared" si="2"/>
        <v>January</v>
      </c>
      <c r="J358" s="6" t="str">
        <f t="shared" si="3"/>
        <v>Bangalore-</v>
      </c>
      <c r="K358" s="6" t="str">
        <f t="shared" si="4"/>
        <v>Bangalore-</v>
      </c>
      <c r="L358" s="6" t="str">
        <f t="shared" si="5"/>
        <v>Bangalore</v>
      </c>
      <c r="M358" s="6" t="str">
        <f t="shared" si="6"/>
        <v>Bangalore</v>
      </c>
      <c r="N358" s="6" t="str">
        <f t="shared" si="7"/>
        <v>North</v>
      </c>
      <c r="O358" s="6" t="str">
        <f t="shared" si="8"/>
        <v>North</v>
      </c>
      <c r="P358" s="6" t="str">
        <f t="shared" si="9"/>
        <v>North</v>
      </c>
      <c r="Q358" s="6" t="str">
        <f t="shared" si="10"/>
        <v>North</v>
      </c>
      <c r="R358" s="6" t="str">
        <f>vlookup(M358,'City Head_Details'!$A$2:$B$5,2,0)</f>
        <v>Arun</v>
      </c>
      <c r="S358" s="6" t="str">
        <f t="shared" ref="S358:T358" si="366">Proper(trim(G358))</f>
        <v>Materials</v>
      </c>
      <c r="T358" s="6" t="str">
        <f t="shared" si="366"/>
        <v>Labour Cost</v>
      </c>
    </row>
    <row r="359">
      <c r="A359" s="23" t="s">
        <v>755</v>
      </c>
      <c r="B359" s="32" t="s">
        <v>756</v>
      </c>
      <c r="C359" s="31">
        <v>194900.0</v>
      </c>
      <c r="D359" s="6" t="str">
        <f>IFERROR(__xludf.DUMMYFUNCTION("Split(B359,""/"")"),"March")</f>
        <v>March</v>
      </c>
      <c r="E359" s="6" t="str">
        <f>IFERROR(__xludf.DUMMYFUNCTION("""COMPUTED_VALUE"""),"Bhubaneswar-")</f>
        <v>Bhubaneswar-</v>
      </c>
      <c r="F359" s="6" t="str">
        <f>IFERROR(__xludf.DUMMYFUNCTION("""COMPUTED_VALUE"""),"North")</f>
        <v>North</v>
      </c>
      <c r="G359" s="6" t="str">
        <f>IFERROR(__xludf.DUMMYFUNCTION("""COMPUTED_VALUE"""),"Maitenance")</f>
        <v>Maitenance</v>
      </c>
      <c r="H359" s="6" t="str">
        <f>IFERROR(__xludf.DUMMYFUNCTION("""COMPUTED_VALUE"""),"Insurance")</f>
        <v>Insurance</v>
      </c>
      <c r="I359" s="6" t="str">
        <f t="shared" si="2"/>
        <v>March</v>
      </c>
      <c r="J359" s="6" t="str">
        <f t="shared" si="3"/>
        <v>Bhubaneswar-</v>
      </c>
      <c r="K359" s="6" t="str">
        <f t="shared" si="4"/>
        <v>Bhubaneswar-</v>
      </c>
      <c r="L359" s="6" t="str">
        <f t="shared" si="5"/>
        <v>Bhubaneswar</v>
      </c>
      <c r="M359" s="6" t="str">
        <f t="shared" si="6"/>
        <v>Bhubaneswar</v>
      </c>
      <c r="N359" s="6" t="str">
        <f t="shared" si="7"/>
        <v>North</v>
      </c>
      <c r="O359" s="6" t="str">
        <f t="shared" si="8"/>
        <v>North</v>
      </c>
      <c r="P359" s="6" t="str">
        <f t="shared" si="9"/>
        <v>North</v>
      </c>
      <c r="Q359" s="6" t="str">
        <f t="shared" si="10"/>
        <v>North</v>
      </c>
      <c r="R359" s="6" t="str">
        <f>vlookup(M359,'City Head_Details'!$A$2:$B$5,2,0)</f>
        <v>Karuna</v>
      </c>
      <c r="S359" s="6" t="str">
        <f t="shared" ref="S359:T359" si="367">Proper(trim(G359))</f>
        <v>Maitenance</v>
      </c>
      <c r="T359" s="6" t="str">
        <f t="shared" si="367"/>
        <v>Insurance</v>
      </c>
    </row>
    <row r="360">
      <c r="A360" s="23" t="s">
        <v>757</v>
      </c>
      <c r="B360" s="32" t="s">
        <v>758</v>
      </c>
      <c r="C360" s="31">
        <v>188600.0</v>
      </c>
      <c r="D360" s="6" t="str">
        <f>IFERROR(__xludf.DUMMYFUNCTION("Split(B360,""/"")"),"March")</f>
        <v>March</v>
      </c>
      <c r="E360" s="6" t="str">
        <f>IFERROR(__xludf.DUMMYFUNCTION("""COMPUTED_VALUE"""),"Ahmedabad")</f>
        <v>Ahmedabad</v>
      </c>
      <c r="F360" s="6" t="str">
        <f>IFERROR(__xludf.DUMMYFUNCTION("""COMPUTED_VALUE"""),"East")</f>
        <v>East</v>
      </c>
      <c r="G360" s="6" t="str">
        <f>IFERROR(__xludf.DUMMYFUNCTION("""COMPUTED_VALUE"""),"Materials")</f>
        <v>Materials</v>
      </c>
      <c r="H360" s="6" t="str">
        <f>IFERROR(__xludf.DUMMYFUNCTION("""COMPUTED_VALUE"""),"Labour Cost")</f>
        <v>Labour Cost</v>
      </c>
      <c r="I360" s="6" t="str">
        <f t="shared" si="2"/>
        <v>March</v>
      </c>
      <c r="J360" s="6" t="str">
        <f t="shared" si="3"/>
        <v>Ahmedabad</v>
      </c>
      <c r="K360" s="6" t="str">
        <f t="shared" si="4"/>
        <v>Ahmedabad</v>
      </c>
      <c r="L360" s="6" t="str">
        <f t="shared" si="5"/>
        <v>Ahmedabad</v>
      </c>
      <c r="M360" s="6" t="str">
        <f t="shared" si="6"/>
        <v>Ahmedabad</v>
      </c>
      <c r="N360" s="6" t="str">
        <f t="shared" si="7"/>
        <v>East</v>
      </c>
      <c r="O360" s="6" t="str">
        <f t="shared" si="8"/>
        <v>East</v>
      </c>
      <c r="P360" s="6" t="str">
        <f t="shared" si="9"/>
        <v>East</v>
      </c>
      <c r="Q360" s="6" t="str">
        <f t="shared" si="10"/>
        <v>East</v>
      </c>
      <c r="R360" s="6" t="str">
        <f>vlookup(M360,'City Head_Details'!$A$2:$B$5,2,0)</f>
        <v>Varun</v>
      </c>
      <c r="S360" s="6" t="str">
        <f t="shared" ref="S360:T360" si="368">Proper(trim(G360))</f>
        <v>Materials</v>
      </c>
      <c r="T360" s="6" t="str">
        <f t="shared" si="368"/>
        <v>Labour Cost</v>
      </c>
    </row>
    <row r="361">
      <c r="A361" s="23" t="s">
        <v>759</v>
      </c>
      <c r="B361" s="32" t="s">
        <v>760</v>
      </c>
      <c r="C361" s="31">
        <v>121000.0</v>
      </c>
      <c r="D361" s="6" t="str">
        <f>IFERROR(__xludf.DUMMYFUNCTION("Split(B361,""/"")"),"January")</f>
        <v>January</v>
      </c>
      <c r="E361" s="6" t="str">
        <f>IFERROR(__xludf.DUMMYFUNCTION("""COMPUTED_VALUE"""),"Ahmedabad")</f>
        <v>Ahmedabad</v>
      </c>
      <c r="F361" s="6" t="str">
        <f>IFERROR(__xludf.DUMMYFUNCTION("""COMPUTED_VALUE"""),"North")</f>
        <v>North</v>
      </c>
      <c r="G361" s="6" t="str">
        <f>IFERROR(__xludf.DUMMYFUNCTION("""COMPUTED_VALUE"""),"Maitenance")</f>
        <v>Maitenance</v>
      </c>
      <c r="H361" s="6" t="str">
        <f>IFERROR(__xludf.DUMMYFUNCTION("""COMPUTED_VALUE"""),"Overhead costs")</f>
        <v>Overhead costs</v>
      </c>
      <c r="I361" s="6" t="str">
        <f t="shared" si="2"/>
        <v>January</v>
      </c>
      <c r="J361" s="6" t="str">
        <f t="shared" si="3"/>
        <v>Ahmedabad</v>
      </c>
      <c r="K361" s="6" t="str">
        <f t="shared" si="4"/>
        <v>Ahmedabad</v>
      </c>
      <c r="L361" s="6" t="str">
        <f t="shared" si="5"/>
        <v>Ahmedabad</v>
      </c>
      <c r="M361" s="6" t="str">
        <f t="shared" si="6"/>
        <v>Ahmedabad</v>
      </c>
      <c r="N361" s="6" t="str">
        <f t="shared" si="7"/>
        <v>North</v>
      </c>
      <c r="O361" s="6" t="str">
        <f t="shared" si="8"/>
        <v>North</v>
      </c>
      <c r="P361" s="6" t="str">
        <f t="shared" si="9"/>
        <v>North</v>
      </c>
      <c r="Q361" s="6" t="str">
        <f t="shared" si="10"/>
        <v>North</v>
      </c>
      <c r="R361" s="6" t="str">
        <f>vlookup(M361,'City Head_Details'!$A$2:$B$5,2,0)</f>
        <v>Varun</v>
      </c>
      <c r="S361" s="6" t="str">
        <f t="shared" ref="S361:T361" si="369">Proper(trim(G361))</f>
        <v>Maitenance</v>
      </c>
      <c r="T361" s="6" t="str">
        <f t="shared" si="369"/>
        <v>Overhead Costs</v>
      </c>
    </row>
    <row r="362">
      <c r="A362" s="23" t="s">
        <v>761</v>
      </c>
      <c r="B362" s="32" t="s">
        <v>193</v>
      </c>
      <c r="C362" s="31">
        <v>95900.0</v>
      </c>
      <c r="D362" s="6" t="str">
        <f>IFERROR(__xludf.DUMMYFUNCTION("Split(B362,""/"")"),"January")</f>
        <v>January</v>
      </c>
      <c r="E362" s="6" t="str">
        <f>IFERROR(__xludf.DUMMYFUNCTION("""COMPUTED_VALUE"""),"Bangalore")</f>
        <v>Bangalore</v>
      </c>
      <c r="F362" s="6" t="str">
        <f>IFERROR(__xludf.DUMMYFUNCTION("""COMPUTED_VALUE"""),"West")</f>
        <v>West</v>
      </c>
      <c r="G362" s="6" t="str">
        <f>IFERROR(__xludf.DUMMYFUNCTION("""COMPUTED_VALUE"""),"Materials")</f>
        <v>Materials</v>
      </c>
      <c r="H362" s="6" t="str">
        <f>IFERROR(__xludf.DUMMYFUNCTION("""COMPUTED_VALUE"""),"Overhead costs")</f>
        <v>Overhead costs</v>
      </c>
      <c r="I362" s="6" t="str">
        <f t="shared" si="2"/>
        <v>January</v>
      </c>
      <c r="J362" s="6" t="str">
        <f t="shared" si="3"/>
        <v>Bangalore</v>
      </c>
      <c r="K362" s="6" t="str">
        <f t="shared" si="4"/>
        <v>Bangalore</v>
      </c>
      <c r="L362" s="6" t="str">
        <f t="shared" si="5"/>
        <v>Bangalore</v>
      </c>
      <c r="M362" s="6" t="str">
        <f t="shared" si="6"/>
        <v>Bangalore</v>
      </c>
      <c r="N362" s="6" t="str">
        <f t="shared" si="7"/>
        <v>West</v>
      </c>
      <c r="O362" s="6" t="str">
        <f t="shared" si="8"/>
        <v>West</v>
      </c>
      <c r="P362" s="6" t="str">
        <f t="shared" si="9"/>
        <v>West</v>
      </c>
      <c r="Q362" s="6" t="str">
        <f t="shared" si="10"/>
        <v>West</v>
      </c>
      <c r="R362" s="6" t="str">
        <f>vlookup(M362,'City Head_Details'!$A$2:$B$5,2,0)</f>
        <v>Arun</v>
      </c>
      <c r="S362" s="6" t="str">
        <f t="shared" ref="S362:T362" si="370">Proper(trim(G362))</f>
        <v>Materials</v>
      </c>
      <c r="T362" s="6" t="str">
        <f t="shared" si="370"/>
        <v>Overhead Costs</v>
      </c>
    </row>
    <row r="363">
      <c r="A363" s="23" t="s">
        <v>762</v>
      </c>
      <c r="B363" s="32" t="s">
        <v>763</v>
      </c>
      <c r="C363" s="31">
        <v>135300.0</v>
      </c>
      <c r="D363" s="6" t="str">
        <f>IFERROR(__xludf.DUMMYFUNCTION("Split(B363,""/"")"),"February")</f>
        <v>February</v>
      </c>
      <c r="E363" s="6" t="str">
        <f>IFERROR(__xludf.DUMMYFUNCTION("""COMPUTED_VALUE"""),"Bhubaneswar")</f>
        <v>Bhubaneswar</v>
      </c>
      <c r="F363" s="6" t="str">
        <f>IFERROR(__xludf.DUMMYFUNCTION("""COMPUTED_VALUE"""),"East")</f>
        <v>East</v>
      </c>
      <c r="G363" s="6" t="str">
        <f>IFERROR(__xludf.DUMMYFUNCTION("""COMPUTED_VALUE"""),"Production")</f>
        <v>Production</v>
      </c>
      <c r="H363" s="6" t="str">
        <f>IFERROR(__xludf.DUMMYFUNCTION("""COMPUTED_VALUE"""),"Insurance")</f>
        <v>Insurance</v>
      </c>
      <c r="I363" s="6" t="str">
        <f t="shared" si="2"/>
        <v>February</v>
      </c>
      <c r="J363" s="6" t="str">
        <f t="shared" si="3"/>
        <v>Bhubaneswar</v>
      </c>
      <c r="K363" s="6" t="str">
        <f t="shared" si="4"/>
        <v>Bhubaneswar</v>
      </c>
      <c r="L363" s="6" t="str">
        <f t="shared" si="5"/>
        <v>Bhubaneswar</v>
      </c>
      <c r="M363" s="6" t="str">
        <f t="shared" si="6"/>
        <v>Bhubaneswar</v>
      </c>
      <c r="N363" s="6" t="str">
        <f t="shared" si="7"/>
        <v>East</v>
      </c>
      <c r="O363" s="6" t="str">
        <f t="shared" si="8"/>
        <v>East</v>
      </c>
      <c r="P363" s="6" t="str">
        <f t="shared" si="9"/>
        <v>East</v>
      </c>
      <c r="Q363" s="6" t="str">
        <f t="shared" si="10"/>
        <v>East</v>
      </c>
      <c r="R363" s="6" t="str">
        <f>vlookup(M363,'City Head_Details'!$A$2:$B$5,2,0)</f>
        <v>Karuna</v>
      </c>
      <c r="S363" s="6" t="str">
        <f t="shared" ref="S363:T363" si="371">Proper(trim(G363))</f>
        <v>Production</v>
      </c>
      <c r="T363" s="6" t="str">
        <f t="shared" si="371"/>
        <v>Insurance</v>
      </c>
    </row>
    <row r="364">
      <c r="A364" s="23" t="s">
        <v>764</v>
      </c>
      <c r="B364" s="32" t="s">
        <v>765</v>
      </c>
      <c r="C364" s="31">
        <v>172600.0</v>
      </c>
      <c r="D364" s="6" t="str">
        <f>IFERROR(__xludf.DUMMYFUNCTION("Split(B364,""/"")"),"March")</f>
        <v>March</v>
      </c>
      <c r="E364" s="6" t="str">
        <f>IFERROR(__xludf.DUMMYFUNCTION("""COMPUTED_VALUE"""),"Gurgaon")</f>
        <v>Gurgaon</v>
      </c>
      <c r="F364" s="6" t="str">
        <f>IFERROR(__xludf.DUMMYFUNCTION("""COMPUTED_VALUE"""),"North")</f>
        <v>North</v>
      </c>
      <c r="G364" s="6" t="str">
        <f>IFERROR(__xludf.DUMMYFUNCTION("""COMPUTED_VALUE"""),"Production")</f>
        <v>Production</v>
      </c>
      <c r="H364" s="6" t="str">
        <f>IFERROR(__xludf.DUMMYFUNCTION("""COMPUTED_VALUE"""),"Labour Cost")</f>
        <v>Labour Cost</v>
      </c>
      <c r="I364" s="6" t="str">
        <f t="shared" si="2"/>
        <v>March</v>
      </c>
      <c r="J364" s="6" t="str">
        <f t="shared" si="3"/>
        <v>Gurgaon</v>
      </c>
      <c r="K364" s="6" t="str">
        <f t="shared" si="4"/>
        <v>Gurgaon</v>
      </c>
      <c r="L364" s="6" t="str">
        <f t="shared" si="5"/>
        <v>Gurgaon</v>
      </c>
      <c r="M364" s="6" t="str">
        <f t="shared" si="6"/>
        <v>Gurgaon</v>
      </c>
      <c r="N364" s="6" t="str">
        <f t="shared" si="7"/>
        <v>North</v>
      </c>
      <c r="O364" s="6" t="str">
        <f t="shared" si="8"/>
        <v>North</v>
      </c>
      <c r="P364" s="6" t="str">
        <f t="shared" si="9"/>
        <v>North</v>
      </c>
      <c r="Q364" s="6" t="str">
        <f t="shared" si="10"/>
        <v>North</v>
      </c>
      <c r="R364" s="6" t="str">
        <f>vlookup(M364,'City Head_Details'!$A$2:$B$5,2,0)</f>
        <v>Tarun</v>
      </c>
      <c r="S364" s="6" t="str">
        <f t="shared" ref="S364:T364" si="372">Proper(trim(G364))</f>
        <v>Production</v>
      </c>
      <c r="T364" s="6" t="str">
        <f t="shared" si="372"/>
        <v>Labour Cost</v>
      </c>
    </row>
    <row r="365">
      <c r="A365" s="23" t="s">
        <v>766</v>
      </c>
      <c r="B365" s="32" t="s">
        <v>767</v>
      </c>
      <c r="C365" s="31">
        <v>149100.0</v>
      </c>
      <c r="D365" s="6" t="str">
        <f>IFERROR(__xludf.DUMMYFUNCTION("Split(B365,""/"")"),"January")</f>
        <v>January</v>
      </c>
      <c r="E365" s="6" t="str">
        <f>IFERROR(__xludf.DUMMYFUNCTION("""COMPUTED_VALUE"""),"Bangalore")</f>
        <v>Bangalore</v>
      </c>
      <c r="F365" s="6" t="str">
        <f>IFERROR(__xludf.DUMMYFUNCTION("""COMPUTED_VALUE"""),"North")</f>
        <v>North</v>
      </c>
      <c r="G365" s="6" t="str">
        <f>IFERROR(__xludf.DUMMYFUNCTION("""COMPUTED_VALUE"""),"Maitenance")</f>
        <v>Maitenance</v>
      </c>
      <c r="H365" s="6" t="str">
        <f>IFERROR(__xludf.DUMMYFUNCTION("""COMPUTED_VALUE"""),"Insurance")</f>
        <v>Insurance</v>
      </c>
      <c r="I365" s="6" t="str">
        <f t="shared" si="2"/>
        <v>January</v>
      </c>
      <c r="J365" s="6" t="str">
        <f t="shared" si="3"/>
        <v>Bangalore</v>
      </c>
      <c r="K365" s="6" t="str">
        <f t="shared" si="4"/>
        <v>Bangalore</v>
      </c>
      <c r="L365" s="6" t="str">
        <f t="shared" si="5"/>
        <v>Bangalore</v>
      </c>
      <c r="M365" s="6" t="str">
        <f t="shared" si="6"/>
        <v>Bangalore</v>
      </c>
      <c r="N365" s="6" t="str">
        <f t="shared" si="7"/>
        <v>North</v>
      </c>
      <c r="O365" s="6" t="str">
        <f t="shared" si="8"/>
        <v>North</v>
      </c>
      <c r="P365" s="6" t="str">
        <f t="shared" si="9"/>
        <v>North</v>
      </c>
      <c r="Q365" s="6" t="str">
        <f t="shared" si="10"/>
        <v>North</v>
      </c>
      <c r="R365" s="6" t="str">
        <f>vlookup(M365,'City Head_Details'!$A$2:$B$5,2,0)</f>
        <v>Arun</v>
      </c>
      <c r="S365" s="6" t="str">
        <f t="shared" ref="S365:T365" si="373">Proper(trim(G365))</f>
        <v>Maitenance</v>
      </c>
      <c r="T365" s="6" t="str">
        <f t="shared" si="373"/>
        <v>Insurance</v>
      </c>
    </row>
    <row r="366">
      <c r="A366" s="23" t="s">
        <v>768</v>
      </c>
      <c r="B366" s="32" t="s">
        <v>769</v>
      </c>
      <c r="C366" s="31">
        <v>151900.0</v>
      </c>
      <c r="D366" s="6" t="str">
        <f>IFERROR(__xludf.DUMMYFUNCTION("Split(B366,""/"")"),"March")</f>
        <v>March</v>
      </c>
      <c r="E366" s="6" t="str">
        <f>IFERROR(__xludf.DUMMYFUNCTION("""COMPUTED_VALUE"""),"Bangalore")</f>
        <v>Bangalore</v>
      </c>
      <c r="F366" s="6" t="str">
        <f>IFERROR(__xludf.DUMMYFUNCTION("""COMPUTED_VALUE"""),"West")</f>
        <v>West</v>
      </c>
      <c r="G366" s="6" t="str">
        <f>IFERROR(__xludf.DUMMYFUNCTION("""COMPUTED_VALUE"""),"Materials")</f>
        <v>Materials</v>
      </c>
      <c r="H366" s="6" t="str">
        <f>IFERROR(__xludf.DUMMYFUNCTION("""COMPUTED_VALUE"""),"Rent")</f>
        <v>Rent</v>
      </c>
      <c r="I366" s="6" t="str">
        <f t="shared" si="2"/>
        <v>March</v>
      </c>
      <c r="J366" s="6" t="str">
        <f t="shared" si="3"/>
        <v>Bangalore</v>
      </c>
      <c r="K366" s="6" t="str">
        <f t="shared" si="4"/>
        <v>Bangalore</v>
      </c>
      <c r="L366" s="6" t="str">
        <f t="shared" si="5"/>
        <v>Bangalore</v>
      </c>
      <c r="M366" s="6" t="str">
        <f t="shared" si="6"/>
        <v>Bangalore</v>
      </c>
      <c r="N366" s="6" t="str">
        <f t="shared" si="7"/>
        <v>West</v>
      </c>
      <c r="O366" s="6" t="str">
        <f t="shared" si="8"/>
        <v>West</v>
      </c>
      <c r="P366" s="6" t="str">
        <f t="shared" si="9"/>
        <v>West</v>
      </c>
      <c r="Q366" s="6" t="str">
        <f t="shared" si="10"/>
        <v>West</v>
      </c>
      <c r="R366" s="6" t="str">
        <f>vlookup(M366,'City Head_Details'!$A$2:$B$5,2,0)</f>
        <v>Arun</v>
      </c>
      <c r="S366" s="6" t="str">
        <f t="shared" ref="S366:T366" si="374">Proper(trim(G366))</f>
        <v>Materials</v>
      </c>
      <c r="T366" s="6" t="str">
        <f t="shared" si="374"/>
        <v>Rent</v>
      </c>
    </row>
    <row r="367">
      <c r="A367" s="23" t="s">
        <v>770</v>
      </c>
      <c r="B367" s="32" t="s">
        <v>771</v>
      </c>
      <c r="C367" s="31">
        <v>179400.0</v>
      </c>
      <c r="D367" s="6" t="str">
        <f>IFERROR(__xludf.DUMMYFUNCTION("Split(B367,""/"")"),"February")</f>
        <v>February</v>
      </c>
      <c r="E367" s="6" t="str">
        <f>IFERROR(__xludf.DUMMYFUNCTION("""COMPUTED_VALUE"""),"Ahmedabad")</f>
        <v>Ahmedabad</v>
      </c>
      <c r="F367" s="6" t="str">
        <f>IFERROR(__xludf.DUMMYFUNCTION("""COMPUTED_VALUE"""),"East")</f>
        <v>East</v>
      </c>
      <c r="G367" s="6" t="str">
        <f>IFERROR(__xludf.DUMMYFUNCTION("""COMPUTED_VALUE"""),"Materials")</f>
        <v>Materials</v>
      </c>
      <c r="H367" s="6" t="str">
        <f>IFERROR(__xludf.DUMMYFUNCTION("""COMPUTED_VALUE"""),"Rent")</f>
        <v>Rent</v>
      </c>
      <c r="I367" s="6" t="str">
        <f t="shared" si="2"/>
        <v>February</v>
      </c>
      <c r="J367" s="6" t="str">
        <f t="shared" si="3"/>
        <v>Ahmedabad</v>
      </c>
      <c r="K367" s="6" t="str">
        <f t="shared" si="4"/>
        <v>Ahmedabad</v>
      </c>
      <c r="L367" s="6" t="str">
        <f t="shared" si="5"/>
        <v>Ahmedabad</v>
      </c>
      <c r="M367" s="6" t="str">
        <f t="shared" si="6"/>
        <v>Ahmedabad</v>
      </c>
      <c r="N367" s="6" t="str">
        <f t="shared" si="7"/>
        <v>East</v>
      </c>
      <c r="O367" s="6" t="str">
        <f t="shared" si="8"/>
        <v>East</v>
      </c>
      <c r="P367" s="6" t="str">
        <f t="shared" si="9"/>
        <v>East</v>
      </c>
      <c r="Q367" s="6" t="str">
        <f t="shared" si="10"/>
        <v>East</v>
      </c>
      <c r="R367" s="6" t="str">
        <f>vlookup(M367,'City Head_Details'!$A$2:$B$5,2,0)</f>
        <v>Varun</v>
      </c>
      <c r="S367" s="6" t="str">
        <f t="shared" ref="S367:T367" si="375">Proper(trim(G367))</f>
        <v>Materials</v>
      </c>
      <c r="T367" s="6" t="str">
        <f t="shared" si="375"/>
        <v>Rent</v>
      </c>
    </row>
    <row r="368">
      <c r="A368" s="23" t="s">
        <v>772</v>
      </c>
      <c r="B368" s="32" t="s">
        <v>773</v>
      </c>
      <c r="C368" s="31">
        <v>137100.0</v>
      </c>
      <c r="D368" s="6" t="str">
        <f>IFERROR(__xludf.DUMMYFUNCTION("Split(B368,""/"")"),"March")</f>
        <v>March</v>
      </c>
      <c r="E368" s="6" t="str">
        <f>IFERROR(__xludf.DUMMYFUNCTION("""COMPUTED_VALUE"""),"Ahmedabad")</f>
        <v>Ahmedabad</v>
      </c>
      <c r="F368" s="6" t="str">
        <f>IFERROR(__xludf.DUMMYFUNCTION("""COMPUTED_VALUE"""),"North")</f>
        <v>North</v>
      </c>
      <c r="G368" s="6" t="str">
        <f>IFERROR(__xludf.DUMMYFUNCTION("""COMPUTED_VALUE"""),"Materials")</f>
        <v>Materials</v>
      </c>
      <c r="H368" s="6" t="str">
        <f>IFERROR(__xludf.DUMMYFUNCTION("""COMPUTED_VALUE"""),"Insurance")</f>
        <v>Insurance</v>
      </c>
      <c r="I368" s="6" t="str">
        <f t="shared" si="2"/>
        <v>March</v>
      </c>
      <c r="J368" s="6" t="str">
        <f t="shared" si="3"/>
        <v>Ahmedabad</v>
      </c>
      <c r="K368" s="6" t="str">
        <f t="shared" si="4"/>
        <v>Ahmedabad</v>
      </c>
      <c r="L368" s="6" t="str">
        <f t="shared" si="5"/>
        <v>Ahmedabad</v>
      </c>
      <c r="M368" s="6" t="str">
        <f t="shared" si="6"/>
        <v>Ahmedabad</v>
      </c>
      <c r="N368" s="6" t="str">
        <f t="shared" si="7"/>
        <v>North</v>
      </c>
      <c r="O368" s="6" t="str">
        <f t="shared" si="8"/>
        <v>North</v>
      </c>
      <c r="P368" s="6" t="str">
        <f t="shared" si="9"/>
        <v>North</v>
      </c>
      <c r="Q368" s="6" t="str">
        <f t="shared" si="10"/>
        <v>North</v>
      </c>
      <c r="R368" s="6" t="str">
        <f>vlookup(M368,'City Head_Details'!$A$2:$B$5,2,0)</f>
        <v>Varun</v>
      </c>
      <c r="S368" s="6" t="str">
        <f t="shared" ref="S368:T368" si="376">Proper(trim(G368))</f>
        <v>Materials</v>
      </c>
      <c r="T368" s="6" t="str">
        <f t="shared" si="376"/>
        <v>Insurance</v>
      </c>
    </row>
    <row r="369">
      <c r="A369" s="23" t="s">
        <v>774</v>
      </c>
      <c r="B369" s="32" t="s">
        <v>575</v>
      </c>
      <c r="C369" s="31">
        <v>124300.0</v>
      </c>
      <c r="D369" s="6" t="str">
        <f>IFERROR(__xludf.DUMMYFUNCTION("Split(B369,""/"")"),"January")</f>
        <v>January</v>
      </c>
      <c r="E369" s="6" t="str">
        <f>IFERROR(__xludf.DUMMYFUNCTION("""COMPUTED_VALUE"""),"Bhubaneswar")</f>
        <v>Bhubaneswar</v>
      </c>
      <c r="F369" s="6" t="str">
        <f>IFERROR(__xludf.DUMMYFUNCTION("""COMPUTED_VALUE"""),"South")</f>
        <v>South</v>
      </c>
      <c r="G369" s="6" t="str">
        <f>IFERROR(__xludf.DUMMYFUNCTION("""COMPUTED_VALUE"""),"Production")</f>
        <v>Production</v>
      </c>
      <c r="H369" s="6" t="str">
        <f>IFERROR(__xludf.DUMMYFUNCTION("""COMPUTED_VALUE"""),"Overhead costs")</f>
        <v>Overhead costs</v>
      </c>
      <c r="I369" s="6" t="str">
        <f t="shared" si="2"/>
        <v>January</v>
      </c>
      <c r="J369" s="6" t="str">
        <f t="shared" si="3"/>
        <v>Bhubaneswar</v>
      </c>
      <c r="K369" s="6" t="str">
        <f t="shared" si="4"/>
        <v>Bhubaneswar</v>
      </c>
      <c r="L369" s="6" t="str">
        <f t="shared" si="5"/>
        <v>Bhubaneswar</v>
      </c>
      <c r="M369" s="6" t="str">
        <f t="shared" si="6"/>
        <v>Bhubaneswar</v>
      </c>
      <c r="N369" s="6" t="str">
        <f t="shared" si="7"/>
        <v>South</v>
      </c>
      <c r="O369" s="6" t="str">
        <f t="shared" si="8"/>
        <v>South</v>
      </c>
      <c r="P369" s="6" t="str">
        <f t="shared" si="9"/>
        <v>South</v>
      </c>
      <c r="Q369" s="6" t="str">
        <f t="shared" si="10"/>
        <v>South</v>
      </c>
      <c r="R369" s="6" t="str">
        <f>vlookup(M369,'City Head_Details'!$A$2:$B$5,2,0)</f>
        <v>Karuna</v>
      </c>
      <c r="S369" s="6" t="str">
        <f t="shared" ref="S369:T369" si="377">Proper(trim(G369))</f>
        <v>Production</v>
      </c>
      <c r="T369" s="6" t="str">
        <f t="shared" si="377"/>
        <v>Overhead Costs</v>
      </c>
    </row>
    <row r="370">
      <c r="A370" s="23" t="s">
        <v>775</v>
      </c>
      <c r="B370" s="32" t="s">
        <v>776</v>
      </c>
      <c r="C370" s="31">
        <v>93800.0</v>
      </c>
      <c r="D370" s="6" t="str">
        <f>IFERROR(__xludf.DUMMYFUNCTION("Split(B370,""/"")"),"March")</f>
        <v>March</v>
      </c>
      <c r="E370" s="6" t="str">
        <f>IFERROR(__xludf.DUMMYFUNCTION("""COMPUTED_VALUE"""),"Bhubaneswar")</f>
        <v>Bhubaneswar</v>
      </c>
      <c r="F370" s="6" t="str">
        <f>IFERROR(__xludf.DUMMYFUNCTION("""COMPUTED_VALUE"""),"East")</f>
        <v>East</v>
      </c>
      <c r="G370" s="6" t="str">
        <f>IFERROR(__xludf.DUMMYFUNCTION("""COMPUTED_VALUE"""),"Maitenance")</f>
        <v>Maitenance</v>
      </c>
      <c r="H370" s="6" t="str">
        <f>IFERROR(__xludf.DUMMYFUNCTION("""COMPUTED_VALUE"""),"Overhead costs")</f>
        <v>Overhead costs</v>
      </c>
      <c r="I370" s="6" t="str">
        <f t="shared" si="2"/>
        <v>March</v>
      </c>
      <c r="J370" s="6" t="str">
        <f t="shared" si="3"/>
        <v>Bhubaneswar</v>
      </c>
      <c r="K370" s="6" t="str">
        <f t="shared" si="4"/>
        <v>Bhubaneswar</v>
      </c>
      <c r="L370" s="6" t="str">
        <f t="shared" si="5"/>
        <v>Bhubaneswar</v>
      </c>
      <c r="M370" s="6" t="str">
        <f t="shared" si="6"/>
        <v>Bhubaneswar</v>
      </c>
      <c r="N370" s="6" t="str">
        <f t="shared" si="7"/>
        <v>East</v>
      </c>
      <c r="O370" s="6" t="str">
        <f t="shared" si="8"/>
        <v>East</v>
      </c>
      <c r="P370" s="6" t="str">
        <f t="shared" si="9"/>
        <v>East</v>
      </c>
      <c r="Q370" s="6" t="str">
        <f t="shared" si="10"/>
        <v>East</v>
      </c>
      <c r="R370" s="6" t="str">
        <f>vlookup(M370,'City Head_Details'!$A$2:$B$5,2,0)</f>
        <v>Karuna</v>
      </c>
      <c r="S370" s="6" t="str">
        <f t="shared" ref="S370:T370" si="378">Proper(trim(G370))</f>
        <v>Maitenance</v>
      </c>
      <c r="T370" s="6" t="str">
        <f t="shared" si="378"/>
        <v>Overhead Costs</v>
      </c>
    </row>
    <row r="371">
      <c r="A371" s="23" t="s">
        <v>777</v>
      </c>
      <c r="B371" s="32" t="s">
        <v>778</v>
      </c>
      <c r="C371" s="31">
        <v>127500.0</v>
      </c>
      <c r="D371" s="6" t="str">
        <f>IFERROR(__xludf.DUMMYFUNCTION("Split(B371,""/"")"),"March")</f>
        <v>March</v>
      </c>
      <c r="E371" s="6" t="str">
        <f>IFERROR(__xludf.DUMMYFUNCTION("""COMPUTED_VALUE"""),"Gurgaon&amp;")</f>
        <v>Gurgaon&amp;</v>
      </c>
      <c r="F371" s="6" t="str">
        <f>IFERROR(__xludf.DUMMYFUNCTION("""COMPUTED_VALUE"""),"South")</f>
        <v>South</v>
      </c>
      <c r="G371" s="6" t="str">
        <f>IFERROR(__xludf.DUMMYFUNCTION("""COMPUTED_VALUE"""),"Assembly")</f>
        <v>Assembly</v>
      </c>
      <c r="H371" s="6" t="str">
        <f>IFERROR(__xludf.DUMMYFUNCTION("""COMPUTED_VALUE"""),"Labour Cost")</f>
        <v>Labour Cost</v>
      </c>
      <c r="I371" s="6" t="str">
        <f t="shared" si="2"/>
        <v>March</v>
      </c>
      <c r="J371" s="6" t="str">
        <f t="shared" si="3"/>
        <v>Gurgaon&amp;</v>
      </c>
      <c r="K371" s="6" t="str">
        <f t="shared" si="4"/>
        <v>Gurgaon-</v>
      </c>
      <c r="L371" s="6" t="str">
        <f t="shared" si="5"/>
        <v>Gurgaon</v>
      </c>
      <c r="M371" s="6" t="str">
        <f t="shared" si="6"/>
        <v>Gurgaon</v>
      </c>
      <c r="N371" s="6" t="str">
        <f t="shared" si="7"/>
        <v>South</v>
      </c>
      <c r="O371" s="6" t="str">
        <f t="shared" si="8"/>
        <v>South</v>
      </c>
      <c r="P371" s="6" t="str">
        <f t="shared" si="9"/>
        <v>South</v>
      </c>
      <c r="Q371" s="6" t="str">
        <f t="shared" si="10"/>
        <v>South</v>
      </c>
      <c r="R371" s="6" t="str">
        <f>vlookup(M371,'City Head_Details'!$A$2:$B$5,2,0)</f>
        <v>Tarun</v>
      </c>
      <c r="S371" s="6" t="str">
        <f t="shared" ref="S371:T371" si="379">Proper(trim(G371))</f>
        <v>Assembly</v>
      </c>
      <c r="T371" s="6" t="str">
        <f t="shared" si="379"/>
        <v>Labour Cost</v>
      </c>
    </row>
    <row r="372">
      <c r="A372" s="23" t="s">
        <v>779</v>
      </c>
      <c r="B372" s="32" t="s">
        <v>780</v>
      </c>
      <c r="C372" s="31">
        <v>100300.0</v>
      </c>
      <c r="D372" s="6" t="str">
        <f>IFERROR(__xludf.DUMMYFUNCTION("Split(B372,""/"")"),"January")</f>
        <v>January</v>
      </c>
      <c r="E372" s="6" t="str">
        <f>IFERROR(__xludf.DUMMYFUNCTION("""COMPUTED_VALUE"""),"Gurgaon&amp;")</f>
        <v>Gurgaon&amp;</v>
      </c>
      <c r="F372" s="6" t="str">
        <f>IFERROR(__xludf.DUMMYFUNCTION("""COMPUTED_VALUE"""),"North")</f>
        <v>North</v>
      </c>
      <c r="G372" s="6" t="str">
        <f>IFERROR(__xludf.DUMMYFUNCTION("""COMPUTED_VALUE"""),"Assembly")</f>
        <v>Assembly</v>
      </c>
      <c r="H372" s="6" t="str">
        <f>IFERROR(__xludf.DUMMYFUNCTION("""COMPUTED_VALUE"""),"Material Cost")</f>
        <v>Material Cost</v>
      </c>
      <c r="I372" s="6" t="str">
        <f t="shared" si="2"/>
        <v>January</v>
      </c>
      <c r="J372" s="6" t="str">
        <f t="shared" si="3"/>
        <v>Gurgaon&amp;</v>
      </c>
      <c r="K372" s="6" t="str">
        <f t="shared" si="4"/>
        <v>Gurgaon-</v>
      </c>
      <c r="L372" s="6" t="str">
        <f t="shared" si="5"/>
        <v>Gurgaon</v>
      </c>
      <c r="M372" s="6" t="str">
        <f t="shared" si="6"/>
        <v>Gurgaon</v>
      </c>
      <c r="N372" s="6" t="str">
        <f t="shared" si="7"/>
        <v>North</v>
      </c>
      <c r="O372" s="6" t="str">
        <f t="shared" si="8"/>
        <v>North</v>
      </c>
      <c r="P372" s="6" t="str">
        <f t="shared" si="9"/>
        <v>North</v>
      </c>
      <c r="Q372" s="6" t="str">
        <f t="shared" si="10"/>
        <v>North</v>
      </c>
      <c r="R372" s="6" t="str">
        <f>vlookup(M372,'City Head_Details'!$A$2:$B$5,2,0)</f>
        <v>Tarun</v>
      </c>
      <c r="S372" s="6" t="str">
        <f t="shared" ref="S372:T372" si="380">Proper(trim(G372))</f>
        <v>Assembly</v>
      </c>
      <c r="T372" s="6" t="str">
        <f t="shared" si="380"/>
        <v>Material Cost</v>
      </c>
    </row>
    <row r="373">
      <c r="A373" s="23" t="s">
        <v>781</v>
      </c>
      <c r="B373" s="32" t="s">
        <v>782</v>
      </c>
      <c r="C373" s="31">
        <v>131100.0</v>
      </c>
      <c r="D373" s="6" t="str">
        <f>IFERROR(__xludf.DUMMYFUNCTION("Split(B373,""/"")"),"February")</f>
        <v>February</v>
      </c>
      <c r="E373" s="6" t="str">
        <f>IFERROR(__xludf.DUMMYFUNCTION("""COMPUTED_VALUE"""),"Bhubaneswar")</f>
        <v>Bhubaneswar</v>
      </c>
      <c r="F373" s="6" t="str">
        <f>IFERROR(__xludf.DUMMYFUNCTION("""COMPUTED_VALUE"""),"West")</f>
        <v>West</v>
      </c>
      <c r="G373" s="6" t="str">
        <f>IFERROR(__xludf.DUMMYFUNCTION("""COMPUTED_VALUE"""),"Maitenance")</f>
        <v>Maitenance</v>
      </c>
      <c r="H373" s="6" t="str">
        <f>IFERROR(__xludf.DUMMYFUNCTION("""COMPUTED_VALUE"""),"Material Cost")</f>
        <v>Material Cost</v>
      </c>
      <c r="I373" s="6" t="str">
        <f t="shared" si="2"/>
        <v>February</v>
      </c>
      <c r="J373" s="6" t="str">
        <f t="shared" si="3"/>
        <v>Bhubaneswar</v>
      </c>
      <c r="K373" s="6" t="str">
        <f t="shared" si="4"/>
        <v>Bhubaneswar</v>
      </c>
      <c r="L373" s="6" t="str">
        <f t="shared" si="5"/>
        <v>Bhubaneswar</v>
      </c>
      <c r="M373" s="6" t="str">
        <f t="shared" si="6"/>
        <v>Bhubaneswar</v>
      </c>
      <c r="N373" s="6" t="str">
        <f t="shared" si="7"/>
        <v>West</v>
      </c>
      <c r="O373" s="6" t="str">
        <f t="shared" si="8"/>
        <v>West</v>
      </c>
      <c r="P373" s="6" t="str">
        <f t="shared" si="9"/>
        <v>West</v>
      </c>
      <c r="Q373" s="6" t="str">
        <f t="shared" si="10"/>
        <v>West</v>
      </c>
      <c r="R373" s="6" t="str">
        <f>vlookup(M373,'City Head_Details'!$A$2:$B$5,2,0)</f>
        <v>Karuna</v>
      </c>
      <c r="S373" s="6" t="str">
        <f t="shared" ref="S373:T373" si="381">Proper(trim(G373))</f>
        <v>Maitenance</v>
      </c>
      <c r="T373" s="6" t="str">
        <f t="shared" si="381"/>
        <v>Material Cost</v>
      </c>
    </row>
    <row r="374">
      <c r="A374" s="23" t="s">
        <v>783</v>
      </c>
      <c r="B374" s="32" t="s">
        <v>554</v>
      </c>
      <c r="C374" s="31">
        <v>94000.0</v>
      </c>
      <c r="D374" s="6" t="str">
        <f>IFERROR(__xludf.DUMMYFUNCTION("Split(B374,""/"")"),"January")</f>
        <v>January</v>
      </c>
      <c r="E374" s="6" t="str">
        <f>IFERROR(__xludf.DUMMYFUNCTION("""COMPUTED_VALUE"""),"Ahmedabad")</f>
        <v>Ahmedabad</v>
      </c>
      <c r="F374" s="6" t="str">
        <f>IFERROR(__xludf.DUMMYFUNCTION("""COMPUTED_VALUE"""),"North")</f>
        <v>North</v>
      </c>
      <c r="G374" s="6" t="str">
        <f>IFERROR(__xludf.DUMMYFUNCTION("""COMPUTED_VALUE"""),"Maitenance")</f>
        <v>Maitenance</v>
      </c>
      <c r="H374" s="6" t="str">
        <f>IFERROR(__xludf.DUMMYFUNCTION("""COMPUTED_VALUE"""),"Insurance")</f>
        <v>Insurance</v>
      </c>
      <c r="I374" s="6" t="str">
        <f t="shared" si="2"/>
        <v>January</v>
      </c>
      <c r="J374" s="6" t="str">
        <f t="shared" si="3"/>
        <v>Ahmedabad</v>
      </c>
      <c r="K374" s="6" t="str">
        <f t="shared" si="4"/>
        <v>Ahmedabad</v>
      </c>
      <c r="L374" s="6" t="str">
        <f t="shared" si="5"/>
        <v>Ahmedabad</v>
      </c>
      <c r="M374" s="6" t="str">
        <f t="shared" si="6"/>
        <v>Ahmedabad</v>
      </c>
      <c r="N374" s="6" t="str">
        <f t="shared" si="7"/>
        <v>North</v>
      </c>
      <c r="O374" s="6" t="str">
        <f t="shared" si="8"/>
        <v>North</v>
      </c>
      <c r="P374" s="6" t="str">
        <f t="shared" si="9"/>
        <v>North</v>
      </c>
      <c r="Q374" s="6" t="str">
        <f t="shared" si="10"/>
        <v>North</v>
      </c>
      <c r="R374" s="6" t="str">
        <f>vlookup(M374,'City Head_Details'!$A$2:$B$5,2,0)</f>
        <v>Varun</v>
      </c>
      <c r="S374" s="6" t="str">
        <f t="shared" ref="S374:T374" si="382">Proper(trim(G374))</f>
        <v>Maitenance</v>
      </c>
      <c r="T374" s="6" t="str">
        <f t="shared" si="382"/>
        <v>Insurance</v>
      </c>
    </row>
    <row r="375">
      <c r="A375" s="23" t="s">
        <v>784</v>
      </c>
      <c r="B375" s="32" t="s">
        <v>785</v>
      </c>
      <c r="C375" s="31">
        <v>175900.0</v>
      </c>
      <c r="D375" s="6" t="str">
        <f>IFERROR(__xludf.DUMMYFUNCTION("Split(B375,""/"")"),"January")</f>
        <v>January</v>
      </c>
      <c r="E375" s="6" t="str">
        <f>IFERROR(__xludf.DUMMYFUNCTION("""COMPUTED_VALUE"""),"Ahmedabad")</f>
        <v>Ahmedabad</v>
      </c>
      <c r="F375" s="6" t="str">
        <f>IFERROR(__xludf.DUMMYFUNCTION("""COMPUTED_VALUE"""),"West")</f>
        <v>West</v>
      </c>
      <c r="G375" s="6" t="str">
        <f>IFERROR(__xludf.DUMMYFUNCTION("""COMPUTED_VALUE"""),"Assembly")</f>
        <v>Assembly</v>
      </c>
      <c r="H375" s="6" t="str">
        <f>IFERROR(__xludf.DUMMYFUNCTION("""COMPUTED_VALUE"""),"Overhead costs")</f>
        <v>Overhead costs</v>
      </c>
      <c r="I375" s="6" t="str">
        <f t="shared" si="2"/>
        <v>January</v>
      </c>
      <c r="J375" s="6" t="str">
        <f t="shared" si="3"/>
        <v>Ahmedabad</v>
      </c>
      <c r="K375" s="6" t="str">
        <f t="shared" si="4"/>
        <v>Ahmedabad</v>
      </c>
      <c r="L375" s="6" t="str">
        <f t="shared" si="5"/>
        <v>Ahmedabad</v>
      </c>
      <c r="M375" s="6" t="str">
        <f t="shared" si="6"/>
        <v>Ahmedabad</v>
      </c>
      <c r="N375" s="6" t="str">
        <f t="shared" si="7"/>
        <v>West</v>
      </c>
      <c r="O375" s="6" t="str">
        <f t="shared" si="8"/>
        <v>West</v>
      </c>
      <c r="P375" s="6" t="str">
        <f t="shared" si="9"/>
        <v>West</v>
      </c>
      <c r="Q375" s="6" t="str">
        <f t="shared" si="10"/>
        <v>West</v>
      </c>
      <c r="R375" s="6" t="str">
        <f>vlookup(M375,'City Head_Details'!$A$2:$B$5,2,0)</f>
        <v>Varun</v>
      </c>
      <c r="S375" s="6" t="str">
        <f t="shared" ref="S375:T375" si="383">Proper(trim(G375))</f>
        <v>Assembly</v>
      </c>
      <c r="T375" s="6" t="str">
        <f t="shared" si="383"/>
        <v>Overhead Costs</v>
      </c>
    </row>
    <row r="376">
      <c r="A376" s="23" t="s">
        <v>786</v>
      </c>
      <c r="B376" s="32" t="s">
        <v>604</v>
      </c>
      <c r="C376" s="31">
        <v>157900.0</v>
      </c>
      <c r="D376" s="6" t="str">
        <f>IFERROR(__xludf.DUMMYFUNCTION("Split(B376,""/"")"),"January")</f>
        <v>January</v>
      </c>
      <c r="E376" s="6" t="str">
        <f>IFERROR(__xludf.DUMMYFUNCTION("""COMPUTED_VALUE"""),"Bhubaneswar")</f>
        <v>Bhubaneswar</v>
      </c>
      <c r="F376" s="6" t="str">
        <f>IFERROR(__xludf.DUMMYFUNCTION("""COMPUTED_VALUE"""),"South")</f>
        <v>South</v>
      </c>
      <c r="G376" s="6" t="str">
        <f>IFERROR(__xludf.DUMMYFUNCTION("""COMPUTED_VALUE"""),"Assembly")</f>
        <v>Assembly</v>
      </c>
      <c r="H376" s="6" t="str">
        <f>IFERROR(__xludf.DUMMYFUNCTION("""COMPUTED_VALUE"""),"Overhead costs")</f>
        <v>Overhead costs</v>
      </c>
      <c r="I376" s="6" t="str">
        <f t="shared" si="2"/>
        <v>January</v>
      </c>
      <c r="J376" s="6" t="str">
        <f t="shared" si="3"/>
        <v>Bhubaneswar</v>
      </c>
      <c r="K376" s="6" t="str">
        <f t="shared" si="4"/>
        <v>Bhubaneswar</v>
      </c>
      <c r="L376" s="6" t="str">
        <f t="shared" si="5"/>
        <v>Bhubaneswar</v>
      </c>
      <c r="M376" s="6" t="str">
        <f t="shared" si="6"/>
        <v>Bhubaneswar</v>
      </c>
      <c r="N376" s="6" t="str">
        <f t="shared" si="7"/>
        <v>South</v>
      </c>
      <c r="O376" s="6" t="str">
        <f t="shared" si="8"/>
        <v>South</v>
      </c>
      <c r="P376" s="6" t="str">
        <f t="shared" si="9"/>
        <v>South</v>
      </c>
      <c r="Q376" s="6" t="str">
        <f t="shared" si="10"/>
        <v>South</v>
      </c>
      <c r="R376" s="6" t="str">
        <f>vlookup(M376,'City Head_Details'!$A$2:$B$5,2,0)</f>
        <v>Karuna</v>
      </c>
      <c r="S376" s="6" t="str">
        <f t="shared" ref="S376:T376" si="384">Proper(trim(G376))</f>
        <v>Assembly</v>
      </c>
      <c r="T376" s="6" t="str">
        <f t="shared" si="384"/>
        <v>Overhead Costs</v>
      </c>
    </row>
    <row r="377">
      <c r="A377" s="23" t="s">
        <v>787</v>
      </c>
      <c r="B377" s="32" t="s">
        <v>788</v>
      </c>
      <c r="C377" s="31">
        <v>156200.0</v>
      </c>
      <c r="D377" s="6" t="str">
        <f>IFERROR(__xludf.DUMMYFUNCTION("Split(B377,""/"")"),"January")</f>
        <v>January</v>
      </c>
      <c r="E377" s="6" t="str">
        <f>IFERROR(__xludf.DUMMYFUNCTION("""COMPUTED_VALUE"""),"Bangalore")</f>
        <v>Bangalore</v>
      </c>
      <c r="F377" s="6" t="str">
        <f>IFERROR(__xludf.DUMMYFUNCTION("""COMPUTED_VALUE"""),"East")</f>
        <v>East</v>
      </c>
      <c r="G377" s="6" t="str">
        <f>IFERROR(__xludf.DUMMYFUNCTION("""COMPUTED_VALUE"""),"Maitenance")</f>
        <v>Maitenance</v>
      </c>
      <c r="H377" s="6" t="str">
        <f>IFERROR(__xludf.DUMMYFUNCTION("""COMPUTED_VALUE"""),"Rent")</f>
        <v>Rent</v>
      </c>
      <c r="I377" s="6" t="str">
        <f t="shared" si="2"/>
        <v>January</v>
      </c>
      <c r="J377" s="6" t="str">
        <f t="shared" si="3"/>
        <v>Bangalore</v>
      </c>
      <c r="K377" s="6" t="str">
        <f t="shared" si="4"/>
        <v>Bangalore</v>
      </c>
      <c r="L377" s="6" t="str">
        <f t="shared" si="5"/>
        <v>Bangalore</v>
      </c>
      <c r="M377" s="6" t="str">
        <f t="shared" si="6"/>
        <v>Bangalore</v>
      </c>
      <c r="N377" s="6" t="str">
        <f t="shared" si="7"/>
        <v>East</v>
      </c>
      <c r="O377" s="6" t="str">
        <f t="shared" si="8"/>
        <v>East</v>
      </c>
      <c r="P377" s="6" t="str">
        <f t="shared" si="9"/>
        <v>East</v>
      </c>
      <c r="Q377" s="6" t="str">
        <f t="shared" si="10"/>
        <v>East</v>
      </c>
      <c r="R377" s="6" t="str">
        <f>vlookup(M377,'City Head_Details'!$A$2:$B$5,2,0)</f>
        <v>Arun</v>
      </c>
      <c r="S377" s="6" t="str">
        <f t="shared" ref="S377:T377" si="385">Proper(trim(G377))</f>
        <v>Maitenance</v>
      </c>
      <c r="T377" s="6" t="str">
        <f t="shared" si="385"/>
        <v>Rent</v>
      </c>
    </row>
    <row r="378">
      <c r="A378" s="23" t="s">
        <v>789</v>
      </c>
      <c r="B378" s="32" t="s">
        <v>516</v>
      </c>
      <c r="C378" s="31">
        <v>138900.0</v>
      </c>
      <c r="D378" s="6" t="str">
        <f>IFERROR(__xludf.DUMMYFUNCTION("Split(B378,""/"")"),"February")</f>
        <v>February</v>
      </c>
      <c r="E378" s="6" t="str">
        <f>IFERROR(__xludf.DUMMYFUNCTION("""COMPUTED_VALUE"""),"Ahmedabad")</f>
        <v>Ahmedabad</v>
      </c>
      <c r="F378" s="6" t="str">
        <f>IFERROR(__xludf.DUMMYFUNCTION("""COMPUTED_VALUE"""),"West")</f>
        <v>West</v>
      </c>
      <c r="G378" s="6" t="str">
        <f>IFERROR(__xludf.DUMMYFUNCTION("""COMPUTED_VALUE"""),"Assembly")</f>
        <v>Assembly</v>
      </c>
      <c r="H378" s="6" t="str">
        <f>IFERROR(__xludf.DUMMYFUNCTION("""COMPUTED_VALUE"""),"Insurance")</f>
        <v>Insurance</v>
      </c>
      <c r="I378" s="6" t="str">
        <f t="shared" si="2"/>
        <v>February</v>
      </c>
      <c r="J378" s="6" t="str">
        <f t="shared" si="3"/>
        <v>Ahmedabad</v>
      </c>
      <c r="K378" s="6" t="str">
        <f t="shared" si="4"/>
        <v>Ahmedabad</v>
      </c>
      <c r="L378" s="6" t="str">
        <f t="shared" si="5"/>
        <v>Ahmedabad</v>
      </c>
      <c r="M378" s="6" t="str">
        <f t="shared" si="6"/>
        <v>Ahmedabad</v>
      </c>
      <c r="N378" s="6" t="str">
        <f t="shared" si="7"/>
        <v>West</v>
      </c>
      <c r="O378" s="6" t="str">
        <f t="shared" si="8"/>
        <v>West</v>
      </c>
      <c r="P378" s="6" t="str">
        <f t="shared" si="9"/>
        <v>West</v>
      </c>
      <c r="Q378" s="6" t="str">
        <f t="shared" si="10"/>
        <v>West</v>
      </c>
      <c r="R378" s="6" t="str">
        <f>vlookup(M378,'City Head_Details'!$A$2:$B$5,2,0)</f>
        <v>Varun</v>
      </c>
      <c r="S378" s="6" t="str">
        <f t="shared" ref="S378:T378" si="386">Proper(trim(G378))</f>
        <v>Assembly</v>
      </c>
      <c r="T378" s="6" t="str">
        <f t="shared" si="386"/>
        <v>Insurance</v>
      </c>
    </row>
    <row r="379">
      <c r="A379" s="23" t="s">
        <v>790</v>
      </c>
      <c r="B379" s="32" t="s">
        <v>791</v>
      </c>
      <c r="C379" s="31">
        <v>112900.0</v>
      </c>
      <c r="D379" s="6" t="str">
        <f>IFERROR(__xludf.DUMMYFUNCTION("Split(B379,""/"")"),"March")</f>
        <v>March</v>
      </c>
      <c r="E379" s="6" t="str">
        <f>IFERROR(__xludf.DUMMYFUNCTION("""COMPUTED_VALUE"""),"Bangalore")</f>
        <v>Bangalore</v>
      </c>
      <c r="F379" s="6" t="str">
        <f>IFERROR(__xludf.DUMMYFUNCTION("""COMPUTED_VALUE"""),"South")</f>
        <v>South</v>
      </c>
      <c r="G379" s="6" t="str">
        <f>IFERROR(__xludf.DUMMYFUNCTION("""COMPUTED_VALUE"""),"Materials")</f>
        <v>Materials</v>
      </c>
      <c r="H379" s="6" t="str">
        <f>IFERROR(__xludf.DUMMYFUNCTION("""COMPUTED_VALUE"""),"Insurance")</f>
        <v>Insurance</v>
      </c>
      <c r="I379" s="6" t="str">
        <f t="shared" si="2"/>
        <v>March</v>
      </c>
      <c r="J379" s="6" t="str">
        <f t="shared" si="3"/>
        <v>Bangalore</v>
      </c>
      <c r="K379" s="6" t="str">
        <f t="shared" si="4"/>
        <v>Bangalore</v>
      </c>
      <c r="L379" s="6" t="str">
        <f t="shared" si="5"/>
        <v>Bangalore</v>
      </c>
      <c r="M379" s="6" t="str">
        <f t="shared" si="6"/>
        <v>Bangalore</v>
      </c>
      <c r="N379" s="6" t="str">
        <f t="shared" si="7"/>
        <v>South</v>
      </c>
      <c r="O379" s="6" t="str">
        <f t="shared" si="8"/>
        <v>South</v>
      </c>
      <c r="P379" s="6" t="str">
        <f t="shared" si="9"/>
        <v>South</v>
      </c>
      <c r="Q379" s="6" t="str">
        <f t="shared" si="10"/>
        <v>South</v>
      </c>
      <c r="R379" s="6" t="str">
        <f>vlookup(M379,'City Head_Details'!$A$2:$B$5,2,0)</f>
        <v>Arun</v>
      </c>
      <c r="S379" s="6" t="str">
        <f t="shared" ref="S379:T379" si="387">Proper(trim(G379))</f>
        <v>Materials</v>
      </c>
      <c r="T379" s="6" t="str">
        <f t="shared" si="387"/>
        <v>Insurance</v>
      </c>
    </row>
    <row r="380">
      <c r="A380" s="23" t="s">
        <v>792</v>
      </c>
      <c r="B380" s="32" t="s">
        <v>793</v>
      </c>
      <c r="C380" s="31">
        <v>144800.0</v>
      </c>
      <c r="D380" s="6" t="str">
        <f>IFERROR(__xludf.DUMMYFUNCTION("Split(B380,""/"")"),"February")</f>
        <v>February</v>
      </c>
      <c r="E380" s="6" t="str">
        <f>IFERROR(__xludf.DUMMYFUNCTION("""COMPUTED_VALUE"""),"Bhubaneswar-")</f>
        <v>Bhubaneswar-</v>
      </c>
      <c r="F380" s="6" t="str">
        <f>IFERROR(__xludf.DUMMYFUNCTION("""COMPUTED_VALUE"""),"South")</f>
        <v>South</v>
      </c>
      <c r="G380" s="6" t="str">
        <f>IFERROR(__xludf.DUMMYFUNCTION("""COMPUTED_VALUE"""),"Assembly")</f>
        <v>Assembly</v>
      </c>
      <c r="H380" s="6" t="str">
        <f>IFERROR(__xludf.DUMMYFUNCTION("""COMPUTED_VALUE"""),"Material Cost")</f>
        <v>Material Cost</v>
      </c>
      <c r="I380" s="6" t="str">
        <f t="shared" si="2"/>
        <v>February</v>
      </c>
      <c r="J380" s="6" t="str">
        <f t="shared" si="3"/>
        <v>Bhubaneswar-</v>
      </c>
      <c r="K380" s="6" t="str">
        <f t="shared" si="4"/>
        <v>Bhubaneswar-</v>
      </c>
      <c r="L380" s="6" t="str">
        <f t="shared" si="5"/>
        <v>Bhubaneswar</v>
      </c>
      <c r="M380" s="6" t="str">
        <f t="shared" si="6"/>
        <v>Bhubaneswar</v>
      </c>
      <c r="N380" s="6" t="str">
        <f t="shared" si="7"/>
        <v>South</v>
      </c>
      <c r="O380" s="6" t="str">
        <f t="shared" si="8"/>
        <v>South</v>
      </c>
      <c r="P380" s="6" t="str">
        <f t="shared" si="9"/>
        <v>South</v>
      </c>
      <c r="Q380" s="6" t="str">
        <f t="shared" si="10"/>
        <v>South</v>
      </c>
      <c r="R380" s="6" t="str">
        <f>vlookup(M380,'City Head_Details'!$A$2:$B$5,2,0)</f>
        <v>Karuna</v>
      </c>
      <c r="S380" s="6" t="str">
        <f t="shared" ref="S380:T380" si="388">Proper(trim(G380))</f>
        <v>Assembly</v>
      </c>
      <c r="T380" s="6" t="str">
        <f t="shared" si="388"/>
        <v>Material Cost</v>
      </c>
    </row>
    <row r="381">
      <c r="A381" s="23" t="s">
        <v>794</v>
      </c>
      <c r="B381" s="32" t="s">
        <v>795</v>
      </c>
      <c r="C381" s="31">
        <v>94100.0</v>
      </c>
      <c r="D381" s="6" t="str">
        <f>IFERROR(__xludf.DUMMYFUNCTION("Split(B381,""/"")"),"February")</f>
        <v>February</v>
      </c>
      <c r="E381" s="6" t="str">
        <f>IFERROR(__xludf.DUMMYFUNCTION("""COMPUTED_VALUE"""),"Bangalore-")</f>
        <v>Bangalore-</v>
      </c>
      <c r="F381" s="6" t="str">
        <f>IFERROR(__xludf.DUMMYFUNCTION("""COMPUTED_VALUE"""),"East")</f>
        <v>East</v>
      </c>
      <c r="G381" s="6" t="str">
        <f>IFERROR(__xludf.DUMMYFUNCTION("""COMPUTED_VALUE"""),"Assembly")</f>
        <v>Assembly</v>
      </c>
      <c r="H381" s="6" t="str">
        <f>IFERROR(__xludf.DUMMYFUNCTION("""COMPUTED_VALUE"""),"Insurance")</f>
        <v>Insurance</v>
      </c>
      <c r="I381" s="6" t="str">
        <f t="shared" si="2"/>
        <v>February</v>
      </c>
      <c r="J381" s="6" t="str">
        <f t="shared" si="3"/>
        <v>Bangalore-</v>
      </c>
      <c r="K381" s="6" t="str">
        <f t="shared" si="4"/>
        <v>Bangalore-</v>
      </c>
      <c r="L381" s="6" t="str">
        <f t="shared" si="5"/>
        <v>Bangalore</v>
      </c>
      <c r="M381" s="6" t="str">
        <f t="shared" si="6"/>
        <v>Bangalore</v>
      </c>
      <c r="N381" s="6" t="str">
        <f t="shared" si="7"/>
        <v>East</v>
      </c>
      <c r="O381" s="6" t="str">
        <f t="shared" si="8"/>
        <v>East</v>
      </c>
      <c r="P381" s="6" t="str">
        <f t="shared" si="9"/>
        <v>East</v>
      </c>
      <c r="Q381" s="6" t="str">
        <f t="shared" si="10"/>
        <v>East</v>
      </c>
      <c r="R381" s="6" t="str">
        <f>vlookup(M381,'City Head_Details'!$A$2:$B$5,2,0)</f>
        <v>Arun</v>
      </c>
      <c r="S381" s="6" t="str">
        <f t="shared" ref="S381:T381" si="389">Proper(trim(G381))</f>
        <v>Assembly</v>
      </c>
      <c r="T381" s="6" t="str">
        <f t="shared" si="389"/>
        <v>Insurance</v>
      </c>
    </row>
    <row r="382">
      <c r="A382" s="23" t="s">
        <v>796</v>
      </c>
      <c r="B382" s="32" t="s">
        <v>797</v>
      </c>
      <c r="C382" s="31">
        <v>196800.0</v>
      </c>
      <c r="D382" s="6" t="str">
        <f>IFERROR(__xludf.DUMMYFUNCTION("Split(B382,""/"")"),"February")</f>
        <v>February</v>
      </c>
      <c r="E382" s="6" t="str">
        <f>IFERROR(__xludf.DUMMYFUNCTION("""COMPUTED_VALUE"""),"Bangalore-")</f>
        <v>Bangalore-</v>
      </c>
      <c r="F382" s="6" t="str">
        <f>IFERROR(__xludf.DUMMYFUNCTION("""COMPUTED_VALUE"""),"West")</f>
        <v>West</v>
      </c>
      <c r="G382" s="6" t="str">
        <f>IFERROR(__xludf.DUMMYFUNCTION("""COMPUTED_VALUE"""),"Production")</f>
        <v>Production</v>
      </c>
      <c r="H382" s="6" t="str">
        <f>IFERROR(__xludf.DUMMYFUNCTION("""COMPUTED_VALUE"""),"Material Cost")</f>
        <v>Material Cost</v>
      </c>
      <c r="I382" s="6" t="str">
        <f t="shared" si="2"/>
        <v>February</v>
      </c>
      <c r="J382" s="6" t="str">
        <f t="shared" si="3"/>
        <v>Bangalore-</v>
      </c>
      <c r="K382" s="6" t="str">
        <f t="shared" si="4"/>
        <v>Bangalore-</v>
      </c>
      <c r="L382" s="6" t="str">
        <f t="shared" si="5"/>
        <v>Bangalore</v>
      </c>
      <c r="M382" s="6" t="str">
        <f t="shared" si="6"/>
        <v>Bangalore</v>
      </c>
      <c r="N382" s="6" t="str">
        <f t="shared" si="7"/>
        <v>West</v>
      </c>
      <c r="O382" s="6" t="str">
        <f t="shared" si="8"/>
        <v>West</v>
      </c>
      <c r="P382" s="6" t="str">
        <f t="shared" si="9"/>
        <v>West</v>
      </c>
      <c r="Q382" s="6" t="str">
        <f t="shared" si="10"/>
        <v>West</v>
      </c>
      <c r="R382" s="6" t="str">
        <f>vlookup(M382,'City Head_Details'!$A$2:$B$5,2,0)</f>
        <v>Arun</v>
      </c>
      <c r="S382" s="6" t="str">
        <f t="shared" ref="S382:T382" si="390">Proper(trim(G382))</f>
        <v>Production</v>
      </c>
      <c r="T382" s="6" t="str">
        <f t="shared" si="390"/>
        <v>Material Cost</v>
      </c>
    </row>
    <row r="383">
      <c r="A383" s="23" t="s">
        <v>798</v>
      </c>
      <c r="B383" s="32" t="s">
        <v>799</v>
      </c>
      <c r="C383" s="31">
        <v>169100.0</v>
      </c>
      <c r="D383" s="6" t="str">
        <f>IFERROR(__xludf.DUMMYFUNCTION("Split(B383,""/"")"),"February")</f>
        <v>February</v>
      </c>
      <c r="E383" s="6" t="str">
        <f>IFERROR(__xludf.DUMMYFUNCTION("""COMPUTED_VALUE"""),"Bangalore")</f>
        <v>Bangalore</v>
      </c>
      <c r="F383" s="6" t="str">
        <f>IFERROR(__xludf.DUMMYFUNCTION("""COMPUTED_VALUE"""),"West&amp;")</f>
        <v>West&amp;</v>
      </c>
      <c r="G383" s="6" t="str">
        <f>IFERROR(__xludf.DUMMYFUNCTION("""COMPUTED_VALUE"""),"Production")</f>
        <v>Production</v>
      </c>
      <c r="H383" s="6" t="str">
        <f>IFERROR(__xludf.DUMMYFUNCTION("""COMPUTED_VALUE"""),"Labour Cost")</f>
        <v>Labour Cost</v>
      </c>
      <c r="I383" s="6" t="str">
        <f t="shared" si="2"/>
        <v>February</v>
      </c>
      <c r="J383" s="6" t="str">
        <f t="shared" si="3"/>
        <v>Bangalore</v>
      </c>
      <c r="K383" s="6" t="str">
        <f t="shared" si="4"/>
        <v>Bangalore</v>
      </c>
      <c r="L383" s="6" t="str">
        <f t="shared" si="5"/>
        <v>Bangalore</v>
      </c>
      <c r="M383" s="6" t="str">
        <f t="shared" si="6"/>
        <v>Bangalore</v>
      </c>
      <c r="N383" s="6" t="str">
        <f t="shared" si="7"/>
        <v>West&amp;</v>
      </c>
      <c r="O383" s="6" t="str">
        <f t="shared" si="8"/>
        <v>West-</v>
      </c>
      <c r="P383" s="6" t="str">
        <f t="shared" si="9"/>
        <v>West^</v>
      </c>
      <c r="Q383" s="6" t="str">
        <f t="shared" si="10"/>
        <v>West</v>
      </c>
      <c r="R383" s="6" t="str">
        <f>vlookup(M383,'City Head_Details'!$A$2:$B$5,2,0)</f>
        <v>Arun</v>
      </c>
      <c r="S383" s="6" t="str">
        <f t="shared" ref="S383:T383" si="391">Proper(trim(G383))</f>
        <v>Production</v>
      </c>
      <c r="T383" s="6" t="str">
        <f t="shared" si="391"/>
        <v>Labour Cost</v>
      </c>
    </row>
    <row r="384">
      <c r="A384" s="23" t="s">
        <v>800</v>
      </c>
      <c r="B384" s="32" t="s">
        <v>801</v>
      </c>
      <c r="C384" s="31">
        <v>104200.0</v>
      </c>
      <c r="D384" s="6" t="str">
        <f>IFERROR(__xludf.DUMMYFUNCTION("Split(B384,""/"")"),"February")</f>
        <v>February</v>
      </c>
      <c r="E384" s="6" t="str">
        <f>IFERROR(__xludf.DUMMYFUNCTION("""COMPUTED_VALUE"""),"Bangalore")</f>
        <v>Bangalore</v>
      </c>
      <c r="F384" s="6" t="str">
        <f>IFERROR(__xludf.DUMMYFUNCTION("""COMPUTED_VALUE"""),"West&amp;")</f>
        <v>West&amp;</v>
      </c>
      <c r="G384" s="6" t="str">
        <f>IFERROR(__xludf.DUMMYFUNCTION("""COMPUTED_VALUE"""),"Production")</f>
        <v>Production</v>
      </c>
      <c r="H384" s="6" t="str">
        <f>IFERROR(__xludf.DUMMYFUNCTION("""COMPUTED_VALUE"""),"Rent")</f>
        <v>Rent</v>
      </c>
      <c r="I384" s="6" t="str">
        <f t="shared" si="2"/>
        <v>February</v>
      </c>
      <c r="J384" s="6" t="str">
        <f t="shared" si="3"/>
        <v>Bangalore</v>
      </c>
      <c r="K384" s="6" t="str">
        <f t="shared" si="4"/>
        <v>Bangalore</v>
      </c>
      <c r="L384" s="6" t="str">
        <f t="shared" si="5"/>
        <v>Bangalore</v>
      </c>
      <c r="M384" s="6" t="str">
        <f t="shared" si="6"/>
        <v>Bangalore</v>
      </c>
      <c r="N384" s="6" t="str">
        <f t="shared" si="7"/>
        <v>West&amp;</v>
      </c>
      <c r="O384" s="6" t="str">
        <f t="shared" si="8"/>
        <v>West-</v>
      </c>
      <c r="P384" s="6" t="str">
        <f t="shared" si="9"/>
        <v>West^</v>
      </c>
      <c r="Q384" s="6" t="str">
        <f t="shared" si="10"/>
        <v>West</v>
      </c>
      <c r="R384" s="6" t="str">
        <f>vlookup(M384,'City Head_Details'!$A$2:$B$5,2,0)</f>
        <v>Arun</v>
      </c>
      <c r="S384" s="6" t="str">
        <f t="shared" ref="S384:T384" si="392">Proper(trim(G384))</f>
        <v>Production</v>
      </c>
      <c r="T384" s="6" t="str">
        <f t="shared" si="392"/>
        <v>Rent</v>
      </c>
    </row>
    <row r="385">
      <c r="A385" s="23" t="s">
        <v>802</v>
      </c>
      <c r="B385" s="32" t="s">
        <v>803</v>
      </c>
      <c r="C385" s="31">
        <v>125300.0</v>
      </c>
      <c r="D385" s="6" t="str">
        <f>IFERROR(__xludf.DUMMYFUNCTION("Split(B385,""/"")"),"February")</f>
        <v>February</v>
      </c>
      <c r="E385" s="6" t="str">
        <f>IFERROR(__xludf.DUMMYFUNCTION("""COMPUTED_VALUE"""),"Bangalore")</f>
        <v>Bangalore</v>
      </c>
      <c r="F385" s="6" t="str">
        <f>IFERROR(__xludf.DUMMYFUNCTION("""COMPUTED_VALUE"""),"West&amp;")</f>
        <v>West&amp;</v>
      </c>
      <c r="G385" s="6" t="str">
        <f>IFERROR(__xludf.DUMMYFUNCTION("""COMPUTED_VALUE"""),"Production")</f>
        <v>Production</v>
      </c>
      <c r="H385" s="6" t="str">
        <f>IFERROR(__xludf.DUMMYFUNCTION("""COMPUTED_VALUE"""),"Overhead costs")</f>
        <v>Overhead costs</v>
      </c>
      <c r="I385" s="6" t="str">
        <f t="shared" si="2"/>
        <v>February</v>
      </c>
      <c r="J385" s="6" t="str">
        <f t="shared" si="3"/>
        <v>Bangalore</v>
      </c>
      <c r="K385" s="6" t="str">
        <f t="shared" si="4"/>
        <v>Bangalore</v>
      </c>
      <c r="L385" s="6" t="str">
        <f t="shared" si="5"/>
        <v>Bangalore</v>
      </c>
      <c r="M385" s="6" t="str">
        <f t="shared" si="6"/>
        <v>Bangalore</v>
      </c>
      <c r="N385" s="6" t="str">
        <f t="shared" si="7"/>
        <v>West&amp;</v>
      </c>
      <c r="O385" s="6" t="str">
        <f t="shared" si="8"/>
        <v>West-</v>
      </c>
      <c r="P385" s="6" t="str">
        <f t="shared" si="9"/>
        <v>West^</v>
      </c>
      <c r="Q385" s="6" t="str">
        <f t="shared" si="10"/>
        <v>West</v>
      </c>
      <c r="R385" s="6" t="str">
        <f>vlookup(M385,'City Head_Details'!$A$2:$B$5,2,0)</f>
        <v>Arun</v>
      </c>
      <c r="S385" s="6" t="str">
        <f t="shared" ref="S385:T385" si="393">Proper(trim(G385))</f>
        <v>Production</v>
      </c>
      <c r="T385" s="6" t="str">
        <f t="shared" si="393"/>
        <v>Overhead Costs</v>
      </c>
    </row>
    <row r="386">
      <c r="A386" s="23" t="s">
        <v>804</v>
      </c>
      <c r="B386" s="32" t="s">
        <v>805</v>
      </c>
      <c r="C386" s="31">
        <v>134000.0</v>
      </c>
      <c r="D386" s="6" t="str">
        <f>IFERROR(__xludf.DUMMYFUNCTION("Split(B386,""/"")"),"February")</f>
        <v>February</v>
      </c>
      <c r="E386" s="6" t="str">
        <f>IFERROR(__xludf.DUMMYFUNCTION("""COMPUTED_VALUE"""),"Bangalore")</f>
        <v>Bangalore</v>
      </c>
      <c r="F386" s="6" t="str">
        <f>IFERROR(__xludf.DUMMYFUNCTION("""COMPUTED_VALUE"""),"West&amp;")</f>
        <v>West&amp;</v>
      </c>
      <c r="G386" s="6" t="str">
        <f>IFERROR(__xludf.DUMMYFUNCTION("""COMPUTED_VALUE"""),"Production")</f>
        <v>Production</v>
      </c>
      <c r="H386" s="6" t="str">
        <f>IFERROR(__xludf.DUMMYFUNCTION("""COMPUTED_VALUE"""),"Insurance")</f>
        <v>Insurance</v>
      </c>
      <c r="I386" s="6" t="str">
        <f t="shared" si="2"/>
        <v>February</v>
      </c>
      <c r="J386" s="6" t="str">
        <f t="shared" si="3"/>
        <v>Bangalore</v>
      </c>
      <c r="K386" s="6" t="str">
        <f t="shared" si="4"/>
        <v>Bangalore</v>
      </c>
      <c r="L386" s="6" t="str">
        <f t="shared" si="5"/>
        <v>Bangalore</v>
      </c>
      <c r="M386" s="6" t="str">
        <f t="shared" si="6"/>
        <v>Bangalore</v>
      </c>
      <c r="N386" s="6" t="str">
        <f t="shared" si="7"/>
        <v>West&amp;</v>
      </c>
      <c r="O386" s="6" t="str">
        <f t="shared" si="8"/>
        <v>West-</v>
      </c>
      <c r="P386" s="6" t="str">
        <f t="shared" si="9"/>
        <v>West^</v>
      </c>
      <c r="Q386" s="6" t="str">
        <f t="shared" si="10"/>
        <v>West</v>
      </c>
      <c r="R386" s="6" t="str">
        <f>vlookup(M386,'City Head_Details'!$A$2:$B$5,2,0)</f>
        <v>Arun</v>
      </c>
      <c r="S386" s="6" t="str">
        <f t="shared" ref="S386:T386" si="394">Proper(trim(G386))</f>
        <v>Production</v>
      </c>
      <c r="T386" s="6" t="str">
        <f t="shared" si="394"/>
        <v>Insurance</v>
      </c>
    </row>
    <row r="387">
      <c r="A387" s="23" t="s">
        <v>806</v>
      </c>
      <c r="B387" s="32" t="s">
        <v>807</v>
      </c>
      <c r="C387" s="31">
        <v>162500.0</v>
      </c>
      <c r="D387" s="6" t="str">
        <f>IFERROR(__xludf.DUMMYFUNCTION("Split(B387,""/"")"),"February")</f>
        <v>February</v>
      </c>
      <c r="E387" s="6" t="str">
        <f>IFERROR(__xludf.DUMMYFUNCTION("""COMPUTED_VALUE"""),"Bangalore")</f>
        <v>Bangalore</v>
      </c>
      <c r="F387" s="6" t="str">
        <f>IFERROR(__xludf.DUMMYFUNCTION("""COMPUTED_VALUE"""),"West&amp;")</f>
        <v>West&amp;</v>
      </c>
      <c r="G387" s="6" t="str">
        <f>IFERROR(__xludf.DUMMYFUNCTION("""COMPUTED_VALUE"""),"Materials")</f>
        <v>Materials</v>
      </c>
      <c r="H387" s="6" t="str">
        <f>IFERROR(__xludf.DUMMYFUNCTION("""COMPUTED_VALUE"""),"Material Cost")</f>
        <v>Material Cost</v>
      </c>
      <c r="I387" s="6" t="str">
        <f t="shared" si="2"/>
        <v>February</v>
      </c>
      <c r="J387" s="6" t="str">
        <f t="shared" si="3"/>
        <v>Bangalore</v>
      </c>
      <c r="K387" s="6" t="str">
        <f t="shared" si="4"/>
        <v>Bangalore</v>
      </c>
      <c r="L387" s="6" t="str">
        <f t="shared" si="5"/>
        <v>Bangalore</v>
      </c>
      <c r="M387" s="6" t="str">
        <f t="shared" si="6"/>
        <v>Bangalore</v>
      </c>
      <c r="N387" s="6" t="str">
        <f t="shared" si="7"/>
        <v>West&amp;</v>
      </c>
      <c r="O387" s="6" t="str">
        <f t="shared" si="8"/>
        <v>West-</v>
      </c>
      <c r="P387" s="6" t="str">
        <f t="shared" si="9"/>
        <v>West^</v>
      </c>
      <c r="Q387" s="6" t="str">
        <f t="shared" si="10"/>
        <v>West</v>
      </c>
      <c r="R387" s="6" t="str">
        <f>vlookup(M387,'City Head_Details'!$A$2:$B$5,2,0)</f>
        <v>Arun</v>
      </c>
      <c r="S387" s="6" t="str">
        <f t="shared" ref="S387:T387" si="395">Proper(trim(G387))</f>
        <v>Materials</v>
      </c>
      <c r="T387" s="6" t="str">
        <f t="shared" si="395"/>
        <v>Material Cost</v>
      </c>
    </row>
    <row r="388">
      <c r="A388" s="23" t="s">
        <v>808</v>
      </c>
      <c r="B388" s="32" t="s">
        <v>809</v>
      </c>
      <c r="C388" s="31">
        <v>138100.0</v>
      </c>
      <c r="D388" s="6" t="str">
        <f>IFERROR(__xludf.DUMMYFUNCTION("Split(B388,""/"")"),"February")</f>
        <v>February</v>
      </c>
      <c r="E388" s="6" t="str">
        <f>IFERROR(__xludf.DUMMYFUNCTION("""COMPUTED_VALUE"""),"Bangalore")</f>
        <v>Bangalore</v>
      </c>
      <c r="F388" s="6" t="str">
        <f>IFERROR(__xludf.DUMMYFUNCTION("""COMPUTED_VALUE"""),"West&amp;")</f>
        <v>West&amp;</v>
      </c>
      <c r="G388" s="6" t="str">
        <f>IFERROR(__xludf.DUMMYFUNCTION("""COMPUTED_VALUE"""),"Materials")</f>
        <v>Materials</v>
      </c>
      <c r="H388" s="6" t="str">
        <f>IFERROR(__xludf.DUMMYFUNCTION("""COMPUTED_VALUE"""),"Labour Cost")</f>
        <v>Labour Cost</v>
      </c>
      <c r="I388" s="6" t="str">
        <f t="shared" si="2"/>
        <v>February</v>
      </c>
      <c r="J388" s="6" t="str">
        <f t="shared" si="3"/>
        <v>Bangalore</v>
      </c>
      <c r="K388" s="6" t="str">
        <f t="shared" si="4"/>
        <v>Bangalore</v>
      </c>
      <c r="L388" s="6" t="str">
        <f t="shared" si="5"/>
        <v>Bangalore</v>
      </c>
      <c r="M388" s="6" t="str">
        <f t="shared" si="6"/>
        <v>Bangalore</v>
      </c>
      <c r="N388" s="6" t="str">
        <f t="shared" si="7"/>
        <v>West&amp;</v>
      </c>
      <c r="O388" s="6" t="str">
        <f t="shared" si="8"/>
        <v>West-</v>
      </c>
      <c r="P388" s="6" t="str">
        <f t="shared" si="9"/>
        <v>West^</v>
      </c>
      <c r="Q388" s="6" t="str">
        <f t="shared" si="10"/>
        <v>West</v>
      </c>
      <c r="R388" s="6" t="str">
        <f>vlookup(M388,'City Head_Details'!$A$2:$B$5,2,0)</f>
        <v>Arun</v>
      </c>
      <c r="S388" s="6" t="str">
        <f t="shared" ref="S388:T388" si="396">Proper(trim(G388))</f>
        <v>Materials</v>
      </c>
      <c r="T388" s="6" t="str">
        <f t="shared" si="396"/>
        <v>Labour Cost</v>
      </c>
    </row>
    <row r="389">
      <c r="A389" s="23" t="s">
        <v>810</v>
      </c>
      <c r="B389" s="32" t="s">
        <v>811</v>
      </c>
      <c r="C389" s="31">
        <v>134800.0</v>
      </c>
      <c r="D389" s="6" t="str">
        <f>IFERROR(__xludf.DUMMYFUNCTION("Split(B389,""/"")"),"February")</f>
        <v>February</v>
      </c>
      <c r="E389" s="6" t="str">
        <f>IFERROR(__xludf.DUMMYFUNCTION("""COMPUTED_VALUE"""),"Bangalore")</f>
        <v>Bangalore</v>
      </c>
      <c r="F389" s="6" t="str">
        <f>IFERROR(__xludf.DUMMYFUNCTION("""COMPUTED_VALUE"""),"West&amp;")</f>
        <v>West&amp;</v>
      </c>
      <c r="G389" s="6" t="str">
        <f>IFERROR(__xludf.DUMMYFUNCTION("""COMPUTED_VALUE"""),"Materials")</f>
        <v>Materials</v>
      </c>
      <c r="H389" s="6" t="str">
        <f>IFERROR(__xludf.DUMMYFUNCTION("""COMPUTED_VALUE"""),"Rent")</f>
        <v>Rent</v>
      </c>
      <c r="I389" s="6" t="str">
        <f t="shared" si="2"/>
        <v>February</v>
      </c>
      <c r="J389" s="6" t="str">
        <f t="shared" si="3"/>
        <v>Bangalore</v>
      </c>
      <c r="K389" s="6" t="str">
        <f t="shared" si="4"/>
        <v>Bangalore</v>
      </c>
      <c r="L389" s="6" t="str">
        <f t="shared" si="5"/>
        <v>Bangalore</v>
      </c>
      <c r="M389" s="6" t="str">
        <f t="shared" si="6"/>
        <v>Bangalore</v>
      </c>
      <c r="N389" s="6" t="str">
        <f t="shared" si="7"/>
        <v>West&amp;</v>
      </c>
      <c r="O389" s="6" t="str">
        <f t="shared" si="8"/>
        <v>West-</v>
      </c>
      <c r="P389" s="6" t="str">
        <f t="shared" si="9"/>
        <v>West^</v>
      </c>
      <c r="Q389" s="6" t="str">
        <f t="shared" si="10"/>
        <v>West</v>
      </c>
      <c r="R389" s="6" t="str">
        <f>vlookup(M389,'City Head_Details'!$A$2:$B$5,2,0)</f>
        <v>Arun</v>
      </c>
      <c r="S389" s="6" t="str">
        <f t="shared" ref="S389:T389" si="397">Proper(trim(G389))</f>
        <v>Materials</v>
      </c>
      <c r="T389" s="6" t="str">
        <f t="shared" si="397"/>
        <v>Rent</v>
      </c>
    </row>
    <row r="390">
      <c r="A390" s="23" t="s">
        <v>812</v>
      </c>
      <c r="B390" s="32" t="s">
        <v>813</v>
      </c>
      <c r="C390" s="31">
        <v>178400.0</v>
      </c>
      <c r="D390" s="6" t="str">
        <f>IFERROR(__xludf.DUMMYFUNCTION("Split(B390,""/"")"),"February")</f>
        <v>February</v>
      </c>
      <c r="E390" s="6" t="str">
        <f>IFERROR(__xludf.DUMMYFUNCTION("""COMPUTED_VALUE"""),"Bangalore")</f>
        <v>Bangalore</v>
      </c>
      <c r="F390" s="6" t="str">
        <f>IFERROR(__xludf.DUMMYFUNCTION("""COMPUTED_VALUE"""),"West&amp;")</f>
        <v>West&amp;</v>
      </c>
      <c r="G390" s="6" t="str">
        <f>IFERROR(__xludf.DUMMYFUNCTION("""COMPUTED_VALUE"""),"Materials")</f>
        <v>Materials</v>
      </c>
      <c r="H390" s="6" t="str">
        <f>IFERROR(__xludf.DUMMYFUNCTION("""COMPUTED_VALUE"""),"Overhead costs")</f>
        <v>Overhead costs</v>
      </c>
      <c r="I390" s="6" t="str">
        <f t="shared" si="2"/>
        <v>February</v>
      </c>
      <c r="J390" s="6" t="str">
        <f t="shared" si="3"/>
        <v>Bangalore</v>
      </c>
      <c r="K390" s="6" t="str">
        <f t="shared" si="4"/>
        <v>Bangalore</v>
      </c>
      <c r="L390" s="6" t="str">
        <f t="shared" si="5"/>
        <v>Bangalore</v>
      </c>
      <c r="M390" s="6" t="str">
        <f t="shared" si="6"/>
        <v>Bangalore</v>
      </c>
      <c r="N390" s="6" t="str">
        <f t="shared" si="7"/>
        <v>West&amp;</v>
      </c>
      <c r="O390" s="6" t="str">
        <f t="shared" si="8"/>
        <v>West-</v>
      </c>
      <c r="P390" s="6" t="str">
        <f t="shared" si="9"/>
        <v>West^</v>
      </c>
      <c r="Q390" s="6" t="str">
        <f t="shared" si="10"/>
        <v>West</v>
      </c>
      <c r="R390" s="6" t="str">
        <f>vlookup(M390,'City Head_Details'!$A$2:$B$5,2,0)</f>
        <v>Arun</v>
      </c>
      <c r="S390" s="6" t="str">
        <f t="shared" ref="S390:T390" si="398">Proper(trim(G390))</f>
        <v>Materials</v>
      </c>
      <c r="T390" s="6" t="str">
        <f t="shared" si="398"/>
        <v>Overhead Costs</v>
      </c>
    </row>
    <row r="391">
      <c r="A391" s="23" t="s">
        <v>814</v>
      </c>
      <c r="B391" s="32" t="s">
        <v>815</v>
      </c>
      <c r="C391" s="31">
        <v>119900.0</v>
      </c>
      <c r="D391" s="6" t="str">
        <f>IFERROR(__xludf.DUMMYFUNCTION("Split(B391,""/"")"),"February")</f>
        <v>February</v>
      </c>
      <c r="E391" s="6" t="str">
        <f>IFERROR(__xludf.DUMMYFUNCTION("""COMPUTED_VALUE"""),"Bangalore")</f>
        <v>Bangalore</v>
      </c>
      <c r="F391" s="6" t="str">
        <f>IFERROR(__xludf.DUMMYFUNCTION("""COMPUTED_VALUE"""),"West&amp;")</f>
        <v>West&amp;</v>
      </c>
      <c r="G391" s="6" t="str">
        <f>IFERROR(__xludf.DUMMYFUNCTION("""COMPUTED_VALUE"""),"Materials")</f>
        <v>Materials</v>
      </c>
      <c r="H391" s="6" t="str">
        <f>IFERROR(__xludf.DUMMYFUNCTION("""COMPUTED_VALUE"""),"Insurance")</f>
        <v>Insurance</v>
      </c>
      <c r="I391" s="6" t="str">
        <f t="shared" si="2"/>
        <v>February</v>
      </c>
      <c r="J391" s="6" t="str">
        <f t="shared" si="3"/>
        <v>Bangalore</v>
      </c>
      <c r="K391" s="6" t="str">
        <f t="shared" si="4"/>
        <v>Bangalore</v>
      </c>
      <c r="L391" s="6" t="str">
        <f t="shared" si="5"/>
        <v>Bangalore</v>
      </c>
      <c r="M391" s="6" t="str">
        <f t="shared" si="6"/>
        <v>Bangalore</v>
      </c>
      <c r="N391" s="6" t="str">
        <f t="shared" si="7"/>
        <v>West&amp;</v>
      </c>
      <c r="O391" s="6" t="str">
        <f t="shared" si="8"/>
        <v>West-</v>
      </c>
      <c r="P391" s="6" t="str">
        <f t="shared" si="9"/>
        <v>West^</v>
      </c>
      <c r="Q391" s="6" t="str">
        <f t="shared" si="10"/>
        <v>West</v>
      </c>
      <c r="R391" s="6" t="str">
        <f>vlookup(M391,'City Head_Details'!$A$2:$B$5,2,0)</f>
        <v>Arun</v>
      </c>
      <c r="S391" s="6" t="str">
        <f t="shared" ref="S391:T391" si="399">Proper(trim(G391))</f>
        <v>Materials</v>
      </c>
      <c r="T391" s="6" t="str">
        <f t="shared" si="399"/>
        <v>Insurance</v>
      </c>
    </row>
    <row r="392">
      <c r="A392" s="23" t="s">
        <v>816</v>
      </c>
      <c r="B392" s="32" t="s">
        <v>817</v>
      </c>
      <c r="C392" s="31">
        <v>94400.0</v>
      </c>
      <c r="D392" s="6" t="str">
        <f>IFERROR(__xludf.DUMMYFUNCTION("Split(B392,""/"")"),"February")</f>
        <v>February</v>
      </c>
      <c r="E392" s="6" t="str">
        <f>IFERROR(__xludf.DUMMYFUNCTION("""COMPUTED_VALUE"""),"Bangalore")</f>
        <v>Bangalore</v>
      </c>
      <c r="F392" s="6" t="str">
        <f>IFERROR(__xludf.DUMMYFUNCTION("""COMPUTED_VALUE"""),"West&amp;")</f>
        <v>West&amp;</v>
      </c>
      <c r="G392" s="6" t="str">
        <f>IFERROR(__xludf.DUMMYFUNCTION("""COMPUTED_VALUE"""),"Maitenance")</f>
        <v>Maitenance</v>
      </c>
      <c r="H392" s="6" t="str">
        <f>IFERROR(__xludf.DUMMYFUNCTION("""COMPUTED_VALUE"""),"Material Cost")</f>
        <v>Material Cost</v>
      </c>
      <c r="I392" s="6" t="str">
        <f t="shared" si="2"/>
        <v>February</v>
      </c>
      <c r="J392" s="6" t="str">
        <f t="shared" si="3"/>
        <v>Bangalore</v>
      </c>
      <c r="K392" s="6" t="str">
        <f t="shared" si="4"/>
        <v>Bangalore</v>
      </c>
      <c r="L392" s="6" t="str">
        <f t="shared" si="5"/>
        <v>Bangalore</v>
      </c>
      <c r="M392" s="6" t="str">
        <f t="shared" si="6"/>
        <v>Bangalore</v>
      </c>
      <c r="N392" s="6" t="str">
        <f t="shared" si="7"/>
        <v>West&amp;</v>
      </c>
      <c r="O392" s="6" t="str">
        <f t="shared" si="8"/>
        <v>West-</v>
      </c>
      <c r="P392" s="6" t="str">
        <f t="shared" si="9"/>
        <v>West^</v>
      </c>
      <c r="Q392" s="6" t="str">
        <f t="shared" si="10"/>
        <v>West</v>
      </c>
      <c r="R392" s="6" t="str">
        <f>vlookup(M392,'City Head_Details'!$A$2:$B$5,2,0)</f>
        <v>Arun</v>
      </c>
      <c r="S392" s="6" t="str">
        <f t="shared" ref="S392:T392" si="400">Proper(trim(G392))</f>
        <v>Maitenance</v>
      </c>
      <c r="T392" s="6" t="str">
        <f t="shared" si="400"/>
        <v>Material Cost</v>
      </c>
    </row>
    <row r="393">
      <c r="A393" s="23" t="s">
        <v>818</v>
      </c>
      <c r="B393" s="32" t="s">
        <v>819</v>
      </c>
      <c r="C393" s="31">
        <v>160300.0</v>
      </c>
      <c r="D393" s="6" t="str">
        <f>IFERROR(__xludf.DUMMYFUNCTION("Split(B393,""/"")"),"February")</f>
        <v>February</v>
      </c>
      <c r="E393" s="6" t="str">
        <f>IFERROR(__xludf.DUMMYFUNCTION("""COMPUTED_VALUE"""),"Bangalore")</f>
        <v>Bangalore</v>
      </c>
      <c r="F393" s="6" t="str">
        <f>IFERROR(__xludf.DUMMYFUNCTION("""COMPUTED_VALUE"""),"West&amp;")</f>
        <v>West&amp;</v>
      </c>
      <c r="G393" s="6" t="str">
        <f>IFERROR(__xludf.DUMMYFUNCTION("""COMPUTED_VALUE"""),"Maitenance")</f>
        <v>Maitenance</v>
      </c>
      <c r="H393" s="6" t="str">
        <f>IFERROR(__xludf.DUMMYFUNCTION("""COMPUTED_VALUE"""),"Labour Cost")</f>
        <v>Labour Cost</v>
      </c>
      <c r="I393" s="6" t="str">
        <f t="shared" si="2"/>
        <v>February</v>
      </c>
      <c r="J393" s="6" t="str">
        <f t="shared" si="3"/>
        <v>Bangalore</v>
      </c>
      <c r="K393" s="6" t="str">
        <f t="shared" si="4"/>
        <v>Bangalore</v>
      </c>
      <c r="L393" s="6" t="str">
        <f t="shared" si="5"/>
        <v>Bangalore</v>
      </c>
      <c r="M393" s="6" t="str">
        <f t="shared" si="6"/>
        <v>Bangalore</v>
      </c>
      <c r="N393" s="6" t="str">
        <f t="shared" si="7"/>
        <v>West&amp;</v>
      </c>
      <c r="O393" s="6" t="str">
        <f t="shared" si="8"/>
        <v>West-</v>
      </c>
      <c r="P393" s="6" t="str">
        <f t="shared" si="9"/>
        <v>West^</v>
      </c>
      <c r="Q393" s="6" t="str">
        <f t="shared" si="10"/>
        <v>West</v>
      </c>
      <c r="R393" s="6" t="str">
        <f>vlookup(M393,'City Head_Details'!$A$2:$B$5,2,0)</f>
        <v>Arun</v>
      </c>
      <c r="S393" s="6" t="str">
        <f t="shared" ref="S393:T393" si="401">Proper(trim(G393))</f>
        <v>Maitenance</v>
      </c>
      <c r="T393" s="6" t="str">
        <f t="shared" si="401"/>
        <v>Labour Cost</v>
      </c>
    </row>
    <row r="394">
      <c r="A394" s="23" t="s">
        <v>820</v>
      </c>
      <c r="B394" s="32" t="s">
        <v>821</v>
      </c>
      <c r="C394" s="31">
        <v>90200.0</v>
      </c>
      <c r="D394" s="6" t="str">
        <f>IFERROR(__xludf.DUMMYFUNCTION("Split(B394,""/"")"),"February")</f>
        <v>February</v>
      </c>
      <c r="E394" s="6" t="str">
        <f>IFERROR(__xludf.DUMMYFUNCTION("""COMPUTED_VALUE"""),"Bangalore")</f>
        <v>Bangalore</v>
      </c>
      <c r="F394" s="6" t="str">
        <f>IFERROR(__xludf.DUMMYFUNCTION("""COMPUTED_VALUE"""),"West&amp;")</f>
        <v>West&amp;</v>
      </c>
      <c r="G394" s="6" t="str">
        <f>IFERROR(__xludf.DUMMYFUNCTION("""COMPUTED_VALUE"""),"Maitenance")</f>
        <v>Maitenance</v>
      </c>
      <c r="H394" s="6" t="str">
        <f>IFERROR(__xludf.DUMMYFUNCTION("""COMPUTED_VALUE"""),"Rent")</f>
        <v>Rent</v>
      </c>
      <c r="I394" s="6" t="str">
        <f t="shared" si="2"/>
        <v>February</v>
      </c>
      <c r="J394" s="6" t="str">
        <f t="shared" si="3"/>
        <v>Bangalore</v>
      </c>
      <c r="K394" s="6" t="str">
        <f t="shared" si="4"/>
        <v>Bangalore</v>
      </c>
      <c r="L394" s="6" t="str">
        <f t="shared" si="5"/>
        <v>Bangalore</v>
      </c>
      <c r="M394" s="6" t="str">
        <f t="shared" si="6"/>
        <v>Bangalore</v>
      </c>
      <c r="N394" s="6" t="str">
        <f t="shared" si="7"/>
        <v>West&amp;</v>
      </c>
      <c r="O394" s="6" t="str">
        <f t="shared" si="8"/>
        <v>West-</v>
      </c>
      <c r="P394" s="6" t="str">
        <f t="shared" si="9"/>
        <v>West^</v>
      </c>
      <c r="Q394" s="6" t="str">
        <f t="shared" si="10"/>
        <v>West</v>
      </c>
      <c r="R394" s="6" t="str">
        <f>vlookup(M394,'City Head_Details'!$A$2:$B$5,2,0)</f>
        <v>Arun</v>
      </c>
      <c r="S394" s="6" t="str">
        <f t="shared" ref="S394:T394" si="402">Proper(trim(G394))</f>
        <v>Maitenance</v>
      </c>
      <c r="T394" s="6" t="str">
        <f t="shared" si="402"/>
        <v>Rent</v>
      </c>
    </row>
    <row r="395">
      <c r="A395" s="23" t="s">
        <v>822</v>
      </c>
      <c r="B395" s="32" t="s">
        <v>823</v>
      </c>
      <c r="C395" s="31">
        <v>171500.0</v>
      </c>
      <c r="D395" s="6" t="str">
        <f>IFERROR(__xludf.DUMMYFUNCTION("Split(B395,""/"")"),"February")</f>
        <v>February</v>
      </c>
      <c r="E395" s="6" t="str">
        <f>IFERROR(__xludf.DUMMYFUNCTION("""COMPUTED_VALUE"""),"Bangalore")</f>
        <v>Bangalore</v>
      </c>
      <c r="F395" s="6" t="str">
        <f>IFERROR(__xludf.DUMMYFUNCTION("""COMPUTED_VALUE"""),"West")</f>
        <v>West</v>
      </c>
      <c r="G395" s="6" t="str">
        <f>IFERROR(__xludf.DUMMYFUNCTION("""COMPUTED_VALUE"""),"Maitenance")</f>
        <v>Maitenance</v>
      </c>
      <c r="H395" s="6" t="str">
        <f>IFERROR(__xludf.DUMMYFUNCTION("""COMPUTED_VALUE"""),"Overhead costs")</f>
        <v>Overhead costs</v>
      </c>
      <c r="I395" s="6" t="str">
        <f t="shared" si="2"/>
        <v>February</v>
      </c>
      <c r="J395" s="6" t="str">
        <f t="shared" si="3"/>
        <v>Bangalore</v>
      </c>
      <c r="K395" s="6" t="str">
        <f t="shared" si="4"/>
        <v>Bangalore</v>
      </c>
      <c r="L395" s="6" t="str">
        <f t="shared" si="5"/>
        <v>Bangalore</v>
      </c>
      <c r="M395" s="6" t="str">
        <f t="shared" si="6"/>
        <v>Bangalore</v>
      </c>
      <c r="N395" s="6" t="str">
        <f t="shared" si="7"/>
        <v>West</v>
      </c>
      <c r="O395" s="6" t="str">
        <f t="shared" si="8"/>
        <v>West</v>
      </c>
      <c r="P395" s="6" t="str">
        <f t="shared" si="9"/>
        <v>West</v>
      </c>
      <c r="Q395" s="6" t="str">
        <f t="shared" si="10"/>
        <v>West</v>
      </c>
      <c r="R395" s="6" t="str">
        <f>vlookup(M395,'City Head_Details'!$A$2:$B$5,2,0)</f>
        <v>Arun</v>
      </c>
      <c r="S395" s="6" t="str">
        <f t="shared" ref="S395:T395" si="403">Proper(trim(G395))</f>
        <v>Maitenance</v>
      </c>
      <c r="T395" s="6" t="str">
        <f t="shared" si="403"/>
        <v>Overhead Costs</v>
      </c>
    </row>
    <row r="396">
      <c r="A396" s="23" t="s">
        <v>824</v>
      </c>
      <c r="B396" s="32" t="s">
        <v>825</v>
      </c>
      <c r="C396" s="31">
        <v>102000.0</v>
      </c>
      <c r="D396" s="6" t="str">
        <f>IFERROR(__xludf.DUMMYFUNCTION("Split(B396,""/"")"),"February")</f>
        <v>February</v>
      </c>
      <c r="E396" s="6" t="str">
        <f>IFERROR(__xludf.DUMMYFUNCTION("""COMPUTED_VALUE"""),"Bangalore&amp;")</f>
        <v>Bangalore&amp;</v>
      </c>
      <c r="F396" s="6" t="str">
        <f>IFERROR(__xludf.DUMMYFUNCTION("""COMPUTED_VALUE"""),"West")</f>
        <v>West</v>
      </c>
      <c r="G396" s="6" t="str">
        <f>IFERROR(__xludf.DUMMYFUNCTION("""COMPUTED_VALUE"""),"Maitenance")</f>
        <v>Maitenance</v>
      </c>
      <c r="H396" s="6" t="str">
        <f>IFERROR(__xludf.DUMMYFUNCTION("""COMPUTED_VALUE"""),"Insurance")</f>
        <v>Insurance</v>
      </c>
      <c r="I396" s="6" t="str">
        <f t="shared" si="2"/>
        <v>February</v>
      </c>
      <c r="J396" s="6" t="str">
        <f t="shared" si="3"/>
        <v>Bangalore&amp;</v>
      </c>
      <c r="K396" s="6" t="str">
        <f t="shared" si="4"/>
        <v>Bangalore-</v>
      </c>
      <c r="L396" s="6" t="str">
        <f t="shared" si="5"/>
        <v>Bangalore</v>
      </c>
      <c r="M396" s="6" t="str">
        <f t="shared" si="6"/>
        <v>Bangalore</v>
      </c>
      <c r="N396" s="6" t="str">
        <f t="shared" si="7"/>
        <v>West</v>
      </c>
      <c r="O396" s="6" t="str">
        <f t="shared" si="8"/>
        <v>West</v>
      </c>
      <c r="P396" s="6" t="str">
        <f t="shared" si="9"/>
        <v>West</v>
      </c>
      <c r="Q396" s="6" t="str">
        <f t="shared" si="10"/>
        <v>West</v>
      </c>
      <c r="R396" s="6" t="str">
        <f>vlookup(M396,'City Head_Details'!$A$2:$B$5,2,0)</f>
        <v>Arun</v>
      </c>
      <c r="S396" s="6" t="str">
        <f t="shared" ref="S396:T396" si="404">Proper(trim(G396))</f>
        <v>Maitenance</v>
      </c>
      <c r="T396" s="6" t="str">
        <f t="shared" si="404"/>
        <v>Insurance</v>
      </c>
    </row>
    <row r="397">
      <c r="A397" s="23" t="s">
        <v>826</v>
      </c>
      <c r="B397" s="32" t="s">
        <v>827</v>
      </c>
      <c r="C397" s="31">
        <v>145100.0</v>
      </c>
      <c r="D397" s="6" t="str">
        <f>IFERROR(__xludf.DUMMYFUNCTION("Split(B397,""/"")"),"February")</f>
        <v>February</v>
      </c>
      <c r="E397" s="6" t="str">
        <f>IFERROR(__xludf.DUMMYFUNCTION("""COMPUTED_VALUE"""),"Bangalore&amp;")</f>
        <v>Bangalore&amp;</v>
      </c>
      <c r="F397" s="6" t="str">
        <f>IFERROR(__xludf.DUMMYFUNCTION("""COMPUTED_VALUE"""),"West")</f>
        <v>West</v>
      </c>
      <c r="G397" s="6" t="str">
        <f>IFERROR(__xludf.DUMMYFUNCTION("""COMPUTED_VALUE"""),"Assembly")</f>
        <v>Assembly</v>
      </c>
      <c r="H397" s="6" t="str">
        <f>IFERROR(__xludf.DUMMYFUNCTION("""COMPUTED_VALUE"""),"Material Cost")</f>
        <v>Material Cost</v>
      </c>
      <c r="I397" s="6" t="str">
        <f t="shared" si="2"/>
        <v>February</v>
      </c>
      <c r="J397" s="6" t="str">
        <f t="shared" si="3"/>
        <v>Bangalore&amp;</v>
      </c>
      <c r="K397" s="6" t="str">
        <f t="shared" si="4"/>
        <v>Bangalore-</v>
      </c>
      <c r="L397" s="6" t="str">
        <f t="shared" si="5"/>
        <v>Bangalore</v>
      </c>
      <c r="M397" s="6" t="str">
        <f t="shared" si="6"/>
        <v>Bangalore</v>
      </c>
      <c r="N397" s="6" t="str">
        <f t="shared" si="7"/>
        <v>West</v>
      </c>
      <c r="O397" s="6" t="str">
        <f t="shared" si="8"/>
        <v>West</v>
      </c>
      <c r="P397" s="6" t="str">
        <f t="shared" si="9"/>
        <v>West</v>
      </c>
      <c r="Q397" s="6" t="str">
        <f t="shared" si="10"/>
        <v>West</v>
      </c>
      <c r="R397" s="6" t="str">
        <f>vlookup(M397,'City Head_Details'!$A$2:$B$5,2,0)</f>
        <v>Arun</v>
      </c>
      <c r="S397" s="6" t="str">
        <f t="shared" ref="S397:T397" si="405">Proper(trim(G397))</f>
        <v>Assembly</v>
      </c>
      <c r="T397" s="6" t="str">
        <f t="shared" si="405"/>
        <v>Material Cost</v>
      </c>
    </row>
    <row r="398">
      <c r="A398" s="23" t="s">
        <v>828</v>
      </c>
      <c r="B398" s="32" t="s">
        <v>829</v>
      </c>
      <c r="C398" s="31">
        <v>184000.0</v>
      </c>
      <c r="D398" s="6" t="str">
        <f>IFERROR(__xludf.DUMMYFUNCTION("Split(B398,""/"")"),"February")</f>
        <v>February</v>
      </c>
      <c r="E398" s="6" t="str">
        <f>IFERROR(__xludf.DUMMYFUNCTION("""COMPUTED_VALUE"""),"Bangalore&amp;")</f>
        <v>Bangalore&amp;</v>
      </c>
      <c r="F398" s="6" t="str">
        <f>IFERROR(__xludf.DUMMYFUNCTION("""COMPUTED_VALUE"""),"West")</f>
        <v>West</v>
      </c>
      <c r="G398" s="6" t="str">
        <f>IFERROR(__xludf.DUMMYFUNCTION("""COMPUTED_VALUE"""),"Assembly")</f>
        <v>Assembly</v>
      </c>
      <c r="H398" s="6" t="str">
        <f>IFERROR(__xludf.DUMMYFUNCTION("""COMPUTED_VALUE"""),"Labour Cost")</f>
        <v>Labour Cost</v>
      </c>
      <c r="I398" s="6" t="str">
        <f t="shared" si="2"/>
        <v>February</v>
      </c>
      <c r="J398" s="6" t="str">
        <f t="shared" si="3"/>
        <v>Bangalore&amp;</v>
      </c>
      <c r="K398" s="6" t="str">
        <f t="shared" si="4"/>
        <v>Bangalore-</v>
      </c>
      <c r="L398" s="6" t="str">
        <f t="shared" si="5"/>
        <v>Bangalore</v>
      </c>
      <c r="M398" s="6" t="str">
        <f t="shared" si="6"/>
        <v>Bangalore</v>
      </c>
      <c r="N398" s="6" t="str">
        <f t="shared" si="7"/>
        <v>West</v>
      </c>
      <c r="O398" s="6" t="str">
        <f t="shared" si="8"/>
        <v>West</v>
      </c>
      <c r="P398" s="6" t="str">
        <f t="shared" si="9"/>
        <v>West</v>
      </c>
      <c r="Q398" s="6" t="str">
        <f t="shared" si="10"/>
        <v>West</v>
      </c>
      <c r="R398" s="6" t="str">
        <f>vlookup(M398,'City Head_Details'!$A$2:$B$5,2,0)</f>
        <v>Arun</v>
      </c>
      <c r="S398" s="6" t="str">
        <f t="shared" ref="S398:T398" si="406">Proper(trim(G398))</f>
        <v>Assembly</v>
      </c>
      <c r="T398" s="6" t="str">
        <f t="shared" si="406"/>
        <v>Labour Cost</v>
      </c>
    </row>
    <row r="399">
      <c r="A399" s="23" t="s">
        <v>830</v>
      </c>
      <c r="B399" s="32" t="s">
        <v>831</v>
      </c>
      <c r="C399" s="31">
        <v>131500.0</v>
      </c>
      <c r="D399" s="6" t="str">
        <f>IFERROR(__xludf.DUMMYFUNCTION("Split(B399,""/"")"),"February")</f>
        <v>February</v>
      </c>
      <c r="E399" s="6" t="str">
        <f>IFERROR(__xludf.DUMMYFUNCTION("""COMPUTED_VALUE"""),"Bangalore&amp;")</f>
        <v>Bangalore&amp;</v>
      </c>
      <c r="F399" s="6" t="str">
        <f>IFERROR(__xludf.DUMMYFUNCTION("""COMPUTED_VALUE"""),"West")</f>
        <v>West</v>
      </c>
      <c r="G399" s="6" t="str">
        <f>IFERROR(__xludf.DUMMYFUNCTION("""COMPUTED_VALUE"""),"Assembly")</f>
        <v>Assembly</v>
      </c>
      <c r="H399" s="6" t="str">
        <f>IFERROR(__xludf.DUMMYFUNCTION("""COMPUTED_VALUE"""),"Rent")</f>
        <v>Rent</v>
      </c>
      <c r="I399" s="6" t="str">
        <f t="shared" si="2"/>
        <v>February</v>
      </c>
      <c r="J399" s="6" t="str">
        <f t="shared" si="3"/>
        <v>Bangalore&amp;</v>
      </c>
      <c r="K399" s="6" t="str">
        <f t="shared" si="4"/>
        <v>Bangalore-</v>
      </c>
      <c r="L399" s="6" t="str">
        <f t="shared" si="5"/>
        <v>Bangalore</v>
      </c>
      <c r="M399" s="6" t="str">
        <f t="shared" si="6"/>
        <v>Bangalore</v>
      </c>
      <c r="N399" s="6" t="str">
        <f t="shared" si="7"/>
        <v>West</v>
      </c>
      <c r="O399" s="6" t="str">
        <f t="shared" si="8"/>
        <v>West</v>
      </c>
      <c r="P399" s="6" t="str">
        <f t="shared" si="9"/>
        <v>West</v>
      </c>
      <c r="Q399" s="6" t="str">
        <f t="shared" si="10"/>
        <v>West</v>
      </c>
      <c r="R399" s="6" t="str">
        <f>vlookup(M399,'City Head_Details'!$A$2:$B$5,2,0)</f>
        <v>Arun</v>
      </c>
      <c r="S399" s="6" t="str">
        <f t="shared" ref="S399:T399" si="407">Proper(trim(G399))</f>
        <v>Assembly</v>
      </c>
      <c r="T399" s="6" t="str">
        <f t="shared" si="407"/>
        <v>Rent</v>
      </c>
    </row>
    <row r="400">
      <c r="A400" s="23" t="s">
        <v>832</v>
      </c>
      <c r="B400" s="32" t="s">
        <v>833</v>
      </c>
      <c r="C400" s="31">
        <v>98800.0</v>
      </c>
      <c r="D400" s="6" t="str">
        <f>IFERROR(__xludf.DUMMYFUNCTION("Split(B400,""/"")"),"February")</f>
        <v>February</v>
      </c>
      <c r="E400" s="6" t="str">
        <f>IFERROR(__xludf.DUMMYFUNCTION("""COMPUTED_VALUE"""),"Bangalore&amp;")</f>
        <v>Bangalore&amp;</v>
      </c>
      <c r="F400" s="6" t="str">
        <f>IFERROR(__xludf.DUMMYFUNCTION("""COMPUTED_VALUE"""),"West")</f>
        <v>West</v>
      </c>
      <c r="G400" s="6" t="str">
        <f>IFERROR(__xludf.DUMMYFUNCTION("""COMPUTED_VALUE"""),"Assembly")</f>
        <v>Assembly</v>
      </c>
      <c r="H400" s="6" t="str">
        <f>IFERROR(__xludf.DUMMYFUNCTION("""COMPUTED_VALUE"""),"Overhead costs")</f>
        <v>Overhead costs</v>
      </c>
      <c r="I400" s="6" t="str">
        <f t="shared" si="2"/>
        <v>February</v>
      </c>
      <c r="J400" s="6" t="str">
        <f t="shared" si="3"/>
        <v>Bangalore&amp;</v>
      </c>
      <c r="K400" s="6" t="str">
        <f t="shared" si="4"/>
        <v>Bangalore-</v>
      </c>
      <c r="L400" s="6" t="str">
        <f t="shared" si="5"/>
        <v>Bangalore</v>
      </c>
      <c r="M400" s="6" t="str">
        <f t="shared" si="6"/>
        <v>Bangalore</v>
      </c>
      <c r="N400" s="6" t="str">
        <f t="shared" si="7"/>
        <v>West</v>
      </c>
      <c r="O400" s="6" t="str">
        <f t="shared" si="8"/>
        <v>West</v>
      </c>
      <c r="P400" s="6" t="str">
        <f t="shared" si="9"/>
        <v>West</v>
      </c>
      <c r="Q400" s="6" t="str">
        <f t="shared" si="10"/>
        <v>West</v>
      </c>
      <c r="R400" s="6" t="str">
        <f>vlookup(M400,'City Head_Details'!$A$2:$B$5,2,0)</f>
        <v>Arun</v>
      </c>
      <c r="S400" s="6" t="str">
        <f t="shared" ref="S400:T400" si="408">Proper(trim(G400))</f>
        <v>Assembly</v>
      </c>
      <c r="T400" s="6" t="str">
        <f t="shared" si="408"/>
        <v>Overhead Costs</v>
      </c>
    </row>
    <row r="401">
      <c r="A401" s="23" t="s">
        <v>834</v>
      </c>
      <c r="B401" s="32" t="s">
        <v>835</v>
      </c>
      <c r="C401" s="31">
        <v>186100.0</v>
      </c>
      <c r="D401" s="6" t="str">
        <f>IFERROR(__xludf.DUMMYFUNCTION("Split(B401,""/"")"),"February")</f>
        <v>February</v>
      </c>
      <c r="E401" s="6" t="str">
        <f>IFERROR(__xludf.DUMMYFUNCTION("""COMPUTED_VALUE"""),"Bangalore&amp;")</f>
        <v>Bangalore&amp;</v>
      </c>
      <c r="F401" s="6" t="str">
        <f>IFERROR(__xludf.DUMMYFUNCTION("""COMPUTED_VALUE"""),"West")</f>
        <v>West</v>
      </c>
      <c r="G401" s="6" t="str">
        <f>IFERROR(__xludf.DUMMYFUNCTION("""COMPUTED_VALUE"""),"Assembly")</f>
        <v>Assembly</v>
      </c>
      <c r="H401" s="6" t="str">
        <f>IFERROR(__xludf.DUMMYFUNCTION("""COMPUTED_VALUE"""),"Insurance")</f>
        <v>Insurance</v>
      </c>
      <c r="I401" s="6" t="str">
        <f t="shared" si="2"/>
        <v>February</v>
      </c>
      <c r="J401" s="6" t="str">
        <f t="shared" si="3"/>
        <v>Bangalore&amp;</v>
      </c>
      <c r="K401" s="6" t="str">
        <f t="shared" si="4"/>
        <v>Bangalore-</v>
      </c>
      <c r="L401" s="6" t="str">
        <f t="shared" si="5"/>
        <v>Bangalore</v>
      </c>
      <c r="M401" s="6" t="str">
        <f t="shared" si="6"/>
        <v>Bangalore</v>
      </c>
      <c r="N401" s="6" t="str">
        <f t="shared" si="7"/>
        <v>West</v>
      </c>
      <c r="O401" s="6" t="str">
        <f t="shared" si="8"/>
        <v>West</v>
      </c>
      <c r="P401" s="6" t="str">
        <f t="shared" si="9"/>
        <v>West</v>
      </c>
      <c r="Q401" s="6" t="str">
        <f t="shared" si="10"/>
        <v>West</v>
      </c>
      <c r="R401" s="6" t="str">
        <f>vlookup(M401,'City Head_Details'!$A$2:$B$5,2,0)</f>
        <v>Arun</v>
      </c>
      <c r="S401" s="6" t="str">
        <f t="shared" ref="S401:T401" si="409">Proper(trim(G401))</f>
        <v>Assembly</v>
      </c>
      <c r="T401" s="6" t="str">
        <f t="shared" si="409"/>
        <v>Insurance</v>
      </c>
    </row>
    <row r="402">
      <c r="A402" s="23" t="s">
        <v>836</v>
      </c>
      <c r="B402" s="32" t="s">
        <v>837</v>
      </c>
      <c r="C402" s="31">
        <v>176800.0</v>
      </c>
      <c r="D402" s="6" t="str">
        <f>IFERROR(__xludf.DUMMYFUNCTION("Split(B402,""/"")"),"February")</f>
        <v>February</v>
      </c>
      <c r="E402" s="6" t="str">
        <f>IFERROR(__xludf.DUMMYFUNCTION("""COMPUTED_VALUE"""),"Ahmedabad&amp;")</f>
        <v>Ahmedabad&amp;</v>
      </c>
      <c r="F402" s="6" t="str">
        <f>IFERROR(__xludf.DUMMYFUNCTION("""COMPUTED_VALUE"""),"North")</f>
        <v>North</v>
      </c>
      <c r="G402" s="6" t="str">
        <f>IFERROR(__xludf.DUMMYFUNCTION("""COMPUTED_VALUE"""),"Production")</f>
        <v>Production</v>
      </c>
      <c r="H402" s="6" t="str">
        <f>IFERROR(__xludf.DUMMYFUNCTION("""COMPUTED_VALUE"""),"Material Cost")</f>
        <v>Material Cost</v>
      </c>
      <c r="I402" s="6" t="str">
        <f t="shared" si="2"/>
        <v>February</v>
      </c>
      <c r="J402" s="6" t="str">
        <f t="shared" si="3"/>
        <v>Ahmedabad&amp;</v>
      </c>
      <c r="K402" s="6" t="str">
        <f t="shared" si="4"/>
        <v>Ahmedabad-</v>
      </c>
      <c r="L402" s="6" t="str">
        <f t="shared" si="5"/>
        <v>Ahmedabad</v>
      </c>
      <c r="M402" s="6" t="str">
        <f t="shared" si="6"/>
        <v>Ahmedabad</v>
      </c>
      <c r="N402" s="6" t="str">
        <f t="shared" si="7"/>
        <v>North</v>
      </c>
      <c r="O402" s="6" t="str">
        <f t="shared" si="8"/>
        <v>North</v>
      </c>
      <c r="P402" s="6" t="str">
        <f t="shared" si="9"/>
        <v>North</v>
      </c>
      <c r="Q402" s="6" t="str">
        <f t="shared" si="10"/>
        <v>North</v>
      </c>
      <c r="R402" s="6" t="str">
        <f>vlookup(M402,'City Head_Details'!$A$2:$B$5,2,0)</f>
        <v>Varun</v>
      </c>
      <c r="S402" s="6" t="str">
        <f t="shared" ref="S402:T402" si="410">Proper(trim(G402))</f>
        <v>Production</v>
      </c>
      <c r="T402" s="6" t="str">
        <f t="shared" si="410"/>
        <v>Material Cost</v>
      </c>
    </row>
    <row r="403">
      <c r="A403" s="23" t="s">
        <v>838</v>
      </c>
      <c r="B403" s="32" t="s">
        <v>839</v>
      </c>
      <c r="C403" s="31">
        <v>100400.0</v>
      </c>
      <c r="D403" s="6" t="str">
        <f>IFERROR(__xludf.DUMMYFUNCTION("Split(B403,""/"")"),"February")</f>
        <v>February</v>
      </c>
      <c r="E403" s="6" t="str">
        <f>IFERROR(__xludf.DUMMYFUNCTION("""COMPUTED_VALUE"""),"Ahmedabad&amp;")</f>
        <v>Ahmedabad&amp;</v>
      </c>
      <c r="F403" s="6" t="str">
        <f>IFERROR(__xludf.DUMMYFUNCTION("""COMPUTED_VALUE"""),"North")</f>
        <v>North</v>
      </c>
      <c r="G403" s="6" t="str">
        <f>IFERROR(__xludf.DUMMYFUNCTION("""COMPUTED_VALUE"""),"Production")</f>
        <v>Production</v>
      </c>
      <c r="H403" s="6" t="str">
        <f>IFERROR(__xludf.DUMMYFUNCTION("""COMPUTED_VALUE"""),"Labour Cost")</f>
        <v>Labour Cost</v>
      </c>
      <c r="I403" s="6" t="str">
        <f t="shared" si="2"/>
        <v>February</v>
      </c>
      <c r="J403" s="6" t="str">
        <f t="shared" si="3"/>
        <v>Ahmedabad&amp;</v>
      </c>
      <c r="K403" s="6" t="str">
        <f t="shared" si="4"/>
        <v>Ahmedabad-</v>
      </c>
      <c r="L403" s="6" t="str">
        <f t="shared" si="5"/>
        <v>Ahmedabad</v>
      </c>
      <c r="M403" s="6" t="str">
        <f t="shared" si="6"/>
        <v>Ahmedabad</v>
      </c>
      <c r="N403" s="6" t="str">
        <f t="shared" si="7"/>
        <v>North</v>
      </c>
      <c r="O403" s="6" t="str">
        <f t="shared" si="8"/>
        <v>North</v>
      </c>
      <c r="P403" s="6" t="str">
        <f t="shared" si="9"/>
        <v>North</v>
      </c>
      <c r="Q403" s="6" t="str">
        <f t="shared" si="10"/>
        <v>North</v>
      </c>
      <c r="R403" s="6" t="str">
        <f>vlookup(M403,'City Head_Details'!$A$2:$B$5,2,0)</f>
        <v>Varun</v>
      </c>
      <c r="S403" s="6" t="str">
        <f t="shared" ref="S403:T403" si="411">Proper(trim(G403))</f>
        <v>Production</v>
      </c>
      <c r="T403" s="6" t="str">
        <f t="shared" si="411"/>
        <v>Labour Cost</v>
      </c>
    </row>
    <row r="404">
      <c r="A404" s="23" t="s">
        <v>840</v>
      </c>
      <c r="B404" s="32" t="s">
        <v>841</v>
      </c>
      <c r="C404" s="31">
        <v>110300.0</v>
      </c>
      <c r="D404" s="6" t="str">
        <f>IFERROR(__xludf.DUMMYFUNCTION("Split(B404,""/"")"),"January")</f>
        <v>January</v>
      </c>
      <c r="E404" s="6" t="str">
        <f>IFERROR(__xludf.DUMMYFUNCTION("""COMPUTED_VALUE"""),"Bhubaneswar&amp;")</f>
        <v>Bhubaneswar&amp;</v>
      </c>
      <c r="F404" s="6" t="str">
        <f>IFERROR(__xludf.DUMMYFUNCTION("""COMPUTED_VALUE"""),"West")</f>
        <v>West</v>
      </c>
      <c r="G404" s="6" t="str">
        <f>IFERROR(__xludf.DUMMYFUNCTION("""COMPUTED_VALUE"""),"Maitenance")</f>
        <v>Maitenance</v>
      </c>
      <c r="H404" s="6" t="str">
        <f>IFERROR(__xludf.DUMMYFUNCTION("""COMPUTED_VALUE"""),"Material Cost")</f>
        <v>Material Cost</v>
      </c>
      <c r="I404" s="6" t="str">
        <f t="shared" si="2"/>
        <v>January</v>
      </c>
      <c r="J404" s="6" t="str">
        <f t="shared" si="3"/>
        <v>Bhubaneswar&amp;</v>
      </c>
      <c r="K404" s="6" t="str">
        <f t="shared" si="4"/>
        <v>Bhubaneswar-</v>
      </c>
      <c r="L404" s="6" t="str">
        <f t="shared" si="5"/>
        <v>Bhubaneswar</v>
      </c>
      <c r="M404" s="6" t="str">
        <f t="shared" si="6"/>
        <v>Bhubaneswar</v>
      </c>
      <c r="N404" s="6" t="str">
        <f t="shared" si="7"/>
        <v>West</v>
      </c>
      <c r="O404" s="6" t="str">
        <f t="shared" si="8"/>
        <v>West</v>
      </c>
      <c r="P404" s="6" t="str">
        <f t="shared" si="9"/>
        <v>West</v>
      </c>
      <c r="Q404" s="6" t="str">
        <f t="shared" si="10"/>
        <v>West</v>
      </c>
      <c r="R404" s="6" t="str">
        <f>vlookup(M404,'City Head_Details'!$A$2:$B$5,2,0)</f>
        <v>Karuna</v>
      </c>
      <c r="S404" s="6" t="str">
        <f t="shared" ref="S404:T404" si="412">Proper(trim(G404))</f>
        <v>Maitenance</v>
      </c>
      <c r="T404" s="6" t="str">
        <f t="shared" si="412"/>
        <v>Material Cost</v>
      </c>
    </row>
    <row r="405">
      <c r="A405" s="23" t="s">
        <v>842</v>
      </c>
      <c r="B405" s="32" t="s">
        <v>843</v>
      </c>
      <c r="C405" s="31">
        <v>109400.0</v>
      </c>
      <c r="D405" s="6" t="str">
        <f>IFERROR(__xludf.DUMMYFUNCTION("Split(B405,""/"")"),"February")</f>
        <v>February</v>
      </c>
      <c r="E405" s="6" t="str">
        <f>IFERROR(__xludf.DUMMYFUNCTION("""COMPUTED_VALUE"""),"Ahmedabad&amp;")</f>
        <v>Ahmedabad&amp;</v>
      </c>
      <c r="F405" s="6" t="str">
        <f>IFERROR(__xludf.DUMMYFUNCTION("""COMPUTED_VALUE"""),"West")</f>
        <v>West</v>
      </c>
      <c r="G405" s="6" t="str">
        <f>IFERROR(__xludf.DUMMYFUNCTION("""COMPUTED_VALUE"""),"Assembly")</f>
        <v>Assembly</v>
      </c>
      <c r="H405" s="6" t="str">
        <f>IFERROR(__xludf.DUMMYFUNCTION("""COMPUTED_VALUE"""),"Material Cost")</f>
        <v>Material Cost</v>
      </c>
      <c r="I405" s="6" t="str">
        <f t="shared" si="2"/>
        <v>February</v>
      </c>
      <c r="J405" s="6" t="str">
        <f t="shared" si="3"/>
        <v>Ahmedabad&amp;</v>
      </c>
      <c r="K405" s="6" t="str">
        <f t="shared" si="4"/>
        <v>Ahmedabad-</v>
      </c>
      <c r="L405" s="6" t="str">
        <f t="shared" si="5"/>
        <v>Ahmedabad</v>
      </c>
      <c r="M405" s="6" t="str">
        <f t="shared" si="6"/>
        <v>Ahmedabad</v>
      </c>
      <c r="N405" s="6" t="str">
        <f t="shared" si="7"/>
        <v>West</v>
      </c>
      <c r="O405" s="6" t="str">
        <f t="shared" si="8"/>
        <v>West</v>
      </c>
      <c r="P405" s="6" t="str">
        <f t="shared" si="9"/>
        <v>West</v>
      </c>
      <c r="Q405" s="6" t="str">
        <f t="shared" si="10"/>
        <v>West</v>
      </c>
      <c r="R405" s="6" t="str">
        <f>vlookup(M405,'City Head_Details'!$A$2:$B$5,2,0)</f>
        <v>Varun</v>
      </c>
      <c r="S405" s="6" t="str">
        <f t="shared" ref="S405:T405" si="413">Proper(trim(G405))</f>
        <v>Assembly</v>
      </c>
      <c r="T405" s="6" t="str">
        <f t="shared" si="413"/>
        <v>Material Cost</v>
      </c>
    </row>
    <row r="406">
      <c r="A406" s="23" t="s">
        <v>844</v>
      </c>
      <c r="B406" s="32" t="s">
        <v>845</v>
      </c>
      <c r="C406" s="31">
        <v>100300.0</v>
      </c>
      <c r="D406" s="6" t="str">
        <f>IFERROR(__xludf.DUMMYFUNCTION("Split(B406,""/"")"),"February")</f>
        <v>February</v>
      </c>
      <c r="E406" s="6" t="str">
        <f>IFERROR(__xludf.DUMMYFUNCTION("""COMPUTED_VALUE"""),"Ahmedabad&amp;")</f>
        <v>Ahmedabad&amp;</v>
      </c>
      <c r="F406" s="6" t="str">
        <f>IFERROR(__xludf.DUMMYFUNCTION("""COMPUTED_VALUE"""),"North")</f>
        <v>North</v>
      </c>
      <c r="G406" s="6" t="str">
        <f>IFERROR(__xludf.DUMMYFUNCTION("""COMPUTED_VALUE"""),"Maitenance")</f>
        <v>Maitenance</v>
      </c>
      <c r="H406" s="6" t="str">
        <f>IFERROR(__xludf.DUMMYFUNCTION("""COMPUTED_VALUE"""),"Material Cost")</f>
        <v>Material Cost</v>
      </c>
      <c r="I406" s="6" t="str">
        <f t="shared" si="2"/>
        <v>February</v>
      </c>
      <c r="J406" s="6" t="str">
        <f t="shared" si="3"/>
        <v>Ahmedabad&amp;</v>
      </c>
      <c r="K406" s="6" t="str">
        <f t="shared" si="4"/>
        <v>Ahmedabad-</v>
      </c>
      <c r="L406" s="6" t="str">
        <f t="shared" si="5"/>
        <v>Ahmedabad</v>
      </c>
      <c r="M406" s="6" t="str">
        <f t="shared" si="6"/>
        <v>Ahmedabad</v>
      </c>
      <c r="N406" s="6" t="str">
        <f t="shared" si="7"/>
        <v>North</v>
      </c>
      <c r="O406" s="6" t="str">
        <f t="shared" si="8"/>
        <v>North</v>
      </c>
      <c r="P406" s="6" t="str">
        <f t="shared" si="9"/>
        <v>North</v>
      </c>
      <c r="Q406" s="6" t="str">
        <f t="shared" si="10"/>
        <v>North</v>
      </c>
      <c r="R406" s="6" t="str">
        <f>vlookup(M406,'City Head_Details'!$A$2:$B$5,2,0)</f>
        <v>Varun</v>
      </c>
      <c r="S406" s="6" t="str">
        <f t="shared" ref="S406:T406" si="414">Proper(trim(G406))</f>
        <v>Maitenance</v>
      </c>
      <c r="T406" s="6" t="str">
        <f t="shared" si="414"/>
        <v>Material Cost</v>
      </c>
    </row>
    <row r="407">
      <c r="A407" s="23" t="s">
        <v>846</v>
      </c>
      <c r="B407" s="32" t="s">
        <v>847</v>
      </c>
      <c r="C407" s="31">
        <v>130700.0</v>
      </c>
      <c r="D407" s="6" t="str">
        <f>IFERROR(__xludf.DUMMYFUNCTION("Split(B407,""/"")"),"February")</f>
        <v>February</v>
      </c>
      <c r="E407" s="6" t="str">
        <f>IFERROR(__xludf.DUMMYFUNCTION("""COMPUTED_VALUE"""),"Ahmedabad&amp;")</f>
        <v>Ahmedabad&amp;</v>
      </c>
      <c r="F407" s="6" t="str">
        <f>IFERROR(__xludf.DUMMYFUNCTION("""COMPUTED_VALUE"""),"North")</f>
        <v>North</v>
      </c>
      <c r="G407" s="6" t="str">
        <f>IFERROR(__xludf.DUMMYFUNCTION("""COMPUTED_VALUE"""),"Maitenance")</f>
        <v>Maitenance</v>
      </c>
      <c r="H407" s="6" t="str">
        <f>IFERROR(__xludf.DUMMYFUNCTION("""COMPUTED_VALUE"""),"Rent")</f>
        <v>Rent</v>
      </c>
      <c r="I407" s="6" t="str">
        <f t="shared" si="2"/>
        <v>February</v>
      </c>
      <c r="J407" s="6" t="str">
        <f t="shared" si="3"/>
        <v>Ahmedabad&amp;</v>
      </c>
      <c r="K407" s="6" t="str">
        <f t="shared" si="4"/>
        <v>Ahmedabad-</v>
      </c>
      <c r="L407" s="6" t="str">
        <f t="shared" si="5"/>
        <v>Ahmedabad</v>
      </c>
      <c r="M407" s="6" t="str">
        <f t="shared" si="6"/>
        <v>Ahmedabad</v>
      </c>
      <c r="N407" s="6" t="str">
        <f t="shared" si="7"/>
        <v>North</v>
      </c>
      <c r="O407" s="6" t="str">
        <f t="shared" si="8"/>
        <v>North</v>
      </c>
      <c r="P407" s="6" t="str">
        <f t="shared" si="9"/>
        <v>North</v>
      </c>
      <c r="Q407" s="6" t="str">
        <f t="shared" si="10"/>
        <v>North</v>
      </c>
      <c r="R407" s="6" t="str">
        <f>vlookup(M407,'City Head_Details'!$A$2:$B$5,2,0)</f>
        <v>Varun</v>
      </c>
      <c r="S407" s="6" t="str">
        <f t="shared" ref="S407:T407" si="415">Proper(trim(G407))</f>
        <v>Maitenance</v>
      </c>
      <c r="T407" s="6" t="str">
        <f t="shared" si="415"/>
        <v>Rent</v>
      </c>
    </row>
    <row r="408">
      <c r="A408" s="23" t="s">
        <v>848</v>
      </c>
      <c r="B408" s="32" t="s">
        <v>849</v>
      </c>
      <c r="C408" s="31">
        <v>148200.0</v>
      </c>
      <c r="D408" s="6" t="str">
        <f>IFERROR(__xludf.DUMMYFUNCTION("Split(B408,""/"")"),"March")</f>
        <v>March</v>
      </c>
      <c r="E408" s="6" t="str">
        <f>IFERROR(__xludf.DUMMYFUNCTION("""COMPUTED_VALUE"""),"BangaloRE&amp;")</f>
        <v>BangaloRE&amp;</v>
      </c>
      <c r="F408" s="6" t="str">
        <f>IFERROR(__xludf.DUMMYFUNCTION("""COMPUTED_VALUE"""),"East")</f>
        <v>East</v>
      </c>
      <c r="G408" s="6" t="str">
        <f>IFERROR(__xludf.DUMMYFUNCTION("""COMPUTED_VALUE"""),"Assembly")</f>
        <v>Assembly</v>
      </c>
      <c r="H408" s="6" t="str">
        <f>IFERROR(__xludf.DUMMYFUNCTION("""COMPUTED_VALUE"""),"Overhead costs")</f>
        <v>Overhead costs</v>
      </c>
      <c r="I408" s="6" t="str">
        <f t="shared" si="2"/>
        <v>March</v>
      </c>
      <c r="J408" s="6" t="str">
        <f t="shared" si="3"/>
        <v>Bangalore&amp;</v>
      </c>
      <c r="K408" s="6" t="str">
        <f t="shared" si="4"/>
        <v>Bangalore-</v>
      </c>
      <c r="L408" s="6" t="str">
        <f t="shared" si="5"/>
        <v>Bangalore</v>
      </c>
      <c r="M408" s="6" t="str">
        <f t="shared" si="6"/>
        <v>Bangalore</v>
      </c>
      <c r="N408" s="6" t="str">
        <f t="shared" si="7"/>
        <v>East</v>
      </c>
      <c r="O408" s="6" t="str">
        <f t="shared" si="8"/>
        <v>East</v>
      </c>
      <c r="P408" s="6" t="str">
        <f t="shared" si="9"/>
        <v>East</v>
      </c>
      <c r="Q408" s="6" t="str">
        <f t="shared" si="10"/>
        <v>East</v>
      </c>
      <c r="R408" s="6" t="str">
        <f>vlookup(M408,'City Head_Details'!$A$2:$B$5,2,0)</f>
        <v>Arun</v>
      </c>
      <c r="S408" s="6" t="str">
        <f t="shared" ref="S408:T408" si="416">Proper(trim(G408))</f>
        <v>Assembly</v>
      </c>
      <c r="T408" s="6" t="str">
        <f t="shared" si="416"/>
        <v>Overhead Costs</v>
      </c>
    </row>
    <row r="409">
      <c r="A409" s="23" t="s">
        <v>850</v>
      </c>
      <c r="B409" s="32" t="s">
        <v>851</v>
      </c>
      <c r="C409" s="31">
        <v>153100.0</v>
      </c>
      <c r="D409" s="6" t="str">
        <f>IFERROR(__xludf.DUMMYFUNCTION("Split(B409,""/"")"),"February")</f>
        <v>February</v>
      </c>
      <c r="E409" s="6" t="str">
        <f>IFERROR(__xludf.DUMMYFUNCTION("""COMPUTED_VALUE"""),"Ahmedabad&amp;")</f>
        <v>Ahmedabad&amp;</v>
      </c>
      <c r="F409" s="6" t="str">
        <f>IFERROR(__xludf.DUMMYFUNCTION("""COMPUTED_VALUE"""),"East")</f>
        <v>East</v>
      </c>
      <c r="G409" s="6" t="str">
        <f>IFERROR(__xludf.DUMMYFUNCTION("""COMPUTED_VALUE"""),"Materials")</f>
        <v>Materials</v>
      </c>
      <c r="H409" s="6" t="str">
        <f>IFERROR(__xludf.DUMMYFUNCTION("""COMPUTED_VALUE"""),"Material Cost")</f>
        <v>Material Cost</v>
      </c>
      <c r="I409" s="6" t="str">
        <f t="shared" si="2"/>
        <v>February</v>
      </c>
      <c r="J409" s="6" t="str">
        <f t="shared" si="3"/>
        <v>Ahmedabad&amp;</v>
      </c>
      <c r="K409" s="6" t="str">
        <f t="shared" si="4"/>
        <v>Ahmedabad-</v>
      </c>
      <c r="L409" s="6" t="str">
        <f t="shared" si="5"/>
        <v>Ahmedabad</v>
      </c>
      <c r="M409" s="6" t="str">
        <f t="shared" si="6"/>
        <v>Ahmedabad</v>
      </c>
      <c r="N409" s="6" t="str">
        <f t="shared" si="7"/>
        <v>East</v>
      </c>
      <c r="O409" s="6" t="str">
        <f t="shared" si="8"/>
        <v>East</v>
      </c>
      <c r="P409" s="6" t="str">
        <f t="shared" si="9"/>
        <v>East</v>
      </c>
      <c r="Q409" s="6" t="str">
        <f t="shared" si="10"/>
        <v>East</v>
      </c>
      <c r="R409" s="6" t="str">
        <f>vlookup(M409,'City Head_Details'!$A$2:$B$5,2,0)</f>
        <v>Varun</v>
      </c>
      <c r="S409" s="6" t="str">
        <f t="shared" ref="S409:T409" si="417">Proper(trim(G409))</f>
        <v>Materials</v>
      </c>
      <c r="T409" s="6" t="str">
        <f t="shared" si="417"/>
        <v>Material Cost</v>
      </c>
    </row>
    <row r="410">
      <c r="A410" s="23" t="s">
        <v>852</v>
      </c>
      <c r="B410" s="32" t="s">
        <v>853</v>
      </c>
      <c r="C410" s="31">
        <v>105500.0</v>
      </c>
      <c r="D410" s="6" t="str">
        <f>IFERROR(__xludf.DUMMYFUNCTION("Split(B410,""/"")"),"March")</f>
        <v>March</v>
      </c>
      <c r="E410" s="6" t="str">
        <f>IFERROR(__xludf.DUMMYFUNCTION("""COMPUTED_VALUE"""),"Bhubaneswar&amp;")</f>
        <v>Bhubaneswar&amp;</v>
      </c>
      <c r="F410" s="6" t="str">
        <f>IFERROR(__xludf.DUMMYFUNCTION("""COMPUTED_VALUE"""),"South")</f>
        <v>South</v>
      </c>
      <c r="G410" s="6" t="str">
        <f>IFERROR(__xludf.DUMMYFUNCTION("""COMPUTED_VALUE"""),"Materials")</f>
        <v>Materials</v>
      </c>
      <c r="H410" s="6" t="str">
        <f>IFERROR(__xludf.DUMMYFUNCTION("""COMPUTED_VALUE"""),"Material Cost")</f>
        <v>Material Cost</v>
      </c>
      <c r="I410" s="6" t="str">
        <f t="shared" si="2"/>
        <v>March</v>
      </c>
      <c r="J410" s="6" t="str">
        <f t="shared" si="3"/>
        <v>Bhubaneswar&amp;</v>
      </c>
      <c r="K410" s="6" t="str">
        <f t="shared" si="4"/>
        <v>Bhubaneswar-</v>
      </c>
      <c r="L410" s="6" t="str">
        <f t="shared" si="5"/>
        <v>Bhubaneswar</v>
      </c>
      <c r="M410" s="6" t="str">
        <f t="shared" si="6"/>
        <v>Bhubaneswar</v>
      </c>
      <c r="N410" s="6" t="str">
        <f t="shared" si="7"/>
        <v>South</v>
      </c>
      <c r="O410" s="6" t="str">
        <f t="shared" si="8"/>
        <v>South</v>
      </c>
      <c r="P410" s="6" t="str">
        <f t="shared" si="9"/>
        <v>South</v>
      </c>
      <c r="Q410" s="6" t="str">
        <f t="shared" si="10"/>
        <v>South</v>
      </c>
      <c r="R410" s="6" t="str">
        <f>vlookup(M410,'City Head_Details'!$A$2:$B$5,2,0)</f>
        <v>Karuna</v>
      </c>
      <c r="S410" s="6" t="str">
        <f t="shared" ref="S410:T410" si="418">Proper(trim(G410))</f>
        <v>Materials</v>
      </c>
      <c r="T410" s="6" t="str">
        <f t="shared" si="418"/>
        <v>Material Cost</v>
      </c>
    </row>
    <row r="411">
      <c r="A411" s="23" t="s">
        <v>854</v>
      </c>
      <c r="B411" s="32" t="s">
        <v>855</v>
      </c>
      <c r="C411" s="31">
        <v>158200.0</v>
      </c>
      <c r="D411" s="6" t="str">
        <f>IFERROR(__xludf.DUMMYFUNCTION("Split(B411,""/"")"),"March")</f>
        <v>March</v>
      </c>
      <c r="E411" s="6" t="str">
        <f>IFERROR(__xludf.DUMMYFUNCTION("""COMPUTED_VALUE"""),"Bangalore&amp;")</f>
        <v>Bangalore&amp;</v>
      </c>
      <c r="F411" s="6" t="str">
        <f>IFERROR(__xludf.DUMMYFUNCTION("""COMPUTED_VALUE"""),"EaST")</f>
        <v>EaST</v>
      </c>
      <c r="G411" s="6" t="str">
        <f>IFERROR(__xludf.DUMMYFUNCTION("""COMPUTED_VALUE"""),"Production")</f>
        <v>Production</v>
      </c>
      <c r="H411" s="6" t="str">
        <f>IFERROR(__xludf.DUMMYFUNCTION("""COMPUTED_VALUE"""),"Insurance")</f>
        <v>Insurance</v>
      </c>
      <c r="I411" s="6" t="str">
        <f t="shared" si="2"/>
        <v>March</v>
      </c>
      <c r="J411" s="6" t="str">
        <f t="shared" si="3"/>
        <v>Bangalore&amp;</v>
      </c>
      <c r="K411" s="6" t="str">
        <f t="shared" si="4"/>
        <v>Bangalore-</v>
      </c>
      <c r="L411" s="6" t="str">
        <f t="shared" si="5"/>
        <v>Bangalore</v>
      </c>
      <c r="M411" s="6" t="str">
        <f t="shared" si="6"/>
        <v>Bangalore</v>
      </c>
      <c r="N411" s="6" t="str">
        <f t="shared" si="7"/>
        <v>East</v>
      </c>
      <c r="O411" s="6" t="str">
        <f t="shared" si="8"/>
        <v>East</v>
      </c>
      <c r="P411" s="6" t="str">
        <f t="shared" si="9"/>
        <v>East</v>
      </c>
      <c r="Q411" s="6" t="str">
        <f t="shared" si="10"/>
        <v>East</v>
      </c>
      <c r="R411" s="6" t="str">
        <f>vlookup(M411,'City Head_Details'!$A$2:$B$5,2,0)</f>
        <v>Arun</v>
      </c>
      <c r="S411" s="6" t="str">
        <f t="shared" ref="S411:T411" si="419">Proper(trim(G411))</f>
        <v>Production</v>
      </c>
      <c r="T411" s="6" t="str">
        <f t="shared" si="419"/>
        <v>Insurance</v>
      </c>
    </row>
    <row r="412">
      <c r="A412" s="23" t="s">
        <v>856</v>
      </c>
      <c r="B412" s="32" t="s">
        <v>857</v>
      </c>
      <c r="C412" s="31">
        <v>105000.0</v>
      </c>
      <c r="D412" s="6" t="str">
        <f>IFERROR(__xludf.DUMMYFUNCTION("Split(B412,""/"")"),"January")</f>
        <v>January</v>
      </c>
      <c r="E412" s="6" t="str">
        <f>IFERROR(__xludf.DUMMYFUNCTION("""COMPUTED_VALUE"""),"Bhubaneswar&amp;")</f>
        <v>Bhubaneswar&amp;</v>
      </c>
      <c r="F412" s="6" t="str">
        <f>IFERROR(__xludf.DUMMYFUNCTION("""COMPUTED_VALUE"""),"East")</f>
        <v>East</v>
      </c>
      <c r="G412" s="6" t="str">
        <f>IFERROR(__xludf.DUMMYFUNCTION("""COMPUTED_VALUE"""),"Production")</f>
        <v>Production</v>
      </c>
      <c r="H412" s="6" t="str">
        <f>IFERROR(__xludf.DUMMYFUNCTION("""COMPUTED_VALUE"""),"Material Cost")</f>
        <v>Material Cost</v>
      </c>
      <c r="I412" s="6" t="str">
        <f t="shared" si="2"/>
        <v>January</v>
      </c>
      <c r="J412" s="6" t="str">
        <f t="shared" si="3"/>
        <v>Bhubaneswar&amp;</v>
      </c>
      <c r="K412" s="6" t="str">
        <f t="shared" si="4"/>
        <v>Bhubaneswar-</v>
      </c>
      <c r="L412" s="6" t="str">
        <f t="shared" si="5"/>
        <v>Bhubaneswar</v>
      </c>
      <c r="M412" s="6" t="str">
        <f t="shared" si="6"/>
        <v>Bhubaneswar</v>
      </c>
      <c r="N412" s="6" t="str">
        <f t="shared" si="7"/>
        <v>East</v>
      </c>
      <c r="O412" s="6" t="str">
        <f t="shared" si="8"/>
        <v>East</v>
      </c>
      <c r="P412" s="6" t="str">
        <f t="shared" si="9"/>
        <v>East</v>
      </c>
      <c r="Q412" s="6" t="str">
        <f t="shared" si="10"/>
        <v>East</v>
      </c>
      <c r="R412" s="6" t="str">
        <f>vlookup(M412,'City Head_Details'!$A$2:$B$5,2,0)</f>
        <v>Karuna</v>
      </c>
      <c r="S412" s="6" t="str">
        <f t="shared" ref="S412:T412" si="420">Proper(trim(G412))</f>
        <v>Production</v>
      </c>
      <c r="T412" s="6" t="str">
        <f t="shared" si="420"/>
        <v>Material Cost</v>
      </c>
    </row>
    <row r="413">
      <c r="A413" s="23" t="s">
        <v>858</v>
      </c>
      <c r="B413" s="32" t="s">
        <v>859</v>
      </c>
      <c r="C413" s="31">
        <v>125700.0</v>
      </c>
      <c r="D413" s="6" t="str">
        <f>IFERROR(__xludf.DUMMYFUNCTION("Split(B413,""/"")"),"January")</f>
        <v>January</v>
      </c>
      <c r="E413" s="6" t="str">
        <f>IFERROR(__xludf.DUMMYFUNCTION("""COMPUTED_VALUE"""),"Bangalore&amp;")</f>
        <v>Bangalore&amp;</v>
      </c>
      <c r="F413" s="6" t="str">
        <f>IFERROR(__xludf.DUMMYFUNCTION("""COMPUTED_VALUE"""),"South")</f>
        <v>South</v>
      </c>
      <c r="G413" s="6" t="str">
        <f>IFERROR(__xludf.DUMMYFUNCTION("""COMPUTED_VALUE"""),"Materials")</f>
        <v>Materials</v>
      </c>
      <c r="H413" s="6" t="str">
        <f>IFERROR(__xludf.DUMMYFUNCTION("""COMPUTED_VALUE"""),"Material Cost")</f>
        <v>Material Cost</v>
      </c>
      <c r="I413" s="6" t="str">
        <f t="shared" si="2"/>
        <v>January</v>
      </c>
      <c r="J413" s="6" t="str">
        <f t="shared" si="3"/>
        <v>Bangalore&amp;</v>
      </c>
      <c r="K413" s="6" t="str">
        <f t="shared" si="4"/>
        <v>Bangalore-</v>
      </c>
      <c r="L413" s="6" t="str">
        <f t="shared" si="5"/>
        <v>Bangalore</v>
      </c>
      <c r="M413" s="6" t="str">
        <f t="shared" si="6"/>
        <v>Bangalore</v>
      </c>
      <c r="N413" s="6" t="str">
        <f t="shared" si="7"/>
        <v>South</v>
      </c>
      <c r="O413" s="6" t="str">
        <f t="shared" si="8"/>
        <v>South</v>
      </c>
      <c r="P413" s="6" t="str">
        <f t="shared" si="9"/>
        <v>South</v>
      </c>
      <c r="Q413" s="6" t="str">
        <f t="shared" si="10"/>
        <v>South</v>
      </c>
      <c r="R413" s="6" t="str">
        <f>vlookup(M413,'City Head_Details'!$A$2:$B$5,2,0)</f>
        <v>Arun</v>
      </c>
      <c r="S413" s="6" t="str">
        <f t="shared" ref="S413:T413" si="421">Proper(trim(G413))</f>
        <v>Materials</v>
      </c>
      <c r="T413" s="6" t="str">
        <f t="shared" si="421"/>
        <v>Material Cost</v>
      </c>
    </row>
    <row r="414">
      <c r="A414" s="23" t="s">
        <v>860</v>
      </c>
      <c r="B414" s="32" t="s">
        <v>861</v>
      </c>
      <c r="C414" s="31">
        <v>162200.0</v>
      </c>
      <c r="D414" s="6" t="str">
        <f>IFERROR(__xludf.DUMMYFUNCTION("Split(B414,""/"")"),"March")</f>
        <v>March</v>
      </c>
      <c r="E414" s="6" t="str">
        <f>IFERROR(__xludf.DUMMYFUNCTION("""COMPUTED_VALUE"""),"Ahmedabad&amp;")</f>
        <v>Ahmedabad&amp;</v>
      </c>
      <c r="F414" s="6" t="str">
        <f>IFERROR(__xludf.DUMMYFUNCTION("""COMPUTED_VALUE"""),"East")</f>
        <v>East</v>
      </c>
      <c r="G414" s="6" t="str">
        <f>IFERROR(__xludf.DUMMYFUNCTION("""COMPUTED_VALUE"""),"Assembly")</f>
        <v>Assembly</v>
      </c>
      <c r="H414" s="6" t="str">
        <f>IFERROR(__xludf.DUMMYFUNCTION("""COMPUTED_VALUE"""),"Overhead costs")</f>
        <v>Overhead costs</v>
      </c>
      <c r="I414" s="6" t="str">
        <f t="shared" si="2"/>
        <v>March</v>
      </c>
      <c r="J414" s="6" t="str">
        <f t="shared" si="3"/>
        <v>Ahmedabad&amp;</v>
      </c>
      <c r="K414" s="6" t="str">
        <f t="shared" si="4"/>
        <v>Ahmedabad-</v>
      </c>
      <c r="L414" s="6" t="str">
        <f t="shared" si="5"/>
        <v>Ahmedabad</v>
      </c>
      <c r="M414" s="6" t="str">
        <f t="shared" si="6"/>
        <v>Ahmedabad</v>
      </c>
      <c r="N414" s="6" t="str">
        <f t="shared" si="7"/>
        <v>East</v>
      </c>
      <c r="O414" s="6" t="str">
        <f t="shared" si="8"/>
        <v>East</v>
      </c>
      <c r="P414" s="6" t="str">
        <f t="shared" si="9"/>
        <v>East</v>
      </c>
      <c r="Q414" s="6" t="str">
        <f t="shared" si="10"/>
        <v>East</v>
      </c>
      <c r="R414" s="6" t="str">
        <f>vlookup(M414,'City Head_Details'!$A$2:$B$5,2,0)</f>
        <v>Varun</v>
      </c>
      <c r="S414" s="6" t="str">
        <f t="shared" ref="S414:T414" si="422">Proper(trim(G414))</f>
        <v>Assembly</v>
      </c>
      <c r="T414" s="6" t="str">
        <f t="shared" si="422"/>
        <v>Overhead Costs</v>
      </c>
    </row>
    <row r="415">
      <c r="A415" s="23" t="s">
        <v>862</v>
      </c>
      <c r="B415" s="32" t="s">
        <v>863</v>
      </c>
      <c r="C415" s="31">
        <v>119600.0</v>
      </c>
      <c r="D415" s="6" t="str">
        <f>IFERROR(__xludf.DUMMYFUNCTION("Split(B415,""/"")"),"March")</f>
        <v>March</v>
      </c>
      <c r="E415" s="6" t="str">
        <f>IFERROR(__xludf.DUMMYFUNCTION("""COMPUTED_VALUE"""),"Ahmedabad&amp;")</f>
        <v>Ahmedabad&amp;</v>
      </c>
      <c r="F415" s="6" t="str">
        <f>IFERROR(__xludf.DUMMYFUNCTION("""COMPUTED_VALUE"""),"East")</f>
        <v>East</v>
      </c>
      <c r="G415" s="6" t="str">
        <f>IFERROR(__xludf.DUMMYFUNCTION("""COMPUTED_VALUE"""),"Maitenance")</f>
        <v>Maitenance</v>
      </c>
      <c r="H415" s="6" t="str">
        <f>IFERROR(__xludf.DUMMYFUNCTION("""COMPUTED_VALUE"""),"Insurance")</f>
        <v>Insurance</v>
      </c>
      <c r="I415" s="6" t="str">
        <f t="shared" si="2"/>
        <v>March</v>
      </c>
      <c r="J415" s="6" t="str">
        <f t="shared" si="3"/>
        <v>Ahmedabad&amp;</v>
      </c>
      <c r="K415" s="6" t="str">
        <f t="shared" si="4"/>
        <v>Ahmedabad-</v>
      </c>
      <c r="L415" s="6" t="str">
        <f t="shared" si="5"/>
        <v>Ahmedabad</v>
      </c>
      <c r="M415" s="6" t="str">
        <f t="shared" si="6"/>
        <v>Ahmedabad</v>
      </c>
      <c r="N415" s="6" t="str">
        <f t="shared" si="7"/>
        <v>East</v>
      </c>
      <c r="O415" s="6" t="str">
        <f t="shared" si="8"/>
        <v>East</v>
      </c>
      <c r="P415" s="6" t="str">
        <f t="shared" si="9"/>
        <v>East</v>
      </c>
      <c r="Q415" s="6" t="str">
        <f t="shared" si="10"/>
        <v>East</v>
      </c>
      <c r="R415" s="6" t="str">
        <f>vlookup(M415,'City Head_Details'!$A$2:$B$5,2,0)</f>
        <v>Varun</v>
      </c>
      <c r="S415" s="6" t="str">
        <f t="shared" ref="S415:T415" si="423">Proper(trim(G415))</f>
        <v>Maitenance</v>
      </c>
      <c r="T415" s="6" t="str">
        <f t="shared" si="423"/>
        <v>Insurance</v>
      </c>
    </row>
    <row r="416">
      <c r="A416" s="23" t="s">
        <v>864</v>
      </c>
      <c r="B416" s="32" t="s">
        <v>865</v>
      </c>
      <c r="C416" s="31">
        <v>188300.0</v>
      </c>
      <c r="D416" s="6" t="str">
        <f>IFERROR(__xludf.DUMMYFUNCTION("Split(B416,""/"")"),"January")</f>
        <v>January</v>
      </c>
      <c r="E416" s="6" t="str">
        <f>IFERROR(__xludf.DUMMYFUNCTION("""COMPUTED_VALUE"""),"Ahmedabad&amp;")</f>
        <v>Ahmedabad&amp;</v>
      </c>
      <c r="F416" s="6" t="str">
        <f>IFERROR(__xludf.DUMMYFUNCTION("""COMPUTED_VALUE"""),"East")</f>
        <v>East</v>
      </c>
      <c r="G416" s="6" t="str">
        <f>IFERROR(__xludf.DUMMYFUNCTION("""COMPUTED_VALUE"""),"Maitenance")</f>
        <v>Maitenance</v>
      </c>
      <c r="H416" s="6" t="str">
        <f>IFERROR(__xludf.DUMMYFUNCTION("""COMPUTED_VALUE"""),"Material Cost")</f>
        <v>Material Cost</v>
      </c>
      <c r="I416" s="6" t="str">
        <f t="shared" si="2"/>
        <v>January</v>
      </c>
      <c r="J416" s="6" t="str">
        <f t="shared" si="3"/>
        <v>Ahmedabad&amp;</v>
      </c>
      <c r="K416" s="6" t="str">
        <f t="shared" si="4"/>
        <v>Ahmedabad-</v>
      </c>
      <c r="L416" s="6" t="str">
        <f t="shared" si="5"/>
        <v>Ahmedabad</v>
      </c>
      <c r="M416" s="6" t="str">
        <f t="shared" si="6"/>
        <v>Ahmedabad</v>
      </c>
      <c r="N416" s="6" t="str">
        <f t="shared" si="7"/>
        <v>East</v>
      </c>
      <c r="O416" s="6" t="str">
        <f t="shared" si="8"/>
        <v>East</v>
      </c>
      <c r="P416" s="6" t="str">
        <f t="shared" si="9"/>
        <v>East</v>
      </c>
      <c r="Q416" s="6" t="str">
        <f t="shared" si="10"/>
        <v>East</v>
      </c>
      <c r="R416" s="6" t="str">
        <f>vlookup(M416,'City Head_Details'!$A$2:$B$5,2,0)</f>
        <v>Varun</v>
      </c>
      <c r="S416" s="6" t="str">
        <f t="shared" ref="S416:T416" si="424">Proper(trim(G416))</f>
        <v>Maitenance</v>
      </c>
      <c r="T416" s="6" t="str">
        <f t="shared" si="424"/>
        <v>Material Cost</v>
      </c>
    </row>
    <row r="417">
      <c r="A417" s="23" t="s">
        <v>866</v>
      </c>
      <c r="B417" s="32" t="s">
        <v>867</v>
      </c>
      <c r="C417" s="31">
        <v>138600.0</v>
      </c>
      <c r="D417" s="6" t="str">
        <f>IFERROR(__xludf.DUMMYFUNCTION("Split(B417,""/"")"),"February")</f>
        <v>February</v>
      </c>
      <c r="E417" s="6" t="str">
        <f>IFERROR(__xludf.DUMMYFUNCTION("""COMPUTED_VALUE"""),"Bhubaneswar")</f>
        <v>Bhubaneswar</v>
      </c>
      <c r="F417" s="6" t="str">
        <f>IFERROR(__xludf.DUMMYFUNCTION("""COMPUTED_VALUE"""),"North")</f>
        <v>North</v>
      </c>
      <c r="G417" s="6" t="str">
        <f>IFERROR(__xludf.DUMMYFUNCTION("""COMPUTED_VALUE"""),"Assembly")</f>
        <v>Assembly</v>
      </c>
      <c r="H417" s="6" t="str">
        <f>IFERROR(__xludf.DUMMYFUNCTION("""COMPUTED_VALUE"""),"Overhead costs")</f>
        <v>Overhead costs</v>
      </c>
      <c r="I417" s="6" t="str">
        <f t="shared" si="2"/>
        <v>February</v>
      </c>
      <c r="J417" s="6" t="str">
        <f t="shared" si="3"/>
        <v>Bhubaneswar</v>
      </c>
      <c r="K417" s="6" t="str">
        <f t="shared" si="4"/>
        <v>Bhubaneswar</v>
      </c>
      <c r="L417" s="6" t="str">
        <f t="shared" si="5"/>
        <v>Bhubaneswar</v>
      </c>
      <c r="M417" s="6" t="str">
        <f t="shared" si="6"/>
        <v>Bhubaneswar</v>
      </c>
      <c r="N417" s="6" t="str">
        <f t="shared" si="7"/>
        <v>North</v>
      </c>
      <c r="O417" s="6" t="str">
        <f t="shared" si="8"/>
        <v>North</v>
      </c>
      <c r="P417" s="6" t="str">
        <f t="shared" si="9"/>
        <v>North</v>
      </c>
      <c r="Q417" s="6" t="str">
        <f t="shared" si="10"/>
        <v>North</v>
      </c>
      <c r="R417" s="6" t="str">
        <f>vlookup(M417,'City Head_Details'!$A$2:$B$5,2,0)</f>
        <v>Karuna</v>
      </c>
      <c r="S417" s="6" t="str">
        <f t="shared" ref="S417:T417" si="425">Proper(trim(G417))</f>
        <v>Assembly</v>
      </c>
      <c r="T417" s="6" t="str">
        <f t="shared" si="425"/>
        <v>Overhead Costs</v>
      </c>
    </row>
    <row r="418">
      <c r="A418" s="23" t="s">
        <v>868</v>
      </c>
      <c r="B418" s="32" t="s">
        <v>869</v>
      </c>
      <c r="C418" s="31">
        <v>150900.0</v>
      </c>
      <c r="D418" s="6" t="str">
        <f>IFERROR(__xludf.DUMMYFUNCTION("Split(B418,""/"")"),"February")</f>
        <v>February</v>
      </c>
      <c r="E418" s="6" t="str">
        <f>IFERROR(__xludf.DUMMYFUNCTION("""COMPUTED_VALUE"""),"Bangalore")</f>
        <v>Bangalore</v>
      </c>
      <c r="F418" s="6" t="str">
        <f>IFERROR(__xludf.DUMMYFUNCTION("""COMPUTED_VALUE"""),"North")</f>
        <v>North</v>
      </c>
      <c r="G418" s="6" t="str">
        <f>IFERROR(__xludf.DUMMYFUNCTION("""COMPUTED_VALUE"""),"Production")</f>
        <v>Production</v>
      </c>
      <c r="H418" s="6" t="str">
        <f>IFERROR(__xludf.DUMMYFUNCTION("""COMPUTED_VALUE"""),"Insurance")</f>
        <v>Insurance</v>
      </c>
      <c r="I418" s="6" t="str">
        <f t="shared" si="2"/>
        <v>February</v>
      </c>
      <c r="J418" s="6" t="str">
        <f t="shared" si="3"/>
        <v>Bangalore</v>
      </c>
      <c r="K418" s="6" t="str">
        <f t="shared" si="4"/>
        <v>Bangalore</v>
      </c>
      <c r="L418" s="6" t="str">
        <f t="shared" si="5"/>
        <v>Bangalore</v>
      </c>
      <c r="M418" s="6" t="str">
        <f t="shared" si="6"/>
        <v>Bangalore</v>
      </c>
      <c r="N418" s="6" t="str">
        <f t="shared" si="7"/>
        <v>North</v>
      </c>
      <c r="O418" s="6" t="str">
        <f t="shared" si="8"/>
        <v>North</v>
      </c>
      <c r="P418" s="6" t="str">
        <f t="shared" si="9"/>
        <v>North</v>
      </c>
      <c r="Q418" s="6" t="str">
        <f t="shared" si="10"/>
        <v>North</v>
      </c>
      <c r="R418" s="6" t="str">
        <f>vlookup(M418,'City Head_Details'!$A$2:$B$5,2,0)</f>
        <v>Arun</v>
      </c>
      <c r="S418" s="6" t="str">
        <f t="shared" ref="S418:T418" si="426">Proper(trim(G418))</f>
        <v>Production</v>
      </c>
      <c r="T418" s="6" t="str">
        <f t="shared" si="426"/>
        <v>Insurance</v>
      </c>
    </row>
    <row r="419">
      <c r="A419" s="23" t="s">
        <v>870</v>
      </c>
      <c r="B419" s="32" t="s">
        <v>871</v>
      </c>
      <c r="C419" s="31">
        <v>182400.0</v>
      </c>
      <c r="D419" s="6" t="str">
        <f>IFERROR(__xludf.DUMMYFUNCTION("Split(B419,""/"")"),"March")</f>
        <v>March</v>
      </c>
      <c r="E419" s="6" t="str">
        <f>IFERROR(__xludf.DUMMYFUNCTION("""COMPUTED_VALUE"""),"Bangalore")</f>
        <v>Bangalore</v>
      </c>
      <c r="F419" s="6" t="str">
        <f>IFERROR(__xludf.DUMMYFUNCTION("""COMPUTED_VALUE"""),"West")</f>
        <v>West</v>
      </c>
      <c r="G419" s="6" t="str">
        <f>IFERROR(__xludf.DUMMYFUNCTION("""COMPUTED_VALUE"""),"Materials")</f>
        <v>Materials</v>
      </c>
      <c r="H419" s="6" t="str">
        <f>IFERROR(__xludf.DUMMYFUNCTION("""COMPUTED_VALUE"""),"Overhead costs")</f>
        <v>Overhead costs</v>
      </c>
      <c r="I419" s="6" t="str">
        <f t="shared" si="2"/>
        <v>March</v>
      </c>
      <c r="J419" s="6" t="str">
        <f t="shared" si="3"/>
        <v>Bangalore</v>
      </c>
      <c r="K419" s="6" t="str">
        <f t="shared" si="4"/>
        <v>Bangalore</v>
      </c>
      <c r="L419" s="6" t="str">
        <f t="shared" si="5"/>
        <v>Bangalore</v>
      </c>
      <c r="M419" s="6" t="str">
        <f t="shared" si="6"/>
        <v>Bangalore</v>
      </c>
      <c r="N419" s="6" t="str">
        <f t="shared" si="7"/>
        <v>West</v>
      </c>
      <c r="O419" s="6" t="str">
        <f t="shared" si="8"/>
        <v>West</v>
      </c>
      <c r="P419" s="6" t="str">
        <f t="shared" si="9"/>
        <v>West</v>
      </c>
      <c r="Q419" s="6" t="str">
        <f t="shared" si="10"/>
        <v>West</v>
      </c>
      <c r="R419" s="6" t="str">
        <f>vlookup(M419,'City Head_Details'!$A$2:$B$5,2,0)</f>
        <v>Arun</v>
      </c>
      <c r="S419" s="6" t="str">
        <f t="shared" ref="S419:T419" si="427">Proper(trim(G419))</f>
        <v>Materials</v>
      </c>
      <c r="T419" s="6" t="str">
        <f t="shared" si="427"/>
        <v>Overhead Costs</v>
      </c>
    </row>
    <row r="420">
      <c r="A420" s="23" t="s">
        <v>872</v>
      </c>
      <c r="B420" s="32" t="s">
        <v>456</v>
      </c>
      <c r="C420" s="31">
        <v>184400.0</v>
      </c>
      <c r="D420" s="6" t="str">
        <f>IFERROR(__xludf.DUMMYFUNCTION("Split(B420,""/"")"),"February")</f>
        <v>February</v>
      </c>
      <c r="E420" s="6" t="str">
        <f>IFERROR(__xludf.DUMMYFUNCTION("""COMPUTED_VALUE"""),"Bhubaneswar")</f>
        <v>Bhubaneswar</v>
      </c>
      <c r="F420" s="6" t="str">
        <f>IFERROR(__xludf.DUMMYFUNCTION("""COMPUTED_VALUE"""),"North")</f>
        <v>North</v>
      </c>
      <c r="G420" s="6" t="str">
        <f>IFERROR(__xludf.DUMMYFUNCTION("""COMPUTED_VALUE"""),"Production")</f>
        <v>Production</v>
      </c>
      <c r="H420" s="6" t="str">
        <f>IFERROR(__xludf.DUMMYFUNCTION("""COMPUTED_VALUE"""),"Labour Cost")</f>
        <v>Labour Cost</v>
      </c>
      <c r="I420" s="6" t="str">
        <f t="shared" si="2"/>
        <v>February</v>
      </c>
      <c r="J420" s="6" t="str">
        <f t="shared" si="3"/>
        <v>Bhubaneswar</v>
      </c>
      <c r="K420" s="6" t="str">
        <f t="shared" si="4"/>
        <v>Bhubaneswar</v>
      </c>
      <c r="L420" s="6" t="str">
        <f t="shared" si="5"/>
        <v>Bhubaneswar</v>
      </c>
      <c r="M420" s="6" t="str">
        <f t="shared" si="6"/>
        <v>Bhubaneswar</v>
      </c>
      <c r="N420" s="6" t="str">
        <f t="shared" si="7"/>
        <v>North</v>
      </c>
      <c r="O420" s="6" t="str">
        <f t="shared" si="8"/>
        <v>North</v>
      </c>
      <c r="P420" s="6" t="str">
        <f t="shared" si="9"/>
        <v>North</v>
      </c>
      <c r="Q420" s="6" t="str">
        <f t="shared" si="10"/>
        <v>North</v>
      </c>
      <c r="R420" s="6" t="str">
        <f>vlookup(M420,'City Head_Details'!$A$2:$B$5,2,0)</f>
        <v>Karuna</v>
      </c>
      <c r="S420" s="6" t="str">
        <f t="shared" ref="S420:T420" si="428">Proper(trim(G420))</f>
        <v>Production</v>
      </c>
      <c r="T420" s="6" t="str">
        <f t="shared" si="428"/>
        <v>Labour Cost</v>
      </c>
    </row>
    <row r="421">
      <c r="A421" s="23" t="s">
        <v>873</v>
      </c>
      <c r="B421" s="32" t="s">
        <v>874</v>
      </c>
      <c r="C421" s="31">
        <v>95700.0</v>
      </c>
      <c r="D421" s="6" t="str">
        <f>IFERROR(__xludf.DUMMYFUNCTION("Split(B421,""/"")"),"January")</f>
        <v>January</v>
      </c>
      <c r="E421" s="6" t="str">
        <f>IFERROR(__xludf.DUMMYFUNCTION("""COMPUTED_VALUE"""),"Ahmedabad")</f>
        <v>Ahmedabad</v>
      </c>
      <c r="F421" s="6" t="str">
        <f>IFERROR(__xludf.DUMMYFUNCTION("""COMPUTED_VALUE"""),"West&amp;")</f>
        <v>West&amp;</v>
      </c>
      <c r="G421" s="6" t="str">
        <f>IFERROR(__xludf.DUMMYFUNCTION("""COMPUTED_VALUE"""),"Production")</f>
        <v>Production</v>
      </c>
      <c r="H421" s="6" t="str">
        <f>IFERROR(__xludf.DUMMYFUNCTION("""COMPUTED_VALUE"""),"Labour Cost")</f>
        <v>Labour Cost</v>
      </c>
      <c r="I421" s="6" t="str">
        <f t="shared" si="2"/>
        <v>January</v>
      </c>
      <c r="J421" s="6" t="str">
        <f t="shared" si="3"/>
        <v>Ahmedabad</v>
      </c>
      <c r="K421" s="6" t="str">
        <f t="shared" si="4"/>
        <v>Ahmedabad</v>
      </c>
      <c r="L421" s="6" t="str">
        <f t="shared" si="5"/>
        <v>Ahmedabad</v>
      </c>
      <c r="M421" s="6" t="str">
        <f t="shared" si="6"/>
        <v>Ahmedabad</v>
      </c>
      <c r="N421" s="6" t="str">
        <f t="shared" si="7"/>
        <v>West&amp;</v>
      </c>
      <c r="O421" s="6" t="str">
        <f t="shared" si="8"/>
        <v>West-</v>
      </c>
      <c r="P421" s="6" t="str">
        <f t="shared" si="9"/>
        <v>West^</v>
      </c>
      <c r="Q421" s="6" t="str">
        <f t="shared" si="10"/>
        <v>West</v>
      </c>
      <c r="R421" s="6" t="str">
        <f>vlookup(M421,'City Head_Details'!$A$2:$B$5,2,0)</f>
        <v>Varun</v>
      </c>
      <c r="S421" s="6" t="str">
        <f t="shared" ref="S421:T421" si="429">Proper(trim(G421))</f>
        <v>Production</v>
      </c>
      <c r="T421" s="6" t="str">
        <f t="shared" si="429"/>
        <v>Labour Cost</v>
      </c>
    </row>
    <row r="422">
      <c r="A422" s="23" t="s">
        <v>875</v>
      </c>
      <c r="B422" s="32" t="s">
        <v>876</v>
      </c>
      <c r="C422" s="31">
        <v>164500.0</v>
      </c>
      <c r="D422" s="6" t="str">
        <f>IFERROR(__xludf.DUMMYFUNCTION("Split(B422,""/"")"),"January")</f>
        <v>January</v>
      </c>
      <c r="E422" s="6" t="str">
        <f>IFERROR(__xludf.DUMMYFUNCTION("""COMPUTED_VALUE"""),"Bhubaneswar")</f>
        <v>Bhubaneswar</v>
      </c>
      <c r="F422" s="6" t="str">
        <f>IFERROR(__xludf.DUMMYFUNCTION("""COMPUTED_VALUE"""),"North&amp;")</f>
        <v>North&amp;</v>
      </c>
      <c r="G422" s="6" t="str">
        <f>IFERROR(__xludf.DUMMYFUNCTION("""COMPUTED_VALUE"""),"Materials")</f>
        <v>Materials</v>
      </c>
      <c r="H422" s="6" t="str">
        <f>IFERROR(__xludf.DUMMYFUNCTION("""COMPUTED_VALUE"""),"Rent")</f>
        <v>Rent</v>
      </c>
      <c r="I422" s="6" t="str">
        <f t="shared" si="2"/>
        <v>January</v>
      </c>
      <c r="J422" s="6" t="str">
        <f t="shared" si="3"/>
        <v>Bhubaneswar</v>
      </c>
      <c r="K422" s="6" t="str">
        <f t="shared" si="4"/>
        <v>Bhubaneswar</v>
      </c>
      <c r="L422" s="6" t="str">
        <f t="shared" si="5"/>
        <v>Bhubaneswar</v>
      </c>
      <c r="M422" s="6" t="str">
        <f t="shared" si="6"/>
        <v>Bhubaneswar</v>
      </c>
      <c r="N422" s="6" t="str">
        <f t="shared" si="7"/>
        <v>North&amp;</v>
      </c>
      <c r="O422" s="6" t="str">
        <f t="shared" si="8"/>
        <v>North-</v>
      </c>
      <c r="P422" s="6" t="str">
        <f t="shared" si="9"/>
        <v>North^</v>
      </c>
      <c r="Q422" s="6" t="str">
        <f t="shared" si="10"/>
        <v>North</v>
      </c>
      <c r="R422" s="6" t="str">
        <f>vlookup(M422,'City Head_Details'!$A$2:$B$5,2,0)</f>
        <v>Karuna</v>
      </c>
      <c r="S422" s="6" t="str">
        <f t="shared" ref="S422:T422" si="430">Proper(trim(G422))</f>
        <v>Materials</v>
      </c>
      <c r="T422" s="6" t="str">
        <f t="shared" si="430"/>
        <v>Rent</v>
      </c>
    </row>
    <row r="423">
      <c r="A423" s="23" t="s">
        <v>877</v>
      </c>
      <c r="B423" s="32" t="s">
        <v>878</v>
      </c>
      <c r="C423" s="31">
        <v>97700.0</v>
      </c>
      <c r="D423" s="6" t="str">
        <f>IFERROR(__xludf.DUMMYFUNCTION("Split(B423,""/"")"),"January")</f>
        <v>January</v>
      </c>
      <c r="E423" s="6" t="str">
        <f>IFERROR(__xludf.DUMMYFUNCTION("""COMPUTED_VALUE"""),"Bhubaneswar")</f>
        <v>Bhubaneswar</v>
      </c>
      <c r="F423" s="6" t="str">
        <f>IFERROR(__xludf.DUMMYFUNCTION("""COMPUTED_VALUE"""),"East")</f>
        <v>East</v>
      </c>
      <c r="G423" s="6" t="str">
        <f>IFERROR(__xludf.DUMMYFUNCTION("""COMPUTED_VALUE"""),"Assembly")</f>
        <v>Assembly</v>
      </c>
      <c r="H423" s="6" t="str">
        <f>IFERROR(__xludf.DUMMYFUNCTION("""COMPUTED_VALUE"""),"Material Cost")</f>
        <v>Material Cost</v>
      </c>
      <c r="I423" s="6" t="str">
        <f t="shared" si="2"/>
        <v>January</v>
      </c>
      <c r="J423" s="6" t="str">
        <f t="shared" si="3"/>
        <v>Bhubaneswar</v>
      </c>
      <c r="K423" s="6" t="str">
        <f t="shared" si="4"/>
        <v>Bhubaneswar</v>
      </c>
      <c r="L423" s="6" t="str">
        <f t="shared" si="5"/>
        <v>Bhubaneswar</v>
      </c>
      <c r="M423" s="6" t="str">
        <f t="shared" si="6"/>
        <v>Bhubaneswar</v>
      </c>
      <c r="N423" s="6" t="str">
        <f t="shared" si="7"/>
        <v>East</v>
      </c>
      <c r="O423" s="6" t="str">
        <f t="shared" si="8"/>
        <v>East</v>
      </c>
      <c r="P423" s="6" t="str">
        <f t="shared" si="9"/>
        <v>East</v>
      </c>
      <c r="Q423" s="6" t="str">
        <f t="shared" si="10"/>
        <v>East</v>
      </c>
      <c r="R423" s="6" t="str">
        <f>vlookup(M423,'City Head_Details'!$A$2:$B$5,2,0)</f>
        <v>Karuna</v>
      </c>
      <c r="S423" s="6" t="str">
        <f t="shared" ref="S423:T423" si="431">Proper(trim(G423))</f>
        <v>Assembly</v>
      </c>
      <c r="T423" s="6" t="str">
        <f t="shared" si="431"/>
        <v>Material Cost</v>
      </c>
    </row>
    <row r="424">
      <c r="A424" s="23" t="s">
        <v>879</v>
      </c>
      <c r="B424" s="32" t="s">
        <v>880</v>
      </c>
      <c r="C424" s="31">
        <v>169800.0</v>
      </c>
      <c r="D424" s="6" t="str">
        <f>IFERROR(__xludf.DUMMYFUNCTION("Split(B424,""/"")"),"February")</f>
        <v>February</v>
      </c>
      <c r="E424" s="6" t="str">
        <f>IFERROR(__xludf.DUMMYFUNCTION("""COMPUTED_VALUE"""),"Bangalore")</f>
        <v>Bangalore</v>
      </c>
      <c r="F424" s="6" t="str">
        <f>IFERROR(__xludf.DUMMYFUNCTION("""COMPUTED_VALUE"""),"East")</f>
        <v>East</v>
      </c>
      <c r="G424" s="6" t="str">
        <f>IFERROR(__xludf.DUMMYFUNCTION("""COMPUTED_VALUE"""),"Production")</f>
        <v>Production</v>
      </c>
      <c r="H424" s="6" t="str">
        <f>IFERROR(__xludf.DUMMYFUNCTION("""COMPUTED_VALUE"""),"Insurance")</f>
        <v>Insurance</v>
      </c>
      <c r="I424" s="6" t="str">
        <f t="shared" si="2"/>
        <v>February</v>
      </c>
      <c r="J424" s="6" t="str">
        <f t="shared" si="3"/>
        <v>Bangalore</v>
      </c>
      <c r="K424" s="6" t="str">
        <f t="shared" si="4"/>
        <v>Bangalore</v>
      </c>
      <c r="L424" s="6" t="str">
        <f t="shared" si="5"/>
        <v>Bangalore</v>
      </c>
      <c r="M424" s="6" t="str">
        <f t="shared" si="6"/>
        <v>Bangalore</v>
      </c>
      <c r="N424" s="6" t="str">
        <f t="shared" si="7"/>
        <v>East</v>
      </c>
      <c r="O424" s="6" t="str">
        <f t="shared" si="8"/>
        <v>East</v>
      </c>
      <c r="P424" s="6" t="str">
        <f t="shared" si="9"/>
        <v>East</v>
      </c>
      <c r="Q424" s="6" t="str">
        <f t="shared" si="10"/>
        <v>East</v>
      </c>
      <c r="R424" s="6" t="str">
        <f>vlookup(M424,'City Head_Details'!$A$2:$B$5,2,0)</f>
        <v>Arun</v>
      </c>
      <c r="S424" s="6" t="str">
        <f t="shared" ref="S424:T424" si="432">Proper(trim(G424))</f>
        <v>Production</v>
      </c>
      <c r="T424" s="6" t="str">
        <f t="shared" si="432"/>
        <v>Insurance</v>
      </c>
    </row>
    <row r="425">
      <c r="A425" s="23" t="s">
        <v>881</v>
      </c>
      <c r="B425" s="32" t="s">
        <v>288</v>
      </c>
      <c r="C425" s="31">
        <v>114900.0</v>
      </c>
      <c r="D425" s="6" t="str">
        <f>IFERROR(__xludf.DUMMYFUNCTION("Split(B425,""/"")"),"January")</f>
        <v>January</v>
      </c>
      <c r="E425" s="6" t="str">
        <f>IFERROR(__xludf.DUMMYFUNCTION("""COMPUTED_VALUE"""),"Ahmedabad")</f>
        <v>Ahmedabad</v>
      </c>
      <c r="F425" s="6" t="str">
        <f>IFERROR(__xludf.DUMMYFUNCTION("""COMPUTED_VALUE"""),"South")</f>
        <v>South</v>
      </c>
      <c r="G425" s="6" t="str">
        <f>IFERROR(__xludf.DUMMYFUNCTION("""COMPUTED_VALUE"""),"Assembly")</f>
        <v>Assembly</v>
      </c>
      <c r="H425" s="6" t="str">
        <f>IFERROR(__xludf.DUMMYFUNCTION("""COMPUTED_VALUE"""),"Rent")</f>
        <v>Rent</v>
      </c>
      <c r="I425" s="6" t="str">
        <f t="shared" si="2"/>
        <v>January</v>
      </c>
      <c r="J425" s="6" t="str">
        <f t="shared" si="3"/>
        <v>Ahmedabad</v>
      </c>
      <c r="K425" s="6" t="str">
        <f t="shared" si="4"/>
        <v>Ahmedabad</v>
      </c>
      <c r="L425" s="6" t="str">
        <f t="shared" si="5"/>
        <v>Ahmedabad</v>
      </c>
      <c r="M425" s="6" t="str">
        <f t="shared" si="6"/>
        <v>Ahmedabad</v>
      </c>
      <c r="N425" s="6" t="str">
        <f t="shared" si="7"/>
        <v>South</v>
      </c>
      <c r="O425" s="6" t="str">
        <f t="shared" si="8"/>
        <v>South</v>
      </c>
      <c r="P425" s="6" t="str">
        <f t="shared" si="9"/>
        <v>South</v>
      </c>
      <c r="Q425" s="6" t="str">
        <f t="shared" si="10"/>
        <v>South</v>
      </c>
      <c r="R425" s="6" t="str">
        <f>vlookup(M425,'City Head_Details'!$A$2:$B$5,2,0)</f>
        <v>Varun</v>
      </c>
      <c r="S425" s="6" t="str">
        <f t="shared" ref="S425:T425" si="433">Proper(trim(G425))</f>
        <v>Assembly</v>
      </c>
      <c r="T425" s="6" t="str">
        <f t="shared" si="433"/>
        <v>Rent</v>
      </c>
    </row>
    <row r="426">
      <c r="A426" s="23" t="s">
        <v>882</v>
      </c>
      <c r="B426" s="32" t="s">
        <v>744</v>
      </c>
      <c r="C426" s="31">
        <v>196600.0</v>
      </c>
      <c r="D426" s="6" t="str">
        <f>IFERROR(__xludf.DUMMYFUNCTION("Split(B426,""/"")"),"January")</f>
        <v>January</v>
      </c>
      <c r="E426" s="6" t="str">
        <f>IFERROR(__xludf.DUMMYFUNCTION("""COMPUTED_VALUE"""),"Ahmedabad")</f>
        <v>Ahmedabad</v>
      </c>
      <c r="F426" s="6" t="str">
        <f>IFERROR(__xludf.DUMMYFUNCTION("""COMPUTED_VALUE"""),"North")</f>
        <v>North</v>
      </c>
      <c r="G426" s="6" t="str">
        <f>IFERROR(__xludf.DUMMYFUNCTION("""COMPUTED_VALUE"""),"Materials")</f>
        <v>Materials</v>
      </c>
      <c r="H426" s="6" t="str">
        <f>IFERROR(__xludf.DUMMYFUNCTION("""COMPUTED_VALUE"""),"Material Cost")</f>
        <v>Material Cost</v>
      </c>
      <c r="I426" s="6" t="str">
        <f t="shared" si="2"/>
        <v>January</v>
      </c>
      <c r="J426" s="6" t="str">
        <f t="shared" si="3"/>
        <v>Ahmedabad</v>
      </c>
      <c r="K426" s="6" t="str">
        <f t="shared" si="4"/>
        <v>Ahmedabad</v>
      </c>
      <c r="L426" s="6" t="str">
        <f t="shared" si="5"/>
        <v>Ahmedabad</v>
      </c>
      <c r="M426" s="6" t="str">
        <f t="shared" si="6"/>
        <v>Ahmedabad</v>
      </c>
      <c r="N426" s="6" t="str">
        <f t="shared" si="7"/>
        <v>North</v>
      </c>
      <c r="O426" s="6" t="str">
        <f t="shared" si="8"/>
        <v>North</v>
      </c>
      <c r="P426" s="6" t="str">
        <f t="shared" si="9"/>
        <v>North</v>
      </c>
      <c r="Q426" s="6" t="str">
        <f t="shared" si="10"/>
        <v>North</v>
      </c>
      <c r="R426" s="6" t="str">
        <f>vlookup(M426,'City Head_Details'!$A$2:$B$5,2,0)</f>
        <v>Varun</v>
      </c>
      <c r="S426" s="6" t="str">
        <f t="shared" ref="S426:T426" si="434">Proper(trim(G426))</f>
        <v>Materials</v>
      </c>
      <c r="T426" s="6" t="str">
        <f t="shared" si="434"/>
        <v>Material Cost</v>
      </c>
    </row>
    <row r="427">
      <c r="A427" s="23" t="s">
        <v>883</v>
      </c>
      <c r="B427" s="32" t="s">
        <v>594</v>
      </c>
      <c r="C427" s="31">
        <v>133300.0</v>
      </c>
      <c r="D427" s="6" t="str">
        <f>IFERROR(__xludf.DUMMYFUNCTION("Split(B427,""/"")"),"January")</f>
        <v>January</v>
      </c>
      <c r="E427" s="6" t="str">
        <f>IFERROR(__xludf.DUMMYFUNCTION("""COMPUTED_VALUE"""),"Bhubaneswar")</f>
        <v>Bhubaneswar</v>
      </c>
      <c r="F427" s="6" t="str">
        <f>IFERROR(__xludf.DUMMYFUNCTION("""COMPUTED_VALUE"""),"South")</f>
        <v>South</v>
      </c>
      <c r="G427" s="6" t="str">
        <f>IFERROR(__xludf.DUMMYFUNCTION("""COMPUTED_VALUE"""),"Maitenance")</f>
        <v>Maitenance</v>
      </c>
      <c r="H427" s="6" t="str">
        <f>IFERROR(__xludf.DUMMYFUNCTION("""COMPUTED_VALUE"""),"Overhead costs")</f>
        <v>Overhead costs</v>
      </c>
      <c r="I427" s="6" t="str">
        <f t="shared" si="2"/>
        <v>January</v>
      </c>
      <c r="J427" s="6" t="str">
        <f t="shared" si="3"/>
        <v>Bhubaneswar</v>
      </c>
      <c r="K427" s="6" t="str">
        <f t="shared" si="4"/>
        <v>Bhubaneswar</v>
      </c>
      <c r="L427" s="6" t="str">
        <f t="shared" si="5"/>
        <v>Bhubaneswar</v>
      </c>
      <c r="M427" s="6" t="str">
        <f t="shared" si="6"/>
        <v>Bhubaneswar</v>
      </c>
      <c r="N427" s="6" t="str">
        <f t="shared" si="7"/>
        <v>South</v>
      </c>
      <c r="O427" s="6" t="str">
        <f t="shared" si="8"/>
        <v>South</v>
      </c>
      <c r="P427" s="6" t="str">
        <f t="shared" si="9"/>
        <v>South</v>
      </c>
      <c r="Q427" s="6" t="str">
        <f t="shared" si="10"/>
        <v>South</v>
      </c>
      <c r="R427" s="6" t="str">
        <f>vlookup(M427,'City Head_Details'!$A$2:$B$5,2,0)</f>
        <v>Karuna</v>
      </c>
      <c r="S427" s="6" t="str">
        <f t="shared" ref="S427:T427" si="435">Proper(trim(G427))</f>
        <v>Maitenance</v>
      </c>
      <c r="T427" s="6" t="str">
        <f t="shared" si="435"/>
        <v>Overhead Costs</v>
      </c>
    </row>
    <row r="428">
      <c r="A428" s="23" t="s">
        <v>884</v>
      </c>
      <c r="B428" s="32" t="s">
        <v>885</v>
      </c>
      <c r="C428" s="31">
        <v>153700.0</v>
      </c>
      <c r="D428" s="6" t="str">
        <f>IFERROR(__xludf.DUMMYFUNCTION("Split(B428,""/"")"),"January")</f>
        <v>January</v>
      </c>
      <c r="E428" s="6" t="str">
        <f>IFERROR(__xludf.DUMMYFUNCTION("""COMPUTED_VALUE"""),"Bhubaneswar")</f>
        <v>Bhubaneswar</v>
      </c>
      <c r="F428" s="6" t="str">
        <f>IFERROR(__xludf.DUMMYFUNCTION("""COMPUTED_VALUE"""),"East")</f>
        <v>East</v>
      </c>
      <c r="G428" s="6" t="str">
        <f>IFERROR(__xludf.DUMMYFUNCTION("""COMPUTED_VALUE"""),"Assembly")</f>
        <v>Assembly</v>
      </c>
      <c r="H428" s="6" t="str">
        <f>IFERROR(__xludf.DUMMYFUNCTION("""COMPUTED_VALUE"""),"Overhead costs")</f>
        <v>Overhead costs</v>
      </c>
      <c r="I428" s="6" t="str">
        <f t="shared" si="2"/>
        <v>January</v>
      </c>
      <c r="J428" s="6" t="str">
        <f t="shared" si="3"/>
        <v>Bhubaneswar</v>
      </c>
      <c r="K428" s="6" t="str">
        <f t="shared" si="4"/>
        <v>Bhubaneswar</v>
      </c>
      <c r="L428" s="6" t="str">
        <f t="shared" si="5"/>
        <v>Bhubaneswar</v>
      </c>
      <c r="M428" s="6" t="str">
        <f t="shared" si="6"/>
        <v>Bhubaneswar</v>
      </c>
      <c r="N428" s="6" t="str">
        <f t="shared" si="7"/>
        <v>East</v>
      </c>
      <c r="O428" s="6" t="str">
        <f t="shared" si="8"/>
        <v>East</v>
      </c>
      <c r="P428" s="6" t="str">
        <f t="shared" si="9"/>
        <v>East</v>
      </c>
      <c r="Q428" s="6" t="str">
        <f t="shared" si="10"/>
        <v>East</v>
      </c>
      <c r="R428" s="6" t="str">
        <f>vlookup(M428,'City Head_Details'!$A$2:$B$5,2,0)</f>
        <v>Karuna</v>
      </c>
      <c r="S428" s="6" t="str">
        <f t="shared" ref="S428:T428" si="436">Proper(trim(G428))</f>
        <v>Assembly</v>
      </c>
      <c r="T428" s="6" t="str">
        <f t="shared" si="436"/>
        <v>Overhead Costs</v>
      </c>
    </row>
    <row r="429">
      <c r="A429" s="23" t="s">
        <v>886</v>
      </c>
      <c r="B429" s="32" t="s">
        <v>139</v>
      </c>
      <c r="C429" s="31">
        <v>159400.0</v>
      </c>
      <c r="D429" s="6" t="str">
        <f>IFERROR(__xludf.DUMMYFUNCTION("Split(B429,""/"")"),"February")</f>
        <v>February</v>
      </c>
      <c r="E429" s="6" t="str">
        <f>IFERROR(__xludf.DUMMYFUNCTION("""COMPUTED_VALUE"""),"Bangalore")</f>
        <v>Bangalore</v>
      </c>
      <c r="F429" s="6" t="str">
        <f>IFERROR(__xludf.DUMMYFUNCTION("""COMPUTED_VALUE"""),"East")</f>
        <v>East</v>
      </c>
      <c r="G429" s="6" t="str">
        <f>IFERROR(__xludf.DUMMYFUNCTION("""COMPUTED_VALUE"""),"Production")</f>
        <v>Production</v>
      </c>
      <c r="H429" s="6" t="str">
        <f>IFERROR(__xludf.DUMMYFUNCTION("""COMPUTED_VALUE"""),"Rent")</f>
        <v>Rent</v>
      </c>
      <c r="I429" s="6" t="str">
        <f t="shared" si="2"/>
        <v>February</v>
      </c>
      <c r="J429" s="6" t="str">
        <f t="shared" si="3"/>
        <v>Bangalore</v>
      </c>
      <c r="K429" s="6" t="str">
        <f t="shared" si="4"/>
        <v>Bangalore</v>
      </c>
      <c r="L429" s="6" t="str">
        <f t="shared" si="5"/>
        <v>Bangalore</v>
      </c>
      <c r="M429" s="6" t="str">
        <f t="shared" si="6"/>
        <v>Bangalore</v>
      </c>
      <c r="N429" s="6" t="str">
        <f t="shared" si="7"/>
        <v>East</v>
      </c>
      <c r="O429" s="6" t="str">
        <f t="shared" si="8"/>
        <v>East</v>
      </c>
      <c r="P429" s="6" t="str">
        <f t="shared" si="9"/>
        <v>East</v>
      </c>
      <c r="Q429" s="6" t="str">
        <f t="shared" si="10"/>
        <v>East</v>
      </c>
      <c r="R429" s="6" t="str">
        <f>vlookup(M429,'City Head_Details'!$A$2:$B$5,2,0)</f>
        <v>Arun</v>
      </c>
      <c r="S429" s="6" t="str">
        <f t="shared" ref="S429:T429" si="437">Proper(trim(G429))</f>
        <v>Production</v>
      </c>
      <c r="T429" s="6" t="str">
        <f t="shared" si="437"/>
        <v>Rent</v>
      </c>
    </row>
    <row r="430">
      <c r="A430" s="23" t="s">
        <v>887</v>
      </c>
      <c r="B430" s="32" t="s">
        <v>260</v>
      </c>
      <c r="C430" s="6">
        <v>116700.0</v>
      </c>
      <c r="D430" s="6" t="str">
        <f>IFERROR(__xludf.DUMMYFUNCTION("Split(B430,""/"")"),"January")</f>
        <v>January</v>
      </c>
      <c r="E430" s="6" t="str">
        <f>IFERROR(__xludf.DUMMYFUNCTION("""COMPUTED_VALUE"""),"Ahmedabad")</f>
        <v>Ahmedabad</v>
      </c>
      <c r="F430" s="6" t="str">
        <f>IFERROR(__xludf.DUMMYFUNCTION("""COMPUTED_VALUE"""),"South")</f>
        <v>South</v>
      </c>
      <c r="G430" s="6" t="str">
        <f>IFERROR(__xludf.DUMMYFUNCTION("""COMPUTED_VALUE"""),"Production")</f>
        <v>Production</v>
      </c>
      <c r="H430" s="6" t="str">
        <f>IFERROR(__xludf.DUMMYFUNCTION("""COMPUTED_VALUE"""),"Overhead costs")</f>
        <v>Overhead costs</v>
      </c>
      <c r="I430" s="6" t="str">
        <f t="shared" si="2"/>
        <v>January</v>
      </c>
      <c r="J430" s="6" t="str">
        <f t="shared" si="3"/>
        <v>Ahmedabad</v>
      </c>
      <c r="K430" s="6" t="str">
        <f t="shared" si="4"/>
        <v>Ahmedabad</v>
      </c>
      <c r="L430" s="6" t="str">
        <f t="shared" si="5"/>
        <v>Ahmedabad</v>
      </c>
      <c r="M430" s="6" t="str">
        <f t="shared" si="6"/>
        <v>Ahmedabad</v>
      </c>
      <c r="N430" s="6" t="str">
        <f t="shared" si="7"/>
        <v>South</v>
      </c>
      <c r="O430" s="6" t="str">
        <f t="shared" si="8"/>
        <v>South</v>
      </c>
      <c r="P430" s="6" t="str">
        <f t="shared" si="9"/>
        <v>South</v>
      </c>
      <c r="Q430" s="6" t="str">
        <f t="shared" si="10"/>
        <v>South</v>
      </c>
      <c r="R430" s="6" t="str">
        <f>vlookup(M430,'City Head_Details'!$A$2:$B$5,2,0)</f>
        <v>Varun</v>
      </c>
      <c r="S430" s="6" t="str">
        <f t="shared" ref="S430:T430" si="438">Proper(trim(G430))</f>
        <v>Production</v>
      </c>
      <c r="T430" s="6" t="str">
        <f t="shared" si="438"/>
        <v>Overhead Costs</v>
      </c>
    </row>
    <row r="431">
      <c r="A431" s="23" t="s">
        <v>888</v>
      </c>
      <c r="B431" s="32" t="s">
        <v>889</v>
      </c>
      <c r="C431" s="6">
        <v>117000.0</v>
      </c>
      <c r="D431" s="6" t="str">
        <f>IFERROR(__xludf.DUMMYFUNCTION("Split(B431,""/"")"),"March")</f>
        <v>March</v>
      </c>
      <c r="E431" s="6" t="str">
        <f>IFERROR(__xludf.DUMMYFUNCTION("""COMPUTED_VALUE"""),"Bangalore")</f>
        <v>Bangalore</v>
      </c>
      <c r="F431" s="6" t="str">
        <f>IFERROR(__xludf.DUMMYFUNCTION("""COMPUTED_VALUE"""),"South")</f>
        <v>South</v>
      </c>
      <c r="G431" s="6" t="str">
        <f>IFERROR(__xludf.DUMMYFUNCTION("""COMPUTED_VALUE"""),"Maitenance")</f>
        <v>Maitenance</v>
      </c>
      <c r="H431" s="6" t="str">
        <f>IFERROR(__xludf.DUMMYFUNCTION("""COMPUTED_VALUE"""),"Insurance")</f>
        <v>Insurance</v>
      </c>
      <c r="I431" s="6" t="str">
        <f t="shared" si="2"/>
        <v>March</v>
      </c>
      <c r="J431" s="6" t="str">
        <f t="shared" si="3"/>
        <v>Bangalore</v>
      </c>
      <c r="K431" s="6" t="str">
        <f t="shared" si="4"/>
        <v>Bangalore</v>
      </c>
      <c r="L431" s="6" t="str">
        <f t="shared" si="5"/>
        <v>Bangalore</v>
      </c>
      <c r="M431" s="6" t="str">
        <f t="shared" si="6"/>
        <v>Bangalore</v>
      </c>
      <c r="N431" s="6" t="str">
        <f t="shared" si="7"/>
        <v>South</v>
      </c>
      <c r="O431" s="6" t="str">
        <f t="shared" si="8"/>
        <v>South</v>
      </c>
      <c r="P431" s="6" t="str">
        <f t="shared" si="9"/>
        <v>South</v>
      </c>
      <c r="Q431" s="6" t="str">
        <f t="shared" si="10"/>
        <v>South</v>
      </c>
      <c r="R431" s="6" t="str">
        <f>vlookup(M431,'City Head_Details'!$A$2:$B$5,2,0)</f>
        <v>Arun</v>
      </c>
      <c r="S431" s="6" t="str">
        <f t="shared" ref="S431:T431" si="439">Proper(trim(G431))</f>
        <v>Maitenance</v>
      </c>
      <c r="T431" s="6" t="str">
        <f t="shared" si="439"/>
        <v>Insurance</v>
      </c>
    </row>
    <row r="432">
      <c r="A432" s="23" t="s">
        <v>890</v>
      </c>
      <c r="B432" s="32" t="s">
        <v>891</v>
      </c>
      <c r="C432" s="6">
        <v>158700.0</v>
      </c>
      <c r="D432" s="6" t="str">
        <f>IFERROR(__xludf.DUMMYFUNCTION("Split(B432,""/"")"),"March")</f>
        <v>March</v>
      </c>
      <c r="E432" s="6" t="str">
        <f>IFERROR(__xludf.DUMMYFUNCTION("""COMPUTED_VALUE"""),"Ahmedabad")</f>
        <v>Ahmedabad</v>
      </c>
      <c r="F432" s="6" t="str">
        <f>IFERROR(__xludf.DUMMYFUNCTION("""COMPUTED_VALUE"""),"North")</f>
        <v>North</v>
      </c>
      <c r="G432" s="6" t="str">
        <f>IFERROR(__xludf.DUMMYFUNCTION("""COMPUTED_VALUE"""),"Maitenance")</f>
        <v>Maitenance</v>
      </c>
      <c r="H432" s="6" t="str">
        <f>IFERROR(__xludf.DUMMYFUNCTION("""COMPUTED_VALUE"""),"Insurance")</f>
        <v>Insurance</v>
      </c>
      <c r="I432" s="6" t="str">
        <f t="shared" si="2"/>
        <v>March</v>
      </c>
      <c r="J432" s="6" t="str">
        <f t="shared" si="3"/>
        <v>Ahmedabad</v>
      </c>
      <c r="K432" s="6" t="str">
        <f t="shared" si="4"/>
        <v>Ahmedabad</v>
      </c>
      <c r="L432" s="6" t="str">
        <f t="shared" si="5"/>
        <v>Ahmedabad</v>
      </c>
      <c r="M432" s="6" t="str">
        <f t="shared" si="6"/>
        <v>Ahmedabad</v>
      </c>
      <c r="N432" s="6" t="str">
        <f t="shared" si="7"/>
        <v>North</v>
      </c>
      <c r="O432" s="6" t="str">
        <f t="shared" si="8"/>
        <v>North</v>
      </c>
      <c r="P432" s="6" t="str">
        <f t="shared" si="9"/>
        <v>North</v>
      </c>
      <c r="Q432" s="6" t="str">
        <f t="shared" si="10"/>
        <v>North</v>
      </c>
      <c r="R432" s="6" t="str">
        <f>vlookup(M432,'City Head_Details'!$A$2:$B$5,2,0)</f>
        <v>Varun</v>
      </c>
      <c r="S432" s="6" t="str">
        <f t="shared" ref="S432:T432" si="440">Proper(trim(G432))</f>
        <v>Maitenance</v>
      </c>
      <c r="T432" s="6" t="str">
        <f t="shared" si="440"/>
        <v>Insurance</v>
      </c>
    </row>
    <row r="433">
      <c r="A433" s="23" t="s">
        <v>892</v>
      </c>
      <c r="B433" s="32" t="s">
        <v>893</v>
      </c>
      <c r="C433" s="6">
        <v>160000.0</v>
      </c>
      <c r="D433" s="6" t="str">
        <f>IFERROR(__xludf.DUMMYFUNCTION("Split(B433,""/"")"),"March")</f>
        <v>March</v>
      </c>
      <c r="E433" s="6" t="str">
        <f>IFERROR(__xludf.DUMMYFUNCTION("""COMPUTED_VALUE"""),"Bangalore")</f>
        <v>Bangalore</v>
      </c>
      <c r="F433" s="6" t="str">
        <f>IFERROR(__xludf.DUMMYFUNCTION("""COMPUTED_VALUE"""),"North")</f>
        <v>North</v>
      </c>
      <c r="G433" s="6" t="str">
        <f>IFERROR(__xludf.DUMMYFUNCTION("""COMPUTED_VALUE"""),"Production")</f>
        <v>Production</v>
      </c>
      <c r="H433" s="6" t="str">
        <f>IFERROR(__xludf.DUMMYFUNCTION("""COMPUTED_VALUE"""),"Material Cost")</f>
        <v>Material Cost</v>
      </c>
      <c r="I433" s="6" t="str">
        <f t="shared" si="2"/>
        <v>March</v>
      </c>
      <c r="J433" s="6" t="str">
        <f t="shared" si="3"/>
        <v>Bangalore</v>
      </c>
      <c r="K433" s="6" t="str">
        <f t="shared" si="4"/>
        <v>Bangalore</v>
      </c>
      <c r="L433" s="6" t="str">
        <f t="shared" si="5"/>
        <v>Bangalore</v>
      </c>
      <c r="M433" s="6" t="str">
        <f t="shared" si="6"/>
        <v>Bangalore</v>
      </c>
      <c r="N433" s="6" t="str">
        <f t="shared" si="7"/>
        <v>North</v>
      </c>
      <c r="O433" s="6" t="str">
        <f t="shared" si="8"/>
        <v>North</v>
      </c>
      <c r="P433" s="6" t="str">
        <f t="shared" si="9"/>
        <v>North</v>
      </c>
      <c r="Q433" s="6" t="str">
        <f t="shared" si="10"/>
        <v>North</v>
      </c>
      <c r="R433" s="6" t="str">
        <f>vlookup(M433,'City Head_Details'!$A$2:$B$5,2,0)</f>
        <v>Arun</v>
      </c>
      <c r="S433" s="6" t="str">
        <f t="shared" ref="S433:T433" si="441">Proper(trim(G433))</f>
        <v>Production</v>
      </c>
      <c r="T433" s="6" t="str">
        <f t="shared" si="441"/>
        <v>Material Cost</v>
      </c>
    </row>
    <row r="434">
      <c r="A434" s="23" t="s">
        <v>894</v>
      </c>
      <c r="B434" s="32" t="s">
        <v>895</v>
      </c>
      <c r="C434" s="6">
        <v>161000.0</v>
      </c>
      <c r="D434" s="6" t="str">
        <f>IFERROR(__xludf.DUMMYFUNCTION("Split(B434,""/"")"),"February")</f>
        <v>February</v>
      </c>
      <c r="E434" s="6" t="str">
        <f>IFERROR(__xludf.DUMMYFUNCTION("""COMPUTED_VALUE"""),"Ahmedabad")</f>
        <v>Ahmedabad</v>
      </c>
      <c r="F434" s="6" t="str">
        <f>IFERROR(__xludf.DUMMYFUNCTION("""COMPUTED_VALUE"""),"North")</f>
        <v>North</v>
      </c>
      <c r="G434" s="6" t="str">
        <f>IFERROR(__xludf.DUMMYFUNCTION("""COMPUTED_VALUE"""),"Maitenance")</f>
        <v>Maitenance</v>
      </c>
      <c r="H434" s="6" t="str">
        <f>IFERROR(__xludf.DUMMYFUNCTION("""COMPUTED_VALUE"""),"Overhead costs")</f>
        <v>Overhead costs</v>
      </c>
      <c r="I434" s="6" t="str">
        <f t="shared" si="2"/>
        <v>February</v>
      </c>
      <c r="J434" s="6" t="str">
        <f t="shared" si="3"/>
        <v>Ahmedabad</v>
      </c>
      <c r="K434" s="6" t="str">
        <f t="shared" si="4"/>
        <v>Ahmedabad</v>
      </c>
      <c r="L434" s="6" t="str">
        <f t="shared" si="5"/>
        <v>Ahmedabad</v>
      </c>
      <c r="M434" s="6" t="str">
        <f t="shared" si="6"/>
        <v>Ahmedabad</v>
      </c>
      <c r="N434" s="6" t="str">
        <f t="shared" si="7"/>
        <v>North</v>
      </c>
      <c r="O434" s="6" t="str">
        <f t="shared" si="8"/>
        <v>North</v>
      </c>
      <c r="P434" s="6" t="str">
        <f t="shared" si="9"/>
        <v>North</v>
      </c>
      <c r="Q434" s="6" t="str">
        <f t="shared" si="10"/>
        <v>North</v>
      </c>
      <c r="R434" s="6" t="str">
        <f>vlookup(M434,'City Head_Details'!$A$2:$B$5,2,0)</f>
        <v>Varun</v>
      </c>
      <c r="S434" s="6" t="str">
        <f t="shared" ref="S434:T434" si="442">Proper(trim(G434))</f>
        <v>Maitenance</v>
      </c>
      <c r="T434" s="6" t="str">
        <f t="shared" si="442"/>
        <v>Overhead Costs</v>
      </c>
    </row>
    <row r="435">
      <c r="A435" s="23" t="s">
        <v>896</v>
      </c>
      <c r="B435" s="32" t="s">
        <v>897</v>
      </c>
      <c r="C435" s="6">
        <v>164700.0</v>
      </c>
      <c r="D435" s="6" t="str">
        <f>IFERROR(__xludf.DUMMYFUNCTION("Split(B435,""/"")"),"March")</f>
        <v>March</v>
      </c>
      <c r="E435" s="6" t="str">
        <f>IFERROR(__xludf.DUMMYFUNCTION("""COMPUTED_VALUE"""),"Ahmedabad-")</f>
        <v>Ahmedabad-</v>
      </c>
      <c r="F435" s="6" t="str">
        <f>IFERROR(__xludf.DUMMYFUNCTION("""COMPUTED_VALUE"""),"West&amp;")</f>
        <v>West&amp;</v>
      </c>
      <c r="G435" s="6" t="str">
        <f>IFERROR(__xludf.DUMMYFUNCTION("""COMPUTED_VALUE"""),"Materials")</f>
        <v>Materials</v>
      </c>
      <c r="H435" s="6" t="str">
        <f>IFERROR(__xludf.DUMMYFUNCTION("""COMPUTED_VALUE"""),"Insurance")</f>
        <v>Insurance</v>
      </c>
      <c r="I435" s="6" t="str">
        <f t="shared" si="2"/>
        <v>March</v>
      </c>
      <c r="J435" s="6" t="str">
        <f t="shared" si="3"/>
        <v>Ahmedabad-</v>
      </c>
      <c r="K435" s="6" t="str">
        <f t="shared" si="4"/>
        <v>Ahmedabad-</v>
      </c>
      <c r="L435" s="6" t="str">
        <f t="shared" si="5"/>
        <v>Ahmedabad</v>
      </c>
      <c r="M435" s="6" t="str">
        <f t="shared" si="6"/>
        <v>Ahmedabad</v>
      </c>
      <c r="N435" s="6" t="str">
        <f t="shared" si="7"/>
        <v>West&amp;</v>
      </c>
      <c r="O435" s="6" t="str">
        <f t="shared" si="8"/>
        <v>West-</v>
      </c>
      <c r="P435" s="6" t="str">
        <f t="shared" si="9"/>
        <v>West^</v>
      </c>
      <c r="Q435" s="6" t="str">
        <f t="shared" si="10"/>
        <v>West</v>
      </c>
      <c r="R435" s="6" t="str">
        <f>vlookup(M435,'City Head_Details'!$A$2:$B$5,2,0)</f>
        <v>Varun</v>
      </c>
      <c r="S435" s="6" t="str">
        <f t="shared" ref="S435:T435" si="443">Proper(trim(G435))</f>
        <v>Materials</v>
      </c>
      <c r="T435" s="6" t="str">
        <f t="shared" si="443"/>
        <v>Insurance</v>
      </c>
    </row>
    <row r="436">
      <c r="A436" s="23" t="s">
        <v>898</v>
      </c>
      <c r="B436" s="32" t="s">
        <v>899</v>
      </c>
      <c r="C436" s="6">
        <v>103500.0</v>
      </c>
      <c r="D436" s="6" t="str">
        <f>IFERROR(__xludf.DUMMYFUNCTION("Split(B436,""/"")"),"February")</f>
        <v>February</v>
      </c>
      <c r="E436" s="6" t="str">
        <f>IFERROR(__xludf.DUMMYFUNCTION("""COMPUTED_VALUE"""),"Ahmedabad-")</f>
        <v>Ahmedabad-</v>
      </c>
      <c r="F436" s="6" t="str">
        <f>IFERROR(__xludf.DUMMYFUNCTION("""COMPUTED_VALUE"""),"West&amp;")</f>
        <v>West&amp;</v>
      </c>
      <c r="G436" s="6" t="str">
        <f>IFERROR(__xludf.DUMMYFUNCTION("""COMPUTED_VALUE"""),"Assembly")</f>
        <v>Assembly</v>
      </c>
      <c r="H436" s="6" t="str">
        <f>IFERROR(__xludf.DUMMYFUNCTION("""COMPUTED_VALUE"""),"Material Cost")</f>
        <v>Material Cost</v>
      </c>
      <c r="I436" s="6" t="str">
        <f t="shared" si="2"/>
        <v>February</v>
      </c>
      <c r="J436" s="6" t="str">
        <f t="shared" si="3"/>
        <v>Ahmedabad-</v>
      </c>
      <c r="K436" s="6" t="str">
        <f t="shared" si="4"/>
        <v>Ahmedabad-</v>
      </c>
      <c r="L436" s="6" t="str">
        <f t="shared" si="5"/>
        <v>Ahmedabad</v>
      </c>
      <c r="M436" s="6" t="str">
        <f t="shared" si="6"/>
        <v>Ahmedabad</v>
      </c>
      <c r="N436" s="6" t="str">
        <f t="shared" si="7"/>
        <v>West&amp;</v>
      </c>
      <c r="O436" s="6" t="str">
        <f t="shared" si="8"/>
        <v>West-</v>
      </c>
      <c r="P436" s="6" t="str">
        <f t="shared" si="9"/>
        <v>West^</v>
      </c>
      <c r="Q436" s="6" t="str">
        <f t="shared" si="10"/>
        <v>West</v>
      </c>
      <c r="R436" s="6" t="str">
        <f>vlookup(M436,'City Head_Details'!$A$2:$B$5,2,0)</f>
        <v>Varun</v>
      </c>
      <c r="S436" s="6" t="str">
        <f t="shared" ref="S436:T436" si="444">Proper(trim(G436))</f>
        <v>Assembly</v>
      </c>
      <c r="T436" s="6" t="str">
        <f t="shared" si="444"/>
        <v>Material Cost</v>
      </c>
    </row>
    <row r="437">
      <c r="A437" s="23" t="s">
        <v>900</v>
      </c>
      <c r="B437" s="32" t="s">
        <v>635</v>
      </c>
      <c r="C437" s="6">
        <v>133000.0</v>
      </c>
      <c r="D437" s="6" t="str">
        <f>IFERROR(__xludf.DUMMYFUNCTION("Split(B437,""/"")"),"January")</f>
        <v>January</v>
      </c>
      <c r="E437" s="6" t="str">
        <f>IFERROR(__xludf.DUMMYFUNCTION("""COMPUTED_VALUE"""),"Bhubaneswar-")</f>
        <v>Bhubaneswar-</v>
      </c>
      <c r="F437" s="6" t="str">
        <f>IFERROR(__xludf.DUMMYFUNCTION("""COMPUTED_VALUE"""),"East")</f>
        <v>East</v>
      </c>
      <c r="G437" s="6" t="str">
        <f>IFERROR(__xludf.DUMMYFUNCTION("""COMPUTED_VALUE"""),"Maitenance")</f>
        <v>Maitenance</v>
      </c>
      <c r="H437" s="6" t="str">
        <f>IFERROR(__xludf.DUMMYFUNCTION("""COMPUTED_VALUE"""),"Insurance")</f>
        <v>Insurance</v>
      </c>
      <c r="I437" s="6" t="str">
        <f t="shared" si="2"/>
        <v>January</v>
      </c>
      <c r="J437" s="6" t="str">
        <f t="shared" si="3"/>
        <v>Bhubaneswar-</v>
      </c>
      <c r="K437" s="6" t="str">
        <f t="shared" si="4"/>
        <v>Bhubaneswar-</v>
      </c>
      <c r="L437" s="6" t="str">
        <f t="shared" si="5"/>
        <v>Bhubaneswar</v>
      </c>
      <c r="M437" s="6" t="str">
        <f t="shared" si="6"/>
        <v>Bhubaneswar</v>
      </c>
      <c r="N437" s="6" t="str">
        <f t="shared" si="7"/>
        <v>East</v>
      </c>
      <c r="O437" s="6" t="str">
        <f t="shared" si="8"/>
        <v>East</v>
      </c>
      <c r="P437" s="6" t="str">
        <f t="shared" si="9"/>
        <v>East</v>
      </c>
      <c r="Q437" s="6" t="str">
        <f t="shared" si="10"/>
        <v>East</v>
      </c>
      <c r="R437" s="6" t="str">
        <f>vlookup(M437,'City Head_Details'!$A$2:$B$5,2,0)</f>
        <v>Karuna</v>
      </c>
      <c r="S437" s="6" t="str">
        <f t="shared" ref="S437:T437" si="445">Proper(trim(G437))</f>
        <v>Maitenance</v>
      </c>
      <c r="T437" s="6" t="str">
        <f t="shared" si="445"/>
        <v>Insurance</v>
      </c>
    </row>
    <row r="438">
      <c r="A438" s="23" t="s">
        <v>901</v>
      </c>
      <c r="B438" s="32" t="s">
        <v>902</v>
      </c>
      <c r="C438" s="6">
        <v>177900.0</v>
      </c>
      <c r="D438" s="6" t="str">
        <f>IFERROR(__xludf.DUMMYFUNCTION("Split(B438,""/"")"),"March")</f>
        <v>March</v>
      </c>
      <c r="E438" s="6" t="str">
        <f>IFERROR(__xludf.DUMMYFUNCTION("""COMPUTED_VALUE"""),"Ahmedabad-")</f>
        <v>Ahmedabad-</v>
      </c>
      <c r="F438" s="6" t="str">
        <f>IFERROR(__xludf.DUMMYFUNCTION("""COMPUTED_VALUE"""),"West")</f>
        <v>West</v>
      </c>
      <c r="G438" s="6" t="str">
        <f>IFERROR(__xludf.DUMMYFUNCTION("""COMPUTED_VALUE"""),"Production")</f>
        <v>Production</v>
      </c>
      <c r="H438" s="6" t="str">
        <f>IFERROR(__xludf.DUMMYFUNCTION("""COMPUTED_VALUE"""),"Rent")</f>
        <v>Rent</v>
      </c>
      <c r="I438" s="6" t="str">
        <f t="shared" si="2"/>
        <v>March</v>
      </c>
      <c r="J438" s="6" t="str">
        <f t="shared" si="3"/>
        <v>Ahmedabad-</v>
      </c>
      <c r="K438" s="6" t="str">
        <f t="shared" si="4"/>
        <v>Ahmedabad-</v>
      </c>
      <c r="L438" s="6" t="str">
        <f t="shared" si="5"/>
        <v>Ahmedabad</v>
      </c>
      <c r="M438" s="6" t="str">
        <f t="shared" si="6"/>
        <v>Ahmedabad</v>
      </c>
      <c r="N438" s="6" t="str">
        <f t="shared" si="7"/>
        <v>West</v>
      </c>
      <c r="O438" s="6" t="str">
        <f t="shared" si="8"/>
        <v>West</v>
      </c>
      <c r="P438" s="6" t="str">
        <f t="shared" si="9"/>
        <v>West</v>
      </c>
      <c r="Q438" s="6" t="str">
        <f t="shared" si="10"/>
        <v>West</v>
      </c>
      <c r="R438" s="6" t="str">
        <f>vlookup(M438,'City Head_Details'!$A$2:$B$5,2,0)</f>
        <v>Varun</v>
      </c>
      <c r="S438" s="6" t="str">
        <f t="shared" ref="S438:T438" si="446">Proper(trim(G438))</f>
        <v>Production</v>
      </c>
      <c r="T438" s="6" t="str">
        <f t="shared" si="446"/>
        <v>Rent</v>
      </c>
    </row>
    <row r="439">
      <c r="A439" s="23" t="s">
        <v>903</v>
      </c>
      <c r="B439" s="32" t="s">
        <v>904</v>
      </c>
      <c r="C439" s="6">
        <v>113400.0</v>
      </c>
      <c r="D439" s="6" t="str">
        <f>IFERROR(__xludf.DUMMYFUNCTION("Split(B439,""/"")"),"March")</f>
        <v>March</v>
      </c>
      <c r="E439" s="6" t="str">
        <f>IFERROR(__xludf.DUMMYFUNCTION("""COMPUTED_VALUE"""),"Bhubaneswar-")</f>
        <v>Bhubaneswar-</v>
      </c>
      <c r="F439" s="6" t="str">
        <f>IFERROR(__xludf.DUMMYFUNCTION("""COMPUTED_VALUE"""),"West")</f>
        <v>West</v>
      </c>
      <c r="G439" s="6" t="str">
        <f>IFERROR(__xludf.DUMMYFUNCTION("""COMPUTED_VALUE"""),"Assembly")</f>
        <v>Assembly</v>
      </c>
      <c r="H439" s="6" t="str">
        <f>IFERROR(__xludf.DUMMYFUNCTION("""COMPUTED_VALUE"""),"Rent")</f>
        <v>Rent</v>
      </c>
      <c r="I439" s="6" t="str">
        <f t="shared" si="2"/>
        <v>March</v>
      </c>
      <c r="J439" s="6" t="str">
        <f t="shared" si="3"/>
        <v>Bhubaneswar-</v>
      </c>
      <c r="K439" s="6" t="str">
        <f t="shared" si="4"/>
        <v>Bhubaneswar-</v>
      </c>
      <c r="L439" s="6" t="str">
        <f t="shared" si="5"/>
        <v>Bhubaneswar</v>
      </c>
      <c r="M439" s="6" t="str">
        <f t="shared" si="6"/>
        <v>Bhubaneswar</v>
      </c>
      <c r="N439" s="6" t="str">
        <f t="shared" si="7"/>
        <v>West</v>
      </c>
      <c r="O439" s="6" t="str">
        <f t="shared" si="8"/>
        <v>West</v>
      </c>
      <c r="P439" s="6" t="str">
        <f t="shared" si="9"/>
        <v>West</v>
      </c>
      <c r="Q439" s="6" t="str">
        <f t="shared" si="10"/>
        <v>West</v>
      </c>
      <c r="R439" s="6" t="str">
        <f>vlookup(M439,'City Head_Details'!$A$2:$B$5,2,0)</f>
        <v>Karuna</v>
      </c>
      <c r="S439" s="6" t="str">
        <f t="shared" ref="S439:T439" si="447">Proper(trim(G439))</f>
        <v>Assembly</v>
      </c>
      <c r="T439" s="6" t="str">
        <f t="shared" si="447"/>
        <v>Rent</v>
      </c>
    </row>
    <row r="440">
      <c r="A440" s="23" t="s">
        <v>905</v>
      </c>
      <c r="B440" s="32" t="s">
        <v>906</v>
      </c>
      <c r="C440" s="6">
        <v>197700.0</v>
      </c>
      <c r="D440" s="6" t="str">
        <f>IFERROR(__xludf.DUMMYFUNCTION("Split(B440,""/"")"),"March")</f>
        <v>March</v>
      </c>
      <c r="E440" s="6" t="str">
        <f>IFERROR(__xludf.DUMMYFUNCTION("""COMPUTED_VALUE"""),"Bangalore-")</f>
        <v>Bangalore-</v>
      </c>
      <c r="F440" s="6" t="str">
        <f>IFERROR(__xludf.DUMMYFUNCTION("""COMPUTED_VALUE"""),"North")</f>
        <v>North</v>
      </c>
      <c r="G440" s="6" t="str">
        <f>IFERROR(__xludf.DUMMYFUNCTION("""COMPUTED_VALUE"""),"Production")</f>
        <v>Production</v>
      </c>
      <c r="H440" s="6" t="str">
        <f>IFERROR(__xludf.DUMMYFUNCTION("""COMPUTED_VALUE"""),"Insurance")</f>
        <v>Insurance</v>
      </c>
      <c r="I440" s="6" t="str">
        <f t="shared" si="2"/>
        <v>March</v>
      </c>
      <c r="J440" s="6" t="str">
        <f t="shared" si="3"/>
        <v>Bangalore-</v>
      </c>
      <c r="K440" s="6" t="str">
        <f t="shared" si="4"/>
        <v>Bangalore-</v>
      </c>
      <c r="L440" s="6" t="str">
        <f t="shared" si="5"/>
        <v>Bangalore</v>
      </c>
      <c r="M440" s="6" t="str">
        <f t="shared" si="6"/>
        <v>Bangalore</v>
      </c>
      <c r="N440" s="6" t="str">
        <f t="shared" si="7"/>
        <v>North</v>
      </c>
      <c r="O440" s="6" t="str">
        <f t="shared" si="8"/>
        <v>North</v>
      </c>
      <c r="P440" s="6" t="str">
        <f t="shared" si="9"/>
        <v>North</v>
      </c>
      <c r="Q440" s="6" t="str">
        <f t="shared" si="10"/>
        <v>North</v>
      </c>
      <c r="R440" s="6" t="str">
        <f>vlookup(M440,'City Head_Details'!$A$2:$B$5,2,0)</f>
        <v>Arun</v>
      </c>
      <c r="S440" s="6" t="str">
        <f t="shared" ref="S440:T440" si="448">Proper(trim(G440))</f>
        <v>Production</v>
      </c>
      <c r="T440" s="6" t="str">
        <f t="shared" si="448"/>
        <v>Insurance</v>
      </c>
    </row>
    <row r="441">
      <c r="A441" s="23" t="s">
        <v>907</v>
      </c>
      <c r="B441" s="32" t="s">
        <v>908</v>
      </c>
      <c r="C441" s="6">
        <v>144700.0</v>
      </c>
      <c r="D441" s="6" t="str">
        <f>IFERROR(__xludf.DUMMYFUNCTION("Split(B441,""/"")"),"March")</f>
        <v>March</v>
      </c>
      <c r="E441" s="6" t="str">
        <f>IFERROR(__xludf.DUMMYFUNCTION("""COMPUTED_VALUE"""),"Ahmedabad-")</f>
        <v>Ahmedabad-</v>
      </c>
      <c r="F441" s="6" t="str">
        <f>IFERROR(__xludf.DUMMYFUNCTION("""COMPUTED_VALUE"""),"West")</f>
        <v>West</v>
      </c>
      <c r="G441" s="6" t="str">
        <f>IFERROR(__xludf.DUMMYFUNCTION("""COMPUTED_VALUE"""),"Materials")</f>
        <v>Materials</v>
      </c>
      <c r="H441" s="6" t="str">
        <f>IFERROR(__xludf.DUMMYFUNCTION("""COMPUTED_VALUE"""),"Overhead costs")</f>
        <v>Overhead costs</v>
      </c>
      <c r="I441" s="6" t="str">
        <f t="shared" si="2"/>
        <v>March</v>
      </c>
      <c r="J441" s="6" t="str">
        <f t="shared" si="3"/>
        <v>Ahmedabad-</v>
      </c>
      <c r="K441" s="6" t="str">
        <f t="shared" si="4"/>
        <v>Ahmedabad-</v>
      </c>
      <c r="L441" s="6" t="str">
        <f t="shared" si="5"/>
        <v>Ahmedabad</v>
      </c>
      <c r="M441" s="6" t="str">
        <f t="shared" si="6"/>
        <v>Ahmedabad</v>
      </c>
      <c r="N441" s="6" t="str">
        <f t="shared" si="7"/>
        <v>West</v>
      </c>
      <c r="O441" s="6" t="str">
        <f t="shared" si="8"/>
        <v>West</v>
      </c>
      <c r="P441" s="6" t="str">
        <f t="shared" si="9"/>
        <v>West</v>
      </c>
      <c r="Q441" s="6" t="str">
        <f t="shared" si="10"/>
        <v>West</v>
      </c>
      <c r="R441" s="6" t="str">
        <f>vlookup(M441,'City Head_Details'!$A$2:$B$5,2,0)</f>
        <v>Varun</v>
      </c>
      <c r="S441" s="6" t="str">
        <f t="shared" ref="S441:T441" si="449">Proper(trim(G441))</f>
        <v>Materials</v>
      </c>
      <c r="T441" s="6" t="str">
        <f t="shared" si="449"/>
        <v>Overhead Costs</v>
      </c>
    </row>
    <row r="442">
      <c r="A442" s="23" t="s">
        <v>909</v>
      </c>
      <c r="B442" s="32" t="s">
        <v>910</v>
      </c>
      <c r="C442" s="6">
        <v>176200.0</v>
      </c>
      <c r="D442" s="6" t="str">
        <f>IFERROR(__xludf.DUMMYFUNCTION("Split(B442,""/"")"),"January")</f>
        <v>January</v>
      </c>
      <c r="E442" s="6" t="str">
        <f>IFERROR(__xludf.DUMMYFUNCTION("""COMPUTED_VALUE"""),"Bhubaneswar-")</f>
        <v>Bhubaneswar-</v>
      </c>
      <c r="F442" s="6" t="str">
        <f>IFERROR(__xludf.DUMMYFUNCTION("""COMPUTED_VALUE"""),"West")</f>
        <v>West</v>
      </c>
      <c r="G442" s="6" t="str">
        <f>IFERROR(__xludf.DUMMYFUNCTION("""COMPUTED_VALUE"""),"Materials")</f>
        <v>Materials</v>
      </c>
      <c r="H442" s="6" t="str">
        <f>IFERROR(__xludf.DUMMYFUNCTION("""COMPUTED_VALUE"""),"Labour Cost")</f>
        <v>Labour Cost</v>
      </c>
      <c r="I442" s="6" t="str">
        <f t="shared" si="2"/>
        <v>January</v>
      </c>
      <c r="J442" s="6" t="str">
        <f t="shared" si="3"/>
        <v>Bhubaneswar-</v>
      </c>
      <c r="K442" s="6" t="str">
        <f t="shared" si="4"/>
        <v>Bhubaneswar-</v>
      </c>
      <c r="L442" s="6" t="str">
        <f t="shared" si="5"/>
        <v>Bhubaneswar</v>
      </c>
      <c r="M442" s="6" t="str">
        <f t="shared" si="6"/>
        <v>Bhubaneswar</v>
      </c>
      <c r="N442" s="6" t="str">
        <f t="shared" si="7"/>
        <v>West</v>
      </c>
      <c r="O442" s="6" t="str">
        <f t="shared" si="8"/>
        <v>West</v>
      </c>
      <c r="P442" s="6" t="str">
        <f t="shared" si="9"/>
        <v>West</v>
      </c>
      <c r="Q442" s="6" t="str">
        <f t="shared" si="10"/>
        <v>West</v>
      </c>
      <c r="R442" s="6" t="str">
        <f>vlookup(M442,'City Head_Details'!$A$2:$B$5,2,0)</f>
        <v>Karuna</v>
      </c>
      <c r="S442" s="6" t="str">
        <f t="shared" ref="S442:T442" si="450">Proper(trim(G442))</f>
        <v>Materials</v>
      </c>
      <c r="T442" s="6" t="str">
        <f t="shared" si="450"/>
        <v>Labour Cost</v>
      </c>
    </row>
    <row r="443">
      <c r="A443" s="23" t="s">
        <v>911</v>
      </c>
      <c r="B443" s="32" t="s">
        <v>912</v>
      </c>
      <c r="C443" s="6">
        <v>91200.0</v>
      </c>
      <c r="D443" s="6" t="str">
        <f>IFERROR(__xludf.DUMMYFUNCTION("Split(B443,""/"")"),"January")</f>
        <v>January</v>
      </c>
      <c r="E443" s="6" t="str">
        <f>IFERROR(__xludf.DUMMYFUNCTION("""COMPUTED_VALUE"""),"Bhubaneswar-")</f>
        <v>Bhubaneswar-</v>
      </c>
      <c r="F443" s="6" t="str">
        <f>IFERROR(__xludf.DUMMYFUNCTION("""COMPUTED_VALUE"""),"West")</f>
        <v>West</v>
      </c>
      <c r="G443" s="6" t="str">
        <f>IFERROR(__xludf.DUMMYFUNCTION("""COMPUTED_VALUE"""),"Maitenance")</f>
        <v>Maitenance</v>
      </c>
      <c r="H443" s="6" t="str">
        <f>IFERROR(__xludf.DUMMYFUNCTION("""COMPUTED_VALUE"""),"Material Cost")</f>
        <v>Material Cost</v>
      </c>
      <c r="I443" s="6" t="str">
        <f t="shared" si="2"/>
        <v>January</v>
      </c>
      <c r="J443" s="6" t="str">
        <f t="shared" si="3"/>
        <v>Bhubaneswar-</v>
      </c>
      <c r="K443" s="6" t="str">
        <f t="shared" si="4"/>
        <v>Bhubaneswar-</v>
      </c>
      <c r="L443" s="6" t="str">
        <f t="shared" si="5"/>
        <v>Bhubaneswar</v>
      </c>
      <c r="M443" s="6" t="str">
        <f t="shared" si="6"/>
        <v>Bhubaneswar</v>
      </c>
      <c r="N443" s="6" t="str">
        <f t="shared" si="7"/>
        <v>West</v>
      </c>
      <c r="O443" s="6" t="str">
        <f t="shared" si="8"/>
        <v>West</v>
      </c>
      <c r="P443" s="6" t="str">
        <f t="shared" si="9"/>
        <v>West</v>
      </c>
      <c r="Q443" s="6" t="str">
        <f t="shared" si="10"/>
        <v>West</v>
      </c>
      <c r="R443" s="6" t="str">
        <f>vlookup(M443,'City Head_Details'!$A$2:$B$5,2,0)</f>
        <v>Karuna</v>
      </c>
      <c r="S443" s="6" t="str">
        <f t="shared" ref="S443:T443" si="451">Proper(trim(G443))</f>
        <v>Maitenance</v>
      </c>
      <c r="T443" s="6" t="str">
        <f t="shared" si="451"/>
        <v>Material Cost</v>
      </c>
    </row>
    <row r="444">
      <c r="A444" s="23" t="s">
        <v>913</v>
      </c>
      <c r="B444" s="32" t="s">
        <v>760</v>
      </c>
      <c r="C444" s="6">
        <v>171100.0</v>
      </c>
      <c r="D444" s="6" t="str">
        <f>IFERROR(__xludf.DUMMYFUNCTION("Split(B444,""/"")"),"January")</f>
        <v>January</v>
      </c>
      <c r="E444" s="6" t="str">
        <f>IFERROR(__xludf.DUMMYFUNCTION("""COMPUTED_VALUE"""),"Ahmedabad")</f>
        <v>Ahmedabad</v>
      </c>
      <c r="F444" s="6" t="str">
        <f>IFERROR(__xludf.DUMMYFUNCTION("""COMPUTED_VALUE"""),"North")</f>
        <v>North</v>
      </c>
      <c r="G444" s="6" t="str">
        <f>IFERROR(__xludf.DUMMYFUNCTION("""COMPUTED_VALUE"""),"Maitenance")</f>
        <v>Maitenance</v>
      </c>
      <c r="H444" s="6" t="str">
        <f>IFERROR(__xludf.DUMMYFUNCTION("""COMPUTED_VALUE"""),"Overhead costs")</f>
        <v>Overhead costs</v>
      </c>
      <c r="I444" s="6" t="str">
        <f t="shared" si="2"/>
        <v>January</v>
      </c>
      <c r="J444" s="6" t="str">
        <f t="shared" si="3"/>
        <v>Ahmedabad</v>
      </c>
      <c r="K444" s="6" t="str">
        <f t="shared" si="4"/>
        <v>Ahmedabad</v>
      </c>
      <c r="L444" s="6" t="str">
        <f t="shared" si="5"/>
        <v>Ahmedabad</v>
      </c>
      <c r="M444" s="6" t="str">
        <f t="shared" si="6"/>
        <v>Ahmedabad</v>
      </c>
      <c r="N444" s="6" t="str">
        <f t="shared" si="7"/>
        <v>North</v>
      </c>
      <c r="O444" s="6" t="str">
        <f t="shared" si="8"/>
        <v>North</v>
      </c>
      <c r="P444" s="6" t="str">
        <f t="shared" si="9"/>
        <v>North</v>
      </c>
      <c r="Q444" s="6" t="str">
        <f t="shared" si="10"/>
        <v>North</v>
      </c>
      <c r="R444" s="6" t="str">
        <f>vlookup(M444,'City Head_Details'!$A$2:$B$5,2,0)</f>
        <v>Varun</v>
      </c>
      <c r="S444" s="6" t="str">
        <f t="shared" ref="S444:T444" si="452">Proper(trim(G444))</f>
        <v>Maitenance</v>
      </c>
      <c r="T444" s="6" t="str">
        <f t="shared" si="452"/>
        <v>Overhead Costs</v>
      </c>
    </row>
    <row r="445">
      <c r="A445" s="23" t="s">
        <v>914</v>
      </c>
      <c r="B445" s="32" t="s">
        <v>915</v>
      </c>
      <c r="C445" s="6">
        <v>150300.0</v>
      </c>
      <c r="D445" s="6" t="str">
        <f>IFERROR(__xludf.DUMMYFUNCTION("Split(B445,""/"")"),"January")</f>
        <v>January</v>
      </c>
      <c r="E445" s="6" t="str">
        <f>IFERROR(__xludf.DUMMYFUNCTION("""COMPUTED_VALUE"""),"Bangalore")</f>
        <v>Bangalore</v>
      </c>
      <c r="F445" s="6" t="str">
        <f>IFERROR(__xludf.DUMMYFUNCTION("""COMPUTED_VALUE"""),"North")</f>
        <v>North</v>
      </c>
      <c r="G445" s="6" t="str">
        <f>IFERROR(__xludf.DUMMYFUNCTION("""COMPUTED_VALUE"""),"Maitenance")</f>
        <v>Maitenance</v>
      </c>
      <c r="H445" s="6" t="str">
        <f>IFERROR(__xludf.DUMMYFUNCTION("""COMPUTED_VALUE"""),"Overhead costs")</f>
        <v>Overhead costs</v>
      </c>
      <c r="I445" s="6" t="str">
        <f t="shared" si="2"/>
        <v>January</v>
      </c>
      <c r="J445" s="6" t="str">
        <f t="shared" si="3"/>
        <v>Bangalore</v>
      </c>
      <c r="K445" s="6" t="str">
        <f t="shared" si="4"/>
        <v>Bangalore</v>
      </c>
      <c r="L445" s="6" t="str">
        <f t="shared" si="5"/>
        <v>Bangalore</v>
      </c>
      <c r="M445" s="6" t="str">
        <f t="shared" si="6"/>
        <v>Bangalore</v>
      </c>
      <c r="N445" s="6" t="str">
        <f t="shared" si="7"/>
        <v>North</v>
      </c>
      <c r="O445" s="6" t="str">
        <f t="shared" si="8"/>
        <v>North</v>
      </c>
      <c r="P445" s="6" t="str">
        <f t="shared" si="9"/>
        <v>North</v>
      </c>
      <c r="Q445" s="6" t="str">
        <f t="shared" si="10"/>
        <v>North</v>
      </c>
      <c r="R445" s="6" t="str">
        <f>vlookup(M445,'City Head_Details'!$A$2:$B$5,2,0)</f>
        <v>Arun</v>
      </c>
      <c r="S445" s="6" t="str">
        <f t="shared" ref="S445:T445" si="453">Proper(trim(G445))</f>
        <v>Maitenance</v>
      </c>
      <c r="T445" s="6" t="str">
        <f t="shared" si="453"/>
        <v>Overhead Costs</v>
      </c>
    </row>
    <row r="446">
      <c r="A446" s="23" t="s">
        <v>916</v>
      </c>
      <c r="B446" s="32" t="s">
        <v>77</v>
      </c>
      <c r="C446" s="6">
        <v>134700.0</v>
      </c>
      <c r="D446" s="6" t="str">
        <f>IFERROR(__xludf.DUMMYFUNCTION("Split(B446,""/"")"),"January")</f>
        <v>January</v>
      </c>
      <c r="E446" s="6" t="str">
        <f>IFERROR(__xludf.DUMMYFUNCTION("""COMPUTED_VALUE"""),"Bangalore")</f>
        <v>Bangalore</v>
      </c>
      <c r="F446" s="6" t="str">
        <f>IFERROR(__xludf.DUMMYFUNCTION("""COMPUTED_VALUE"""),"North")</f>
        <v>North</v>
      </c>
      <c r="G446" s="6" t="str">
        <f>IFERROR(__xludf.DUMMYFUNCTION("""COMPUTED_VALUE"""),"Maitenance")</f>
        <v>Maitenance</v>
      </c>
      <c r="H446" s="6" t="str">
        <f>IFERROR(__xludf.DUMMYFUNCTION("""COMPUTED_VALUE"""),"Material Cost")</f>
        <v>Material Cost</v>
      </c>
      <c r="I446" s="6" t="str">
        <f t="shared" si="2"/>
        <v>January</v>
      </c>
      <c r="J446" s="6" t="str">
        <f t="shared" si="3"/>
        <v>Bangalore</v>
      </c>
      <c r="K446" s="6" t="str">
        <f t="shared" si="4"/>
        <v>Bangalore</v>
      </c>
      <c r="L446" s="6" t="str">
        <f t="shared" si="5"/>
        <v>Bangalore</v>
      </c>
      <c r="M446" s="6" t="str">
        <f t="shared" si="6"/>
        <v>Bangalore</v>
      </c>
      <c r="N446" s="6" t="str">
        <f t="shared" si="7"/>
        <v>North</v>
      </c>
      <c r="O446" s="6" t="str">
        <f t="shared" si="8"/>
        <v>North</v>
      </c>
      <c r="P446" s="6" t="str">
        <f t="shared" si="9"/>
        <v>North</v>
      </c>
      <c r="Q446" s="6" t="str">
        <f t="shared" si="10"/>
        <v>North</v>
      </c>
      <c r="R446" s="6" t="str">
        <f>vlookup(M446,'City Head_Details'!$A$2:$B$5,2,0)</f>
        <v>Arun</v>
      </c>
      <c r="S446" s="6" t="str">
        <f t="shared" ref="S446:T446" si="454">Proper(trim(G446))</f>
        <v>Maitenance</v>
      </c>
      <c r="T446" s="6" t="str">
        <f t="shared" si="454"/>
        <v>Material Cost</v>
      </c>
    </row>
    <row r="447">
      <c r="A447" s="23" t="s">
        <v>917</v>
      </c>
      <c r="B447" s="32" t="s">
        <v>918</v>
      </c>
      <c r="C447" s="6">
        <v>96300.0</v>
      </c>
      <c r="D447" s="6" t="str">
        <f>IFERROR(__xludf.DUMMYFUNCTION("Split(B447,""/"")"),"January")</f>
        <v>January</v>
      </c>
      <c r="E447" s="6" t="str">
        <f>IFERROR(__xludf.DUMMYFUNCTION("""COMPUTED_VALUE"""),"Ahmedabad")</f>
        <v>Ahmedabad</v>
      </c>
      <c r="F447" s="6" t="str">
        <f>IFERROR(__xludf.DUMMYFUNCTION("""COMPUTED_VALUE"""),"North")</f>
        <v>North</v>
      </c>
      <c r="G447" s="6" t="str">
        <f>IFERROR(__xludf.DUMMYFUNCTION("""COMPUTED_VALUE"""),"Assembly")</f>
        <v>Assembly</v>
      </c>
      <c r="H447" s="6" t="str">
        <f>IFERROR(__xludf.DUMMYFUNCTION("""COMPUTED_VALUE"""),"Labour Cost")</f>
        <v>Labour Cost</v>
      </c>
      <c r="I447" s="6" t="str">
        <f t="shared" si="2"/>
        <v>January</v>
      </c>
      <c r="J447" s="6" t="str">
        <f t="shared" si="3"/>
        <v>Ahmedabad</v>
      </c>
      <c r="K447" s="6" t="str">
        <f t="shared" si="4"/>
        <v>Ahmedabad</v>
      </c>
      <c r="L447" s="6" t="str">
        <f t="shared" si="5"/>
        <v>Ahmedabad</v>
      </c>
      <c r="M447" s="6" t="str">
        <f t="shared" si="6"/>
        <v>Ahmedabad</v>
      </c>
      <c r="N447" s="6" t="str">
        <f t="shared" si="7"/>
        <v>North</v>
      </c>
      <c r="O447" s="6" t="str">
        <f t="shared" si="8"/>
        <v>North</v>
      </c>
      <c r="P447" s="6" t="str">
        <f t="shared" si="9"/>
        <v>North</v>
      </c>
      <c r="Q447" s="6" t="str">
        <f t="shared" si="10"/>
        <v>North</v>
      </c>
      <c r="R447" s="6" t="str">
        <f>vlookup(M447,'City Head_Details'!$A$2:$B$5,2,0)</f>
        <v>Varun</v>
      </c>
      <c r="S447" s="6" t="str">
        <f t="shared" ref="S447:T447" si="455">Proper(trim(G447))</f>
        <v>Assembly</v>
      </c>
      <c r="T447" s="6" t="str">
        <f t="shared" si="455"/>
        <v>Labour Cost</v>
      </c>
    </row>
    <row r="448">
      <c r="A448" s="23" t="s">
        <v>919</v>
      </c>
      <c r="B448" s="32" t="s">
        <v>920</v>
      </c>
      <c r="C448" s="6">
        <v>115900.0</v>
      </c>
      <c r="D448" s="6" t="str">
        <f>IFERROR(__xludf.DUMMYFUNCTION("Split(B448,""/"")"),"February")</f>
        <v>February</v>
      </c>
      <c r="E448" s="6" t="str">
        <f>IFERROR(__xludf.DUMMYFUNCTION("""COMPUTED_VALUE"""),"Bhubaneswar")</f>
        <v>Bhubaneswar</v>
      </c>
      <c r="F448" s="6" t="str">
        <f>IFERROR(__xludf.DUMMYFUNCTION("""COMPUTED_VALUE"""),"West")</f>
        <v>West</v>
      </c>
      <c r="G448" s="6" t="str">
        <f>IFERROR(__xludf.DUMMYFUNCTION("""COMPUTED_VALUE"""),"Assembly")</f>
        <v>Assembly</v>
      </c>
      <c r="H448" s="6" t="str">
        <f>IFERROR(__xludf.DUMMYFUNCTION("""COMPUTED_VALUE"""),"Material Cost")</f>
        <v>Material Cost</v>
      </c>
      <c r="I448" s="6" t="str">
        <f t="shared" si="2"/>
        <v>February</v>
      </c>
      <c r="J448" s="6" t="str">
        <f t="shared" si="3"/>
        <v>Bhubaneswar</v>
      </c>
      <c r="K448" s="6" t="str">
        <f t="shared" si="4"/>
        <v>Bhubaneswar</v>
      </c>
      <c r="L448" s="6" t="str">
        <f t="shared" si="5"/>
        <v>Bhubaneswar</v>
      </c>
      <c r="M448" s="6" t="str">
        <f t="shared" si="6"/>
        <v>Bhubaneswar</v>
      </c>
      <c r="N448" s="6" t="str">
        <f t="shared" si="7"/>
        <v>West</v>
      </c>
      <c r="O448" s="6" t="str">
        <f t="shared" si="8"/>
        <v>West</v>
      </c>
      <c r="P448" s="6" t="str">
        <f t="shared" si="9"/>
        <v>West</v>
      </c>
      <c r="Q448" s="6" t="str">
        <f t="shared" si="10"/>
        <v>West</v>
      </c>
      <c r="R448" s="6" t="str">
        <f>vlookup(M448,'City Head_Details'!$A$2:$B$5,2,0)</f>
        <v>Karuna</v>
      </c>
      <c r="S448" s="6" t="str">
        <f t="shared" ref="S448:T448" si="456">Proper(trim(G448))</f>
        <v>Assembly</v>
      </c>
      <c r="T448" s="6" t="str">
        <f t="shared" si="456"/>
        <v>Material Cost</v>
      </c>
    </row>
    <row r="449">
      <c r="A449" s="23" t="s">
        <v>921</v>
      </c>
      <c r="B449" s="32" t="s">
        <v>922</v>
      </c>
      <c r="C449" s="6">
        <v>117000.0</v>
      </c>
      <c r="D449" s="6" t="str">
        <f>IFERROR(__xludf.DUMMYFUNCTION("Split(B449,""/"")"),"March")</f>
        <v>March</v>
      </c>
      <c r="E449" s="6" t="str">
        <f>IFERROR(__xludf.DUMMYFUNCTION("""COMPUTED_VALUE"""),"Bangalore")</f>
        <v>Bangalore</v>
      </c>
      <c r="F449" s="6" t="str">
        <f>IFERROR(__xludf.DUMMYFUNCTION("""COMPUTED_VALUE"""),"South")</f>
        <v>South</v>
      </c>
      <c r="G449" s="6" t="str">
        <f>IFERROR(__xludf.DUMMYFUNCTION("""COMPUTED_VALUE"""),"Production")</f>
        <v>Production</v>
      </c>
      <c r="H449" s="6" t="str">
        <f>IFERROR(__xludf.DUMMYFUNCTION("""COMPUTED_VALUE"""),"Material Cost")</f>
        <v>Material Cost</v>
      </c>
      <c r="I449" s="6" t="str">
        <f t="shared" si="2"/>
        <v>March</v>
      </c>
      <c r="J449" s="6" t="str">
        <f t="shared" si="3"/>
        <v>Bangalore</v>
      </c>
      <c r="K449" s="6" t="str">
        <f t="shared" si="4"/>
        <v>Bangalore</v>
      </c>
      <c r="L449" s="6" t="str">
        <f t="shared" si="5"/>
        <v>Bangalore</v>
      </c>
      <c r="M449" s="6" t="str">
        <f t="shared" si="6"/>
        <v>Bangalore</v>
      </c>
      <c r="N449" s="6" t="str">
        <f t="shared" si="7"/>
        <v>South</v>
      </c>
      <c r="O449" s="6" t="str">
        <f t="shared" si="8"/>
        <v>South</v>
      </c>
      <c r="P449" s="6" t="str">
        <f t="shared" si="9"/>
        <v>South</v>
      </c>
      <c r="Q449" s="6" t="str">
        <f t="shared" si="10"/>
        <v>South</v>
      </c>
      <c r="R449" s="6" t="str">
        <f>vlookup(M449,'City Head_Details'!$A$2:$B$5,2,0)</f>
        <v>Arun</v>
      </c>
      <c r="S449" s="6" t="str">
        <f t="shared" ref="S449:T449" si="457">Proper(trim(G449))</f>
        <v>Production</v>
      </c>
      <c r="T449" s="6" t="str">
        <f t="shared" si="457"/>
        <v>Material Cost</v>
      </c>
    </row>
    <row r="450">
      <c r="A450" s="23" t="s">
        <v>923</v>
      </c>
      <c r="B450" s="32" t="s">
        <v>924</v>
      </c>
      <c r="C450" s="6">
        <v>160400.0</v>
      </c>
      <c r="D450" s="6" t="str">
        <f>IFERROR(__xludf.DUMMYFUNCTION("Split(B450,""/"")"),"February")</f>
        <v>February</v>
      </c>
      <c r="E450" s="6" t="str">
        <f>IFERROR(__xludf.DUMMYFUNCTION("""COMPUTED_VALUE"""),"Ahmedabad")</f>
        <v>Ahmedabad</v>
      </c>
      <c r="F450" s="6" t="str">
        <f>IFERROR(__xludf.DUMMYFUNCTION("""COMPUTED_VALUE"""),"North")</f>
        <v>North</v>
      </c>
      <c r="G450" s="6" t="str">
        <f>IFERROR(__xludf.DUMMYFUNCTION("""COMPUTED_VALUE"""),"Materials")</f>
        <v>Materials</v>
      </c>
      <c r="H450" s="6" t="str">
        <f>IFERROR(__xludf.DUMMYFUNCTION("""COMPUTED_VALUE"""),"Insurance")</f>
        <v>Insurance</v>
      </c>
      <c r="I450" s="6" t="str">
        <f t="shared" si="2"/>
        <v>February</v>
      </c>
      <c r="J450" s="6" t="str">
        <f t="shared" si="3"/>
        <v>Ahmedabad</v>
      </c>
      <c r="K450" s="6" t="str">
        <f t="shared" si="4"/>
        <v>Ahmedabad</v>
      </c>
      <c r="L450" s="6" t="str">
        <f t="shared" si="5"/>
        <v>Ahmedabad</v>
      </c>
      <c r="M450" s="6" t="str">
        <f t="shared" si="6"/>
        <v>Ahmedabad</v>
      </c>
      <c r="N450" s="6" t="str">
        <f t="shared" si="7"/>
        <v>North</v>
      </c>
      <c r="O450" s="6" t="str">
        <f t="shared" si="8"/>
        <v>North</v>
      </c>
      <c r="P450" s="6" t="str">
        <f t="shared" si="9"/>
        <v>North</v>
      </c>
      <c r="Q450" s="6" t="str">
        <f t="shared" si="10"/>
        <v>North</v>
      </c>
      <c r="R450" s="6" t="str">
        <f>vlookup(M450,'City Head_Details'!$A$2:$B$5,2,0)</f>
        <v>Varun</v>
      </c>
      <c r="S450" s="6" t="str">
        <f t="shared" ref="S450:T450" si="458">Proper(trim(G450))</f>
        <v>Materials</v>
      </c>
      <c r="T450" s="6" t="str">
        <f t="shared" si="458"/>
        <v>Insurance</v>
      </c>
    </row>
    <row r="451">
      <c r="A451" s="23" t="s">
        <v>925</v>
      </c>
      <c r="B451" s="32" t="s">
        <v>926</v>
      </c>
      <c r="C451" s="6">
        <v>168100.0</v>
      </c>
      <c r="D451" s="6" t="str">
        <f>IFERROR(__xludf.DUMMYFUNCTION("Split(B451,""/"")"),"February")</f>
        <v>February</v>
      </c>
      <c r="E451" s="6" t="str">
        <f>IFERROR(__xludf.DUMMYFUNCTION("""COMPUTED_VALUE"""),"Ahmedabad")</f>
        <v>Ahmedabad</v>
      </c>
      <c r="F451" s="6" t="str">
        <f>IFERROR(__xludf.DUMMYFUNCTION("""COMPUTED_VALUE"""),"East")</f>
        <v>East</v>
      </c>
      <c r="G451" s="6" t="str">
        <f>IFERROR(__xludf.DUMMYFUNCTION("""COMPUTED_VALUE"""),"Maitenance")</f>
        <v>Maitenance</v>
      </c>
      <c r="H451" s="6" t="str">
        <f>IFERROR(__xludf.DUMMYFUNCTION("""COMPUTED_VALUE"""),"Material Cost")</f>
        <v>Material Cost</v>
      </c>
      <c r="I451" s="6" t="str">
        <f t="shared" si="2"/>
        <v>February</v>
      </c>
      <c r="J451" s="6" t="str">
        <f t="shared" si="3"/>
        <v>Ahmedabad</v>
      </c>
      <c r="K451" s="6" t="str">
        <f t="shared" si="4"/>
        <v>Ahmedabad</v>
      </c>
      <c r="L451" s="6" t="str">
        <f t="shared" si="5"/>
        <v>Ahmedabad</v>
      </c>
      <c r="M451" s="6" t="str">
        <f t="shared" si="6"/>
        <v>Ahmedabad</v>
      </c>
      <c r="N451" s="6" t="str">
        <f t="shared" si="7"/>
        <v>East</v>
      </c>
      <c r="O451" s="6" t="str">
        <f t="shared" si="8"/>
        <v>East</v>
      </c>
      <c r="P451" s="6" t="str">
        <f t="shared" si="9"/>
        <v>East</v>
      </c>
      <c r="Q451" s="6" t="str">
        <f t="shared" si="10"/>
        <v>East</v>
      </c>
      <c r="R451" s="6" t="str">
        <f>vlookup(M451,'City Head_Details'!$A$2:$B$5,2,0)</f>
        <v>Varun</v>
      </c>
      <c r="S451" s="6" t="str">
        <f t="shared" ref="S451:T451" si="459">Proper(trim(G451))</f>
        <v>Maitenance</v>
      </c>
      <c r="T451" s="6" t="str">
        <f t="shared" si="459"/>
        <v>Material Cost</v>
      </c>
    </row>
    <row r="452">
      <c r="A452" s="23" t="s">
        <v>927</v>
      </c>
      <c r="B452" s="32" t="s">
        <v>928</v>
      </c>
      <c r="C452" s="6">
        <v>175300.0</v>
      </c>
      <c r="D452" s="6" t="str">
        <f>IFERROR(__xludf.DUMMYFUNCTION("Split(B452,""/"")"),"March")</f>
        <v>March</v>
      </c>
      <c r="E452" s="6" t="str">
        <f>IFERROR(__xludf.DUMMYFUNCTION("""COMPUTED_VALUE"""),"Ahmedabad")</f>
        <v>Ahmedabad</v>
      </c>
      <c r="F452" s="6" t="str">
        <f>IFERROR(__xludf.DUMMYFUNCTION("""COMPUTED_VALUE"""),"North")</f>
        <v>North</v>
      </c>
      <c r="G452" s="6" t="str">
        <f>IFERROR(__xludf.DUMMYFUNCTION("""COMPUTED_VALUE"""),"Materials")</f>
        <v>Materials</v>
      </c>
      <c r="H452" s="6" t="str">
        <f>IFERROR(__xludf.DUMMYFUNCTION("""COMPUTED_VALUE"""),"Material Cost")</f>
        <v>Material Cost</v>
      </c>
      <c r="I452" s="6" t="str">
        <f t="shared" si="2"/>
        <v>March</v>
      </c>
      <c r="J452" s="6" t="str">
        <f t="shared" si="3"/>
        <v>Ahmedabad</v>
      </c>
      <c r="K452" s="6" t="str">
        <f t="shared" si="4"/>
        <v>Ahmedabad</v>
      </c>
      <c r="L452" s="6" t="str">
        <f t="shared" si="5"/>
        <v>Ahmedabad</v>
      </c>
      <c r="M452" s="6" t="str">
        <f t="shared" si="6"/>
        <v>Ahmedabad</v>
      </c>
      <c r="N452" s="6" t="str">
        <f t="shared" si="7"/>
        <v>North</v>
      </c>
      <c r="O452" s="6" t="str">
        <f t="shared" si="8"/>
        <v>North</v>
      </c>
      <c r="P452" s="6" t="str">
        <f t="shared" si="9"/>
        <v>North</v>
      </c>
      <c r="Q452" s="6" t="str">
        <f t="shared" si="10"/>
        <v>North</v>
      </c>
      <c r="R452" s="6" t="str">
        <f>vlookup(M452,'City Head_Details'!$A$2:$B$5,2,0)</f>
        <v>Varun</v>
      </c>
      <c r="S452" s="6" t="str">
        <f t="shared" ref="S452:T452" si="460">Proper(trim(G452))</f>
        <v>Materials</v>
      </c>
      <c r="T452" s="6" t="str">
        <f t="shared" si="460"/>
        <v>Material Cost</v>
      </c>
    </row>
    <row r="453">
      <c r="A453" s="23" t="s">
        <v>929</v>
      </c>
      <c r="B453" s="32" t="s">
        <v>930</v>
      </c>
      <c r="C453" s="6">
        <v>98300.0</v>
      </c>
      <c r="D453" s="6" t="str">
        <f>IFERROR(__xludf.DUMMYFUNCTION("Split(B453,""/"")"),"January")</f>
        <v>January</v>
      </c>
      <c r="E453" s="6" t="str">
        <f>IFERROR(__xludf.DUMMYFUNCTION("""COMPUTED_VALUE"""),"Bhubaneswar")</f>
        <v>Bhubaneswar</v>
      </c>
      <c r="F453" s="6" t="str">
        <f>IFERROR(__xludf.DUMMYFUNCTION("""COMPUTED_VALUE"""),"North")</f>
        <v>North</v>
      </c>
      <c r="G453" s="6" t="str">
        <f>IFERROR(__xludf.DUMMYFUNCTION("""COMPUTED_VALUE"""),"Assembly")</f>
        <v>Assembly</v>
      </c>
      <c r="H453" s="6" t="str">
        <f>IFERROR(__xludf.DUMMYFUNCTION("""COMPUTED_VALUE"""),"Material Cost")</f>
        <v>Material Cost</v>
      </c>
      <c r="I453" s="6" t="str">
        <f t="shared" si="2"/>
        <v>January</v>
      </c>
      <c r="J453" s="6" t="str">
        <f t="shared" si="3"/>
        <v>Bhubaneswar</v>
      </c>
      <c r="K453" s="6" t="str">
        <f t="shared" si="4"/>
        <v>Bhubaneswar</v>
      </c>
      <c r="L453" s="6" t="str">
        <f t="shared" si="5"/>
        <v>Bhubaneswar</v>
      </c>
      <c r="M453" s="6" t="str">
        <f t="shared" si="6"/>
        <v>Bhubaneswar</v>
      </c>
      <c r="N453" s="6" t="str">
        <f t="shared" si="7"/>
        <v>North</v>
      </c>
      <c r="O453" s="6" t="str">
        <f t="shared" si="8"/>
        <v>North</v>
      </c>
      <c r="P453" s="6" t="str">
        <f t="shared" si="9"/>
        <v>North</v>
      </c>
      <c r="Q453" s="6" t="str">
        <f t="shared" si="10"/>
        <v>North</v>
      </c>
      <c r="R453" s="6" t="str">
        <f>vlookup(M453,'City Head_Details'!$A$2:$B$5,2,0)</f>
        <v>Karuna</v>
      </c>
      <c r="S453" s="6" t="str">
        <f t="shared" ref="S453:T453" si="461">Proper(trim(G453))</f>
        <v>Assembly</v>
      </c>
      <c r="T453" s="6" t="str">
        <f t="shared" si="461"/>
        <v>Material Cost</v>
      </c>
    </row>
    <row r="454">
      <c r="A454" s="23" t="s">
        <v>931</v>
      </c>
      <c r="B454" s="32" t="s">
        <v>932</v>
      </c>
      <c r="C454" s="6">
        <v>187700.0</v>
      </c>
      <c r="D454" s="6" t="str">
        <f>IFERROR(__xludf.DUMMYFUNCTION("Split(B454,""/"")"),"February")</f>
        <v>February</v>
      </c>
      <c r="E454" s="6" t="str">
        <f>IFERROR(__xludf.DUMMYFUNCTION("""COMPUTED_VALUE"""),"Ahmedabad")</f>
        <v>Ahmedabad</v>
      </c>
      <c r="F454" s="6" t="str">
        <f>IFERROR(__xludf.DUMMYFUNCTION("""COMPUTED_VALUE"""),"North")</f>
        <v>North</v>
      </c>
      <c r="G454" s="6" t="str">
        <f>IFERROR(__xludf.DUMMYFUNCTION("""COMPUTED_VALUE"""),"Production")</f>
        <v>Production</v>
      </c>
      <c r="H454" s="6" t="str">
        <f>IFERROR(__xludf.DUMMYFUNCTION("""COMPUTED_VALUE"""),"Material Cost")</f>
        <v>Material Cost</v>
      </c>
      <c r="I454" s="6" t="str">
        <f t="shared" si="2"/>
        <v>February</v>
      </c>
      <c r="J454" s="6" t="str">
        <f t="shared" si="3"/>
        <v>Ahmedabad</v>
      </c>
      <c r="K454" s="6" t="str">
        <f t="shared" si="4"/>
        <v>Ahmedabad</v>
      </c>
      <c r="L454" s="6" t="str">
        <f t="shared" si="5"/>
        <v>Ahmedabad</v>
      </c>
      <c r="M454" s="6" t="str">
        <f t="shared" si="6"/>
        <v>Ahmedabad</v>
      </c>
      <c r="N454" s="6" t="str">
        <f t="shared" si="7"/>
        <v>North</v>
      </c>
      <c r="O454" s="6" t="str">
        <f t="shared" si="8"/>
        <v>North</v>
      </c>
      <c r="P454" s="6" t="str">
        <f t="shared" si="9"/>
        <v>North</v>
      </c>
      <c r="Q454" s="6" t="str">
        <f t="shared" si="10"/>
        <v>North</v>
      </c>
      <c r="R454" s="6" t="str">
        <f>vlookup(M454,'City Head_Details'!$A$2:$B$5,2,0)</f>
        <v>Varun</v>
      </c>
      <c r="S454" s="6" t="str">
        <f t="shared" ref="S454:T454" si="462">Proper(trim(G454))</f>
        <v>Production</v>
      </c>
      <c r="T454" s="6" t="str">
        <f t="shared" si="462"/>
        <v>Material Cost</v>
      </c>
    </row>
    <row r="455">
      <c r="A455" s="23" t="s">
        <v>933</v>
      </c>
      <c r="B455" s="32" t="s">
        <v>149</v>
      </c>
      <c r="C455" s="6">
        <v>139200.0</v>
      </c>
      <c r="D455" s="6" t="str">
        <f>IFERROR(__xludf.DUMMYFUNCTION("Split(B455,""/"")"),"March")</f>
        <v>March</v>
      </c>
      <c r="E455" s="6" t="str">
        <f>IFERROR(__xludf.DUMMYFUNCTION("""COMPUTED_VALUE"""),"Ahmedabad")</f>
        <v>Ahmedabad</v>
      </c>
      <c r="F455" s="6" t="str">
        <f>IFERROR(__xludf.DUMMYFUNCTION("""COMPUTED_VALUE"""),"South")</f>
        <v>South</v>
      </c>
      <c r="G455" s="6" t="str">
        <f>IFERROR(__xludf.DUMMYFUNCTION("""COMPUTED_VALUE"""),"Materials")</f>
        <v>Materials</v>
      </c>
      <c r="H455" s="6" t="str">
        <f>IFERROR(__xludf.DUMMYFUNCTION("""COMPUTED_VALUE"""),"Overhead costs")</f>
        <v>Overhead costs</v>
      </c>
      <c r="I455" s="6" t="str">
        <f t="shared" si="2"/>
        <v>March</v>
      </c>
      <c r="J455" s="6" t="str">
        <f t="shared" si="3"/>
        <v>Ahmedabad</v>
      </c>
      <c r="K455" s="6" t="str">
        <f t="shared" si="4"/>
        <v>Ahmedabad</v>
      </c>
      <c r="L455" s="6" t="str">
        <f t="shared" si="5"/>
        <v>Ahmedabad</v>
      </c>
      <c r="M455" s="6" t="str">
        <f t="shared" si="6"/>
        <v>Ahmedabad</v>
      </c>
      <c r="N455" s="6" t="str">
        <f t="shared" si="7"/>
        <v>South</v>
      </c>
      <c r="O455" s="6" t="str">
        <f t="shared" si="8"/>
        <v>South</v>
      </c>
      <c r="P455" s="6" t="str">
        <f t="shared" si="9"/>
        <v>South</v>
      </c>
      <c r="Q455" s="6" t="str">
        <f t="shared" si="10"/>
        <v>South</v>
      </c>
      <c r="R455" s="6" t="str">
        <f>vlookup(M455,'City Head_Details'!$A$2:$B$5,2,0)</f>
        <v>Varun</v>
      </c>
      <c r="S455" s="6" t="str">
        <f t="shared" ref="S455:T455" si="463">Proper(trim(G455))</f>
        <v>Materials</v>
      </c>
      <c r="T455" s="6" t="str">
        <f t="shared" si="463"/>
        <v>Overhead Costs</v>
      </c>
    </row>
    <row r="456">
      <c r="A456" s="23" t="s">
        <v>934</v>
      </c>
      <c r="B456" s="32" t="s">
        <v>935</v>
      </c>
      <c r="C456" s="6">
        <v>195600.0</v>
      </c>
      <c r="D456" s="6" t="str">
        <f>IFERROR(__xludf.DUMMYFUNCTION("Split(B456,""/"")"),"January")</f>
        <v>January</v>
      </c>
      <c r="E456" s="6" t="str">
        <f>IFERROR(__xludf.DUMMYFUNCTION("""COMPUTED_VALUE"""),"Bangalore")</f>
        <v>Bangalore</v>
      </c>
      <c r="F456" s="6" t="str">
        <f>IFERROR(__xludf.DUMMYFUNCTION("""COMPUTED_VALUE"""),"South")</f>
        <v>South</v>
      </c>
      <c r="G456" s="6" t="str">
        <f>IFERROR(__xludf.DUMMYFUNCTION("""COMPUTED_VALUE"""),"Maitenance")</f>
        <v>Maitenance</v>
      </c>
      <c r="H456" s="6" t="str">
        <f>IFERROR(__xludf.DUMMYFUNCTION("""COMPUTED_VALUE"""),"Rent")</f>
        <v>Rent</v>
      </c>
      <c r="I456" s="6" t="str">
        <f t="shared" si="2"/>
        <v>January</v>
      </c>
      <c r="J456" s="6" t="str">
        <f t="shared" si="3"/>
        <v>Bangalore</v>
      </c>
      <c r="K456" s="6" t="str">
        <f t="shared" si="4"/>
        <v>Bangalore</v>
      </c>
      <c r="L456" s="6" t="str">
        <f t="shared" si="5"/>
        <v>Bangalore</v>
      </c>
      <c r="M456" s="6" t="str">
        <f t="shared" si="6"/>
        <v>Bangalore</v>
      </c>
      <c r="N456" s="6" t="str">
        <f t="shared" si="7"/>
        <v>South</v>
      </c>
      <c r="O456" s="6" t="str">
        <f t="shared" si="8"/>
        <v>South</v>
      </c>
      <c r="P456" s="6" t="str">
        <f t="shared" si="9"/>
        <v>South</v>
      </c>
      <c r="Q456" s="6" t="str">
        <f t="shared" si="10"/>
        <v>South</v>
      </c>
      <c r="R456" s="6" t="str">
        <f>vlookup(M456,'City Head_Details'!$A$2:$B$5,2,0)</f>
        <v>Arun</v>
      </c>
      <c r="S456" s="6" t="str">
        <f t="shared" ref="S456:T456" si="464">Proper(trim(G456))</f>
        <v>Maitenance</v>
      </c>
      <c r="T456" s="6" t="str">
        <f t="shared" si="464"/>
        <v>Rent</v>
      </c>
    </row>
    <row r="457">
      <c r="A457" s="23" t="s">
        <v>936</v>
      </c>
      <c r="B457" s="32" t="s">
        <v>937</v>
      </c>
      <c r="C457" s="6">
        <v>91700.0</v>
      </c>
      <c r="D457" s="6" t="str">
        <f>IFERROR(__xludf.DUMMYFUNCTION("Split(B457,""/"")"),"February")</f>
        <v>February</v>
      </c>
      <c r="E457" s="6" t="str">
        <f>IFERROR(__xludf.DUMMYFUNCTION("""COMPUTED_VALUE"""),"Ahmedabad")</f>
        <v>Ahmedabad</v>
      </c>
      <c r="F457" s="6" t="str">
        <f>IFERROR(__xludf.DUMMYFUNCTION("""COMPUTED_VALUE"""),"South")</f>
        <v>South</v>
      </c>
      <c r="G457" s="6" t="str">
        <f>IFERROR(__xludf.DUMMYFUNCTION("""COMPUTED_VALUE"""),"Materials")</f>
        <v>Materials</v>
      </c>
      <c r="H457" s="6" t="str">
        <f>IFERROR(__xludf.DUMMYFUNCTION("""COMPUTED_VALUE"""),"Insurance")</f>
        <v>Insurance</v>
      </c>
      <c r="I457" s="6" t="str">
        <f t="shared" si="2"/>
        <v>February</v>
      </c>
      <c r="J457" s="6" t="str">
        <f t="shared" si="3"/>
        <v>Ahmedabad</v>
      </c>
      <c r="K457" s="6" t="str">
        <f t="shared" si="4"/>
        <v>Ahmedabad</v>
      </c>
      <c r="L457" s="6" t="str">
        <f t="shared" si="5"/>
        <v>Ahmedabad</v>
      </c>
      <c r="M457" s="6" t="str">
        <f t="shared" si="6"/>
        <v>Ahmedabad</v>
      </c>
      <c r="N457" s="6" t="str">
        <f t="shared" si="7"/>
        <v>South</v>
      </c>
      <c r="O457" s="6" t="str">
        <f t="shared" si="8"/>
        <v>South</v>
      </c>
      <c r="P457" s="6" t="str">
        <f t="shared" si="9"/>
        <v>South</v>
      </c>
      <c r="Q457" s="6" t="str">
        <f t="shared" si="10"/>
        <v>South</v>
      </c>
      <c r="R457" s="6" t="str">
        <f>vlookup(M457,'City Head_Details'!$A$2:$B$5,2,0)</f>
        <v>Varun</v>
      </c>
      <c r="S457" s="6" t="str">
        <f t="shared" ref="S457:T457" si="465">Proper(trim(G457))</f>
        <v>Materials</v>
      </c>
      <c r="T457" s="6" t="str">
        <f t="shared" si="465"/>
        <v>Insurance</v>
      </c>
    </row>
    <row r="458">
      <c r="A458" s="23" t="s">
        <v>938</v>
      </c>
      <c r="B458" s="32" t="s">
        <v>939</v>
      </c>
      <c r="C458" s="6">
        <v>168300.0</v>
      </c>
      <c r="D458" s="6" t="str">
        <f>IFERROR(__xludf.DUMMYFUNCTION("Split(B458,""/"")"),"January")</f>
        <v>January</v>
      </c>
      <c r="E458" s="6" t="str">
        <f>IFERROR(__xludf.DUMMYFUNCTION("""COMPUTED_VALUE"""),"Bhubaneswar")</f>
        <v>Bhubaneswar</v>
      </c>
      <c r="F458" s="6" t="str">
        <f>IFERROR(__xludf.DUMMYFUNCTION("""COMPUTED_VALUE"""),"North")</f>
        <v>North</v>
      </c>
      <c r="G458" s="6" t="str">
        <f>IFERROR(__xludf.DUMMYFUNCTION("""COMPUTED_VALUE"""),"Maitenance")</f>
        <v>Maitenance</v>
      </c>
      <c r="H458" s="6" t="str">
        <f>IFERROR(__xludf.DUMMYFUNCTION("""COMPUTED_VALUE"""),"Insurance")</f>
        <v>Insurance</v>
      </c>
      <c r="I458" s="6" t="str">
        <f t="shared" si="2"/>
        <v>January</v>
      </c>
      <c r="J458" s="6" t="str">
        <f t="shared" si="3"/>
        <v>Bhubaneswar</v>
      </c>
      <c r="K458" s="6" t="str">
        <f t="shared" si="4"/>
        <v>Bhubaneswar</v>
      </c>
      <c r="L458" s="6" t="str">
        <f t="shared" si="5"/>
        <v>Bhubaneswar</v>
      </c>
      <c r="M458" s="6" t="str">
        <f t="shared" si="6"/>
        <v>Bhubaneswar</v>
      </c>
      <c r="N458" s="6" t="str">
        <f t="shared" si="7"/>
        <v>North</v>
      </c>
      <c r="O458" s="6" t="str">
        <f t="shared" si="8"/>
        <v>North</v>
      </c>
      <c r="P458" s="6" t="str">
        <f t="shared" si="9"/>
        <v>North</v>
      </c>
      <c r="Q458" s="6" t="str">
        <f t="shared" si="10"/>
        <v>North</v>
      </c>
      <c r="R458" s="6" t="str">
        <f>vlookup(M458,'City Head_Details'!$A$2:$B$5,2,0)</f>
        <v>Karuna</v>
      </c>
      <c r="S458" s="6" t="str">
        <f t="shared" ref="S458:T458" si="466">Proper(trim(G458))</f>
        <v>Maitenance</v>
      </c>
      <c r="T458" s="6" t="str">
        <f t="shared" si="466"/>
        <v>Insurance</v>
      </c>
    </row>
    <row r="459">
      <c r="A459" s="23" t="s">
        <v>940</v>
      </c>
      <c r="B459" s="32" t="s">
        <v>941</v>
      </c>
      <c r="C459" s="6">
        <v>183600.0</v>
      </c>
      <c r="D459" s="6" t="str">
        <f>IFERROR(__xludf.DUMMYFUNCTION("Split(B459,""/"")"),"March")</f>
        <v>March</v>
      </c>
      <c r="E459" s="6" t="str">
        <f>IFERROR(__xludf.DUMMYFUNCTION("""COMPUTED_VALUE"""),"Bhubaneswar")</f>
        <v>Bhubaneswar</v>
      </c>
      <c r="F459" s="6" t="str">
        <f>IFERROR(__xludf.DUMMYFUNCTION("""COMPUTED_VALUE"""),"South")</f>
        <v>South</v>
      </c>
      <c r="G459" s="6" t="str">
        <f>IFERROR(__xludf.DUMMYFUNCTION("""COMPUTED_VALUE"""),"Materials")</f>
        <v>Materials</v>
      </c>
      <c r="H459" s="6" t="str">
        <f>IFERROR(__xludf.DUMMYFUNCTION("""COMPUTED_VALUE"""),"Insurance")</f>
        <v>Insurance</v>
      </c>
      <c r="I459" s="6" t="str">
        <f t="shared" si="2"/>
        <v>March</v>
      </c>
      <c r="J459" s="6" t="str">
        <f t="shared" si="3"/>
        <v>Bhubaneswar</v>
      </c>
      <c r="K459" s="6" t="str">
        <f t="shared" si="4"/>
        <v>Bhubaneswar</v>
      </c>
      <c r="L459" s="6" t="str">
        <f t="shared" si="5"/>
        <v>Bhubaneswar</v>
      </c>
      <c r="M459" s="6" t="str">
        <f t="shared" si="6"/>
        <v>Bhubaneswar</v>
      </c>
      <c r="N459" s="6" t="str">
        <f t="shared" si="7"/>
        <v>South</v>
      </c>
      <c r="O459" s="6" t="str">
        <f t="shared" si="8"/>
        <v>South</v>
      </c>
      <c r="P459" s="6" t="str">
        <f t="shared" si="9"/>
        <v>South</v>
      </c>
      <c r="Q459" s="6" t="str">
        <f t="shared" si="10"/>
        <v>South</v>
      </c>
      <c r="R459" s="6" t="str">
        <f>vlookup(M459,'City Head_Details'!$A$2:$B$5,2,0)</f>
        <v>Karuna</v>
      </c>
      <c r="S459" s="6" t="str">
        <f t="shared" ref="S459:T459" si="467">Proper(trim(G459))</f>
        <v>Materials</v>
      </c>
      <c r="T459" s="6" t="str">
        <f t="shared" si="467"/>
        <v>Insurance</v>
      </c>
    </row>
    <row r="460">
      <c r="A460" s="23" t="s">
        <v>942</v>
      </c>
      <c r="B460" s="32" t="s">
        <v>943</v>
      </c>
      <c r="C460" s="6">
        <v>130200.0</v>
      </c>
      <c r="D460" s="6" t="str">
        <f>IFERROR(__xludf.DUMMYFUNCTION("Split(B460,""/"")"),"March")</f>
        <v>March</v>
      </c>
      <c r="E460" s="6" t="str">
        <f>IFERROR(__xludf.DUMMYFUNCTION("""COMPUTED_VALUE"""),"Bangalore")</f>
        <v>Bangalore</v>
      </c>
      <c r="F460" s="6" t="str">
        <f>IFERROR(__xludf.DUMMYFUNCTION("""COMPUTED_VALUE"""),"East")</f>
        <v>East</v>
      </c>
      <c r="G460" s="6" t="str">
        <f>IFERROR(__xludf.DUMMYFUNCTION("""COMPUTED_VALUE"""),"Production")</f>
        <v>Production</v>
      </c>
      <c r="H460" s="6" t="str">
        <f>IFERROR(__xludf.DUMMYFUNCTION("""COMPUTED_VALUE"""),"Overhead costs")</f>
        <v>Overhead costs</v>
      </c>
      <c r="I460" s="6" t="str">
        <f t="shared" si="2"/>
        <v>March</v>
      </c>
      <c r="J460" s="6" t="str">
        <f t="shared" si="3"/>
        <v>Bangalore</v>
      </c>
      <c r="K460" s="6" t="str">
        <f t="shared" si="4"/>
        <v>Bangalore</v>
      </c>
      <c r="L460" s="6" t="str">
        <f t="shared" si="5"/>
        <v>Bangalore</v>
      </c>
      <c r="M460" s="6" t="str">
        <f t="shared" si="6"/>
        <v>Bangalore</v>
      </c>
      <c r="N460" s="6" t="str">
        <f t="shared" si="7"/>
        <v>East</v>
      </c>
      <c r="O460" s="6" t="str">
        <f t="shared" si="8"/>
        <v>East</v>
      </c>
      <c r="P460" s="6" t="str">
        <f t="shared" si="9"/>
        <v>East</v>
      </c>
      <c r="Q460" s="6" t="str">
        <f t="shared" si="10"/>
        <v>East</v>
      </c>
      <c r="R460" s="6" t="str">
        <f>vlookup(M460,'City Head_Details'!$A$2:$B$5,2,0)</f>
        <v>Arun</v>
      </c>
      <c r="S460" s="6" t="str">
        <f t="shared" ref="S460:T460" si="468">Proper(trim(G460))</f>
        <v>Production</v>
      </c>
      <c r="T460" s="6" t="str">
        <f t="shared" si="468"/>
        <v>Overhead Costs</v>
      </c>
    </row>
    <row r="461">
      <c r="A461" s="23" t="s">
        <v>944</v>
      </c>
      <c r="B461" s="32" t="s">
        <v>945</v>
      </c>
      <c r="C461" s="6">
        <v>136900.0</v>
      </c>
      <c r="D461" s="6" t="str">
        <f>IFERROR(__xludf.DUMMYFUNCTION("Split(B461,""/"")"),"February")</f>
        <v>February</v>
      </c>
      <c r="E461" s="6" t="str">
        <f>IFERROR(__xludf.DUMMYFUNCTION("""COMPUTED_VALUE"""),"Bhubaneswar")</f>
        <v>Bhubaneswar</v>
      </c>
      <c r="F461" s="6" t="str">
        <f>IFERROR(__xludf.DUMMYFUNCTION("""COMPUTED_VALUE"""),"South")</f>
        <v>South</v>
      </c>
      <c r="G461" s="6" t="str">
        <f>IFERROR(__xludf.DUMMYFUNCTION("""COMPUTED_VALUE"""),"Assembly")</f>
        <v>Assembly</v>
      </c>
      <c r="H461" s="6" t="str">
        <f>IFERROR(__xludf.DUMMYFUNCTION("""COMPUTED_VALUE"""),"Insurance")</f>
        <v>Insurance</v>
      </c>
      <c r="I461" s="6" t="str">
        <f t="shared" si="2"/>
        <v>February</v>
      </c>
      <c r="J461" s="6" t="str">
        <f t="shared" si="3"/>
        <v>Bhubaneswar</v>
      </c>
      <c r="K461" s="6" t="str">
        <f t="shared" si="4"/>
        <v>Bhubaneswar</v>
      </c>
      <c r="L461" s="6" t="str">
        <f t="shared" si="5"/>
        <v>Bhubaneswar</v>
      </c>
      <c r="M461" s="6" t="str">
        <f t="shared" si="6"/>
        <v>Bhubaneswar</v>
      </c>
      <c r="N461" s="6" t="str">
        <f t="shared" si="7"/>
        <v>South</v>
      </c>
      <c r="O461" s="6" t="str">
        <f t="shared" si="8"/>
        <v>South</v>
      </c>
      <c r="P461" s="6" t="str">
        <f t="shared" si="9"/>
        <v>South</v>
      </c>
      <c r="Q461" s="6" t="str">
        <f t="shared" si="10"/>
        <v>South</v>
      </c>
      <c r="R461" s="6" t="str">
        <f>vlookup(M461,'City Head_Details'!$A$2:$B$5,2,0)</f>
        <v>Karuna</v>
      </c>
      <c r="S461" s="6" t="str">
        <f t="shared" ref="S461:T461" si="469">Proper(trim(G461))</f>
        <v>Assembly</v>
      </c>
      <c r="T461" s="6" t="str">
        <f t="shared" si="469"/>
        <v>Insurance</v>
      </c>
    </row>
    <row r="462">
      <c r="A462" s="23" t="s">
        <v>946</v>
      </c>
      <c r="B462" s="32" t="s">
        <v>947</v>
      </c>
      <c r="C462" s="6">
        <v>174400.0</v>
      </c>
      <c r="D462" s="6" t="str">
        <f>IFERROR(__xludf.DUMMYFUNCTION("Split(B462,""/"")"),"March")</f>
        <v>March</v>
      </c>
      <c r="E462" s="6" t="str">
        <f>IFERROR(__xludf.DUMMYFUNCTION("""COMPUTED_VALUE"""),"Ahmedabad")</f>
        <v>Ahmedabad</v>
      </c>
      <c r="F462" s="6" t="str">
        <f>IFERROR(__xludf.DUMMYFUNCTION("""COMPUTED_VALUE"""),"North")</f>
        <v>North</v>
      </c>
      <c r="G462" s="6" t="str">
        <f>IFERROR(__xludf.DUMMYFUNCTION("""COMPUTED_VALUE"""),"Maitenance")</f>
        <v>Maitenance</v>
      </c>
      <c r="H462" s="6" t="str">
        <f>IFERROR(__xludf.DUMMYFUNCTION("""COMPUTED_VALUE"""),"Labour Cost")</f>
        <v>Labour Cost</v>
      </c>
      <c r="I462" s="6" t="str">
        <f t="shared" si="2"/>
        <v>March</v>
      </c>
      <c r="J462" s="6" t="str">
        <f t="shared" si="3"/>
        <v>Ahmedabad</v>
      </c>
      <c r="K462" s="6" t="str">
        <f t="shared" si="4"/>
        <v>Ahmedabad</v>
      </c>
      <c r="L462" s="6" t="str">
        <f t="shared" si="5"/>
        <v>Ahmedabad</v>
      </c>
      <c r="M462" s="6" t="str">
        <f t="shared" si="6"/>
        <v>Ahmedabad</v>
      </c>
      <c r="N462" s="6" t="str">
        <f t="shared" si="7"/>
        <v>North</v>
      </c>
      <c r="O462" s="6" t="str">
        <f t="shared" si="8"/>
        <v>North</v>
      </c>
      <c r="P462" s="6" t="str">
        <f t="shared" si="9"/>
        <v>North</v>
      </c>
      <c r="Q462" s="6" t="str">
        <f t="shared" si="10"/>
        <v>North</v>
      </c>
      <c r="R462" s="6" t="str">
        <f>vlookup(M462,'City Head_Details'!$A$2:$B$5,2,0)</f>
        <v>Varun</v>
      </c>
      <c r="S462" s="6" t="str">
        <f t="shared" ref="S462:T462" si="470">Proper(trim(G462))</f>
        <v>Maitenance</v>
      </c>
      <c r="T462" s="6" t="str">
        <f t="shared" si="470"/>
        <v>Labour Cost</v>
      </c>
    </row>
    <row r="463">
      <c r="A463" s="23" t="s">
        <v>948</v>
      </c>
      <c r="B463" s="32" t="s">
        <v>949</v>
      </c>
      <c r="C463" s="6">
        <v>109900.0</v>
      </c>
      <c r="D463" s="6" t="str">
        <f>IFERROR(__xludf.DUMMYFUNCTION("Split(B463,""/"")"),"January")</f>
        <v>January</v>
      </c>
      <c r="E463" s="6" t="str">
        <f>IFERROR(__xludf.DUMMYFUNCTION("""COMPUTED_VALUE"""),"Bangalore")</f>
        <v>Bangalore</v>
      </c>
      <c r="F463" s="6" t="str">
        <f>IFERROR(__xludf.DUMMYFUNCTION("""COMPUTED_VALUE"""),"North")</f>
        <v>North</v>
      </c>
      <c r="G463" s="6" t="str">
        <f>IFERROR(__xludf.DUMMYFUNCTION("""COMPUTED_VALUE"""),"Materials")</f>
        <v>Materials</v>
      </c>
      <c r="H463" s="6" t="str">
        <f>IFERROR(__xludf.DUMMYFUNCTION("""COMPUTED_VALUE"""),"Labour Cost")</f>
        <v>Labour Cost</v>
      </c>
      <c r="I463" s="6" t="str">
        <f t="shared" si="2"/>
        <v>January</v>
      </c>
      <c r="J463" s="6" t="str">
        <f t="shared" si="3"/>
        <v>Bangalore</v>
      </c>
      <c r="K463" s="6" t="str">
        <f t="shared" si="4"/>
        <v>Bangalore</v>
      </c>
      <c r="L463" s="6" t="str">
        <f t="shared" si="5"/>
        <v>Bangalore</v>
      </c>
      <c r="M463" s="6" t="str">
        <f t="shared" si="6"/>
        <v>Bangalore</v>
      </c>
      <c r="N463" s="6" t="str">
        <f t="shared" si="7"/>
        <v>North</v>
      </c>
      <c r="O463" s="6" t="str">
        <f t="shared" si="8"/>
        <v>North</v>
      </c>
      <c r="P463" s="6" t="str">
        <f t="shared" si="9"/>
        <v>North</v>
      </c>
      <c r="Q463" s="6" t="str">
        <f t="shared" si="10"/>
        <v>North</v>
      </c>
      <c r="R463" s="6" t="str">
        <f>vlookup(M463,'City Head_Details'!$A$2:$B$5,2,0)</f>
        <v>Arun</v>
      </c>
      <c r="S463" s="6" t="str">
        <f t="shared" ref="S463:T463" si="471">Proper(trim(G463))</f>
        <v>Materials</v>
      </c>
      <c r="T463" s="6" t="str">
        <f t="shared" si="471"/>
        <v>Labour Cost</v>
      </c>
    </row>
    <row r="464">
      <c r="A464" s="23" t="s">
        <v>950</v>
      </c>
      <c r="B464" s="32" t="s">
        <v>951</v>
      </c>
      <c r="C464" s="6">
        <v>94100.0</v>
      </c>
      <c r="D464" s="6" t="str">
        <f>IFERROR(__xludf.DUMMYFUNCTION("Split(B464,""/"")"),"February")</f>
        <v>February</v>
      </c>
      <c r="E464" s="6" t="str">
        <f>IFERROR(__xludf.DUMMYFUNCTION("""COMPUTED_VALUE"""),"Bhubaneswar")</f>
        <v>Bhubaneswar</v>
      </c>
      <c r="F464" s="6" t="str">
        <f>IFERROR(__xludf.DUMMYFUNCTION("""COMPUTED_VALUE"""),"North")</f>
        <v>North</v>
      </c>
      <c r="G464" s="6" t="str">
        <f>IFERROR(__xludf.DUMMYFUNCTION("""COMPUTED_VALUE"""),"Materials")</f>
        <v>Materials</v>
      </c>
      <c r="H464" s="6" t="str">
        <f>IFERROR(__xludf.DUMMYFUNCTION("""COMPUTED_VALUE"""),"Rent")</f>
        <v>Rent</v>
      </c>
      <c r="I464" s="6" t="str">
        <f t="shared" si="2"/>
        <v>February</v>
      </c>
      <c r="J464" s="6" t="str">
        <f t="shared" si="3"/>
        <v>Bhubaneswar</v>
      </c>
      <c r="K464" s="6" t="str">
        <f t="shared" si="4"/>
        <v>Bhubaneswar</v>
      </c>
      <c r="L464" s="6" t="str">
        <f t="shared" si="5"/>
        <v>Bhubaneswar</v>
      </c>
      <c r="M464" s="6" t="str">
        <f t="shared" si="6"/>
        <v>Bhubaneswar</v>
      </c>
      <c r="N464" s="6" t="str">
        <f t="shared" si="7"/>
        <v>North</v>
      </c>
      <c r="O464" s="6" t="str">
        <f t="shared" si="8"/>
        <v>North</v>
      </c>
      <c r="P464" s="6" t="str">
        <f t="shared" si="9"/>
        <v>North</v>
      </c>
      <c r="Q464" s="6" t="str">
        <f t="shared" si="10"/>
        <v>North</v>
      </c>
      <c r="R464" s="6" t="str">
        <f>vlookup(M464,'City Head_Details'!$A$2:$B$5,2,0)</f>
        <v>Karuna</v>
      </c>
      <c r="S464" s="6" t="str">
        <f t="shared" ref="S464:T464" si="472">Proper(trim(G464))</f>
        <v>Materials</v>
      </c>
      <c r="T464" s="6" t="str">
        <f t="shared" si="472"/>
        <v>Rent</v>
      </c>
    </row>
    <row r="465">
      <c r="A465" s="23" t="s">
        <v>952</v>
      </c>
      <c r="B465" s="32" t="s">
        <v>953</v>
      </c>
      <c r="C465" s="6">
        <v>137800.0</v>
      </c>
      <c r="D465" s="6" t="str">
        <f>IFERROR(__xludf.DUMMYFUNCTION("Split(B465,""/"")"),"February")</f>
        <v>February</v>
      </c>
      <c r="E465" s="6" t="str">
        <f>IFERROR(__xludf.DUMMYFUNCTION("""COMPUTED_VALUE"""),"Bangalore")</f>
        <v>Bangalore</v>
      </c>
      <c r="F465" s="6" t="str">
        <f>IFERROR(__xludf.DUMMYFUNCTION("""COMPUTED_VALUE"""),"East")</f>
        <v>East</v>
      </c>
      <c r="G465" s="6" t="str">
        <f>IFERROR(__xludf.DUMMYFUNCTION("""COMPUTED_VALUE"""),"Materials")</f>
        <v>Materials</v>
      </c>
      <c r="H465" s="6" t="str">
        <f>IFERROR(__xludf.DUMMYFUNCTION("""COMPUTED_VALUE"""),"Material Cost")</f>
        <v>Material Cost</v>
      </c>
      <c r="I465" s="6" t="str">
        <f t="shared" si="2"/>
        <v>February</v>
      </c>
      <c r="J465" s="6" t="str">
        <f t="shared" si="3"/>
        <v>Bangalore</v>
      </c>
      <c r="K465" s="6" t="str">
        <f t="shared" si="4"/>
        <v>Bangalore</v>
      </c>
      <c r="L465" s="6" t="str">
        <f t="shared" si="5"/>
        <v>Bangalore</v>
      </c>
      <c r="M465" s="6" t="str">
        <f t="shared" si="6"/>
        <v>Bangalore</v>
      </c>
      <c r="N465" s="6" t="str">
        <f t="shared" si="7"/>
        <v>East</v>
      </c>
      <c r="O465" s="6" t="str">
        <f t="shared" si="8"/>
        <v>East</v>
      </c>
      <c r="P465" s="6" t="str">
        <f t="shared" si="9"/>
        <v>East</v>
      </c>
      <c r="Q465" s="6" t="str">
        <f t="shared" si="10"/>
        <v>East</v>
      </c>
      <c r="R465" s="6" t="str">
        <f>vlookup(M465,'City Head_Details'!$A$2:$B$5,2,0)</f>
        <v>Arun</v>
      </c>
      <c r="S465" s="6" t="str">
        <f t="shared" ref="S465:T465" si="473">Proper(trim(G465))</f>
        <v>Materials</v>
      </c>
      <c r="T465" s="6" t="str">
        <f t="shared" si="473"/>
        <v>Material Cost</v>
      </c>
    </row>
    <row r="466">
      <c r="A466" s="23" t="s">
        <v>954</v>
      </c>
      <c r="B466" s="32" t="s">
        <v>955</v>
      </c>
      <c r="C466" s="6">
        <v>144100.0</v>
      </c>
      <c r="D466" s="6" t="str">
        <f>IFERROR(__xludf.DUMMYFUNCTION("Split(B466,""/"")"),"March")</f>
        <v>March</v>
      </c>
      <c r="E466" s="6" t="str">
        <f>IFERROR(__xludf.DUMMYFUNCTION("""COMPUTED_VALUE"""),"Bangalore")</f>
        <v>Bangalore</v>
      </c>
      <c r="F466" s="6" t="str">
        <f>IFERROR(__xludf.DUMMYFUNCTION("""COMPUTED_VALUE"""),"South")</f>
        <v>South</v>
      </c>
      <c r="G466" s="6" t="str">
        <f>IFERROR(__xludf.DUMMYFUNCTION("""COMPUTED_VALUE"""),"Production")</f>
        <v>Production</v>
      </c>
      <c r="H466" s="6" t="str">
        <f>IFERROR(__xludf.DUMMYFUNCTION("""COMPUTED_VALUE"""),"Insurance")</f>
        <v>Insurance</v>
      </c>
      <c r="I466" s="6" t="str">
        <f t="shared" si="2"/>
        <v>March</v>
      </c>
      <c r="J466" s="6" t="str">
        <f t="shared" si="3"/>
        <v>Bangalore</v>
      </c>
      <c r="K466" s="6" t="str">
        <f t="shared" si="4"/>
        <v>Bangalore</v>
      </c>
      <c r="L466" s="6" t="str">
        <f t="shared" si="5"/>
        <v>Bangalore</v>
      </c>
      <c r="M466" s="6" t="str">
        <f t="shared" si="6"/>
        <v>Bangalore</v>
      </c>
      <c r="N466" s="6" t="str">
        <f t="shared" si="7"/>
        <v>South</v>
      </c>
      <c r="O466" s="6" t="str">
        <f t="shared" si="8"/>
        <v>South</v>
      </c>
      <c r="P466" s="6" t="str">
        <f t="shared" si="9"/>
        <v>South</v>
      </c>
      <c r="Q466" s="6" t="str">
        <f t="shared" si="10"/>
        <v>South</v>
      </c>
      <c r="R466" s="6" t="str">
        <f>vlookup(M466,'City Head_Details'!$A$2:$B$5,2,0)</f>
        <v>Arun</v>
      </c>
      <c r="S466" s="6" t="str">
        <f t="shared" ref="S466:T466" si="474">Proper(trim(G466))</f>
        <v>Production</v>
      </c>
      <c r="T466" s="6" t="str">
        <f t="shared" si="474"/>
        <v>Insurance</v>
      </c>
    </row>
    <row r="467">
      <c r="A467" s="23" t="s">
        <v>956</v>
      </c>
      <c r="B467" s="32" t="s">
        <v>957</v>
      </c>
      <c r="C467" s="6">
        <v>105800.0</v>
      </c>
      <c r="D467" s="6" t="str">
        <f>IFERROR(__xludf.DUMMYFUNCTION("Split(B467,""/"")"),"February")</f>
        <v>February</v>
      </c>
      <c r="E467" s="6" t="str">
        <f>IFERROR(__xludf.DUMMYFUNCTION("""COMPUTED_VALUE"""),"Ahmedabad")</f>
        <v>Ahmedabad</v>
      </c>
      <c r="F467" s="6" t="str">
        <f>IFERROR(__xludf.DUMMYFUNCTION("""COMPUTED_VALUE"""),"North")</f>
        <v>North</v>
      </c>
      <c r="G467" s="6" t="str">
        <f>IFERROR(__xludf.DUMMYFUNCTION("""COMPUTED_VALUE"""),"Production")</f>
        <v>Production</v>
      </c>
      <c r="H467" s="6" t="str">
        <f>IFERROR(__xludf.DUMMYFUNCTION("""COMPUTED_VALUE"""),"Insurance")</f>
        <v>Insurance</v>
      </c>
      <c r="I467" s="6" t="str">
        <f t="shared" si="2"/>
        <v>February</v>
      </c>
      <c r="J467" s="6" t="str">
        <f t="shared" si="3"/>
        <v>Ahmedabad</v>
      </c>
      <c r="K467" s="6" t="str">
        <f t="shared" si="4"/>
        <v>Ahmedabad</v>
      </c>
      <c r="L467" s="6" t="str">
        <f t="shared" si="5"/>
        <v>Ahmedabad</v>
      </c>
      <c r="M467" s="6" t="str">
        <f t="shared" si="6"/>
        <v>Ahmedabad</v>
      </c>
      <c r="N467" s="6" t="str">
        <f t="shared" si="7"/>
        <v>North</v>
      </c>
      <c r="O467" s="6" t="str">
        <f t="shared" si="8"/>
        <v>North</v>
      </c>
      <c r="P467" s="6" t="str">
        <f t="shared" si="9"/>
        <v>North</v>
      </c>
      <c r="Q467" s="6" t="str">
        <f t="shared" si="10"/>
        <v>North</v>
      </c>
      <c r="R467" s="6" t="str">
        <f>vlookup(M467,'City Head_Details'!$A$2:$B$5,2,0)</f>
        <v>Varun</v>
      </c>
      <c r="S467" s="6" t="str">
        <f t="shared" ref="S467:T467" si="475">Proper(trim(G467))</f>
        <v>Production</v>
      </c>
      <c r="T467" s="6" t="str">
        <f t="shared" si="475"/>
        <v>Insurance</v>
      </c>
    </row>
    <row r="468">
      <c r="A468" s="23" t="s">
        <v>958</v>
      </c>
      <c r="B468" s="32" t="s">
        <v>959</v>
      </c>
      <c r="C468" s="6">
        <v>178800.0</v>
      </c>
      <c r="D468" s="6" t="str">
        <f>IFERROR(__xludf.DUMMYFUNCTION("Split(B468,""/"")"),"March")</f>
        <v>March</v>
      </c>
      <c r="E468" s="6" t="str">
        <f>IFERROR(__xludf.DUMMYFUNCTION("""COMPUTED_VALUE"""),"Ahmedabad")</f>
        <v>Ahmedabad</v>
      </c>
      <c r="F468" s="6" t="str">
        <f>IFERROR(__xludf.DUMMYFUNCTION("""COMPUTED_VALUE"""),"South")</f>
        <v>South</v>
      </c>
      <c r="G468" s="6" t="str">
        <f>IFERROR(__xludf.DUMMYFUNCTION("""COMPUTED_VALUE"""),"Maitenance")</f>
        <v>Maitenance</v>
      </c>
      <c r="H468" s="6" t="str">
        <f>IFERROR(__xludf.DUMMYFUNCTION("""COMPUTED_VALUE"""),"Labour Cost")</f>
        <v>Labour Cost</v>
      </c>
      <c r="I468" s="6" t="str">
        <f t="shared" si="2"/>
        <v>March</v>
      </c>
      <c r="J468" s="6" t="str">
        <f t="shared" si="3"/>
        <v>Ahmedabad</v>
      </c>
      <c r="K468" s="6" t="str">
        <f t="shared" si="4"/>
        <v>Ahmedabad</v>
      </c>
      <c r="L468" s="6" t="str">
        <f t="shared" si="5"/>
        <v>Ahmedabad</v>
      </c>
      <c r="M468" s="6" t="str">
        <f t="shared" si="6"/>
        <v>Ahmedabad</v>
      </c>
      <c r="N468" s="6" t="str">
        <f t="shared" si="7"/>
        <v>South</v>
      </c>
      <c r="O468" s="6" t="str">
        <f t="shared" si="8"/>
        <v>South</v>
      </c>
      <c r="P468" s="6" t="str">
        <f t="shared" si="9"/>
        <v>South</v>
      </c>
      <c r="Q468" s="6" t="str">
        <f t="shared" si="10"/>
        <v>South</v>
      </c>
      <c r="R468" s="6" t="str">
        <f>vlookup(M468,'City Head_Details'!$A$2:$B$5,2,0)</f>
        <v>Varun</v>
      </c>
      <c r="S468" s="6" t="str">
        <f t="shared" ref="S468:T468" si="476">Proper(trim(G468))</f>
        <v>Maitenance</v>
      </c>
      <c r="T468" s="6" t="str">
        <f t="shared" si="476"/>
        <v>Labour Cost</v>
      </c>
    </row>
    <row r="469">
      <c r="A469" s="23" t="s">
        <v>960</v>
      </c>
      <c r="B469" s="32" t="s">
        <v>961</v>
      </c>
      <c r="C469" s="6">
        <v>161000.0</v>
      </c>
      <c r="D469" s="6" t="str">
        <f>IFERROR(__xludf.DUMMYFUNCTION("Split(B469,""/"")"),"March")</f>
        <v>March</v>
      </c>
      <c r="E469" s="6" t="str">
        <f>IFERROR(__xludf.DUMMYFUNCTION("""COMPUTED_VALUE"""),"Ahmedabad")</f>
        <v>Ahmedabad</v>
      </c>
      <c r="F469" s="6" t="str">
        <f>IFERROR(__xludf.DUMMYFUNCTION("""COMPUTED_VALUE"""),"South")</f>
        <v>South</v>
      </c>
      <c r="G469" s="6" t="str">
        <f>IFERROR(__xludf.DUMMYFUNCTION("""COMPUTED_VALUE"""),"Assembly")</f>
        <v>Assembly</v>
      </c>
      <c r="H469" s="6" t="str">
        <f>IFERROR(__xludf.DUMMYFUNCTION("""COMPUTED_VALUE"""),"Labour Cost")</f>
        <v>Labour Cost</v>
      </c>
      <c r="I469" s="6" t="str">
        <f t="shared" si="2"/>
        <v>March</v>
      </c>
      <c r="J469" s="6" t="str">
        <f t="shared" si="3"/>
        <v>Ahmedabad</v>
      </c>
      <c r="K469" s="6" t="str">
        <f t="shared" si="4"/>
        <v>Ahmedabad</v>
      </c>
      <c r="L469" s="6" t="str">
        <f t="shared" si="5"/>
        <v>Ahmedabad</v>
      </c>
      <c r="M469" s="6" t="str">
        <f t="shared" si="6"/>
        <v>Ahmedabad</v>
      </c>
      <c r="N469" s="6" t="str">
        <f t="shared" si="7"/>
        <v>South</v>
      </c>
      <c r="O469" s="6" t="str">
        <f t="shared" si="8"/>
        <v>South</v>
      </c>
      <c r="P469" s="6" t="str">
        <f t="shared" si="9"/>
        <v>South</v>
      </c>
      <c r="Q469" s="6" t="str">
        <f t="shared" si="10"/>
        <v>South</v>
      </c>
      <c r="R469" s="6" t="str">
        <f>vlookup(M469,'City Head_Details'!$A$2:$B$5,2,0)</f>
        <v>Varun</v>
      </c>
      <c r="S469" s="6" t="str">
        <f t="shared" ref="S469:T469" si="477">Proper(trim(G469))</f>
        <v>Assembly</v>
      </c>
      <c r="T469" s="6" t="str">
        <f t="shared" si="477"/>
        <v>Labour Cost</v>
      </c>
    </row>
    <row r="470">
      <c r="A470" s="23" t="s">
        <v>962</v>
      </c>
      <c r="B470" s="32" t="s">
        <v>963</v>
      </c>
      <c r="C470" s="6">
        <v>143300.0</v>
      </c>
      <c r="D470" s="6" t="str">
        <f>IFERROR(__xludf.DUMMYFUNCTION("Split(B470,""/"")"),"February")</f>
        <v>February</v>
      </c>
      <c r="E470" s="6" t="str">
        <f>IFERROR(__xludf.DUMMYFUNCTION("""COMPUTED_VALUE"""),"Bhubaneswar")</f>
        <v>Bhubaneswar</v>
      </c>
      <c r="F470" s="6" t="str">
        <f>IFERROR(__xludf.DUMMYFUNCTION("""COMPUTED_VALUE"""),"West&amp;")</f>
        <v>West&amp;</v>
      </c>
      <c r="G470" s="6" t="str">
        <f>IFERROR(__xludf.DUMMYFUNCTION("""COMPUTED_VALUE"""),"Production")</f>
        <v>Production</v>
      </c>
      <c r="H470" s="6" t="str">
        <f>IFERROR(__xludf.DUMMYFUNCTION("""COMPUTED_VALUE"""),"Insurance")</f>
        <v>Insurance</v>
      </c>
      <c r="I470" s="6" t="str">
        <f t="shared" si="2"/>
        <v>February</v>
      </c>
      <c r="J470" s="6" t="str">
        <f t="shared" si="3"/>
        <v>Bhubaneswar</v>
      </c>
      <c r="K470" s="6" t="str">
        <f t="shared" si="4"/>
        <v>Bhubaneswar</v>
      </c>
      <c r="L470" s="6" t="str">
        <f t="shared" si="5"/>
        <v>Bhubaneswar</v>
      </c>
      <c r="M470" s="6" t="str">
        <f t="shared" si="6"/>
        <v>Bhubaneswar</v>
      </c>
      <c r="N470" s="6" t="str">
        <f t="shared" si="7"/>
        <v>West&amp;</v>
      </c>
      <c r="O470" s="6" t="str">
        <f t="shared" si="8"/>
        <v>West-</v>
      </c>
      <c r="P470" s="6" t="str">
        <f t="shared" si="9"/>
        <v>West^</v>
      </c>
      <c r="Q470" s="6" t="str">
        <f t="shared" si="10"/>
        <v>West</v>
      </c>
      <c r="R470" s="6" t="str">
        <f>vlookup(M470,'City Head_Details'!$A$2:$B$5,2,0)</f>
        <v>Karuna</v>
      </c>
      <c r="S470" s="6" t="str">
        <f t="shared" ref="S470:T470" si="478">Proper(trim(G470))</f>
        <v>Production</v>
      </c>
      <c r="T470" s="6" t="str">
        <f t="shared" si="478"/>
        <v>Insurance</v>
      </c>
    </row>
    <row r="471">
      <c r="A471" s="23" t="s">
        <v>964</v>
      </c>
      <c r="B471" s="32" t="s">
        <v>965</v>
      </c>
      <c r="C471" s="6">
        <v>149900.0</v>
      </c>
      <c r="D471" s="6" t="str">
        <f>IFERROR(__xludf.DUMMYFUNCTION("Split(B471,""/"")"),"January")</f>
        <v>January</v>
      </c>
      <c r="E471" s="6" t="str">
        <f>IFERROR(__xludf.DUMMYFUNCTION("""COMPUTED_VALUE"""),"Ahmedabad")</f>
        <v>Ahmedabad</v>
      </c>
      <c r="F471" s="6" t="str">
        <f>IFERROR(__xludf.DUMMYFUNCTION("""COMPUTED_VALUE"""),"North&amp;")</f>
        <v>North&amp;</v>
      </c>
      <c r="G471" s="6" t="str">
        <f>IFERROR(__xludf.DUMMYFUNCTION("""COMPUTED_VALUE"""),"Assembly")</f>
        <v>Assembly</v>
      </c>
      <c r="H471" s="6" t="str">
        <f>IFERROR(__xludf.DUMMYFUNCTION("""COMPUTED_VALUE"""),"Rent")</f>
        <v>Rent</v>
      </c>
      <c r="I471" s="6" t="str">
        <f t="shared" si="2"/>
        <v>January</v>
      </c>
      <c r="J471" s="6" t="str">
        <f t="shared" si="3"/>
        <v>Ahmedabad</v>
      </c>
      <c r="K471" s="6" t="str">
        <f t="shared" si="4"/>
        <v>Ahmedabad</v>
      </c>
      <c r="L471" s="6" t="str">
        <f t="shared" si="5"/>
        <v>Ahmedabad</v>
      </c>
      <c r="M471" s="6" t="str">
        <f t="shared" si="6"/>
        <v>Ahmedabad</v>
      </c>
      <c r="N471" s="6" t="str">
        <f t="shared" si="7"/>
        <v>North&amp;</v>
      </c>
      <c r="O471" s="6" t="str">
        <f t="shared" si="8"/>
        <v>North-</v>
      </c>
      <c r="P471" s="6" t="str">
        <f t="shared" si="9"/>
        <v>North^</v>
      </c>
      <c r="Q471" s="6" t="str">
        <f t="shared" si="10"/>
        <v>North</v>
      </c>
      <c r="R471" s="6" t="str">
        <f>vlookup(M471,'City Head_Details'!$A$2:$B$5,2,0)</f>
        <v>Varun</v>
      </c>
      <c r="S471" s="6" t="str">
        <f t="shared" ref="S471:T471" si="479">Proper(trim(G471))</f>
        <v>Assembly</v>
      </c>
      <c r="T471" s="6" t="str">
        <f t="shared" si="479"/>
        <v>Rent</v>
      </c>
    </row>
    <row r="472">
      <c r="A472" s="23" t="s">
        <v>966</v>
      </c>
      <c r="B472" s="32" t="s">
        <v>767</v>
      </c>
      <c r="C472" s="6">
        <v>147700.0</v>
      </c>
      <c r="D472" s="6" t="str">
        <f>IFERROR(__xludf.DUMMYFUNCTION("Split(B472,""/"")"),"January")</f>
        <v>January</v>
      </c>
      <c r="E472" s="6" t="str">
        <f>IFERROR(__xludf.DUMMYFUNCTION("""COMPUTED_VALUE"""),"Bangalore")</f>
        <v>Bangalore</v>
      </c>
      <c r="F472" s="6" t="str">
        <f>IFERROR(__xludf.DUMMYFUNCTION("""COMPUTED_VALUE"""),"North")</f>
        <v>North</v>
      </c>
      <c r="G472" s="6" t="str">
        <f>IFERROR(__xludf.DUMMYFUNCTION("""COMPUTED_VALUE"""),"Maitenance")</f>
        <v>Maitenance</v>
      </c>
      <c r="H472" s="6" t="str">
        <f>IFERROR(__xludf.DUMMYFUNCTION("""COMPUTED_VALUE"""),"Insurance")</f>
        <v>Insurance</v>
      </c>
      <c r="I472" s="6" t="str">
        <f t="shared" si="2"/>
        <v>January</v>
      </c>
      <c r="J472" s="6" t="str">
        <f t="shared" si="3"/>
        <v>Bangalore</v>
      </c>
      <c r="K472" s="6" t="str">
        <f t="shared" si="4"/>
        <v>Bangalore</v>
      </c>
      <c r="L472" s="6" t="str">
        <f t="shared" si="5"/>
        <v>Bangalore</v>
      </c>
      <c r="M472" s="6" t="str">
        <f t="shared" si="6"/>
        <v>Bangalore</v>
      </c>
      <c r="N472" s="6" t="str">
        <f t="shared" si="7"/>
        <v>North</v>
      </c>
      <c r="O472" s="6" t="str">
        <f t="shared" si="8"/>
        <v>North</v>
      </c>
      <c r="P472" s="6" t="str">
        <f t="shared" si="9"/>
        <v>North</v>
      </c>
      <c r="Q472" s="6" t="str">
        <f t="shared" si="10"/>
        <v>North</v>
      </c>
      <c r="R472" s="6" t="str">
        <f>vlookup(M472,'City Head_Details'!$A$2:$B$5,2,0)</f>
        <v>Arun</v>
      </c>
      <c r="S472" s="6" t="str">
        <f t="shared" ref="S472:T472" si="480">Proper(trim(G472))</f>
        <v>Maitenance</v>
      </c>
      <c r="T472" s="6" t="str">
        <f t="shared" si="480"/>
        <v>Insurance</v>
      </c>
    </row>
    <row r="473">
      <c r="A473" s="23" t="s">
        <v>967</v>
      </c>
      <c r="B473" s="32" t="s">
        <v>968</v>
      </c>
      <c r="C473" s="6">
        <v>199900.0</v>
      </c>
      <c r="D473" s="6" t="str">
        <f>IFERROR(__xludf.DUMMYFUNCTION("Split(B473,""/"")"),"February")</f>
        <v>February</v>
      </c>
      <c r="E473" s="6" t="str">
        <f>IFERROR(__xludf.DUMMYFUNCTION("""COMPUTED_VALUE"""),"Bangalore")</f>
        <v>Bangalore</v>
      </c>
      <c r="F473" s="6" t="str">
        <f>IFERROR(__xludf.DUMMYFUNCTION("""COMPUTED_VALUE"""),"South")</f>
        <v>South</v>
      </c>
      <c r="G473" s="6" t="str">
        <f>IFERROR(__xludf.DUMMYFUNCTION("""COMPUTED_VALUE"""),"Materials")</f>
        <v>Materials</v>
      </c>
      <c r="H473" s="6" t="str">
        <f>IFERROR(__xludf.DUMMYFUNCTION("""COMPUTED_VALUE"""),"Rent")</f>
        <v>Rent</v>
      </c>
      <c r="I473" s="6" t="str">
        <f t="shared" si="2"/>
        <v>February</v>
      </c>
      <c r="J473" s="6" t="str">
        <f t="shared" si="3"/>
        <v>Bangalore</v>
      </c>
      <c r="K473" s="6" t="str">
        <f t="shared" si="4"/>
        <v>Bangalore</v>
      </c>
      <c r="L473" s="6" t="str">
        <f t="shared" si="5"/>
        <v>Bangalore</v>
      </c>
      <c r="M473" s="6" t="str">
        <f t="shared" si="6"/>
        <v>Bangalore</v>
      </c>
      <c r="N473" s="6" t="str">
        <f t="shared" si="7"/>
        <v>South</v>
      </c>
      <c r="O473" s="6" t="str">
        <f t="shared" si="8"/>
        <v>South</v>
      </c>
      <c r="P473" s="6" t="str">
        <f t="shared" si="9"/>
        <v>South</v>
      </c>
      <c r="Q473" s="6" t="str">
        <f t="shared" si="10"/>
        <v>South</v>
      </c>
      <c r="R473" s="6" t="str">
        <f>vlookup(M473,'City Head_Details'!$A$2:$B$5,2,0)</f>
        <v>Arun</v>
      </c>
      <c r="S473" s="6" t="str">
        <f t="shared" ref="S473:T473" si="481">Proper(trim(G473))</f>
        <v>Materials</v>
      </c>
      <c r="T473" s="6" t="str">
        <f t="shared" si="481"/>
        <v>Rent</v>
      </c>
    </row>
    <row r="474">
      <c r="A474" s="23" t="s">
        <v>969</v>
      </c>
      <c r="B474" s="32" t="s">
        <v>902</v>
      </c>
      <c r="C474" s="6">
        <v>163400.0</v>
      </c>
      <c r="D474" s="6" t="str">
        <f>IFERROR(__xludf.DUMMYFUNCTION("Split(B474,""/"")"),"March")</f>
        <v>March</v>
      </c>
      <c r="E474" s="6" t="str">
        <f>IFERROR(__xludf.DUMMYFUNCTION("""COMPUTED_VALUE"""),"Ahmedabad-")</f>
        <v>Ahmedabad-</v>
      </c>
      <c r="F474" s="6" t="str">
        <f>IFERROR(__xludf.DUMMYFUNCTION("""COMPUTED_VALUE"""),"West")</f>
        <v>West</v>
      </c>
      <c r="G474" s="6" t="str">
        <f>IFERROR(__xludf.DUMMYFUNCTION("""COMPUTED_VALUE"""),"Production")</f>
        <v>Production</v>
      </c>
      <c r="H474" s="6" t="str">
        <f>IFERROR(__xludf.DUMMYFUNCTION("""COMPUTED_VALUE"""),"Rent")</f>
        <v>Rent</v>
      </c>
      <c r="I474" s="6" t="str">
        <f t="shared" si="2"/>
        <v>March</v>
      </c>
      <c r="J474" s="6" t="str">
        <f t="shared" si="3"/>
        <v>Ahmedabad-</v>
      </c>
      <c r="K474" s="6" t="str">
        <f t="shared" si="4"/>
        <v>Ahmedabad-</v>
      </c>
      <c r="L474" s="6" t="str">
        <f t="shared" si="5"/>
        <v>Ahmedabad</v>
      </c>
      <c r="M474" s="6" t="str">
        <f t="shared" si="6"/>
        <v>Ahmedabad</v>
      </c>
      <c r="N474" s="6" t="str">
        <f t="shared" si="7"/>
        <v>West</v>
      </c>
      <c r="O474" s="6" t="str">
        <f t="shared" si="8"/>
        <v>West</v>
      </c>
      <c r="P474" s="6" t="str">
        <f t="shared" si="9"/>
        <v>West</v>
      </c>
      <c r="Q474" s="6" t="str">
        <f t="shared" si="10"/>
        <v>West</v>
      </c>
      <c r="R474" s="6" t="str">
        <f>vlookup(M474,'City Head_Details'!$A$2:$B$5,2,0)</f>
        <v>Varun</v>
      </c>
      <c r="S474" s="6" t="str">
        <f t="shared" ref="S474:T474" si="482">Proper(trim(G474))</f>
        <v>Production</v>
      </c>
      <c r="T474" s="6" t="str">
        <f t="shared" si="482"/>
        <v>Rent</v>
      </c>
    </row>
    <row r="475">
      <c r="A475" s="23" t="s">
        <v>970</v>
      </c>
      <c r="B475" s="32" t="s">
        <v>971</v>
      </c>
      <c r="C475" s="6">
        <v>156100.0</v>
      </c>
      <c r="D475" s="6" t="str">
        <f>IFERROR(__xludf.DUMMYFUNCTION("Split(B475,""/"")"),"January")</f>
        <v>January</v>
      </c>
      <c r="E475" s="6" t="str">
        <f>IFERROR(__xludf.DUMMYFUNCTION("""COMPUTED_VALUE"""),"Bangalore-")</f>
        <v>Bangalore-</v>
      </c>
      <c r="F475" s="6" t="str">
        <f>IFERROR(__xludf.DUMMYFUNCTION("""COMPUTED_VALUE"""),"North")</f>
        <v>North</v>
      </c>
      <c r="G475" s="6" t="str">
        <f>IFERROR(__xludf.DUMMYFUNCTION("""COMPUTED_VALUE"""),"Assembly")</f>
        <v>Assembly</v>
      </c>
      <c r="H475" s="6" t="str">
        <f>IFERROR(__xludf.DUMMYFUNCTION("""COMPUTED_VALUE"""),"Overhead costs")</f>
        <v>Overhead costs</v>
      </c>
      <c r="I475" s="6" t="str">
        <f t="shared" si="2"/>
        <v>January</v>
      </c>
      <c r="J475" s="6" t="str">
        <f t="shared" si="3"/>
        <v>Bangalore-</v>
      </c>
      <c r="K475" s="6" t="str">
        <f t="shared" si="4"/>
        <v>Bangalore-</v>
      </c>
      <c r="L475" s="6" t="str">
        <f t="shared" si="5"/>
        <v>Bangalore</v>
      </c>
      <c r="M475" s="6" t="str">
        <f t="shared" si="6"/>
        <v>Bangalore</v>
      </c>
      <c r="N475" s="6" t="str">
        <f t="shared" si="7"/>
        <v>North</v>
      </c>
      <c r="O475" s="6" t="str">
        <f t="shared" si="8"/>
        <v>North</v>
      </c>
      <c r="P475" s="6" t="str">
        <f t="shared" si="9"/>
        <v>North</v>
      </c>
      <c r="Q475" s="6" t="str">
        <f t="shared" si="10"/>
        <v>North</v>
      </c>
      <c r="R475" s="6" t="str">
        <f>vlookup(M475,'City Head_Details'!$A$2:$B$5,2,0)</f>
        <v>Arun</v>
      </c>
      <c r="S475" s="6" t="str">
        <f t="shared" ref="S475:T475" si="483">Proper(trim(G475))</f>
        <v>Assembly</v>
      </c>
      <c r="T475" s="6" t="str">
        <f t="shared" si="483"/>
        <v>Overhead Costs</v>
      </c>
    </row>
    <row r="476">
      <c r="A476" s="23" t="s">
        <v>972</v>
      </c>
      <c r="B476" s="32" t="s">
        <v>973</v>
      </c>
      <c r="C476" s="6">
        <v>159400.0</v>
      </c>
      <c r="D476" s="6" t="str">
        <f>IFERROR(__xludf.DUMMYFUNCTION("Split(B476,""/"")"),"February")</f>
        <v>February</v>
      </c>
      <c r="E476" s="6" t="str">
        <f>IFERROR(__xludf.DUMMYFUNCTION("""COMPUTED_VALUE"""),"Ahmedabad-")</f>
        <v>Ahmedabad-</v>
      </c>
      <c r="F476" s="6" t="str">
        <f>IFERROR(__xludf.DUMMYFUNCTION("""COMPUTED_VALUE"""),"West")</f>
        <v>West</v>
      </c>
      <c r="G476" s="6" t="str">
        <f>IFERROR(__xludf.DUMMYFUNCTION("""COMPUTED_VALUE"""),"Maitenance")</f>
        <v>Maitenance</v>
      </c>
      <c r="H476" s="6" t="str">
        <f>IFERROR(__xludf.DUMMYFUNCTION("""COMPUTED_VALUE"""),"Insurance")</f>
        <v>Insurance</v>
      </c>
      <c r="I476" s="6" t="str">
        <f t="shared" si="2"/>
        <v>February</v>
      </c>
      <c r="J476" s="6" t="str">
        <f t="shared" si="3"/>
        <v>Ahmedabad-</v>
      </c>
      <c r="K476" s="6" t="str">
        <f t="shared" si="4"/>
        <v>Ahmedabad-</v>
      </c>
      <c r="L476" s="6" t="str">
        <f t="shared" si="5"/>
        <v>Ahmedabad</v>
      </c>
      <c r="M476" s="6" t="str">
        <f t="shared" si="6"/>
        <v>Ahmedabad</v>
      </c>
      <c r="N476" s="6" t="str">
        <f t="shared" si="7"/>
        <v>West</v>
      </c>
      <c r="O476" s="6" t="str">
        <f t="shared" si="8"/>
        <v>West</v>
      </c>
      <c r="P476" s="6" t="str">
        <f t="shared" si="9"/>
        <v>West</v>
      </c>
      <c r="Q476" s="6" t="str">
        <f t="shared" si="10"/>
        <v>West</v>
      </c>
      <c r="R476" s="6" t="str">
        <f>vlookup(M476,'City Head_Details'!$A$2:$B$5,2,0)</f>
        <v>Varun</v>
      </c>
      <c r="S476" s="6" t="str">
        <f t="shared" ref="S476:T476" si="484">Proper(trim(G476))</f>
        <v>Maitenance</v>
      </c>
      <c r="T476" s="6" t="str">
        <f t="shared" si="484"/>
        <v>Insurance</v>
      </c>
    </row>
    <row r="477">
      <c r="A477" s="23" t="s">
        <v>974</v>
      </c>
      <c r="B477" s="32" t="s">
        <v>975</v>
      </c>
      <c r="C477" s="6">
        <v>194000.0</v>
      </c>
      <c r="D477" s="6" t="str">
        <f>IFERROR(__xludf.DUMMYFUNCTION("Split(B477,""/"")"),"February")</f>
        <v>February</v>
      </c>
      <c r="E477" s="6" t="str">
        <f>IFERROR(__xludf.DUMMYFUNCTION("""COMPUTED_VALUE"""),"Ahmedabad-")</f>
        <v>Ahmedabad-</v>
      </c>
      <c r="F477" s="6" t="str">
        <f>IFERROR(__xludf.DUMMYFUNCTION("""COMPUTED_VALUE"""),"West")</f>
        <v>West</v>
      </c>
      <c r="G477" s="6" t="str">
        <f>IFERROR(__xludf.DUMMYFUNCTION("""COMPUTED_VALUE"""),"Assembly")</f>
        <v>Assembly</v>
      </c>
      <c r="H477" s="6" t="str">
        <f>IFERROR(__xludf.DUMMYFUNCTION("""COMPUTED_VALUE"""),"Material Cost")</f>
        <v>Material Cost</v>
      </c>
      <c r="I477" s="6" t="str">
        <f t="shared" si="2"/>
        <v>February</v>
      </c>
      <c r="J477" s="6" t="str">
        <f t="shared" si="3"/>
        <v>Ahmedabad-</v>
      </c>
      <c r="K477" s="6" t="str">
        <f t="shared" si="4"/>
        <v>Ahmedabad-</v>
      </c>
      <c r="L477" s="6" t="str">
        <f t="shared" si="5"/>
        <v>Ahmedabad</v>
      </c>
      <c r="M477" s="6" t="str">
        <f t="shared" si="6"/>
        <v>Ahmedabad</v>
      </c>
      <c r="N477" s="6" t="str">
        <f t="shared" si="7"/>
        <v>West</v>
      </c>
      <c r="O477" s="6" t="str">
        <f t="shared" si="8"/>
        <v>West</v>
      </c>
      <c r="P477" s="6" t="str">
        <f t="shared" si="9"/>
        <v>West</v>
      </c>
      <c r="Q477" s="6" t="str">
        <f t="shared" si="10"/>
        <v>West</v>
      </c>
      <c r="R477" s="6" t="str">
        <f>vlookup(M477,'City Head_Details'!$A$2:$B$5,2,0)</f>
        <v>Varun</v>
      </c>
      <c r="S477" s="6" t="str">
        <f t="shared" ref="S477:T477" si="485">Proper(trim(G477))</f>
        <v>Assembly</v>
      </c>
      <c r="T477" s="6" t="str">
        <f t="shared" si="485"/>
        <v>Material Cost</v>
      </c>
    </row>
    <row r="478">
      <c r="A478" s="23" t="s">
        <v>976</v>
      </c>
      <c r="B478" s="32" t="s">
        <v>173</v>
      </c>
      <c r="C478" s="6">
        <v>199700.0</v>
      </c>
      <c r="D478" s="6" t="str">
        <f>IFERROR(__xludf.DUMMYFUNCTION("Split(B478,""/"")"),"February")</f>
        <v>February</v>
      </c>
      <c r="E478" s="6" t="str">
        <f>IFERROR(__xludf.DUMMYFUNCTION("""COMPUTED_VALUE"""),"Ahmedabad-")</f>
        <v>Ahmedabad-</v>
      </c>
      <c r="F478" s="6" t="str">
        <f>IFERROR(__xludf.DUMMYFUNCTION("""COMPUTED_VALUE"""),"West")</f>
        <v>West</v>
      </c>
      <c r="G478" s="6" t="str">
        <f>IFERROR(__xludf.DUMMYFUNCTION("""COMPUTED_VALUE"""),"Assembly")</f>
        <v>Assembly</v>
      </c>
      <c r="H478" s="6" t="str">
        <f>IFERROR(__xludf.DUMMYFUNCTION("""COMPUTED_VALUE"""),"Labour Cost")</f>
        <v>Labour Cost</v>
      </c>
      <c r="I478" s="6" t="str">
        <f t="shared" si="2"/>
        <v>February</v>
      </c>
      <c r="J478" s="6" t="str">
        <f t="shared" si="3"/>
        <v>Ahmedabad-</v>
      </c>
      <c r="K478" s="6" t="str">
        <f t="shared" si="4"/>
        <v>Ahmedabad-</v>
      </c>
      <c r="L478" s="6" t="str">
        <f t="shared" si="5"/>
        <v>Ahmedabad</v>
      </c>
      <c r="M478" s="6" t="str">
        <f t="shared" si="6"/>
        <v>Ahmedabad</v>
      </c>
      <c r="N478" s="6" t="str">
        <f t="shared" si="7"/>
        <v>West</v>
      </c>
      <c r="O478" s="6" t="str">
        <f t="shared" si="8"/>
        <v>West</v>
      </c>
      <c r="P478" s="6" t="str">
        <f t="shared" si="9"/>
        <v>West</v>
      </c>
      <c r="Q478" s="6" t="str">
        <f t="shared" si="10"/>
        <v>West</v>
      </c>
      <c r="R478" s="6" t="str">
        <f>vlookup(M478,'City Head_Details'!$A$2:$B$5,2,0)</f>
        <v>Varun</v>
      </c>
      <c r="S478" s="6" t="str">
        <f t="shared" ref="S478:T478" si="486">Proper(trim(G478))</f>
        <v>Assembly</v>
      </c>
      <c r="T478" s="6" t="str">
        <f t="shared" si="486"/>
        <v>Labour Cost</v>
      </c>
    </row>
    <row r="479">
      <c r="A479" s="23" t="s">
        <v>977</v>
      </c>
      <c r="B479" s="32" t="s">
        <v>978</v>
      </c>
      <c r="C479" s="6">
        <v>155500.0</v>
      </c>
      <c r="D479" s="6" t="str">
        <f>IFERROR(__xludf.DUMMYFUNCTION("Split(B479,""/"")"),"February")</f>
        <v>February</v>
      </c>
      <c r="E479" s="6" t="str">
        <f>IFERROR(__xludf.DUMMYFUNCTION("""COMPUTED_VALUE"""),"Ahmedabad-")</f>
        <v>Ahmedabad-</v>
      </c>
      <c r="F479" s="6" t="str">
        <f>IFERROR(__xludf.DUMMYFUNCTION("""COMPUTED_VALUE"""),"West")</f>
        <v>West</v>
      </c>
      <c r="G479" s="6" t="str">
        <f>IFERROR(__xludf.DUMMYFUNCTION("""COMPUTED_VALUE"""),"Assembly")</f>
        <v>Assembly</v>
      </c>
      <c r="H479" s="6" t="str">
        <f>IFERROR(__xludf.DUMMYFUNCTION("""COMPUTED_VALUE"""),"Rent")</f>
        <v>Rent</v>
      </c>
      <c r="I479" s="6" t="str">
        <f t="shared" si="2"/>
        <v>February</v>
      </c>
      <c r="J479" s="6" t="str">
        <f t="shared" si="3"/>
        <v>Ahmedabad-</v>
      </c>
      <c r="K479" s="6" t="str">
        <f t="shared" si="4"/>
        <v>Ahmedabad-</v>
      </c>
      <c r="L479" s="6" t="str">
        <f t="shared" si="5"/>
        <v>Ahmedabad</v>
      </c>
      <c r="M479" s="6" t="str">
        <f t="shared" si="6"/>
        <v>Ahmedabad</v>
      </c>
      <c r="N479" s="6" t="str">
        <f t="shared" si="7"/>
        <v>West</v>
      </c>
      <c r="O479" s="6" t="str">
        <f t="shared" si="8"/>
        <v>West</v>
      </c>
      <c r="P479" s="6" t="str">
        <f t="shared" si="9"/>
        <v>West</v>
      </c>
      <c r="Q479" s="6" t="str">
        <f t="shared" si="10"/>
        <v>West</v>
      </c>
      <c r="R479" s="6" t="str">
        <f>vlookup(M479,'City Head_Details'!$A$2:$B$5,2,0)</f>
        <v>Varun</v>
      </c>
      <c r="S479" s="6" t="str">
        <f t="shared" ref="S479:T479" si="487">Proper(trim(G479))</f>
        <v>Assembly</v>
      </c>
      <c r="T479" s="6" t="str">
        <f t="shared" si="487"/>
        <v>Rent</v>
      </c>
    </row>
    <row r="480">
      <c r="A480" s="23" t="s">
        <v>979</v>
      </c>
      <c r="B480" s="32" t="s">
        <v>980</v>
      </c>
      <c r="C480" s="6">
        <v>192100.0</v>
      </c>
      <c r="D480" s="6" t="str">
        <f>IFERROR(__xludf.DUMMYFUNCTION("Split(B480,""/"")"),"February")</f>
        <v>February</v>
      </c>
      <c r="E480" s="6" t="str">
        <f>IFERROR(__xludf.DUMMYFUNCTION("""COMPUTED_VALUE"""),"Ahmedabad-")</f>
        <v>Ahmedabad-</v>
      </c>
      <c r="F480" s="6" t="str">
        <f>IFERROR(__xludf.DUMMYFUNCTION("""COMPUTED_VALUE"""),"West")</f>
        <v>West</v>
      </c>
      <c r="G480" s="6" t="str">
        <f>IFERROR(__xludf.DUMMYFUNCTION("""COMPUTED_VALUE"""),"Assembly")</f>
        <v>Assembly</v>
      </c>
      <c r="H480" s="6" t="str">
        <f>IFERROR(__xludf.DUMMYFUNCTION("""COMPUTED_VALUE"""),"Overhead costs")</f>
        <v>Overhead costs</v>
      </c>
      <c r="I480" s="6" t="str">
        <f t="shared" si="2"/>
        <v>February</v>
      </c>
      <c r="J480" s="6" t="str">
        <f t="shared" si="3"/>
        <v>Ahmedabad-</v>
      </c>
      <c r="K480" s="6" t="str">
        <f t="shared" si="4"/>
        <v>Ahmedabad-</v>
      </c>
      <c r="L480" s="6" t="str">
        <f t="shared" si="5"/>
        <v>Ahmedabad</v>
      </c>
      <c r="M480" s="6" t="str">
        <f t="shared" si="6"/>
        <v>Ahmedabad</v>
      </c>
      <c r="N480" s="6" t="str">
        <f t="shared" si="7"/>
        <v>West</v>
      </c>
      <c r="O480" s="6" t="str">
        <f t="shared" si="8"/>
        <v>West</v>
      </c>
      <c r="P480" s="6" t="str">
        <f t="shared" si="9"/>
        <v>West</v>
      </c>
      <c r="Q480" s="6" t="str">
        <f t="shared" si="10"/>
        <v>West</v>
      </c>
      <c r="R480" s="6" t="str">
        <f>vlookup(M480,'City Head_Details'!$A$2:$B$5,2,0)</f>
        <v>Varun</v>
      </c>
      <c r="S480" s="6" t="str">
        <f t="shared" ref="S480:T480" si="488">Proper(trim(G480))</f>
        <v>Assembly</v>
      </c>
      <c r="T480" s="6" t="str">
        <f t="shared" si="488"/>
        <v>Overhead Costs</v>
      </c>
    </row>
    <row r="481">
      <c r="A481" s="23" t="s">
        <v>981</v>
      </c>
      <c r="B481" s="32" t="s">
        <v>982</v>
      </c>
      <c r="C481" s="6">
        <v>185100.0</v>
      </c>
      <c r="D481" s="6" t="str">
        <f>IFERROR(__xludf.DUMMYFUNCTION("Split(B481,""/"")"),"February")</f>
        <v>February</v>
      </c>
      <c r="E481" s="6" t="str">
        <f>IFERROR(__xludf.DUMMYFUNCTION("""COMPUTED_VALUE"""),"Ahmedabad-")</f>
        <v>Ahmedabad-</v>
      </c>
      <c r="F481" s="6" t="str">
        <f>IFERROR(__xludf.DUMMYFUNCTION("""COMPUTED_VALUE"""),"West")</f>
        <v>West</v>
      </c>
      <c r="G481" s="6" t="str">
        <f>IFERROR(__xludf.DUMMYFUNCTION("""COMPUTED_VALUE"""),"Assembly")</f>
        <v>Assembly</v>
      </c>
      <c r="H481" s="6" t="str">
        <f>IFERROR(__xludf.DUMMYFUNCTION("""COMPUTED_VALUE"""),"Insurance")</f>
        <v>Insurance</v>
      </c>
      <c r="I481" s="6" t="str">
        <f t="shared" si="2"/>
        <v>February</v>
      </c>
      <c r="J481" s="6" t="str">
        <f t="shared" si="3"/>
        <v>Ahmedabad-</v>
      </c>
      <c r="K481" s="6" t="str">
        <f t="shared" si="4"/>
        <v>Ahmedabad-</v>
      </c>
      <c r="L481" s="6" t="str">
        <f t="shared" si="5"/>
        <v>Ahmedabad</v>
      </c>
      <c r="M481" s="6" t="str">
        <f t="shared" si="6"/>
        <v>Ahmedabad</v>
      </c>
      <c r="N481" s="6" t="str">
        <f t="shared" si="7"/>
        <v>West</v>
      </c>
      <c r="O481" s="6" t="str">
        <f t="shared" si="8"/>
        <v>West</v>
      </c>
      <c r="P481" s="6" t="str">
        <f t="shared" si="9"/>
        <v>West</v>
      </c>
      <c r="Q481" s="6" t="str">
        <f t="shared" si="10"/>
        <v>West</v>
      </c>
      <c r="R481" s="6" t="str">
        <f>vlookup(M481,'City Head_Details'!$A$2:$B$5,2,0)</f>
        <v>Varun</v>
      </c>
      <c r="S481" s="6" t="str">
        <f t="shared" ref="S481:T481" si="489">Proper(trim(G481))</f>
        <v>Assembly</v>
      </c>
      <c r="T481" s="6" t="str">
        <f t="shared" si="489"/>
        <v>Insurance</v>
      </c>
    </row>
    <row r="482">
      <c r="A482" s="23" t="s">
        <v>983</v>
      </c>
      <c r="B482" s="32" t="s">
        <v>984</v>
      </c>
      <c r="C482" s="6">
        <v>196000.0</v>
      </c>
      <c r="D482" s="6" t="str">
        <f>IFERROR(__xludf.DUMMYFUNCTION("Split(B482,""/"")"),"February")</f>
        <v>February</v>
      </c>
      <c r="E482" s="6" t="str">
        <f>IFERROR(__xludf.DUMMYFUNCTION("""COMPUTED_VALUE"""),"Gurgaon-")</f>
        <v>Gurgaon-</v>
      </c>
      <c r="F482" s="6" t="str">
        <f>IFERROR(__xludf.DUMMYFUNCTION("""COMPUTED_VALUE"""),"North")</f>
        <v>North</v>
      </c>
      <c r="G482" s="6" t="str">
        <f>IFERROR(__xludf.DUMMYFUNCTION("""COMPUTED_VALUE"""),"Production")</f>
        <v>Production</v>
      </c>
      <c r="H482" s="6" t="str">
        <f>IFERROR(__xludf.DUMMYFUNCTION("""COMPUTED_VALUE"""),"Material Cost")</f>
        <v>Material Cost</v>
      </c>
      <c r="I482" s="6" t="str">
        <f t="shared" si="2"/>
        <v>February</v>
      </c>
      <c r="J482" s="6" t="str">
        <f t="shared" si="3"/>
        <v>Gurgaon-</v>
      </c>
      <c r="K482" s="6" t="str">
        <f t="shared" si="4"/>
        <v>Gurgaon-</v>
      </c>
      <c r="L482" s="6" t="str">
        <f t="shared" si="5"/>
        <v>Gurgaon</v>
      </c>
      <c r="M482" s="6" t="str">
        <f t="shared" si="6"/>
        <v>Gurgaon</v>
      </c>
      <c r="N482" s="6" t="str">
        <f t="shared" si="7"/>
        <v>North</v>
      </c>
      <c r="O482" s="6" t="str">
        <f t="shared" si="8"/>
        <v>North</v>
      </c>
      <c r="P482" s="6" t="str">
        <f t="shared" si="9"/>
        <v>North</v>
      </c>
      <c r="Q482" s="6" t="str">
        <f t="shared" si="10"/>
        <v>North</v>
      </c>
      <c r="R482" s="6" t="str">
        <f>vlookup(M482,'City Head_Details'!$A$2:$B$5,2,0)</f>
        <v>Tarun</v>
      </c>
      <c r="S482" s="6" t="str">
        <f t="shared" ref="S482:T482" si="490">Proper(trim(G482))</f>
        <v>Production</v>
      </c>
      <c r="T482" s="6" t="str">
        <f t="shared" si="490"/>
        <v>Material Cost</v>
      </c>
    </row>
    <row r="483">
      <c r="A483" s="23" t="s">
        <v>985</v>
      </c>
      <c r="B483" s="32" t="s">
        <v>986</v>
      </c>
      <c r="C483" s="6">
        <v>135100.0</v>
      </c>
      <c r="D483" s="6" t="str">
        <f>IFERROR(__xludf.DUMMYFUNCTION("Split(B483,""/"")"),"February")</f>
        <v>February</v>
      </c>
      <c r="E483" s="6" t="str">
        <f>IFERROR(__xludf.DUMMYFUNCTION("""COMPUTED_VALUE"""),"Gurgaon")</f>
        <v>Gurgaon</v>
      </c>
      <c r="F483" s="6" t="str">
        <f>IFERROR(__xludf.DUMMYFUNCTION("""COMPUTED_VALUE"""),"North")</f>
        <v>North</v>
      </c>
      <c r="G483" s="6" t="str">
        <f>IFERROR(__xludf.DUMMYFUNCTION("""COMPUTED_VALUE"""),"Production")</f>
        <v>Production</v>
      </c>
      <c r="H483" s="6" t="str">
        <f>IFERROR(__xludf.DUMMYFUNCTION("""COMPUTED_VALUE"""),"Labour Cost")</f>
        <v>Labour Cost</v>
      </c>
      <c r="I483" s="6" t="str">
        <f t="shared" si="2"/>
        <v>February</v>
      </c>
      <c r="J483" s="6" t="str">
        <f t="shared" si="3"/>
        <v>Gurgaon</v>
      </c>
      <c r="K483" s="6" t="str">
        <f t="shared" si="4"/>
        <v>Gurgaon</v>
      </c>
      <c r="L483" s="6" t="str">
        <f t="shared" si="5"/>
        <v>Gurgaon</v>
      </c>
      <c r="M483" s="6" t="str">
        <f t="shared" si="6"/>
        <v>Gurgaon</v>
      </c>
      <c r="N483" s="6" t="str">
        <f t="shared" si="7"/>
        <v>North</v>
      </c>
      <c r="O483" s="6" t="str">
        <f t="shared" si="8"/>
        <v>North</v>
      </c>
      <c r="P483" s="6" t="str">
        <f t="shared" si="9"/>
        <v>North</v>
      </c>
      <c r="Q483" s="6" t="str">
        <f t="shared" si="10"/>
        <v>North</v>
      </c>
      <c r="R483" s="6" t="str">
        <f>vlookup(M483,'City Head_Details'!$A$2:$B$5,2,0)</f>
        <v>Tarun</v>
      </c>
      <c r="S483" s="6" t="str">
        <f t="shared" ref="S483:T483" si="491">Proper(trim(G483))</f>
        <v>Production</v>
      </c>
      <c r="T483" s="6" t="str">
        <f t="shared" si="491"/>
        <v>Labour Cost</v>
      </c>
    </row>
    <row r="484">
      <c r="A484" s="23" t="s">
        <v>987</v>
      </c>
      <c r="B484" s="32" t="s">
        <v>988</v>
      </c>
      <c r="C484" s="6">
        <v>90200.0</v>
      </c>
      <c r="D484" s="6" t="str">
        <f>IFERROR(__xludf.DUMMYFUNCTION("Split(B484,""/"")"),"February")</f>
        <v>February</v>
      </c>
      <c r="E484" s="6" t="str">
        <f>IFERROR(__xludf.DUMMYFUNCTION("""COMPUTED_VALUE"""),"Gurgaon")</f>
        <v>Gurgaon</v>
      </c>
      <c r="F484" s="6" t="str">
        <f>IFERROR(__xludf.DUMMYFUNCTION("""COMPUTED_VALUE"""),"North")</f>
        <v>North</v>
      </c>
      <c r="G484" s="6" t="str">
        <f>IFERROR(__xludf.DUMMYFUNCTION("""COMPUTED_VALUE"""),"Production")</f>
        <v>Production</v>
      </c>
      <c r="H484" s="6" t="str">
        <f>IFERROR(__xludf.DUMMYFUNCTION("""COMPUTED_VALUE"""),"Rent")</f>
        <v>Rent</v>
      </c>
      <c r="I484" s="6" t="str">
        <f t="shared" si="2"/>
        <v>February</v>
      </c>
      <c r="J484" s="6" t="str">
        <f t="shared" si="3"/>
        <v>Gurgaon</v>
      </c>
      <c r="K484" s="6" t="str">
        <f t="shared" si="4"/>
        <v>Gurgaon</v>
      </c>
      <c r="L484" s="6" t="str">
        <f t="shared" si="5"/>
        <v>Gurgaon</v>
      </c>
      <c r="M484" s="6" t="str">
        <f t="shared" si="6"/>
        <v>Gurgaon</v>
      </c>
      <c r="N484" s="6" t="str">
        <f t="shared" si="7"/>
        <v>North</v>
      </c>
      <c r="O484" s="6" t="str">
        <f t="shared" si="8"/>
        <v>North</v>
      </c>
      <c r="P484" s="6" t="str">
        <f t="shared" si="9"/>
        <v>North</v>
      </c>
      <c r="Q484" s="6" t="str">
        <f t="shared" si="10"/>
        <v>North</v>
      </c>
      <c r="R484" s="6" t="str">
        <f>vlookup(M484,'City Head_Details'!$A$2:$B$5,2,0)</f>
        <v>Tarun</v>
      </c>
      <c r="S484" s="6" t="str">
        <f t="shared" ref="S484:T484" si="492">Proper(trim(G484))</f>
        <v>Production</v>
      </c>
      <c r="T484" s="6" t="str">
        <f t="shared" si="492"/>
        <v>Rent</v>
      </c>
    </row>
    <row r="485">
      <c r="A485" s="23" t="s">
        <v>989</v>
      </c>
      <c r="B485" s="32" t="s">
        <v>990</v>
      </c>
      <c r="C485" s="6">
        <v>185800.0</v>
      </c>
      <c r="D485" s="6" t="str">
        <f>IFERROR(__xludf.DUMMYFUNCTION("Split(B485,""/"")"),"February")</f>
        <v>February</v>
      </c>
      <c r="E485" s="6" t="str">
        <f>IFERROR(__xludf.DUMMYFUNCTION("""COMPUTED_VALUE"""),"Gurgaon")</f>
        <v>Gurgaon</v>
      </c>
      <c r="F485" s="6" t="str">
        <f>IFERROR(__xludf.DUMMYFUNCTION("""COMPUTED_VALUE"""),"North")</f>
        <v>North</v>
      </c>
      <c r="G485" s="6" t="str">
        <f>IFERROR(__xludf.DUMMYFUNCTION("""COMPUTED_VALUE"""),"Production")</f>
        <v>Production</v>
      </c>
      <c r="H485" s="6" t="str">
        <f>IFERROR(__xludf.DUMMYFUNCTION("""COMPUTED_VALUE"""),"Overhead costs")</f>
        <v>Overhead costs</v>
      </c>
      <c r="I485" s="6" t="str">
        <f t="shared" si="2"/>
        <v>February</v>
      </c>
      <c r="J485" s="6" t="str">
        <f t="shared" si="3"/>
        <v>Gurgaon</v>
      </c>
      <c r="K485" s="6" t="str">
        <f t="shared" si="4"/>
        <v>Gurgaon</v>
      </c>
      <c r="L485" s="6" t="str">
        <f t="shared" si="5"/>
        <v>Gurgaon</v>
      </c>
      <c r="M485" s="6" t="str">
        <f t="shared" si="6"/>
        <v>Gurgaon</v>
      </c>
      <c r="N485" s="6" t="str">
        <f t="shared" si="7"/>
        <v>North</v>
      </c>
      <c r="O485" s="6" t="str">
        <f t="shared" si="8"/>
        <v>North</v>
      </c>
      <c r="P485" s="6" t="str">
        <f t="shared" si="9"/>
        <v>North</v>
      </c>
      <c r="Q485" s="6" t="str">
        <f t="shared" si="10"/>
        <v>North</v>
      </c>
      <c r="R485" s="6" t="str">
        <f>vlookup(M485,'City Head_Details'!$A$2:$B$5,2,0)</f>
        <v>Tarun</v>
      </c>
      <c r="S485" s="6" t="str">
        <f t="shared" ref="S485:T485" si="493">Proper(trim(G485))</f>
        <v>Production</v>
      </c>
      <c r="T485" s="6" t="str">
        <f t="shared" si="493"/>
        <v>Overhead Costs</v>
      </c>
    </row>
    <row r="486">
      <c r="A486" s="23" t="s">
        <v>991</v>
      </c>
      <c r="B486" s="32" t="s">
        <v>992</v>
      </c>
      <c r="C486" s="6">
        <v>102400.0</v>
      </c>
      <c r="D486" s="6" t="str">
        <f>IFERROR(__xludf.DUMMYFUNCTION("Split(B486,""/"")"),"February")</f>
        <v>February</v>
      </c>
      <c r="E486" s="6" t="str">
        <f>IFERROR(__xludf.DUMMYFUNCTION("""COMPUTED_VALUE"""),"Gurgaon")</f>
        <v>Gurgaon</v>
      </c>
      <c r="F486" s="6" t="str">
        <f>IFERROR(__xludf.DUMMYFUNCTION("""COMPUTED_VALUE"""),"North")</f>
        <v>North</v>
      </c>
      <c r="G486" s="6" t="str">
        <f>IFERROR(__xludf.DUMMYFUNCTION("""COMPUTED_VALUE"""),"Production")</f>
        <v>Production</v>
      </c>
      <c r="H486" s="6" t="str">
        <f>IFERROR(__xludf.DUMMYFUNCTION("""COMPUTED_VALUE"""),"Insurance")</f>
        <v>Insurance</v>
      </c>
      <c r="I486" s="6" t="str">
        <f t="shared" si="2"/>
        <v>February</v>
      </c>
      <c r="J486" s="6" t="str">
        <f t="shared" si="3"/>
        <v>Gurgaon</v>
      </c>
      <c r="K486" s="6" t="str">
        <f t="shared" si="4"/>
        <v>Gurgaon</v>
      </c>
      <c r="L486" s="6" t="str">
        <f t="shared" si="5"/>
        <v>Gurgaon</v>
      </c>
      <c r="M486" s="6" t="str">
        <f t="shared" si="6"/>
        <v>Gurgaon</v>
      </c>
      <c r="N486" s="6" t="str">
        <f t="shared" si="7"/>
        <v>North</v>
      </c>
      <c r="O486" s="6" t="str">
        <f t="shared" si="8"/>
        <v>North</v>
      </c>
      <c r="P486" s="6" t="str">
        <f t="shared" si="9"/>
        <v>North</v>
      </c>
      <c r="Q486" s="6" t="str">
        <f t="shared" si="10"/>
        <v>North</v>
      </c>
      <c r="R486" s="6" t="str">
        <f>vlookup(M486,'City Head_Details'!$A$2:$B$5,2,0)</f>
        <v>Tarun</v>
      </c>
      <c r="S486" s="6" t="str">
        <f t="shared" ref="S486:T486" si="494">Proper(trim(G486))</f>
        <v>Production</v>
      </c>
      <c r="T486" s="6" t="str">
        <f t="shared" si="494"/>
        <v>Insurance</v>
      </c>
    </row>
    <row r="487">
      <c r="A487" s="23" t="s">
        <v>993</v>
      </c>
      <c r="B487" s="32" t="s">
        <v>994</v>
      </c>
      <c r="C487" s="6">
        <v>116900.0</v>
      </c>
      <c r="D487" s="6" t="str">
        <f>IFERROR(__xludf.DUMMYFUNCTION("Split(B487,""/"")"),"February")</f>
        <v>February</v>
      </c>
      <c r="E487" s="6" t="str">
        <f>IFERROR(__xludf.DUMMYFUNCTION("""COMPUTED_VALUE"""),"Gurgaon")</f>
        <v>Gurgaon</v>
      </c>
      <c r="F487" s="6" t="str">
        <f>IFERROR(__xludf.DUMMYFUNCTION("""COMPUTED_VALUE"""),"North")</f>
        <v>North</v>
      </c>
      <c r="G487" s="6" t="str">
        <f>IFERROR(__xludf.DUMMYFUNCTION("""COMPUTED_VALUE"""),"Materials")</f>
        <v>Materials</v>
      </c>
      <c r="H487" s="6" t="str">
        <f>IFERROR(__xludf.DUMMYFUNCTION("""COMPUTED_VALUE"""),"Material Cost")</f>
        <v>Material Cost</v>
      </c>
      <c r="I487" s="6" t="str">
        <f t="shared" si="2"/>
        <v>February</v>
      </c>
      <c r="J487" s="6" t="str">
        <f t="shared" si="3"/>
        <v>Gurgaon</v>
      </c>
      <c r="K487" s="6" t="str">
        <f t="shared" si="4"/>
        <v>Gurgaon</v>
      </c>
      <c r="L487" s="6" t="str">
        <f t="shared" si="5"/>
        <v>Gurgaon</v>
      </c>
      <c r="M487" s="6" t="str">
        <f t="shared" si="6"/>
        <v>Gurgaon</v>
      </c>
      <c r="N487" s="6" t="str">
        <f t="shared" si="7"/>
        <v>North</v>
      </c>
      <c r="O487" s="6" t="str">
        <f t="shared" si="8"/>
        <v>North</v>
      </c>
      <c r="P487" s="6" t="str">
        <f t="shared" si="9"/>
        <v>North</v>
      </c>
      <c r="Q487" s="6" t="str">
        <f t="shared" si="10"/>
        <v>North</v>
      </c>
      <c r="R487" s="6" t="str">
        <f>vlookup(M487,'City Head_Details'!$A$2:$B$5,2,0)</f>
        <v>Tarun</v>
      </c>
      <c r="S487" s="6" t="str">
        <f t="shared" ref="S487:T487" si="495">Proper(trim(G487))</f>
        <v>Materials</v>
      </c>
      <c r="T487" s="6" t="str">
        <f t="shared" si="495"/>
        <v>Material Cost</v>
      </c>
    </row>
    <row r="488">
      <c r="A488" s="23" t="s">
        <v>995</v>
      </c>
      <c r="B488" s="32" t="s">
        <v>996</v>
      </c>
      <c r="C488" s="6">
        <v>149900.0</v>
      </c>
      <c r="D488" s="6" t="str">
        <f>IFERROR(__xludf.DUMMYFUNCTION("Split(B488,""/"")"),"February")</f>
        <v>February</v>
      </c>
      <c r="E488" s="6" t="str">
        <f>IFERROR(__xludf.DUMMYFUNCTION("""COMPUTED_VALUE"""),"Gurgaon")</f>
        <v>Gurgaon</v>
      </c>
      <c r="F488" s="6" t="str">
        <f>IFERROR(__xludf.DUMMYFUNCTION("""COMPUTED_VALUE"""),"North")</f>
        <v>North</v>
      </c>
      <c r="G488" s="6" t="str">
        <f>IFERROR(__xludf.DUMMYFUNCTION("""COMPUTED_VALUE"""),"Materials")</f>
        <v>Materials</v>
      </c>
      <c r="H488" s="6" t="str">
        <f>IFERROR(__xludf.DUMMYFUNCTION("""COMPUTED_VALUE"""),"Labour Cost")</f>
        <v>Labour Cost</v>
      </c>
      <c r="I488" s="6" t="str">
        <f t="shared" si="2"/>
        <v>February</v>
      </c>
      <c r="J488" s="6" t="str">
        <f t="shared" si="3"/>
        <v>Gurgaon</v>
      </c>
      <c r="K488" s="6" t="str">
        <f t="shared" si="4"/>
        <v>Gurgaon</v>
      </c>
      <c r="L488" s="6" t="str">
        <f t="shared" si="5"/>
        <v>Gurgaon</v>
      </c>
      <c r="M488" s="6" t="str">
        <f t="shared" si="6"/>
        <v>Gurgaon</v>
      </c>
      <c r="N488" s="6" t="str">
        <f t="shared" si="7"/>
        <v>North</v>
      </c>
      <c r="O488" s="6" t="str">
        <f t="shared" si="8"/>
        <v>North</v>
      </c>
      <c r="P488" s="6" t="str">
        <f t="shared" si="9"/>
        <v>North</v>
      </c>
      <c r="Q488" s="6" t="str">
        <f t="shared" si="10"/>
        <v>North</v>
      </c>
      <c r="R488" s="6" t="str">
        <f>vlookup(M488,'City Head_Details'!$A$2:$B$5,2,0)</f>
        <v>Tarun</v>
      </c>
      <c r="S488" s="6" t="str">
        <f t="shared" ref="S488:T488" si="496">Proper(trim(G488))</f>
        <v>Materials</v>
      </c>
      <c r="T488" s="6" t="str">
        <f t="shared" si="496"/>
        <v>Labour Cost</v>
      </c>
    </row>
    <row r="489">
      <c r="A489" s="23" t="s">
        <v>997</v>
      </c>
      <c r="B489" s="32" t="s">
        <v>998</v>
      </c>
      <c r="C489" s="6">
        <v>166500.0</v>
      </c>
      <c r="D489" s="6" t="str">
        <f>IFERROR(__xludf.DUMMYFUNCTION("Split(B489,""/"")"),"February")</f>
        <v>February</v>
      </c>
      <c r="E489" s="6" t="str">
        <f>IFERROR(__xludf.DUMMYFUNCTION("""COMPUTED_VALUE"""),"Gurgaon")</f>
        <v>Gurgaon</v>
      </c>
      <c r="F489" s="6" t="str">
        <f>IFERROR(__xludf.DUMMYFUNCTION("""COMPUTED_VALUE"""),"North")</f>
        <v>North</v>
      </c>
      <c r="G489" s="6" t="str">
        <f>IFERROR(__xludf.DUMMYFUNCTION("""COMPUTED_VALUE"""),"Materials")</f>
        <v>Materials</v>
      </c>
      <c r="H489" s="6" t="str">
        <f>IFERROR(__xludf.DUMMYFUNCTION("""COMPUTED_VALUE"""),"Rent")</f>
        <v>Rent</v>
      </c>
      <c r="I489" s="6" t="str">
        <f t="shared" si="2"/>
        <v>February</v>
      </c>
      <c r="J489" s="6" t="str">
        <f t="shared" si="3"/>
        <v>Gurgaon</v>
      </c>
      <c r="K489" s="6" t="str">
        <f t="shared" si="4"/>
        <v>Gurgaon</v>
      </c>
      <c r="L489" s="6" t="str">
        <f t="shared" si="5"/>
        <v>Gurgaon</v>
      </c>
      <c r="M489" s="6" t="str">
        <f t="shared" si="6"/>
        <v>Gurgaon</v>
      </c>
      <c r="N489" s="6" t="str">
        <f t="shared" si="7"/>
        <v>North</v>
      </c>
      <c r="O489" s="6" t="str">
        <f t="shared" si="8"/>
        <v>North</v>
      </c>
      <c r="P489" s="6" t="str">
        <f t="shared" si="9"/>
        <v>North</v>
      </c>
      <c r="Q489" s="6" t="str">
        <f t="shared" si="10"/>
        <v>North</v>
      </c>
      <c r="R489" s="6" t="str">
        <f>vlookup(M489,'City Head_Details'!$A$2:$B$5,2,0)</f>
        <v>Tarun</v>
      </c>
      <c r="S489" s="6" t="str">
        <f t="shared" ref="S489:T489" si="497">Proper(trim(G489))</f>
        <v>Materials</v>
      </c>
      <c r="T489" s="6" t="str">
        <f t="shared" si="497"/>
        <v>Rent</v>
      </c>
    </row>
    <row r="490">
      <c r="A490" s="23" t="s">
        <v>999</v>
      </c>
      <c r="B490" s="32" t="s">
        <v>1000</v>
      </c>
      <c r="C490" s="6">
        <v>156100.0</v>
      </c>
      <c r="D490" s="6" t="str">
        <f>IFERROR(__xludf.DUMMYFUNCTION("Split(B490,""/"")"),"February")</f>
        <v>February</v>
      </c>
      <c r="E490" s="6" t="str">
        <f>IFERROR(__xludf.DUMMYFUNCTION("""COMPUTED_VALUE"""),"Gurgaon")</f>
        <v>Gurgaon</v>
      </c>
      <c r="F490" s="6" t="str">
        <f>IFERROR(__xludf.DUMMYFUNCTION("""COMPUTED_VALUE"""),"North")</f>
        <v>North</v>
      </c>
      <c r="G490" s="6" t="str">
        <f>IFERROR(__xludf.DUMMYFUNCTION("""COMPUTED_VALUE"""),"Materials")</f>
        <v>Materials</v>
      </c>
      <c r="H490" s="6" t="str">
        <f>IFERROR(__xludf.DUMMYFUNCTION("""COMPUTED_VALUE"""),"Overhead costs")</f>
        <v>Overhead costs</v>
      </c>
      <c r="I490" s="6" t="str">
        <f t="shared" si="2"/>
        <v>February</v>
      </c>
      <c r="J490" s="6" t="str">
        <f t="shared" si="3"/>
        <v>Gurgaon</v>
      </c>
      <c r="K490" s="6" t="str">
        <f t="shared" si="4"/>
        <v>Gurgaon</v>
      </c>
      <c r="L490" s="6" t="str">
        <f t="shared" si="5"/>
        <v>Gurgaon</v>
      </c>
      <c r="M490" s="6" t="str">
        <f t="shared" si="6"/>
        <v>Gurgaon</v>
      </c>
      <c r="N490" s="6" t="str">
        <f t="shared" si="7"/>
        <v>North</v>
      </c>
      <c r="O490" s="6" t="str">
        <f t="shared" si="8"/>
        <v>North</v>
      </c>
      <c r="P490" s="6" t="str">
        <f t="shared" si="9"/>
        <v>North</v>
      </c>
      <c r="Q490" s="6" t="str">
        <f t="shared" si="10"/>
        <v>North</v>
      </c>
      <c r="R490" s="6" t="str">
        <f>vlookup(M490,'City Head_Details'!$A$2:$B$5,2,0)</f>
        <v>Tarun</v>
      </c>
      <c r="S490" s="6" t="str">
        <f t="shared" ref="S490:T490" si="498">Proper(trim(G490))</f>
        <v>Materials</v>
      </c>
      <c r="T490" s="6" t="str">
        <f t="shared" si="498"/>
        <v>Overhead Costs</v>
      </c>
    </row>
    <row r="491">
      <c r="A491" s="23" t="s">
        <v>1001</v>
      </c>
      <c r="B491" s="32" t="s">
        <v>1002</v>
      </c>
      <c r="C491" s="6">
        <v>143300.0</v>
      </c>
      <c r="D491" s="6" t="str">
        <f>IFERROR(__xludf.DUMMYFUNCTION("Split(B491,""/"")"),"February")</f>
        <v>February</v>
      </c>
      <c r="E491" s="6" t="str">
        <f>IFERROR(__xludf.DUMMYFUNCTION("""COMPUTED_VALUE"""),"Gurgaon")</f>
        <v>Gurgaon</v>
      </c>
      <c r="F491" s="6" t="str">
        <f>IFERROR(__xludf.DUMMYFUNCTION("""COMPUTED_VALUE"""),"North")</f>
        <v>North</v>
      </c>
      <c r="G491" s="6" t="str">
        <f>IFERROR(__xludf.DUMMYFUNCTION("""COMPUTED_VALUE"""),"Materials")</f>
        <v>Materials</v>
      </c>
      <c r="H491" s="6" t="str">
        <f>IFERROR(__xludf.DUMMYFUNCTION("""COMPUTED_VALUE"""),"Insurance")</f>
        <v>Insurance</v>
      </c>
      <c r="I491" s="6" t="str">
        <f t="shared" si="2"/>
        <v>February</v>
      </c>
      <c r="J491" s="6" t="str">
        <f t="shared" si="3"/>
        <v>Gurgaon</v>
      </c>
      <c r="K491" s="6" t="str">
        <f t="shared" si="4"/>
        <v>Gurgaon</v>
      </c>
      <c r="L491" s="6" t="str">
        <f t="shared" si="5"/>
        <v>Gurgaon</v>
      </c>
      <c r="M491" s="6" t="str">
        <f t="shared" si="6"/>
        <v>Gurgaon</v>
      </c>
      <c r="N491" s="6" t="str">
        <f t="shared" si="7"/>
        <v>North</v>
      </c>
      <c r="O491" s="6" t="str">
        <f t="shared" si="8"/>
        <v>North</v>
      </c>
      <c r="P491" s="6" t="str">
        <f t="shared" si="9"/>
        <v>North</v>
      </c>
      <c r="Q491" s="6" t="str">
        <f t="shared" si="10"/>
        <v>North</v>
      </c>
      <c r="R491" s="6" t="str">
        <f>vlookup(M491,'City Head_Details'!$A$2:$B$5,2,0)</f>
        <v>Tarun</v>
      </c>
      <c r="S491" s="6" t="str">
        <f t="shared" ref="S491:T491" si="499">Proper(trim(G491))</f>
        <v>Materials</v>
      </c>
      <c r="T491" s="6" t="str">
        <f t="shared" si="499"/>
        <v>Insurance</v>
      </c>
    </row>
    <row r="492">
      <c r="A492" s="23" t="s">
        <v>1003</v>
      </c>
      <c r="B492" s="32" t="s">
        <v>294</v>
      </c>
      <c r="C492" s="6">
        <v>168600.0</v>
      </c>
      <c r="D492" s="6" t="str">
        <f>IFERROR(__xludf.DUMMYFUNCTION("Split(B492,""/"")"),"February")</f>
        <v>February</v>
      </c>
      <c r="E492" s="6" t="str">
        <f>IFERROR(__xludf.DUMMYFUNCTION("""COMPUTED_VALUE"""),"Gurgaon")</f>
        <v>Gurgaon</v>
      </c>
      <c r="F492" s="6" t="str">
        <f>IFERROR(__xludf.DUMMYFUNCTION("""COMPUTED_VALUE"""),"North")</f>
        <v>North</v>
      </c>
      <c r="G492" s="6" t="str">
        <f>IFERROR(__xludf.DUMMYFUNCTION("""COMPUTED_VALUE"""),"Maitenance")</f>
        <v>Maitenance</v>
      </c>
      <c r="H492" s="6" t="str">
        <f>IFERROR(__xludf.DUMMYFUNCTION("""COMPUTED_VALUE"""),"Material Cost")</f>
        <v>Material Cost</v>
      </c>
      <c r="I492" s="6" t="str">
        <f t="shared" si="2"/>
        <v>February</v>
      </c>
      <c r="J492" s="6" t="str">
        <f t="shared" si="3"/>
        <v>Gurgaon</v>
      </c>
      <c r="K492" s="6" t="str">
        <f t="shared" si="4"/>
        <v>Gurgaon</v>
      </c>
      <c r="L492" s="6" t="str">
        <f t="shared" si="5"/>
        <v>Gurgaon</v>
      </c>
      <c r="M492" s="6" t="str">
        <f t="shared" si="6"/>
        <v>Gurgaon</v>
      </c>
      <c r="N492" s="6" t="str">
        <f t="shared" si="7"/>
        <v>North</v>
      </c>
      <c r="O492" s="6" t="str">
        <f t="shared" si="8"/>
        <v>North</v>
      </c>
      <c r="P492" s="6" t="str">
        <f t="shared" si="9"/>
        <v>North</v>
      </c>
      <c r="Q492" s="6" t="str">
        <f t="shared" si="10"/>
        <v>North</v>
      </c>
      <c r="R492" s="6" t="str">
        <f>vlookup(M492,'City Head_Details'!$A$2:$B$5,2,0)</f>
        <v>Tarun</v>
      </c>
      <c r="S492" s="6" t="str">
        <f t="shared" ref="S492:T492" si="500">Proper(trim(G492))</f>
        <v>Maitenance</v>
      </c>
      <c r="T492" s="6" t="str">
        <f t="shared" si="500"/>
        <v>Material Cost</v>
      </c>
    </row>
    <row r="493">
      <c r="A493" s="23" t="s">
        <v>1004</v>
      </c>
      <c r="B493" s="32" t="s">
        <v>1005</v>
      </c>
      <c r="C493" s="6">
        <v>126300.0</v>
      </c>
      <c r="D493" s="6" t="str">
        <f>IFERROR(__xludf.DUMMYFUNCTION("Split(B493,""/"")"),"February")</f>
        <v>February</v>
      </c>
      <c r="E493" s="6" t="str">
        <f>IFERROR(__xludf.DUMMYFUNCTION("""COMPUTED_VALUE"""),"Gurgaon")</f>
        <v>Gurgaon</v>
      </c>
      <c r="F493" s="6" t="str">
        <f>IFERROR(__xludf.DUMMYFUNCTION("""COMPUTED_VALUE"""),"North")</f>
        <v>North</v>
      </c>
      <c r="G493" s="6" t="str">
        <f>IFERROR(__xludf.DUMMYFUNCTION("""COMPUTED_VALUE"""),"Maitenance")</f>
        <v>Maitenance</v>
      </c>
      <c r="H493" s="6" t="str">
        <f>IFERROR(__xludf.DUMMYFUNCTION("""COMPUTED_VALUE"""),"Labour Cost")</f>
        <v>Labour Cost</v>
      </c>
      <c r="I493" s="6" t="str">
        <f t="shared" si="2"/>
        <v>February</v>
      </c>
      <c r="J493" s="6" t="str">
        <f t="shared" si="3"/>
        <v>Gurgaon</v>
      </c>
      <c r="K493" s="6" t="str">
        <f t="shared" si="4"/>
        <v>Gurgaon</v>
      </c>
      <c r="L493" s="6" t="str">
        <f t="shared" si="5"/>
        <v>Gurgaon</v>
      </c>
      <c r="M493" s="6" t="str">
        <f t="shared" si="6"/>
        <v>Gurgaon</v>
      </c>
      <c r="N493" s="6" t="str">
        <f t="shared" si="7"/>
        <v>North</v>
      </c>
      <c r="O493" s="6" t="str">
        <f t="shared" si="8"/>
        <v>North</v>
      </c>
      <c r="P493" s="6" t="str">
        <f t="shared" si="9"/>
        <v>North</v>
      </c>
      <c r="Q493" s="6" t="str">
        <f t="shared" si="10"/>
        <v>North</v>
      </c>
      <c r="R493" s="6" t="str">
        <f>vlookup(M493,'City Head_Details'!$A$2:$B$5,2,0)</f>
        <v>Tarun</v>
      </c>
      <c r="S493" s="6" t="str">
        <f t="shared" ref="S493:T493" si="501">Proper(trim(G493))</f>
        <v>Maitenance</v>
      </c>
      <c r="T493" s="6" t="str">
        <f t="shared" si="501"/>
        <v>Labour Cost</v>
      </c>
    </row>
    <row r="494">
      <c r="A494" s="23" t="s">
        <v>1006</v>
      </c>
      <c r="B494" s="32" t="s">
        <v>1007</v>
      </c>
      <c r="C494" s="6">
        <v>102600.0</v>
      </c>
      <c r="D494" s="6" t="str">
        <f>IFERROR(__xludf.DUMMYFUNCTION("Split(B494,""/"")"),"February")</f>
        <v>February</v>
      </c>
      <c r="E494" s="6" t="str">
        <f>IFERROR(__xludf.DUMMYFUNCTION("""COMPUTED_VALUE"""),"Gurgaon")</f>
        <v>Gurgaon</v>
      </c>
      <c r="F494" s="6" t="str">
        <f>IFERROR(__xludf.DUMMYFUNCTION("""COMPUTED_VALUE"""),"North")</f>
        <v>North</v>
      </c>
      <c r="G494" s="6" t="str">
        <f>IFERROR(__xludf.DUMMYFUNCTION("""COMPUTED_VALUE"""),"Maitenance")</f>
        <v>Maitenance</v>
      </c>
      <c r="H494" s="6" t="str">
        <f>IFERROR(__xludf.DUMMYFUNCTION("""COMPUTED_VALUE"""),"Rent")</f>
        <v>Rent</v>
      </c>
      <c r="I494" s="6" t="str">
        <f t="shared" si="2"/>
        <v>February</v>
      </c>
      <c r="J494" s="6" t="str">
        <f t="shared" si="3"/>
        <v>Gurgaon</v>
      </c>
      <c r="K494" s="6" t="str">
        <f t="shared" si="4"/>
        <v>Gurgaon</v>
      </c>
      <c r="L494" s="6" t="str">
        <f t="shared" si="5"/>
        <v>Gurgaon</v>
      </c>
      <c r="M494" s="6" t="str">
        <f t="shared" si="6"/>
        <v>Gurgaon</v>
      </c>
      <c r="N494" s="6" t="str">
        <f t="shared" si="7"/>
        <v>North</v>
      </c>
      <c r="O494" s="6" t="str">
        <f t="shared" si="8"/>
        <v>North</v>
      </c>
      <c r="P494" s="6" t="str">
        <f t="shared" si="9"/>
        <v>North</v>
      </c>
      <c r="Q494" s="6" t="str">
        <f t="shared" si="10"/>
        <v>North</v>
      </c>
      <c r="R494" s="6" t="str">
        <f>vlookup(M494,'City Head_Details'!$A$2:$B$5,2,0)</f>
        <v>Tarun</v>
      </c>
      <c r="S494" s="6" t="str">
        <f t="shared" ref="S494:T494" si="502">Proper(trim(G494))</f>
        <v>Maitenance</v>
      </c>
      <c r="T494" s="6" t="str">
        <f t="shared" si="502"/>
        <v>Rent</v>
      </c>
    </row>
    <row r="495">
      <c r="A495" s="23" t="s">
        <v>1008</v>
      </c>
      <c r="B495" s="32" t="s">
        <v>1009</v>
      </c>
      <c r="C495" s="6">
        <v>114400.0</v>
      </c>
      <c r="D495" s="6" t="str">
        <f>IFERROR(__xludf.DUMMYFUNCTION("Split(B495,""/"")"),"February")</f>
        <v>February</v>
      </c>
      <c r="E495" s="6" t="str">
        <f>IFERROR(__xludf.DUMMYFUNCTION("""COMPUTED_VALUE"""),"Gurgaon")</f>
        <v>Gurgaon</v>
      </c>
      <c r="F495" s="6" t="str">
        <f>IFERROR(__xludf.DUMMYFUNCTION("""COMPUTED_VALUE"""),"North")</f>
        <v>North</v>
      </c>
      <c r="G495" s="6" t="str">
        <f>IFERROR(__xludf.DUMMYFUNCTION("""COMPUTED_VALUE"""),"Maitenance")</f>
        <v>Maitenance</v>
      </c>
      <c r="H495" s="6" t="str">
        <f>IFERROR(__xludf.DUMMYFUNCTION("""COMPUTED_VALUE"""),"Overhead costs")</f>
        <v>Overhead costs</v>
      </c>
      <c r="I495" s="6" t="str">
        <f t="shared" si="2"/>
        <v>February</v>
      </c>
      <c r="J495" s="6" t="str">
        <f t="shared" si="3"/>
        <v>Gurgaon</v>
      </c>
      <c r="K495" s="6" t="str">
        <f t="shared" si="4"/>
        <v>Gurgaon</v>
      </c>
      <c r="L495" s="6" t="str">
        <f t="shared" si="5"/>
        <v>Gurgaon</v>
      </c>
      <c r="M495" s="6" t="str">
        <f t="shared" si="6"/>
        <v>Gurgaon</v>
      </c>
      <c r="N495" s="6" t="str">
        <f t="shared" si="7"/>
        <v>North</v>
      </c>
      <c r="O495" s="6" t="str">
        <f t="shared" si="8"/>
        <v>North</v>
      </c>
      <c r="P495" s="6" t="str">
        <f t="shared" si="9"/>
        <v>North</v>
      </c>
      <c r="Q495" s="6" t="str">
        <f t="shared" si="10"/>
        <v>North</v>
      </c>
      <c r="R495" s="6" t="str">
        <f>vlookup(M495,'City Head_Details'!$A$2:$B$5,2,0)</f>
        <v>Tarun</v>
      </c>
      <c r="S495" s="6" t="str">
        <f t="shared" ref="S495:T495" si="503">Proper(trim(G495))</f>
        <v>Maitenance</v>
      </c>
      <c r="T495" s="6" t="str">
        <f t="shared" si="503"/>
        <v>Overhead Costs</v>
      </c>
    </row>
    <row r="496">
      <c r="A496" s="23" t="s">
        <v>1010</v>
      </c>
      <c r="B496" s="32" t="s">
        <v>1011</v>
      </c>
      <c r="C496" s="6">
        <v>172900.0</v>
      </c>
      <c r="D496" s="6" t="str">
        <f>IFERROR(__xludf.DUMMYFUNCTION("Split(B496,""/"")"),"February")</f>
        <v>February</v>
      </c>
      <c r="E496" s="6" t="str">
        <f>IFERROR(__xludf.DUMMYFUNCTION("""COMPUTED_VALUE"""),"Gurgaon")</f>
        <v>Gurgaon</v>
      </c>
      <c r="F496" s="6" t="str">
        <f>IFERROR(__xludf.DUMMYFUNCTION("""COMPUTED_VALUE"""),"North")</f>
        <v>North</v>
      </c>
      <c r="G496" s="6" t="str">
        <f>IFERROR(__xludf.DUMMYFUNCTION("""COMPUTED_VALUE"""),"Maitenance")</f>
        <v>Maitenance</v>
      </c>
      <c r="H496" s="6" t="str">
        <f>IFERROR(__xludf.DUMMYFUNCTION("""COMPUTED_VALUE"""),"Insurance")</f>
        <v>Insurance</v>
      </c>
      <c r="I496" s="6" t="str">
        <f t="shared" si="2"/>
        <v>February</v>
      </c>
      <c r="J496" s="6" t="str">
        <f t="shared" si="3"/>
        <v>Gurgaon</v>
      </c>
      <c r="K496" s="6" t="str">
        <f t="shared" si="4"/>
        <v>Gurgaon</v>
      </c>
      <c r="L496" s="6" t="str">
        <f t="shared" si="5"/>
        <v>Gurgaon</v>
      </c>
      <c r="M496" s="6" t="str">
        <f t="shared" si="6"/>
        <v>Gurgaon</v>
      </c>
      <c r="N496" s="6" t="str">
        <f t="shared" si="7"/>
        <v>North</v>
      </c>
      <c r="O496" s="6" t="str">
        <f t="shared" si="8"/>
        <v>North</v>
      </c>
      <c r="P496" s="6" t="str">
        <f t="shared" si="9"/>
        <v>North</v>
      </c>
      <c r="Q496" s="6" t="str">
        <f t="shared" si="10"/>
        <v>North</v>
      </c>
      <c r="R496" s="6" t="str">
        <f>vlookup(M496,'City Head_Details'!$A$2:$B$5,2,0)</f>
        <v>Tarun</v>
      </c>
      <c r="S496" s="6" t="str">
        <f t="shared" ref="S496:T496" si="504">Proper(trim(G496))</f>
        <v>Maitenance</v>
      </c>
      <c r="T496" s="6" t="str">
        <f t="shared" si="504"/>
        <v>Insurance</v>
      </c>
    </row>
    <row r="497">
      <c r="A497" s="23" t="s">
        <v>1012</v>
      </c>
      <c r="B497" s="32" t="s">
        <v>1013</v>
      </c>
      <c r="C497" s="6">
        <v>148300.0</v>
      </c>
      <c r="D497" s="6" t="str">
        <f>IFERROR(__xludf.DUMMYFUNCTION("Split(B497,""/"")"),"February")</f>
        <v>February</v>
      </c>
      <c r="E497" s="6" t="str">
        <f>IFERROR(__xludf.DUMMYFUNCTION("""COMPUTED_VALUE"""),"Gurgaon")</f>
        <v>Gurgaon</v>
      </c>
      <c r="F497" s="6" t="str">
        <f>IFERROR(__xludf.DUMMYFUNCTION("""COMPUTED_VALUE"""),"North")</f>
        <v>North</v>
      </c>
      <c r="G497" s="6" t="str">
        <f>IFERROR(__xludf.DUMMYFUNCTION("""COMPUTED_VALUE"""),"Assembly")</f>
        <v>Assembly</v>
      </c>
      <c r="H497" s="6" t="str">
        <f>IFERROR(__xludf.DUMMYFUNCTION("""COMPUTED_VALUE"""),"Material Cost")</f>
        <v>Material Cost</v>
      </c>
      <c r="I497" s="6" t="str">
        <f t="shared" si="2"/>
        <v>February</v>
      </c>
      <c r="J497" s="6" t="str">
        <f t="shared" si="3"/>
        <v>Gurgaon</v>
      </c>
      <c r="K497" s="6" t="str">
        <f t="shared" si="4"/>
        <v>Gurgaon</v>
      </c>
      <c r="L497" s="6" t="str">
        <f t="shared" si="5"/>
        <v>Gurgaon</v>
      </c>
      <c r="M497" s="6" t="str">
        <f t="shared" si="6"/>
        <v>Gurgaon</v>
      </c>
      <c r="N497" s="6" t="str">
        <f t="shared" si="7"/>
        <v>North</v>
      </c>
      <c r="O497" s="6" t="str">
        <f t="shared" si="8"/>
        <v>North</v>
      </c>
      <c r="P497" s="6" t="str">
        <f t="shared" si="9"/>
        <v>North</v>
      </c>
      <c r="Q497" s="6" t="str">
        <f t="shared" si="10"/>
        <v>North</v>
      </c>
      <c r="R497" s="6" t="str">
        <f>vlookup(M497,'City Head_Details'!$A$2:$B$5,2,0)</f>
        <v>Tarun</v>
      </c>
      <c r="S497" s="6" t="str">
        <f t="shared" ref="S497:T497" si="505">Proper(trim(G497))</f>
        <v>Assembly</v>
      </c>
      <c r="T497" s="6" t="str">
        <f t="shared" si="505"/>
        <v>Material Cost</v>
      </c>
    </row>
    <row r="498">
      <c r="A498" s="23" t="s">
        <v>1014</v>
      </c>
      <c r="B498" s="32" t="s">
        <v>1015</v>
      </c>
      <c r="C498" s="6">
        <v>150900.0</v>
      </c>
      <c r="D498" s="6" t="str">
        <f>IFERROR(__xludf.DUMMYFUNCTION("Split(B498,""/"")"),"February")</f>
        <v>February</v>
      </c>
      <c r="E498" s="6" t="str">
        <f>IFERROR(__xludf.DUMMYFUNCTION("""COMPUTED_VALUE"""),"Gurgaon")</f>
        <v>Gurgaon</v>
      </c>
      <c r="F498" s="6" t="str">
        <f>IFERROR(__xludf.DUMMYFUNCTION("""COMPUTED_VALUE"""),"North")</f>
        <v>North</v>
      </c>
      <c r="G498" s="6" t="str">
        <f>IFERROR(__xludf.DUMMYFUNCTION("""COMPUTED_VALUE"""),"Assembly")</f>
        <v>Assembly</v>
      </c>
      <c r="H498" s="6" t="str">
        <f>IFERROR(__xludf.DUMMYFUNCTION("""COMPUTED_VALUE"""),"Labour Cost")</f>
        <v>Labour Cost</v>
      </c>
      <c r="I498" s="6" t="str">
        <f t="shared" si="2"/>
        <v>February</v>
      </c>
      <c r="J498" s="6" t="str">
        <f t="shared" si="3"/>
        <v>Gurgaon</v>
      </c>
      <c r="K498" s="6" t="str">
        <f t="shared" si="4"/>
        <v>Gurgaon</v>
      </c>
      <c r="L498" s="6" t="str">
        <f t="shared" si="5"/>
        <v>Gurgaon</v>
      </c>
      <c r="M498" s="6" t="str">
        <f t="shared" si="6"/>
        <v>Gurgaon</v>
      </c>
      <c r="N498" s="6" t="str">
        <f t="shared" si="7"/>
        <v>North</v>
      </c>
      <c r="O498" s="6" t="str">
        <f t="shared" si="8"/>
        <v>North</v>
      </c>
      <c r="P498" s="6" t="str">
        <f t="shared" si="9"/>
        <v>North</v>
      </c>
      <c r="Q498" s="6" t="str">
        <f t="shared" si="10"/>
        <v>North</v>
      </c>
      <c r="R498" s="6" t="str">
        <f>vlookup(M498,'City Head_Details'!$A$2:$B$5,2,0)</f>
        <v>Tarun</v>
      </c>
      <c r="S498" s="6" t="str">
        <f t="shared" ref="S498:T498" si="506">Proper(trim(G498))</f>
        <v>Assembly</v>
      </c>
      <c r="T498" s="6" t="str">
        <f t="shared" si="506"/>
        <v>Labour Cost</v>
      </c>
    </row>
    <row r="499">
      <c r="A499" s="23" t="s">
        <v>1016</v>
      </c>
      <c r="B499" s="32" t="s">
        <v>748</v>
      </c>
      <c r="C499" s="6">
        <v>140100.0</v>
      </c>
      <c r="D499" s="6" t="str">
        <f>IFERROR(__xludf.DUMMYFUNCTION("Split(B499,""/"")"),"February")</f>
        <v>February</v>
      </c>
      <c r="E499" s="6" t="str">
        <f>IFERROR(__xludf.DUMMYFUNCTION("""COMPUTED_VALUE"""),"Gurgaon")</f>
        <v>Gurgaon</v>
      </c>
      <c r="F499" s="6" t="str">
        <f>IFERROR(__xludf.DUMMYFUNCTION("""COMPUTED_VALUE"""),"North")</f>
        <v>North</v>
      </c>
      <c r="G499" s="6" t="str">
        <f>IFERROR(__xludf.DUMMYFUNCTION("""COMPUTED_VALUE"""),"Assembly")</f>
        <v>Assembly</v>
      </c>
      <c r="H499" s="6" t="str">
        <f>IFERROR(__xludf.DUMMYFUNCTION("""COMPUTED_VALUE"""),"Rent")</f>
        <v>Rent</v>
      </c>
      <c r="I499" s="6" t="str">
        <f t="shared" si="2"/>
        <v>February</v>
      </c>
      <c r="J499" s="6" t="str">
        <f t="shared" si="3"/>
        <v>Gurgaon</v>
      </c>
      <c r="K499" s="6" t="str">
        <f t="shared" si="4"/>
        <v>Gurgaon</v>
      </c>
      <c r="L499" s="6" t="str">
        <f t="shared" si="5"/>
        <v>Gurgaon</v>
      </c>
      <c r="M499" s="6" t="str">
        <f t="shared" si="6"/>
        <v>Gurgaon</v>
      </c>
      <c r="N499" s="6" t="str">
        <f t="shared" si="7"/>
        <v>North</v>
      </c>
      <c r="O499" s="6" t="str">
        <f t="shared" si="8"/>
        <v>North</v>
      </c>
      <c r="P499" s="6" t="str">
        <f t="shared" si="9"/>
        <v>North</v>
      </c>
      <c r="Q499" s="6" t="str">
        <f t="shared" si="10"/>
        <v>North</v>
      </c>
      <c r="R499" s="6" t="str">
        <f>vlookup(M499,'City Head_Details'!$A$2:$B$5,2,0)</f>
        <v>Tarun</v>
      </c>
      <c r="S499" s="6" t="str">
        <f t="shared" ref="S499:T499" si="507">Proper(trim(G499))</f>
        <v>Assembly</v>
      </c>
      <c r="T499" s="6" t="str">
        <f t="shared" si="507"/>
        <v>Rent</v>
      </c>
    </row>
    <row r="500">
      <c r="A500" s="23" t="s">
        <v>1017</v>
      </c>
      <c r="B500" s="32" t="s">
        <v>1018</v>
      </c>
      <c r="C500" s="6">
        <v>125700.0</v>
      </c>
      <c r="D500" s="6" t="str">
        <f>IFERROR(__xludf.DUMMYFUNCTION("Split(B500,""/"")"),"February")</f>
        <v>February</v>
      </c>
      <c r="E500" s="6" t="str">
        <f>IFERROR(__xludf.DUMMYFUNCTION("""COMPUTED_VALUE"""),"Gurgaon")</f>
        <v>Gurgaon</v>
      </c>
      <c r="F500" s="6" t="str">
        <f>IFERROR(__xludf.DUMMYFUNCTION("""COMPUTED_VALUE"""),"North")</f>
        <v>North</v>
      </c>
      <c r="G500" s="6" t="str">
        <f>IFERROR(__xludf.DUMMYFUNCTION("""COMPUTED_VALUE"""),"Assembly")</f>
        <v>Assembly</v>
      </c>
      <c r="H500" s="6" t="str">
        <f>IFERROR(__xludf.DUMMYFUNCTION("""COMPUTED_VALUE"""),"Overhead costs")</f>
        <v>Overhead costs</v>
      </c>
      <c r="I500" s="6" t="str">
        <f t="shared" si="2"/>
        <v>February</v>
      </c>
      <c r="J500" s="6" t="str">
        <f t="shared" si="3"/>
        <v>Gurgaon</v>
      </c>
      <c r="K500" s="6" t="str">
        <f t="shared" si="4"/>
        <v>Gurgaon</v>
      </c>
      <c r="L500" s="6" t="str">
        <f t="shared" si="5"/>
        <v>Gurgaon</v>
      </c>
      <c r="M500" s="6" t="str">
        <f t="shared" si="6"/>
        <v>Gurgaon</v>
      </c>
      <c r="N500" s="6" t="str">
        <f t="shared" si="7"/>
        <v>North</v>
      </c>
      <c r="O500" s="6" t="str">
        <f t="shared" si="8"/>
        <v>North</v>
      </c>
      <c r="P500" s="6" t="str">
        <f t="shared" si="9"/>
        <v>North</v>
      </c>
      <c r="Q500" s="6" t="str">
        <f t="shared" si="10"/>
        <v>North</v>
      </c>
      <c r="R500" s="6" t="str">
        <f>vlookup(M500,'City Head_Details'!$A$2:$B$5,2,0)</f>
        <v>Tarun</v>
      </c>
      <c r="S500" s="6" t="str">
        <f t="shared" ref="S500:T500" si="508">Proper(trim(G500))</f>
        <v>Assembly</v>
      </c>
      <c r="T500" s="6" t="str">
        <f t="shared" si="508"/>
        <v>Overhead Costs</v>
      </c>
    </row>
    <row r="501">
      <c r="A501" s="23" t="s">
        <v>1019</v>
      </c>
      <c r="B501" s="32" t="s">
        <v>1020</v>
      </c>
      <c r="C501" s="6">
        <v>97200.0</v>
      </c>
      <c r="D501" s="6" t="str">
        <f>IFERROR(__xludf.DUMMYFUNCTION("Split(B501,""/"")"),"February")</f>
        <v>February</v>
      </c>
      <c r="E501" s="6" t="str">
        <f>IFERROR(__xludf.DUMMYFUNCTION("""COMPUTED_VALUE"""),"Gurgaon-")</f>
        <v>Gurgaon-</v>
      </c>
      <c r="F501" s="6" t="str">
        <f>IFERROR(__xludf.DUMMYFUNCTION("""COMPUTED_VALUE"""),"North")</f>
        <v>North</v>
      </c>
      <c r="G501" s="6" t="str">
        <f>IFERROR(__xludf.DUMMYFUNCTION("""COMPUTED_VALUE"""),"Assembly")</f>
        <v>Assembly</v>
      </c>
      <c r="H501" s="6" t="str">
        <f>IFERROR(__xludf.DUMMYFUNCTION("""COMPUTED_VALUE"""),"Insurance")</f>
        <v>Insurance</v>
      </c>
      <c r="I501" s="6" t="str">
        <f t="shared" si="2"/>
        <v>February</v>
      </c>
      <c r="J501" s="6" t="str">
        <f t="shared" si="3"/>
        <v>Gurgaon-</v>
      </c>
      <c r="K501" s="6" t="str">
        <f t="shared" si="4"/>
        <v>Gurgaon-</v>
      </c>
      <c r="L501" s="6" t="str">
        <f t="shared" si="5"/>
        <v>Gurgaon</v>
      </c>
      <c r="M501" s="6" t="str">
        <f t="shared" si="6"/>
        <v>Gurgaon</v>
      </c>
      <c r="N501" s="6" t="str">
        <f t="shared" si="7"/>
        <v>North</v>
      </c>
      <c r="O501" s="6" t="str">
        <f t="shared" si="8"/>
        <v>North</v>
      </c>
      <c r="P501" s="6" t="str">
        <f t="shared" si="9"/>
        <v>North</v>
      </c>
      <c r="Q501" s="6" t="str">
        <f t="shared" si="10"/>
        <v>North</v>
      </c>
      <c r="R501" s="6" t="str">
        <f>vlookup(M501,'City Head_Details'!$A$2:$B$5,2,0)</f>
        <v>Tarun</v>
      </c>
      <c r="S501" s="6" t="str">
        <f t="shared" ref="S501:T501" si="509">Proper(trim(G501))</f>
        <v>Assembly</v>
      </c>
      <c r="T501" s="6" t="str">
        <f t="shared" si="509"/>
        <v>Insurance</v>
      </c>
    </row>
    <row r="502">
      <c r="A502" s="23" t="s">
        <v>1021</v>
      </c>
      <c r="B502" s="32" t="s">
        <v>1022</v>
      </c>
      <c r="C502" s="6">
        <v>148100.0</v>
      </c>
      <c r="D502" s="6" t="str">
        <f>IFERROR(__xludf.DUMMYFUNCTION("Split(B502,""/"")"),"February")</f>
        <v>February</v>
      </c>
      <c r="E502" s="6" t="str">
        <f>IFERROR(__xludf.DUMMYFUNCTION("""COMPUTED_VALUE"""),"Gurgaon-")</f>
        <v>Gurgaon-</v>
      </c>
      <c r="F502" s="6" t="str">
        <f>IFERROR(__xludf.DUMMYFUNCTION("""COMPUTED_VALUE"""),"South")</f>
        <v>South</v>
      </c>
      <c r="G502" s="6" t="str">
        <f>IFERROR(__xludf.DUMMYFUNCTION("""COMPUTED_VALUE"""),"Production")</f>
        <v>Production</v>
      </c>
      <c r="H502" s="6" t="str">
        <f>IFERROR(__xludf.DUMMYFUNCTION("""COMPUTED_VALUE"""),"Material Cost")</f>
        <v>Material Cost</v>
      </c>
      <c r="I502" s="6" t="str">
        <f t="shared" si="2"/>
        <v>February</v>
      </c>
      <c r="J502" s="6" t="str">
        <f t="shared" si="3"/>
        <v>Gurgaon-</v>
      </c>
      <c r="K502" s="6" t="str">
        <f t="shared" si="4"/>
        <v>Gurgaon-</v>
      </c>
      <c r="L502" s="6" t="str">
        <f t="shared" si="5"/>
        <v>Gurgaon</v>
      </c>
      <c r="M502" s="6" t="str">
        <f t="shared" si="6"/>
        <v>Gurgaon</v>
      </c>
      <c r="N502" s="6" t="str">
        <f t="shared" si="7"/>
        <v>South</v>
      </c>
      <c r="O502" s="6" t="str">
        <f t="shared" si="8"/>
        <v>South</v>
      </c>
      <c r="P502" s="6" t="str">
        <f t="shared" si="9"/>
        <v>South</v>
      </c>
      <c r="Q502" s="6" t="str">
        <f t="shared" si="10"/>
        <v>South</v>
      </c>
      <c r="R502" s="6" t="str">
        <f>vlookup(M502,'City Head_Details'!$A$2:$B$5,2,0)</f>
        <v>Tarun</v>
      </c>
      <c r="S502" s="6" t="str">
        <f t="shared" ref="S502:T502" si="510">Proper(trim(G502))</f>
        <v>Production</v>
      </c>
      <c r="T502" s="6" t="str">
        <f t="shared" si="510"/>
        <v>Material Cost</v>
      </c>
    </row>
    <row r="503">
      <c r="A503" s="23" t="s">
        <v>1023</v>
      </c>
      <c r="B503" s="32" t="s">
        <v>1024</v>
      </c>
      <c r="C503" s="6">
        <v>125800.0</v>
      </c>
      <c r="D503" s="6" t="str">
        <f>IFERROR(__xludf.DUMMYFUNCTION("Split(B503,""/"")"),"February")</f>
        <v>February</v>
      </c>
      <c r="E503" s="6" t="str">
        <f>IFERROR(__xludf.DUMMYFUNCTION("""COMPUTED_VALUE"""),"Gurgaon-")</f>
        <v>Gurgaon-</v>
      </c>
      <c r="F503" s="6" t="str">
        <f>IFERROR(__xludf.DUMMYFUNCTION("""COMPUTED_VALUE"""),"South")</f>
        <v>South</v>
      </c>
      <c r="G503" s="6" t="str">
        <f>IFERROR(__xludf.DUMMYFUNCTION("""COMPUTED_VALUE"""),"Production")</f>
        <v>Production</v>
      </c>
      <c r="H503" s="6" t="str">
        <f>IFERROR(__xludf.DUMMYFUNCTION("""COMPUTED_VALUE"""),"Labour Cost")</f>
        <v>Labour Cost</v>
      </c>
      <c r="I503" s="6" t="str">
        <f t="shared" si="2"/>
        <v>February</v>
      </c>
      <c r="J503" s="6" t="str">
        <f t="shared" si="3"/>
        <v>Gurgaon-</v>
      </c>
      <c r="K503" s="6" t="str">
        <f t="shared" si="4"/>
        <v>Gurgaon-</v>
      </c>
      <c r="L503" s="6" t="str">
        <f t="shared" si="5"/>
        <v>Gurgaon</v>
      </c>
      <c r="M503" s="6" t="str">
        <f t="shared" si="6"/>
        <v>Gurgaon</v>
      </c>
      <c r="N503" s="6" t="str">
        <f t="shared" si="7"/>
        <v>South</v>
      </c>
      <c r="O503" s="6" t="str">
        <f t="shared" si="8"/>
        <v>South</v>
      </c>
      <c r="P503" s="6" t="str">
        <f t="shared" si="9"/>
        <v>South</v>
      </c>
      <c r="Q503" s="6" t="str">
        <f t="shared" si="10"/>
        <v>South</v>
      </c>
      <c r="R503" s="6" t="str">
        <f>vlookup(M503,'City Head_Details'!$A$2:$B$5,2,0)</f>
        <v>Tarun</v>
      </c>
      <c r="S503" s="6" t="str">
        <f t="shared" ref="S503:T503" si="511">Proper(trim(G503))</f>
        <v>Production</v>
      </c>
      <c r="T503" s="6" t="str">
        <f t="shared" si="511"/>
        <v>Labour Cost</v>
      </c>
    </row>
    <row r="504">
      <c r="A504" s="23" t="s">
        <v>1025</v>
      </c>
      <c r="B504" s="32" t="s">
        <v>1026</v>
      </c>
      <c r="C504" s="6">
        <v>135300.0</v>
      </c>
      <c r="D504" s="6" t="str">
        <f>IFERROR(__xludf.DUMMYFUNCTION("Split(B504,""/"")"),"February")</f>
        <v>February</v>
      </c>
      <c r="E504" s="6" t="str">
        <f>IFERROR(__xludf.DUMMYFUNCTION("""COMPUTED_VALUE"""),"Gurgaon-")</f>
        <v>Gurgaon-</v>
      </c>
      <c r="F504" s="6" t="str">
        <f>IFERROR(__xludf.DUMMYFUNCTION("""COMPUTED_VALUE"""),"South")</f>
        <v>South</v>
      </c>
      <c r="G504" s="6" t="str">
        <f>IFERROR(__xludf.DUMMYFUNCTION("""COMPUTED_VALUE"""),"Production")</f>
        <v>Production</v>
      </c>
      <c r="H504" s="6" t="str">
        <f>IFERROR(__xludf.DUMMYFUNCTION("""COMPUTED_VALUE"""),"Rent")</f>
        <v>Rent</v>
      </c>
      <c r="I504" s="6" t="str">
        <f t="shared" si="2"/>
        <v>February</v>
      </c>
      <c r="J504" s="6" t="str">
        <f t="shared" si="3"/>
        <v>Gurgaon-</v>
      </c>
      <c r="K504" s="6" t="str">
        <f t="shared" si="4"/>
        <v>Gurgaon-</v>
      </c>
      <c r="L504" s="6" t="str">
        <f t="shared" si="5"/>
        <v>Gurgaon</v>
      </c>
      <c r="M504" s="6" t="str">
        <f t="shared" si="6"/>
        <v>Gurgaon</v>
      </c>
      <c r="N504" s="6" t="str">
        <f t="shared" si="7"/>
        <v>South</v>
      </c>
      <c r="O504" s="6" t="str">
        <f t="shared" si="8"/>
        <v>South</v>
      </c>
      <c r="P504" s="6" t="str">
        <f t="shared" si="9"/>
        <v>South</v>
      </c>
      <c r="Q504" s="6" t="str">
        <f t="shared" si="10"/>
        <v>South</v>
      </c>
      <c r="R504" s="6" t="str">
        <f>vlookup(M504,'City Head_Details'!$A$2:$B$5,2,0)</f>
        <v>Tarun</v>
      </c>
      <c r="S504" s="6" t="str">
        <f t="shared" ref="S504:T504" si="512">Proper(trim(G504))</f>
        <v>Production</v>
      </c>
      <c r="T504" s="6" t="str">
        <f t="shared" si="512"/>
        <v>Rent</v>
      </c>
    </row>
    <row r="505">
      <c r="A505" s="23" t="s">
        <v>1027</v>
      </c>
      <c r="B505" s="32" t="s">
        <v>1028</v>
      </c>
      <c r="C505" s="6">
        <v>178800.0</v>
      </c>
      <c r="D505" s="6" t="str">
        <f>IFERROR(__xludf.DUMMYFUNCTION("Split(B505,""/"")"),"February")</f>
        <v>February</v>
      </c>
      <c r="E505" s="6" t="str">
        <f>IFERROR(__xludf.DUMMYFUNCTION("""COMPUTED_VALUE"""),"Gurgaon-")</f>
        <v>Gurgaon-</v>
      </c>
      <c r="F505" s="6" t="str">
        <f>IFERROR(__xludf.DUMMYFUNCTION("""COMPUTED_VALUE"""),"South")</f>
        <v>South</v>
      </c>
      <c r="G505" s="6" t="str">
        <f>IFERROR(__xludf.DUMMYFUNCTION("""COMPUTED_VALUE"""),"Production")</f>
        <v>Production</v>
      </c>
      <c r="H505" s="6" t="str">
        <f>IFERROR(__xludf.DUMMYFUNCTION("""COMPUTED_VALUE"""),"Overhead costs")</f>
        <v>Overhead costs</v>
      </c>
      <c r="I505" s="6" t="str">
        <f t="shared" si="2"/>
        <v>February</v>
      </c>
      <c r="J505" s="6" t="str">
        <f t="shared" si="3"/>
        <v>Gurgaon-</v>
      </c>
      <c r="K505" s="6" t="str">
        <f t="shared" si="4"/>
        <v>Gurgaon-</v>
      </c>
      <c r="L505" s="6" t="str">
        <f t="shared" si="5"/>
        <v>Gurgaon</v>
      </c>
      <c r="M505" s="6" t="str">
        <f t="shared" si="6"/>
        <v>Gurgaon</v>
      </c>
      <c r="N505" s="6" t="str">
        <f t="shared" si="7"/>
        <v>South</v>
      </c>
      <c r="O505" s="6" t="str">
        <f t="shared" si="8"/>
        <v>South</v>
      </c>
      <c r="P505" s="6" t="str">
        <f t="shared" si="9"/>
        <v>South</v>
      </c>
      <c r="Q505" s="6" t="str">
        <f t="shared" si="10"/>
        <v>South</v>
      </c>
      <c r="R505" s="6" t="str">
        <f>vlookup(M505,'City Head_Details'!$A$2:$B$5,2,0)</f>
        <v>Tarun</v>
      </c>
      <c r="S505" s="6" t="str">
        <f t="shared" ref="S505:T505" si="513">Proper(trim(G505))</f>
        <v>Production</v>
      </c>
      <c r="T505" s="6" t="str">
        <f t="shared" si="513"/>
        <v>Overhead Costs</v>
      </c>
    </row>
    <row r="506">
      <c r="A506" s="23" t="s">
        <v>1029</v>
      </c>
      <c r="B506" s="32" t="s">
        <v>1030</v>
      </c>
      <c r="C506" s="6">
        <v>100100.0</v>
      </c>
      <c r="D506" s="6" t="str">
        <f>IFERROR(__xludf.DUMMYFUNCTION("Split(B506,""/"")"),"February")</f>
        <v>February</v>
      </c>
      <c r="E506" s="6" t="str">
        <f>IFERROR(__xludf.DUMMYFUNCTION("""COMPUTED_VALUE"""),"Gurgaon-")</f>
        <v>Gurgaon-</v>
      </c>
      <c r="F506" s="6" t="str">
        <f>IFERROR(__xludf.DUMMYFUNCTION("""COMPUTED_VALUE"""),"South")</f>
        <v>South</v>
      </c>
      <c r="G506" s="6" t="str">
        <f>IFERROR(__xludf.DUMMYFUNCTION("""COMPUTED_VALUE"""),"Production")</f>
        <v>Production</v>
      </c>
      <c r="H506" s="6" t="str">
        <f>IFERROR(__xludf.DUMMYFUNCTION("""COMPUTED_VALUE"""),"Insurance")</f>
        <v>Insurance</v>
      </c>
      <c r="I506" s="6" t="str">
        <f t="shared" si="2"/>
        <v>February</v>
      </c>
      <c r="J506" s="6" t="str">
        <f t="shared" si="3"/>
        <v>Gurgaon-</v>
      </c>
      <c r="K506" s="6" t="str">
        <f t="shared" si="4"/>
        <v>Gurgaon-</v>
      </c>
      <c r="L506" s="6" t="str">
        <f t="shared" si="5"/>
        <v>Gurgaon</v>
      </c>
      <c r="M506" s="6" t="str">
        <f t="shared" si="6"/>
        <v>Gurgaon</v>
      </c>
      <c r="N506" s="6" t="str">
        <f t="shared" si="7"/>
        <v>South</v>
      </c>
      <c r="O506" s="6" t="str">
        <f t="shared" si="8"/>
        <v>South</v>
      </c>
      <c r="P506" s="6" t="str">
        <f t="shared" si="9"/>
        <v>South</v>
      </c>
      <c r="Q506" s="6" t="str">
        <f t="shared" si="10"/>
        <v>South</v>
      </c>
      <c r="R506" s="6" t="str">
        <f>vlookup(M506,'City Head_Details'!$A$2:$B$5,2,0)</f>
        <v>Tarun</v>
      </c>
      <c r="S506" s="6" t="str">
        <f t="shared" ref="S506:T506" si="514">Proper(trim(G506))</f>
        <v>Production</v>
      </c>
      <c r="T506" s="6" t="str">
        <f t="shared" si="514"/>
        <v>Insurance</v>
      </c>
    </row>
    <row r="507">
      <c r="A507" s="23" t="s">
        <v>1031</v>
      </c>
      <c r="B507" s="32" t="s">
        <v>490</v>
      </c>
      <c r="C507" s="6">
        <v>97400.0</v>
      </c>
      <c r="D507" s="6" t="str">
        <f>IFERROR(__xludf.DUMMYFUNCTION("Split(B507,""/"")"),"February")</f>
        <v>February</v>
      </c>
      <c r="E507" s="6" t="str">
        <f>IFERROR(__xludf.DUMMYFUNCTION("""COMPUTED_VALUE"""),"Gurgaon-")</f>
        <v>Gurgaon-</v>
      </c>
      <c r="F507" s="6" t="str">
        <f>IFERROR(__xludf.DUMMYFUNCTION("""COMPUTED_VALUE"""),"South")</f>
        <v>South</v>
      </c>
      <c r="G507" s="6" t="str">
        <f>IFERROR(__xludf.DUMMYFUNCTION("""COMPUTED_VALUE"""),"Materials")</f>
        <v>Materials</v>
      </c>
      <c r="H507" s="6" t="str">
        <f>IFERROR(__xludf.DUMMYFUNCTION("""COMPUTED_VALUE"""),"Material Cost")</f>
        <v>Material Cost</v>
      </c>
      <c r="I507" s="6" t="str">
        <f t="shared" si="2"/>
        <v>February</v>
      </c>
      <c r="J507" s="6" t="str">
        <f t="shared" si="3"/>
        <v>Gurgaon-</v>
      </c>
      <c r="K507" s="6" t="str">
        <f t="shared" si="4"/>
        <v>Gurgaon-</v>
      </c>
      <c r="L507" s="6" t="str">
        <f t="shared" si="5"/>
        <v>Gurgaon</v>
      </c>
      <c r="M507" s="6" t="str">
        <f t="shared" si="6"/>
        <v>Gurgaon</v>
      </c>
      <c r="N507" s="6" t="str">
        <f t="shared" si="7"/>
        <v>South</v>
      </c>
      <c r="O507" s="6" t="str">
        <f t="shared" si="8"/>
        <v>South</v>
      </c>
      <c r="P507" s="6" t="str">
        <f t="shared" si="9"/>
        <v>South</v>
      </c>
      <c r="Q507" s="6" t="str">
        <f t="shared" si="10"/>
        <v>South</v>
      </c>
      <c r="R507" s="6" t="str">
        <f>vlookup(M507,'City Head_Details'!$A$2:$B$5,2,0)</f>
        <v>Tarun</v>
      </c>
      <c r="S507" s="6" t="str">
        <f t="shared" ref="S507:T507" si="515">Proper(trim(G507))</f>
        <v>Materials</v>
      </c>
      <c r="T507" s="6" t="str">
        <f t="shared" si="515"/>
        <v>Material Cost</v>
      </c>
    </row>
    <row r="508">
      <c r="A508" s="23" t="s">
        <v>1032</v>
      </c>
      <c r="B508" s="32" t="s">
        <v>1033</v>
      </c>
      <c r="C508" s="6">
        <v>107500.0</v>
      </c>
      <c r="D508" s="6" t="str">
        <f>IFERROR(__xludf.DUMMYFUNCTION("Split(B508,""/"")"),"March")</f>
        <v>March</v>
      </c>
      <c r="E508" s="6" t="str">
        <f>IFERROR(__xludf.DUMMYFUNCTION("""COMPUTED_VALUE"""),"Bhubaneswar-")</f>
        <v>Bhubaneswar-</v>
      </c>
      <c r="F508" s="6" t="str">
        <f>IFERROR(__xludf.DUMMYFUNCTION("""COMPUTED_VALUE"""),"South")</f>
        <v>South</v>
      </c>
      <c r="G508" s="6" t="str">
        <f>IFERROR(__xludf.DUMMYFUNCTION("""COMPUTED_VALUE"""),"Maitenance")</f>
        <v>Maitenance</v>
      </c>
      <c r="H508" s="6" t="str">
        <f>IFERROR(__xludf.DUMMYFUNCTION("""COMPUTED_VALUE"""),"Overhead costs")</f>
        <v>Overhead costs</v>
      </c>
      <c r="I508" s="6" t="str">
        <f t="shared" si="2"/>
        <v>March</v>
      </c>
      <c r="J508" s="6" t="str">
        <f t="shared" si="3"/>
        <v>Bhubaneswar-</v>
      </c>
      <c r="K508" s="6" t="str">
        <f t="shared" si="4"/>
        <v>Bhubaneswar-</v>
      </c>
      <c r="L508" s="6" t="str">
        <f t="shared" si="5"/>
        <v>Bhubaneswar</v>
      </c>
      <c r="M508" s="6" t="str">
        <f t="shared" si="6"/>
        <v>Bhubaneswar</v>
      </c>
      <c r="N508" s="6" t="str">
        <f t="shared" si="7"/>
        <v>South</v>
      </c>
      <c r="O508" s="6" t="str">
        <f t="shared" si="8"/>
        <v>South</v>
      </c>
      <c r="P508" s="6" t="str">
        <f t="shared" si="9"/>
        <v>South</v>
      </c>
      <c r="Q508" s="6" t="str">
        <f t="shared" si="10"/>
        <v>South</v>
      </c>
      <c r="R508" s="6" t="str">
        <f>vlookup(M508,'City Head_Details'!$A$2:$B$5,2,0)</f>
        <v>Karuna</v>
      </c>
      <c r="S508" s="6" t="str">
        <f t="shared" ref="S508:T508" si="516">Proper(trim(G508))</f>
        <v>Maitenance</v>
      </c>
      <c r="T508" s="6" t="str">
        <f t="shared" si="516"/>
        <v>Overhead Costs</v>
      </c>
    </row>
    <row r="509">
      <c r="A509" s="23" t="s">
        <v>1034</v>
      </c>
      <c r="B509" s="32" t="s">
        <v>1035</v>
      </c>
      <c r="C509" s="6">
        <v>130100.0</v>
      </c>
      <c r="D509" s="6" t="str">
        <f>IFERROR(__xludf.DUMMYFUNCTION("Split(B509,""/"")"),"March")</f>
        <v>March</v>
      </c>
      <c r="E509" s="6" t="str">
        <f>IFERROR(__xludf.DUMMYFUNCTION("""COMPUTED_VALUE"""),"Bangalore-")</f>
        <v>Bangalore-</v>
      </c>
      <c r="F509" s="6" t="str">
        <f>IFERROR(__xludf.DUMMYFUNCTION("""COMPUTED_VALUE"""),"North")</f>
        <v>North</v>
      </c>
      <c r="G509" s="6" t="str">
        <f>IFERROR(__xludf.DUMMYFUNCTION("""COMPUTED_VALUE"""),"Assembly")</f>
        <v>Assembly</v>
      </c>
      <c r="H509" s="6" t="str">
        <f>IFERROR(__xludf.DUMMYFUNCTION("""COMPUTED_VALUE"""),"Labour Cost")</f>
        <v>Labour Cost</v>
      </c>
      <c r="I509" s="6" t="str">
        <f t="shared" si="2"/>
        <v>March</v>
      </c>
      <c r="J509" s="6" t="str">
        <f t="shared" si="3"/>
        <v>Bangalore-</v>
      </c>
      <c r="K509" s="6" t="str">
        <f t="shared" si="4"/>
        <v>Bangalore-</v>
      </c>
      <c r="L509" s="6" t="str">
        <f t="shared" si="5"/>
        <v>Bangalore</v>
      </c>
      <c r="M509" s="6" t="str">
        <f t="shared" si="6"/>
        <v>Bangalore</v>
      </c>
      <c r="N509" s="6" t="str">
        <f t="shared" si="7"/>
        <v>North</v>
      </c>
      <c r="O509" s="6" t="str">
        <f t="shared" si="8"/>
        <v>North</v>
      </c>
      <c r="P509" s="6" t="str">
        <f t="shared" si="9"/>
        <v>North</v>
      </c>
      <c r="Q509" s="6" t="str">
        <f t="shared" si="10"/>
        <v>North</v>
      </c>
      <c r="R509" s="6" t="str">
        <f>vlookup(M509,'City Head_Details'!$A$2:$B$5,2,0)</f>
        <v>Arun</v>
      </c>
      <c r="S509" s="6" t="str">
        <f t="shared" ref="S509:T509" si="517">Proper(trim(G509))</f>
        <v>Assembly</v>
      </c>
      <c r="T509" s="6" t="str">
        <f t="shared" si="517"/>
        <v>Labour Cost</v>
      </c>
    </row>
    <row r="510">
      <c r="A510" s="23" t="s">
        <v>1036</v>
      </c>
      <c r="B510" s="32" t="s">
        <v>1037</v>
      </c>
      <c r="C510" s="6">
        <v>101500.0</v>
      </c>
      <c r="D510" s="6" t="str">
        <f>IFERROR(__xludf.DUMMYFUNCTION("Split(B510,""/"")"),"March")</f>
        <v>March</v>
      </c>
      <c r="E510" s="6" t="str">
        <f>IFERROR(__xludf.DUMMYFUNCTION("""COMPUTED_VALUE"""),"Bangalore")</f>
        <v>Bangalore</v>
      </c>
      <c r="F510" s="6" t="str">
        <f>IFERROR(__xludf.DUMMYFUNCTION("""COMPUTED_VALUE"""),"North")</f>
        <v>North</v>
      </c>
      <c r="G510" s="6" t="str">
        <f>IFERROR(__xludf.DUMMYFUNCTION("""COMPUTED_VALUE"""),"Production")</f>
        <v>Production</v>
      </c>
      <c r="H510" s="6" t="str">
        <f>IFERROR(__xludf.DUMMYFUNCTION("""COMPUTED_VALUE"""),"Rent")</f>
        <v>Rent</v>
      </c>
      <c r="I510" s="6" t="str">
        <f t="shared" si="2"/>
        <v>March</v>
      </c>
      <c r="J510" s="6" t="str">
        <f t="shared" si="3"/>
        <v>Bangalore</v>
      </c>
      <c r="K510" s="6" t="str">
        <f t="shared" si="4"/>
        <v>Bangalore</v>
      </c>
      <c r="L510" s="6" t="str">
        <f t="shared" si="5"/>
        <v>Bangalore</v>
      </c>
      <c r="M510" s="6" t="str">
        <f t="shared" si="6"/>
        <v>Bangalore</v>
      </c>
      <c r="N510" s="6" t="str">
        <f t="shared" si="7"/>
        <v>North</v>
      </c>
      <c r="O510" s="6" t="str">
        <f t="shared" si="8"/>
        <v>North</v>
      </c>
      <c r="P510" s="6" t="str">
        <f t="shared" si="9"/>
        <v>North</v>
      </c>
      <c r="Q510" s="6" t="str">
        <f t="shared" si="10"/>
        <v>North</v>
      </c>
      <c r="R510" s="6" t="str">
        <f>vlookup(M510,'City Head_Details'!$A$2:$B$5,2,0)</f>
        <v>Arun</v>
      </c>
      <c r="S510" s="6" t="str">
        <f t="shared" ref="S510:T510" si="518">Proper(trim(G510))</f>
        <v>Production</v>
      </c>
      <c r="T510" s="6" t="str">
        <f t="shared" si="518"/>
        <v>Rent</v>
      </c>
    </row>
    <row r="511">
      <c r="A511" s="23" t="s">
        <v>1038</v>
      </c>
      <c r="B511" s="32" t="s">
        <v>1039</v>
      </c>
      <c r="C511" s="6">
        <v>148700.0</v>
      </c>
      <c r="D511" s="6" t="str">
        <f>IFERROR(__xludf.DUMMYFUNCTION("Split(B511,""/"")"),"February")</f>
        <v>February</v>
      </c>
      <c r="E511" s="6" t="str">
        <f>IFERROR(__xludf.DUMMYFUNCTION("""COMPUTED_VALUE"""),"Gurgaon")</f>
        <v>Gurgaon</v>
      </c>
      <c r="F511" s="6" t="str">
        <f>IFERROR(__xludf.DUMMYFUNCTION("""COMPUTED_VALUE"""),"East")</f>
        <v>East</v>
      </c>
      <c r="G511" s="6" t="str">
        <f>IFERROR(__xludf.DUMMYFUNCTION("""COMPUTED_VALUE"""),"Assembly")</f>
        <v>Assembly</v>
      </c>
      <c r="H511" s="6" t="str">
        <f>IFERROR(__xludf.DUMMYFUNCTION("""COMPUTED_VALUE"""),"Labour Cost")</f>
        <v>Labour Cost</v>
      </c>
      <c r="I511" s="6" t="str">
        <f t="shared" si="2"/>
        <v>February</v>
      </c>
      <c r="J511" s="6" t="str">
        <f t="shared" si="3"/>
        <v>Gurgaon</v>
      </c>
      <c r="K511" s="6" t="str">
        <f t="shared" si="4"/>
        <v>Gurgaon</v>
      </c>
      <c r="L511" s="6" t="str">
        <f t="shared" si="5"/>
        <v>Gurgaon</v>
      </c>
      <c r="M511" s="6" t="str">
        <f t="shared" si="6"/>
        <v>Gurgaon</v>
      </c>
      <c r="N511" s="6" t="str">
        <f t="shared" si="7"/>
        <v>East</v>
      </c>
      <c r="O511" s="6" t="str">
        <f t="shared" si="8"/>
        <v>East</v>
      </c>
      <c r="P511" s="6" t="str">
        <f t="shared" si="9"/>
        <v>East</v>
      </c>
      <c r="Q511" s="6" t="str">
        <f t="shared" si="10"/>
        <v>East</v>
      </c>
      <c r="R511" s="6" t="str">
        <f>vlookup(M511,'City Head_Details'!$A$2:$B$5,2,0)</f>
        <v>Tarun</v>
      </c>
      <c r="S511" s="6" t="str">
        <f t="shared" ref="S511:T511" si="519">Proper(trim(G511))</f>
        <v>Assembly</v>
      </c>
      <c r="T511" s="6" t="str">
        <f t="shared" si="519"/>
        <v>Labour Cost</v>
      </c>
    </row>
    <row r="512">
      <c r="A512" s="23" t="s">
        <v>1040</v>
      </c>
      <c r="B512" s="32" t="s">
        <v>1041</v>
      </c>
      <c r="C512" s="6">
        <v>172300.0</v>
      </c>
      <c r="D512" s="6" t="str">
        <f>IFERROR(__xludf.DUMMYFUNCTION("Split(B512,""/"")"),"March")</f>
        <v>March</v>
      </c>
      <c r="E512" s="6" t="str">
        <f>IFERROR(__xludf.DUMMYFUNCTION("""COMPUTED_VALUE"""),"Bhubaneswar")</f>
        <v>Bhubaneswar</v>
      </c>
      <c r="F512" s="6" t="str">
        <f>IFERROR(__xludf.DUMMYFUNCTION("""COMPUTED_VALUE"""),"East")</f>
        <v>East</v>
      </c>
      <c r="G512" s="6" t="str">
        <f>IFERROR(__xludf.DUMMYFUNCTION("""COMPUTED_VALUE"""),"Production")</f>
        <v>Production</v>
      </c>
      <c r="H512" s="6" t="str">
        <f>IFERROR(__xludf.DUMMYFUNCTION("""COMPUTED_VALUE"""),"Rent")</f>
        <v>Rent</v>
      </c>
      <c r="I512" s="6" t="str">
        <f t="shared" si="2"/>
        <v>March</v>
      </c>
      <c r="J512" s="6" t="str">
        <f t="shared" si="3"/>
        <v>Bhubaneswar</v>
      </c>
      <c r="K512" s="6" t="str">
        <f t="shared" si="4"/>
        <v>Bhubaneswar</v>
      </c>
      <c r="L512" s="6" t="str">
        <f t="shared" si="5"/>
        <v>Bhubaneswar</v>
      </c>
      <c r="M512" s="6" t="str">
        <f t="shared" si="6"/>
        <v>Bhubaneswar</v>
      </c>
      <c r="N512" s="6" t="str">
        <f t="shared" si="7"/>
        <v>East</v>
      </c>
      <c r="O512" s="6" t="str">
        <f t="shared" si="8"/>
        <v>East</v>
      </c>
      <c r="P512" s="6" t="str">
        <f t="shared" si="9"/>
        <v>East</v>
      </c>
      <c r="Q512" s="6" t="str">
        <f t="shared" si="10"/>
        <v>East</v>
      </c>
      <c r="R512" s="6" t="str">
        <f>vlookup(M512,'City Head_Details'!$A$2:$B$5,2,0)</f>
        <v>Karuna</v>
      </c>
      <c r="S512" s="6" t="str">
        <f t="shared" ref="S512:T512" si="520">Proper(trim(G512))</f>
        <v>Production</v>
      </c>
      <c r="T512" s="6" t="str">
        <f t="shared" si="520"/>
        <v>Rent</v>
      </c>
    </row>
    <row r="513">
      <c r="A513" s="23" t="s">
        <v>1042</v>
      </c>
      <c r="B513" s="32" t="s">
        <v>968</v>
      </c>
      <c r="C513" s="6">
        <v>91000.0</v>
      </c>
      <c r="D513" s="6" t="str">
        <f>IFERROR(__xludf.DUMMYFUNCTION("Split(B513,""/"")"),"February")</f>
        <v>February</v>
      </c>
      <c r="E513" s="6" t="str">
        <f>IFERROR(__xludf.DUMMYFUNCTION("""COMPUTED_VALUE"""),"Bangalore")</f>
        <v>Bangalore</v>
      </c>
      <c r="F513" s="6" t="str">
        <f>IFERROR(__xludf.DUMMYFUNCTION("""COMPUTED_VALUE"""),"South")</f>
        <v>South</v>
      </c>
      <c r="G513" s="6" t="str">
        <f>IFERROR(__xludf.DUMMYFUNCTION("""COMPUTED_VALUE"""),"Materials")</f>
        <v>Materials</v>
      </c>
      <c r="H513" s="6" t="str">
        <f>IFERROR(__xludf.DUMMYFUNCTION("""COMPUTED_VALUE"""),"Rent")</f>
        <v>Rent</v>
      </c>
      <c r="I513" s="6" t="str">
        <f t="shared" si="2"/>
        <v>February</v>
      </c>
      <c r="J513" s="6" t="str">
        <f t="shared" si="3"/>
        <v>Bangalore</v>
      </c>
      <c r="K513" s="6" t="str">
        <f t="shared" si="4"/>
        <v>Bangalore</v>
      </c>
      <c r="L513" s="6" t="str">
        <f t="shared" si="5"/>
        <v>Bangalore</v>
      </c>
      <c r="M513" s="6" t="str">
        <f t="shared" si="6"/>
        <v>Bangalore</v>
      </c>
      <c r="N513" s="6" t="str">
        <f t="shared" si="7"/>
        <v>South</v>
      </c>
      <c r="O513" s="6" t="str">
        <f t="shared" si="8"/>
        <v>South</v>
      </c>
      <c r="P513" s="6" t="str">
        <f t="shared" si="9"/>
        <v>South</v>
      </c>
      <c r="Q513" s="6" t="str">
        <f t="shared" si="10"/>
        <v>South</v>
      </c>
      <c r="R513" s="6" t="str">
        <f>vlookup(M513,'City Head_Details'!$A$2:$B$5,2,0)</f>
        <v>Arun</v>
      </c>
      <c r="S513" s="6" t="str">
        <f t="shared" ref="S513:T513" si="521">Proper(trim(G513))</f>
        <v>Materials</v>
      </c>
      <c r="T513" s="6" t="str">
        <f t="shared" si="521"/>
        <v>Rent</v>
      </c>
    </row>
    <row r="514">
      <c r="A514" s="23" t="s">
        <v>1043</v>
      </c>
      <c r="B514" s="32" t="s">
        <v>1044</v>
      </c>
      <c r="C514" s="6">
        <v>122100.0</v>
      </c>
      <c r="D514" s="6" t="str">
        <f>IFERROR(__xludf.DUMMYFUNCTION("Split(B514,""/"")"),"February")</f>
        <v>February</v>
      </c>
      <c r="E514" s="6" t="str">
        <f>IFERROR(__xludf.DUMMYFUNCTION("""COMPUTED_VALUE"""),"Bhubaneswar")</f>
        <v>Bhubaneswar</v>
      </c>
      <c r="F514" s="6" t="str">
        <f>IFERROR(__xludf.DUMMYFUNCTION("""COMPUTED_VALUE"""),"West")</f>
        <v>West</v>
      </c>
      <c r="G514" s="6" t="str">
        <f>IFERROR(__xludf.DUMMYFUNCTION("""COMPUTED_VALUE"""),"Materials")</f>
        <v>Materials</v>
      </c>
      <c r="H514" s="6" t="str">
        <f>IFERROR(__xludf.DUMMYFUNCTION("""COMPUTED_VALUE"""),"Material Cost")</f>
        <v>Material Cost</v>
      </c>
      <c r="I514" s="6" t="str">
        <f t="shared" si="2"/>
        <v>February</v>
      </c>
      <c r="J514" s="6" t="str">
        <f t="shared" si="3"/>
        <v>Bhubaneswar</v>
      </c>
      <c r="K514" s="6" t="str">
        <f t="shared" si="4"/>
        <v>Bhubaneswar</v>
      </c>
      <c r="L514" s="6" t="str">
        <f t="shared" si="5"/>
        <v>Bhubaneswar</v>
      </c>
      <c r="M514" s="6" t="str">
        <f t="shared" si="6"/>
        <v>Bhubaneswar</v>
      </c>
      <c r="N514" s="6" t="str">
        <f t="shared" si="7"/>
        <v>West</v>
      </c>
      <c r="O514" s="6" t="str">
        <f t="shared" si="8"/>
        <v>West</v>
      </c>
      <c r="P514" s="6" t="str">
        <f t="shared" si="9"/>
        <v>West</v>
      </c>
      <c r="Q514" s="6" t="str">
        <f t="shared" si="10"/>
        <v>West</v>
      </c>
      <c r="R514" s="6" t="str">
        <f>vlookup(M514,'City Head_Details'!$A$2:$B$5,2,0)</f>
        <v>Karuna</v>
      </c>
      <c r="S514" s="6" t="str">
        <f t="shared" ref="S514:T514" si="522">Proper(trim(G514))</f>
        <v>Materials</v>
      </c>
      <c r="T514" s="6" t="str">
        <f t="shared" si="522"/>
        <v>Material Cost</v>
      </c>
    </row>
    <row r="515">
      <c r="A515" s="23" t="s">
        <v>1045</v>
      </c>
      <c r="B515" s="32" t="s">
        <v>1046</v>
      </c>
      <c r="C515" s="6">
        <v>115700.0</v>
      </c>
      <c r="D515" s="6" t="str">
        <f>IFERROR(__xludf.DUMMYFUNCTION("Split(B515,""/"")"),"January")</f>
        <v>January</v>
      </c>
      <c r="E515" s="6" t="str">
        <f>IFERROR(__xludf.DUMMYFUNCTION("""COMPUTED_VALUE"""),"Bangalore")</f>
        <v>Bangalore</v>
      </c>
      <c r="F515" s="6" t="str">
        <f>IFERROR(__xludf.DUMMYFUNCTION("""COMPUTED_VALUE"""),"West&amp;")</f>
        <v>West&amp;</v>
      </c>
      <c r="G515" s="6" t="str">
        <f>IFERROR(__xludf.DUMMYFUNCTION("""COMPUTED_VALUE"""),"Maitenance")</f>
        <v>Maitenance</v>
      </c>
      <c r="H515" s="6" t="str">
        <f>IFERROR(__xludf.DUMMYFUNCTION("""COMPUTED_VALUE"""),"Insurance")</f>
        <v>Insurance</v>
      </c>
      <c r="I515" s="6" t="str">
        <f t="shared" si="2"/>
        <v>January</v>
      </c>
      <c r="J515" s="6" t="str">
        <f t="shared" si="3"/>
        <v>Bangalore</v>
      </c>
      <c r="K515" s="6" t="str">
        <f t="shared" si="4"/>
        <v>Bangalore</v>
      </c>
      <c r="L515" s="6" t="str">
        <f t="shared" si="5"/>
        <v>Bangalore</v>
      </c>
      <c r="M515" s="6" t="str">
        <f t="shared" si="6"/>
        <v>Bangalore</v>
      </c>
      <c r="N515" s="6" t="str">
        <f t="shared" si="7"/>
        <v>West&amp;</v>
      </c>
      <c r="O515" s="6" t="str">
        <f t="shared" si="8"/>
        <v>West-</v>
      </c>
      <c r="P515" s="6" t="str">
        <f t="shared" si="9"/>
        <v>West^</v>
      </c>
      <c r="Q515" s="6" t="str">
        <f t="shared" si="10"/>
        <v>West</v>
      </c>
      <c r="R515" s="6" t="str">
        <f>vlookup(M515,'City Head_Details'!$A$2:$B$5,2,0)</f>
        <v>Arun</v>
      </c>
      <c r="S515" s="6" t="str">
        <f t="shared" ref="S515:T515" si="523">Proper(trim(G515))</f>
        <v>Maitenance</v>
      </c>
      <c r="T515" s="6" t="str">
        <f t="shared" si="523"/>
        <v>Insurance</v>
      </c>
    </row>
    <row r="516">
      <c r="A516" s="23" t="s">
        <v>1047</v>
      </c>
      <c r="B516" s="32" t="s">
        <v>1048</v>
      </c>
      <c r="C516" s="6">
        <v>117400.0</v>
      </c>
      <c r="D516" s="6" t="str">
        <f>IFERROR(__xludf.DUMMYFUNCTION("Split(B516,""/"")"),"MARCH")</f>
        <v>MARCH</v>
      </c>
      <c r="E516" s="6" t="str">
        <f>IFERROR(__xludf.DUMMYFUNCTION("""COMPUTED_VALUE"""),"Gurgaon")</f>
        <v>Gurgaon</v>
      </c>
      <c r="F516" s="6" t="str">
        <f>IFERROR(__xludf.DUMMYFUNCTION("""COMPUTED_VALUE"""),"East&amp;")</f>
        <v>East&amp;</v>
      </c>
      <c r="G516" s="6" t="str">
        <f>IFERROR(__xludf.DUMMYFUNCTION("""COMPUTED_VALUE"""),"Maitenance")</f>
        <v>Maitenance</v>
      </c>
      <c r="H516" s="6" t="str">
        <f>IFERROR(__xludf.DUMMYFUNCTION("""COMPUTED_VALUE"""),"Insurance")</f>
        <v>Insurance</v>
      </c>
      <c r="I516" s="6" t="str">
        <f t="shared" si="2"/>
        <v>March</v>
      </c>
      <c r="J516" s="6" t="str">
        <f t="shared" si="3"/>
        <v>Gurgaon</v>
      </c>
      <c r="K516" s="6" t="str">
        <f t="shared" si="4"/>
        <v>Gurgaon</v>
      </c>
      <c r="L516" s="6" t="str">
        <f t="shared" si="5"/>
        <v>Gurgaon</v>
      </c>
      <c r="M516" s="6" t="str">
        <f t="shared" si="6"/>
        <v>Gurgaon</v>
      </c>
      <c r="N516" s="6" t="str">
        <f t="shared" si="7"/>
        <v>East&amp;</v>
      </c>
      <c r="O516" s="6" t="str">
        <f t="shared" si="8"/>
        <v>East-</v>
      </c>
      <c r="P516" s="6" t="str">
        <f t="shared" si="9"/>
        <v>East^</v>
      </c>
      <c r="Q516" s="6" t="str">
        <f t="shared" si="10"/>
        <v>East</v>
      </c>
      <c r="R516" s="6" t="str">
        <f>vlookup(M516,'City Head_Details'!$A$2:$B$5,2,0)</f>
        <v>Tarun</v>
      </c>
      <c r="S516" s="6" t="str">
        <f t="shared" ref="S516:T516" si="524">Proper(trim(G516))</f>
        <v>Maitenance</v>
      </c>
      <c r="T516" s="6" t="str">
        <f t="shared" si="524"/>
        <v>Insurance</v>
      </c>
    </row>
    <row r="517">
      <c r="A517" s="23" t="s">
        <v>1049</v>
      </c>
      <c r="B517" s="32" t="s">
        <v>1050</v>
      </c>
      <c r="C517" s="6">
        <v>94100.0</v>
      </c>
      <c r="D517" s="6" t="str">
        <f>IFERROR(__xludf.DUMMYFUNCTION("Split(B517,""/"")"),"January")</f>
        <v>January</v>
      </c>
      <c r="E517" s="6" t="str">
        <f>IFERROR(__xludf.DUMMYFUNCTION("""COMPUTED_VALUE"""),"Bhubaneswar")</f>
        <v>Bhubaneswar</v>
      </c>
      <c r="F517" s="6" t="str">
        <f>IFERROR(__xludf.DUMMYFUNCTION("""COMPUTED_VALUE"""),"West")</f>
        <v>West</v>
      </c>
      <c r="G517" s="6" t="str">
        <f>IFERROR(__xludf.DUMMYFUNCTION("""COMPUTED_VALUE"""),"Production")</f>
        <v>Production</v>
      </c>
      <c r="H517" s="6" t="str">
        <f>IFERROR(__xludf.DUMMYFUNCTION("""COMPUTED_VALUE"""),"Material Cost")</f>
        <v>Material Cost</v>
      </c>
      <c r="I517" s="6" t="str">
        <f t="shared" si="2"/>
        <v>January</v>
      </c>
      <c r="J517" s="6" t="str">
        <f t="shared" si="3"/>
        <v>Bhubaneswar</v>
      </c>
      <c r="K517" s="6" t="str">
        <f t="shared" si="4"/>
        <v>Bhubaneswar</v>
      </c>
      <c r="L517" s="6" t="str">
        <f t="shared" si="5"/>
        <v>Bhubaneswar</v>
      </c>
      <c r="M517" s="6" t="str">
        <f t="shared" si="6"/>
        <v>Bhubaneswar</v>
      </c>
      <c r="N517" s="6" t="str">
        <f t="shared" si="7"/>
        <v>West</v>
      </c>
      <c r="O517" s="6" t="str">
        <f t="shared" si="8"/>
        <v>West</v>
      </c>
      <c r="P517" s="6" t="str">
        <f t="shared" si="9"/>
        <v>West</v>
      </c>
      <c r="Q517" s="6" t="str">
        <f t="shared" si="10"/>
        <v>West</v>
      </c>
      <c r="R517" s="6" t="str">
        <f>vlookup(M517,'City Head_Details'!$A$2:$B$5,2,0)</f>
        <v>Karuna</v>
      </c>
      <c r="S517" s="6" t="str">
        <f t="shared" ref="S517:T517" si="525">Proper(trim(G517))</f>
        <v>Production</v>
      </c>
      <c r="T517" s="6" t="str">
        <f t="shared" si="525"/>
        <v>Material Cost</v>
      </c>
    </row>
    <row r="518">
      <c r="A518" s="23" t="s">
        <v>1051</v>
      </c>
      <c r="B518" s="32" t="s">
        <v>1052</v>
      </c>
      <c r="C518" s="6">
        <v>129000.0</v>
      </c>
      <c r="D518" s="6" t="str">
        <f>IFERROR(__xludf.DUMMYFUNCTION("Split(B518,""/"")"),"February")</f>
        <v>February</v>
      </c>
      <c r="E518" s="6" t="str">
        <f>IFERROR(__xludf.DUMMYFUNCTION("""COMPUTED_VALUE"""),"Gurgaon")</f>
        <v>Gurgaon</v>
      </c>
      <c r="F518" s="6" t="str">
        <f>IFERROR(__xludf.DUMMYFUNCTION("""COMPUTED_VALUE"""),"South")</f>
        <v>South</v>
      </c>
      <c r="G518" s="6" t="str">
        <f>IFERROR(__xludf.DUMMYFUNCTION("""COMPUTED_VALUE"""),"Materials")</f>
        <v>Materials</v>
      </c>
      <c r="H518" s="6" t="str">
        <f>IFERROR(__xludf.DUMMYFUNCTION("""COMPUTED_VALUE"""),"Insurance")</f>
        <v>Insurance</v>
      </c>
      <c r="I518" s="6" t="str">
        <f t="shared" si="2"/>
        <v>February</v>
      </c>
      <c r="J518" s="6" t="str">
        <f t="shared" si="3"/>
        <v>Gurgaon</v>
      </c>
      <c r="K518" s="6" t="str">
        <f t="shared" si="4"/>
        <v>Gurgaon</v>
      </c>
      <c r="L518" s="6" t="str">
        <f t="shared" si="5"/>
        <v>Gurgaon</v>
      </c>
      <c r="M518" s="6" t="str">
        <f t="shared" si="6"/>
        <v>Gurgaon</v>
      </c>
      <c r="N518" s="6" t="str">
        <f t="shared" si="7"/>
        <v>South</v>
      </c>
      <c r="O518" s="6" t="str">
        <f t="shared" si="8"/>
        <v>South</v>
      </c>
      <c r="P518" s="6" t="str">
        <f t="shared" si="9"/>
        <v>South</v>
      </c>
      <c r="Q518" s="6" t="str">
        <f t="shared" si="10"/>
        <v>South</v>
      </c>
      <c r="R518" s="6" t="str">
        <f>vlookup(M518,'City Head_Details'!$A$2:$B$5,2,0)</f>
        <v>Tarun</v>
      </c>
      <c r="S518" s="6" t="str">
        <f t="shared" ref="S518:T518" si="526">Proper(trim(G518))</f>
        <v>Materials</v>
      </c>
      <c r="T518" s="6" t="str">
        <f t="shared" si="526"/>
        <v>Insurance</v>
      </c>
    </row>
    <row r="519">
      <c r="A519" s="23" t="s">
        <v>1053</v>
      </c>
      <c r="B519" s="32" t="s">
        <v>1054</v>
      </c>
      <c r="C519" s="6">
        <v>185800.0</v>
      </c>
      <c r="D519" s="6" t="str">
        <f>IFERROR(__xludf.DUMMYFUNCTION("Split(B519,""/"")"),"March")</f>
        <v>March</v>
      </c>
      <c r="E519" s="6" t="str">
        <f>IFERROR(__xludf.DUMMYFUNCTION("""COMPUTED_VALUE"""),"Gurgaon")</f>
        <v>Gurgaon</v>
      </c>
      <c r="F519" s="6" t="str">
        <f>IFERROR(__xludf.DUMMYFUNCTION("""COMPUTED_VALUE"""),"North")</f>
        <v>North</v>
      </c>
      <c r="G519" s="6" t="str">
        <f>IFERROR(__xludf.DUMMYFUNCTION("""COMPUTED_VALUE"""),"Maitenance")</f>
        <v>Maitenance</v>
      </c>
      <c r="H519" s="6" t="str">
        <f>IFERROR(__xludf.DUMMYFUNCTION("""COMPUTED_VALUE"""),"Labour Cost")</f>
        <v>Labour Cost</v>
      </c>
      <c r="I519" s="6" t="str">
        <f t="shared" si="2"/>
        <v>March</v>
      </c>
      <c r="J519" s="6" t="str">
        <f t="shared" si="3"/>
        <v>Gurgaon</v>
      </c>
      <c r="K519" s="6" t="str">
        <f t="shared" si="4"/>
        <v>Gurgaon</v>
      </c>
      <c r="L519" s="6" t="str">
        <f t="shared" si="5"/>
        <v>Gurgaon</v>
      </c>
      <c r="M519" s="6" t="str">
        <f t="shared" si="6"/>
        <v>Gurgaon</v>
      </c>
      <c r="N519" s="6" t="str">
        <f t="shared" si="7"/>
        <v>North</v>
      </c>
      <c r="O519" s="6" t="str">
        <f t="shared" si="8"/>
        <v>North</v>
      </c>
      <c r="P519" s="6" t="str">
        <f t="shared" si="9"/>
        <v>North</v>
      </c>
      <c r="Q519" s="6" t="str">
        <f t="shared" si="10"/>
        <v>North</v>
      </c>
      <c r="R519" s="6" t="str">
        <f>vlookup(M519,'City Head_Details'!$A$2:$B$5,2,0)</f>
        <v>Tarun</v>
      </c>
      <c r="S519" s="6" t="str">
        <f t="shared" ref="S519:T519" si="527">Proper(trim(G519))</f>
        <v>Maitenance</v>
      </c>
      <c r="T519" s="6" t="str">
        <f t="shared" si="527"/>
        <v>Labour Cost</v>
      </c>
    </row>
    <row r="520">
      <c r="A520" s="23" t="s">
        <v>1055</v>
      </c>
      <c r="B520" s="32" t="s">
        <v>1056</v>
      </c>
      <c r="C520" s="6">
        <v>133700.0</v>
      </c>
      <c r="D520" s="6" t="str">
        <f>IFERROR(__xludf.DUMMYFUNCTION("Split(B520,""/"")"),"February")</f>
        <v>February</v>
      </c>
      <c r="E520" s="6" t="str">
        <f>IFERROR(__xludf.DUMMYFUNCTION("""COMPUTED_VALUE"""),"Bhubaneswar")</f>
        <v>Bhubaneswar</v>
      </c>
      <c r="F520" s="6" t="str">
        <f>IFERROR(__xludf.DUMMYFUNCTION("""COMPUTED_VALUE"""),"East")</f>
        <v>East</v>
      </c>
      <c r="G520" s="6" t="str">
        <f>IFERROR(__xludf.DUMMYFUNCTION("""COMPUTED_VALUE"""),"Materials")</f>
        <v>Materials</v>
      </c>
      <c r="H520" s="6" t="str">
        <f>IFERROR(__xludf.DUMMYFUNCTION("""COMPUTED_VALUE"""),"Overhead costs")</f>
        <v>Overhead costs</v>
      </c>
      <c r="I520" s="6" t="str">
        <f t="shared" si="2"/>
        <v>February</v>
      </c>
      <c r="J520" s="6" t="str">
        <f t="shared" si="3"/>
        <v>Bhubaneswar</v>
      </c>
      <c r="K520" s="6" t="str">
        <f t="shared" si="4"/>
        <v>Bhubaneswar</v>
      </c>
      <c r="L520" s="6" t="str">
        <f t="shared" si="5"/>
        <v>Bhubaneswar</v>
      </c>
      <c r="M520" s="6" t="str">
        <f t="shared" si="6"/>
        <v>Bhubaneswar</v>
      </c>
      <c r="N520" s="6" t="str">
        <f t="shared" si="7"/>
        <v>East</v>
      </c>
      <c r="O520" s="6" t="str">
        <f t="shared" si="8"/>
        <v>East</v>
      </c>
      <c r="P520" s="6" t="str">
        <f t="shared" si="9"/>
        <v>East</v>
      </c>
      <c r="Q520" s="6" t="str">
        <f t="shared" si="10"/>
        <v>East</v>
      </c>
      <c r="R520" s="6" t="str">
        <f>vlookup(M520,'City Head_Details'!$A$2:$B$5,2,0)</f>
        <v>Karuna</v>
      </c>
      <c r="S520" s="6" t="str">
        <f t="shared" ref="S520:T520" si="528">Proper(trim(G520))</f>
        <v>Materials</v>
      </c>
      <c r="T520" s="6" t="str">
        <f t="shared" si="528"/>
        <v>Overhead Costs</v>
      </c>
    </row>
    <row r="521">
      <c r="A521" s="23" t="s">
        <v>1057</v>
      </c>
      <c r="B521" s="32" t="s">
        <v>1058</v>
      </c>
      <c r="C521" s="6">
        <v>152200.0</v>
      </c>
      <c r="D521" s="6" t="str">
        <f>IFERROR(__xludf.DUMMYFUNCTION("Split(B521,""/"")"),"February")</f>
        <v>February</v>
      </c>
      <c r="E521" s="6" t="str">
        <f>IFERROR(__xludf.DUMMYFUNCTION("""COMPUTED_VALUE"""),"Gurgaon")</f>
        <v>Gurgaon</v>
      </c>
      <c r="F521" s="6" t="str">
        <f>IFERROR(__xludf.DUMMYFUNCTION("""COMPUTED_VALUE"""),"East")</f>
        <v>East</v>
      </c>
      <c r="G521" s="6" t="str">
        <f>IFERROR(__xludf.DUMMYFUNCTION("""COMPUTED_VALUE"""),"Maitenance")</f>
        <v>Maitenance</v>
      </c>
      <c r="H521" s="6" t="str">
        <f>IFERROR(__xludf.DUMMYFUNCTION("""COMPUTED_VALUE"""),"Insurance")</f>
        <v>Insurance</v>
      </c>
      <c r="I521" s="6" t="str">
        <f t="shared" si="2"/>
        <v>February</v>
      </c>
      <c r="J521" s="6" t="str">
        <f t="shared" si="3"/>
        <v>Gurgaon</v>
      </c>
      <c r="K521" s="6" t="str">
        <f t="shared" si="4"/>
        <v>Gurgaon</v>
      </c>
      <c r="L521" s="6" t="str">
        <f t="shared" si="5"/>
        <v>Gurgaon</v>
      </c>
      <c r="M521" s="6" t="str">
        <f t="shared" si="6"/>
        <v>Gurgaon</v>
      </c>
      <c r="N521" s="6" t="str">
        <f t="shared" si="7"/>
        <v>East</v>
      </c>
      <c r="O521" s="6" t="str">
        <f t="shared" si="8"/>
        <v>East</v>
      </c>
      <c r="P521" s="6" t="str">
        <f t="shared" si="9"/>
        <v>East</v>
      </c>
      <c r="Q521" s="6" t="str">
        <f t="shared" si="10"/>
        <v>East</v>
      </c>
      <c r="R521" s="6" t="str">
        <f>vlookup(M521,'City Head_Details'!$A$2:$B$5,2,0)</f>
        <v>Tarun</v>
      </c>
      <c r="S521" s="6" t="str">
        <f t="shared" ref="S521:T521" si="529">Proper(trim(G521))</f>
        <v>Maitenance</v>
      </c>
      <c r="T521" s="6" t="str">
        <f t="shared" si="529"/>
        <v>Insurance</v>
      </c>
    </row>
    <row r="522">
      <c r="A522" s="23" t="s">
        <v>1059</v>
      </c>
      <c r="B522" s="32" t="s">
        <v>1060</v>
      </c>
      <c r="C522" s="6">
        <v>143300.0</v>
      </c>
      <c r="D522" s="6" t="str">
        <f>IFERROR(__xludf.DUMMYFUNCTION("Split(B522,""/"")"),"March")</f>
        <v>March</v>
      </c>
      <c r="E522" s="6" t="str">
        <f>IFERROR(__xludf.DUMMYFUNCTION("""COMPUTED_VALUE"""),"Bhubaneswar")</f>
        <v>Bhubaneswar</v>
      </c>
      <c r="F522" s="6" t="str">
        <f>IFERROR(__xludf.DUMMYFUNCTION("""COMPUTED_VALUE"""),"South")</f>
        <v>South</v>
      </c>
      <c r="G522" s="6" t="str">
        <f>IFERROR(__xludf.DUMMYFUNCTION("""COMPUTED_VALUE"""),"Maitenance")</f>
        <v>Maitenance</v>
      </c>
      <c r="H522" s="6" t="str">
        <f>IFERROR(__xludf.DUMMYFUNCTION("""COMPUTED_VALUE"""),"Rent")</f>
        <v>Rent</v>
      </c>
      <c r="I522" s="6" t="str">
        <f t="shared" si="2"/>
        <v>March</v>
      </c>
      <c r="J522" s="6" t="str">
        <f t="shared" si="3"/>
        <v>Bhubaneswar</v>
      </c>
      <c r="K522" s="6" t="str">
        <f t="shared" si="4"/>
        <v>Bhubaneswar</v>
      </c>
      <c r="L522" s="6" t="str">
        <f t="shared" si="5"/>
        <v>Bhubaneswar</v>
      </c>
      <c r="M522" s="6" t="str">
        <f t="shared" si="6"/>
        <v>Bhubaneswar</v>
      </c>
      <c r="N522" s="6" t="str">
        <f t="shared" si="7"/>
        <v>South</v>
      </c>
      <c r="O522" s="6" t="str">
        <f t="shared" si="8"/>
        <v>South</v>
      </c>
      <c r="P522" s="6" t="str">
        <f t="shared" si="9"/>
        <v>South</v>
      </c>
      <c r="Q522" s="6" t="str">
        <f t="shared" si="10"/>
        <v>South</v>
      </c>
      <c r="R522" s="6" t="str">
        <f>vlookup(M522,'City Head_Details'!$A$2:$B$5,2,0)</f>
        <v>Karuna</v>
      </c>
      <c r="S522" s="6" t="str">
        <f t="shared" ref="S522:T522" si="530">Proper(trim(G522))</f>
        <v>Maitenance</v>
      </c>
      <c r="T522" s="6" t="str">
        <f t="shared" si="530"/>
        <v>Rent</v>
      </c>
    </row>
    <row r="523">
      <c r="A523" s="23" t="s">
        <v>1061</v>
      </c>
      <c r="B523" s="32" t="s">
        <v>1062</v>
      </c>
      <c r="C523" s="6">
        <v>115300.0</v>
      </c>
      <c r="D523" s="6" t="str">
        <f>IFERROR(__xludf.DUMMYFUNCTION("Split(B523,""/"")"),"February")</f>
        <v>February</v>
      </c>
      <c r="E523" s="6" t="str">
        <f>IFERROR(__xludf.DUMMYFUNCTION("""COMPUTED_VALUE"""),"Bangalore")</f>
        <v>Bangalore</v>
      </c>
      <c r="F523" s="6" t="str">
        <f>IFERROR(__xludf.DUMMYFUNCTION("""COMPUTED_VALUE"""),"West")</f>
        <v>West</v>
      </c>
      <c r="G523" s="6" t="str">
        <f>IFERROR(__xludf.DUMMYFUNCTION("""COMPUTED_VALUE"""),"Production")</f>
        <v>Production</v>
      </c>
      <c r="H523" s="6" t="str">
        <f>IFERROR(__xludf.DUMMYFUNCTION("""COMPUTED_VALUE"""),"Rent")</f>
        <v>Rent</v>
      </c>
      <c r="I523" s="6" t="str">
        <f t="shared" si="2"/>
        <v>February</v>
      </c>
      <c r="J523" s="6" t="str">
        <f t="shared" si="3"/>
        <v>Bangalore</v>
      </c>
      <c r="K523" s="6" t="str">
        <f t="shared" si="4"/>
        <v>Bangalore</v>
      </c>
      <c r="L523" s="6" t="str">
        <f t="shared" si="5"/>
        <v>Bangalore</v>
      </c>
      <c r="M523" s="6" t="str">
        <f t="shared" si="6"/>
        <v>Bangalore</v>
      </c>
      <c r="N523" s="6" t="str">
        <f t="shared" si="7"/>
        <v>West</v>
      </c>
      <c r="O523" s="6" t="str">
        <f t="shared" si="8"/>
        <v>West</v>
      </c>
      <c r="P523" s="6" t="str">
        <f t="shared" si="9"/>
        <v>West</v>
      </c>
      <c r="Q523" s="6" t="str">
        <f t="shared" si="10"/>
        <v>West</v>
      </c>
      <c r="R523" s="6" t="str">
        <f>vlookup(M523,'City Head_Details'!$A$2:$B$5,2,0)</f>
        <v>Arun</v>
      </c>
      <c r="S523" s="6" t="str">
        <f t="shared" ref="S523:T523" si="531">Proper(trim(G523))</f>
        <v>Production</v>
      </c>
      <c r="T523" s="6" t="str">
        <f t="shared" si="531"/>
        <v>Rent</v>
      </c>
    </row>
    <row r="524">
      <c r="A524" s="23" t="s">
        <v>1063</v>
      </c>
      <c r="B524" s="32" t="s">
        <v>159</v>
      </c>
      <c r="C524" s="6">
        <v>138200.0</v>
      </c>
      <c r="D524" s="6" t="str">
        <f>IFERROR(__xludf.DUMMYFUNCTION("Split(B524,""/"")"),"January")</f>
        <v>January</v>
      </c>
      <c r="E524" s="6" t="str">
        <f>IFERROR(__xludf.DUMMYFUNCTION("""COMPUTED_VALUE"""),"Gurgaon")</f>
        <v>Gurgaon</v>
      </c>
      <c r="F524" s="6" t="str">
        <f>IFERROR(__xludf.DUMMYFUNCTION("""COMPUTED_VALUE"""),"East")</f>
        <v>East</v>
      </c>
      <c r="G524" s="6" t="str">
        <f>IFERROR(__xludf.DUMMYFUNCTION("""COMPUTED_VALUE"""),"Maitenance")</f>
        <v>Maitenance</v>
      </c>
      <c r="H524" s="6" t="str">
        <f>IFERROR(__xludf.DUMMYFUNCTION("""COMPUTED_VALUE"""),"Material Cost")</f>
        <v>Material Cost</v>
      </c>
      <c r="I524" s="6" t="str">
        <f t="shared" si="2"/>
        <v>January</v>
      </c>
      <c r="J524" s="6" t="str">
        <f t="shared" si="3"/>
        <v>Gurgaon</v>
      </c>
      <c r="K524" s="6" t="str">
        <f t="shared" si="4"/>
        <v>Gurgaon</v>
      </c>
      <c r="L524" s="6" t="str">
        <f t="shared" si="5"/>
        <v>Gurgaon</v>
      </c>
      <c r="M524" s="6" t="str">
        <f t="shared" si="6"/>
        <v>Gurgaon</v>
      </c>
      <c r="N524" s="6" t="str">
        <f t="shared" si="7"/>
        <v>East</v>
      </c>
      <c r="O524" s="6" t="str">
        <f t="shared" si="8"/>
        <v>East</v>
      </c>
      <c r="P524" s="6" t="str">
        <f t="shared" si="9"/>
        <v>East</v>
      </c>
      <c r="Q524" s="6" t="str">
        <f t="shared" si="10"/>
        <v>East</v>
      </c>
      <c r="R524" s="6" t="str">
        <f>vlookup(M524,'City Head_Details'!$A$2:$B$5,2,0)</f>
        <v>Tarun</v>
      </c>
      <c r="S524" s="6" t="str">
        <f t="shared" ref="S524:T524" si="532">Proper(trim(G524))</f>
        <v>Maitenance</v>
      </c>
      <c r="T524" s="6" t="str">
        <f t="shared" si="532"/>
        <v>Material Cost</v>
      </c>
    </row>
    <row r="525">
      <c r="A525" s="23" t="s">
        <v>1064</v>
      </c>
      <c r="B525" s="32" t="s">
        <v>1065</v>
      </c>
      <c r="C525" s="6">
        <v>199000.0</v>
      </c>
      <c r="D525" s="6" t="str">
        <f>IFERROR(__xludf.DUMMYFUNCTION("Split(B525,""/"")"),"March")</f>
        <v>March</v>
      </c>
      <c r="E525" s="6" t="str">
        <f>IFERROR(__xludf.DUMMYFUNCTION("""COMPUTED_VALUE"""),"Bhubaneswar")</f>
        <v>Bhubaneswar</v>
      </c>
      <c r="F525" s="6" t="str">
        <f>IFERROR(__xludf.DUMMYFUNCTION("""COMPUTED_VALUE"""),"North")</f>
        <v>North</v>
      </c>
      <c r="G525" s="6" t="str">
        <f>IFERROR(__xludf.DUMMYFUNCTION("""COMPUTED_VALUE"""),"Production")</f>
        <v>Production</v>
      </c>
      <c r="H525" s="6" t="str">
        <f>IFERROR(__xludf.DUMMYFUNCTION("""COMPUTED_VALUE"""),"Overhead costs")</f>
        <v>Overhead costs</v>
      </c>
      <c r="I525" s="6" t="str">
        <f t="shared" si="2"/>
        <v>March</v>
      </c>
      <c r="J525" s="6" t="str">
        <f t="shared" si="3"/>
        <v>Bhubaneswar</v>
      </c>
      <c r="K525" s="6" t="str">
        <f t="shared" si="4"/>
        <v>Bhubaneswar</v>
      </c>
      <c r="L525" s="6" t="str">
        <f t="shared" si="5"/>
        <v>Bhubaneswar</v>
      </c>
      <c r="M525" s="6" t="str">
        <f t="shared" si="6"/>
        <v>Bhubaneswar</v>
      </c>
      <c r="N525" s="6" t="str">
        <f t="shared" si="7"/>
        <v>North</v>
      </c>
      <c r="O525" s="6" t="str">
        <f t="shared" si="8"/>
        <v>North</v>
      </c>
      <c r="P525" s="6" t="str">
        <f t="shared" si="9"/>
        <v>North</v>
      </c>
      <c r="Q525" s="6" t="str">
        <f t="shared" si="10"/>
        <v>North</v>
      </c>
      <c r="R525" s="6" t="str">
        <f>vlookup(M525,'City Head_Details'!$A$2:$B$5,2,0)</f>
        <v>Karuna</v>
      </c>
      <c r="S525" s="6" t="str">
        <f t="shared" ref="S525:T525" si="533">Proper(trim(G525))</f>
        <v>Production</v>
      </c>
      <c r="T525" s="6" t="str">
        <f t="shared" si="533"/>
        <v>Overhead Costs</v>
      </c>
    </row>
    <row r="526">
      <c r="A526" s="23" t="s">
        <v>1066</v>
      </c>
      <c r="B526" s="32" t="s">
        <v>1067</v>
      </c>
      <c r="C526" s="6">
        <v>113200.0</v>
      </c>
      <c r="D526" s="6" t="str">
        <f>IFERROR(__xludf.DUMMYFUNCTION("Split(B526,""/"")"),"January")</f>
        <v>January</v>
      </c>
      <c r="E526" s="6" t="str">
        <f>IFERROR(__xludf.DUMMYFUNCTION("""COMPUTED_VALUE"""),"Bangalore")</f>
        <v>Bangalore</v>
      </c>
      <c r="F526" s="6" t="str">
        <f>IFERROR(__xludf.DUMMYFUNCTION("""COMPUTED_VALUE"""),"South")</f>
        <v>South</v>
      </c>
      <c r="G526" s="6" t="str">
        <f>IFERROR(__xludf.DUMMYFUNCTION("""COMPUTED_VALUE"""),"Maitenance")</f>
        <v>Maitenance</v>
      </c>
      <c r="H526" s="6" t="str">
        <f>IFERROR(__xludf.DUMMYFUNCTION("""COMPUTED_VALUE"""),"Overhead costs")</f>
        <v>Overhead costs</v>
      </c>
      <c r="I526" s="6" t="str">
        <f t="shared" si="2"/>
        <v>January</v>
      </c>
      <c r="J526" s="6" t="str">
        <f t="shared" si="3"/>
        <v>Bangalore</v>
      </c>
      <c r="K526" s="6" t="str">
        <f t="shared" si="4"/>
        <v>Bangalore</v>
      </c>
      <c r="L526" s="6" t="str">
        <f t="shared" si="5"/>
        <v>Bangalore</v>
      </c>
      <c r="M526" s="6" t="str">
        <f t="shared" si="6"/>
        <v>Bangalore</v>
      </c>
      <c r="N526" s="6" t="str">
        <f t="shared" si="7"/>
        <v>South</v>
      </c>
      <c r="O526" s="6" t="str">
        <f t="shared" si="8"/>
        <v>South</v>
      </c>
      <c r="P526" s="6" t="str">
        <f t="shared" si="9"/>
        <v>South</v>
      </c>
      <c r="Q526" s="6" t="str">
        <f t="shared" si="10"/>
        <v>South</v>
      </c>
      <c r="R526" s="6" t="str">
        <f>vlookup(M526,'City Head_Details'!$A$2:$B$5,2,0)</f>
        <v>Arun</v>
      </c>
      <c r="S526" s="6" t="str">
        <f t="shared" ref="S526:T526" si="534">Proper(trim(G526))</f>
        <v>Maitenance</v>
      </c>
      <c r="T526" s="6" t="str">
        <f t="shared" si="534"/>
        <v>Overhead Costs</v>
      </c>
    </row>
    <row r="527">
      <c r="A527" s="23" t="s">
        <v>1068</v>
      </c>
      <c r="B527" s="32" t="s">
        <v>742</v>
      </c>
      <c r="C527" s="6">
        <v>103100.0</v>
      </c>
      <c r="D527" s="6" t="str">
        <f>IFERROR(__xludf.DUMMYFUNCTION("Split(B527,""/"")"),"February")</f>
        <v>February</v>
      </c>
      <c r="E527" s="6" t="str">
        <f>IFERROR(__xludf.DUMMYFUNCTION("""COMPUTED_VALUE"""),"Bhubaneswar")</f>
        <v>Bhubaneswar</v>
      </c>
      <c r="F527" s="6" t="str">
        <f>IFERROR(__xludf.DUMMYFUNCTION("""COMPUTED_VALUE"""),"North")</f>
        <v>North</v>
      </c>
      <c r="G527" s="6" t="str">
        <f>IFERROR(__xludf.DUMMYFUNCTION("""COMPUTED_VALUE"""),"Assembly")</f>
        <v>Assembly</v>
      </c>
      <c r="H527" s="6" t="str">
        <f>IFERROR(__xludf.DUMMYFUNCTION("""COMPUTED_VALUE"""),"Insurance")</f>
        <v>Insurance</v>
      </c>
      <c r="I527" s="6" t="str">
        <f t="shared" si="2"/>
        <v>February</v>
      </c>
      <c r="J527" s="6" t="str">
        <f t="shared" si="3"/>
        <v>Bhubaneswar</v>
      </c>
      <c r="K527" s="6" t="str">
        <f t="shared" si="4"/>
        <v>Bhubaneswar</v>
      </c>
      <c r="L527" s="6" t="str">
        <f t="shared" si="5"/>
        <v>Bhubaneswar</v>
      </c>
      <c r="M527" s="6" t="str">
        <f t="shared" si="6"/>
        <v>Bhubaneswar</v>
      </c>
      <c r="N527" s="6" t="str">
        <f t="shared" si="7"/>
        <v>North</v>
      </c>
      <c r="O527" s="6" t="str">
        <f t="shared" si="8"/>
        <v>North</v>
      </c>
      <c r="P527" s="6" t="str">
        <f t="shared" si="9"/>
        <v>North</v>
      </c>
      <c r="Q527" s="6" t="str">
        <f t="shared" si="10"/>
        <v>North</v>
      </c>
      <c r="R527" s="6" t="str">
        <f>vlookup(M527,'City Head_Details'!$A$2:$B$5,2,0)</f>
        <v>Karuna</v>
      </c>
      <c r="S527" s="6" t="str">
        <f t="shared" ref="S527:T527" si="535">Proper(trim(G527))</f>
        <v>Assembly</v>
      </c>
      <c r="T527" s="6" t="str">
        <f t="shared" si="535"/>
        <v>Insurance</v>
      </c>
    </row>
    <row r="528">
      <c r="A528" s="23" t="s">
        <v>1069</v>
      </c>
      <c r="B528" s="32" t="s">
        <v>932</v>
      </c>
      <c r="C528" s="6">
        <v>141100.0</v>
      </c>
      <c r="D528" s="6" t="str">
        <f>IFERROR(__xludf.DUMMYFUNCTION("Split(B528,""/"")"),"February")</f>
        <v>February</v>
      </c>
      <c r="E528" s="6" t="str">
        <f>IFERROR(__xludf.DUMMYFUNCTION("""COMPUTED_VALUE"""),"Ahmedabad")</f>
        <v>Ahmedabad</v>
      </c>
      <c r="F528" s="6" t="str">
        <f>IFERROR(__xludf.DUMMYFUNCTION("""COMPUTED_VALUE"""),"North")</f>
        <v>North</v>
      </c>
      <c r="G528" s="6" t="str">
        <f>IFERROR(__xludf.DUMMYFUNCTION("""COMPUTED_VALUE"""),"Production")</f>
        <v>Production</v>
      </c>
      <c r="H528" s="6" t="str">
        <f>IFERROR(__xludf.DUMMYFUNCTION("""COMPUTED_VALUE"""),"Material Cost")</f>
        <v>Material Cost</v>
      </c>
      <c r="I528" s="6" t="str">
        <f t="shared" si="2"/>
        <v>February</v>
      </c>
      <c r="J528" s="6" t="str">
        <f t="shared" si="3"/>
        <v>Ahmedabad</v>
      </c>
      <c r="K528" s="6" t="str">
        <f t="shared" si="4"/>
        <v>Ahmedabad</v>
      </c>
      <c r="L528" s="6" t="str">
        <f t="shared" si="5"/>
        <v>Ahmedabad</v>
      </c>
      <c r="M528" s="6" t="str">
        <f t="shared" si="6"/>
        <v>Ahmedabad</v>
      </c>
      <c r="N528" s="6" t="str">
        <f t="shared" si="7"/>
        <v>North</v>
      </c>
      <c r="O528" s="6" t="str">
        <f t="shared" si="8"/>
        <v>North</v>
      </c>
      <c r="P528" s="6" t="str">
        <f t="shared" si="9"/>
        <v>North</v>
      </c>
      <c r="Q528" s="6" t="str">
        <f t="shared" si="10"/>
        <v>North</v>
      </c>
      <c r="R528" s="6" t="str">
        <f>vlookup(M528,'City Head_Details'!$A$2:$B$5,2,0)</f>
        <v>Varun</v>
      </c>
      <c r="S528" s="6" t="str">
        <f t="shared" ref="S528:T528" si="536">Proper(trim(G528))</f>
        <v>Production</v>
      </c>
      <c r="T528" s="6" t="str">
        <f t="shared" si="536"/>
        <v>Material Cost</v>
      </c>
    </row>
    <row r="529">
      <c r="A529" s="23" t="s">
        <v>1070</v>
      </c>
      <c r="B529" s="32" t="s">
        <v>219</v>
      </c>
      <c r="C529" s="6">
        <v>197800.0</v>
      </c>
      <c r="D529" s="6" t="str">
        <f>IFERROR(__xludf.DUMMYFUNCTION("Split(B529,""/"")"),"January")</f>
        <v>January</v>
      </c>
      <c r="E529" s="6" t="str">
        <f>IFERROR(__xludf.DUMMYFUNCTION("""COMPUTED_VALUE"""),"Ahmedabad")</f>
        <v>Ahmedabad</v>
      </c>
      <c r="F529" s="6" t="str">
        <f>IFERROR(__xludf.DUMMYFUNCTION("""COMPUTED_VALUE"""),"North")</f>
        <v>North</v>
      </c>
      <c r="G529" s="6" t="str">
        <f>IFERROR(__xludf.DUMMYFUNCTION("""COMPUTED_VALUE"""),"Production")</f>
        <v>Production</v>
      </c>
      <c r="H529" s="6" t="str">
        <f>IFERROR(__xludf.DUMMYFUNCTION("""COMPUTED_VALUE"""),"Labour Cost")</f>
        <v>Labour Cost</v>
      </c>
      <c r="I529" s="6" t="str">
        <f t="shared" si="2"/>
        <v>January</v>
      </c>
      <c r="J529" s="6" t="str">
        <f t="shared" si="3"/>
        <v>Ahmedabad</v>
      </c>
      <c r="K529" s="6" t="str">
        <f t="shared" si="4"/>
        <v>Ahmedabad</v>
      </c>
      <c r="L529" s="6" t="str">
        <f t="shared" si="5"/>
        <v>Ahmedabad</v>
      </c>
      <c r="M529" s="6" t="str">
        <f t="shared" si="6"/>
        <v>Ahmedabad</v>
      </c>
      <c r="N529" s="6" t="str">
        <f t="shared" si="7"/>
        <v>North</v>
      </c>
      <c r="O529" s="6" t="str">
        <f t="shared" si="8"/>
        <v>North</v>
      </c>
      <c r="P529" s="6" t="str">
        <f t="shared" si="9"/>
        <v>North</v>
      </c>
      <c r="Q529" s="6" t="str">
        <f t="shared" si="10"/>
        <v>North</v>
      </c>
      <c r="R529" s="6" t="str">
        <f>vlookup(M529,'City Head_Details'!$A$2:$B$5,2,0)</f>
        <v>Varun</v>
      </c>
      <c r="S529" s="6" t="str">
        <f t="shared" ref="S529:T529" si="537">Proper(trim(G529))</f>
        <v>Production</v>
      </c>
      <c r="T529" s="6" t="str">
        <f t="shared" si="537"/>
        <v>Labour Cost</v>
      </c>
    </row>
    <row r="530">
      <c r="A530" s="23" t="s">
        <v>1071</v>
      </c>
      <c r="B530" s="32" t="s">
        <v>1072</v>
      </c>
      <c r="C530" s="6">
        <v>183000.0</v>
      </c>
      <c r="D530" s="6" t="str">
        <f>IFERROR(__xludf.DUMMYFUNCTION("Split(B530,""/"")"),"January")</f>
        <v>January</v>
      </c>
      <c r="E530" s="6" t="str">
        <f>IFERROR(__xludf.DUMMYFUNCTION("""COMPUTED_VALUE"""),"Ahmedabad")</f>
        <v>Ahmedabad</v>
      </c>
      <c r="F530" s="6" t="str">
        <f>IFERROR(__xludf.DUMMYFUNCTION("""COMPUTED_VALUE"""),"North")</f>
        <v>North</v>
      </c>
      <c r="G530" s="6" t="str">
        <f>IFERROR(__xludf.DUMMYFUNCTION("""COMPUTED_VALUE"""),"Materials")</f>
        <v>Materials</v>
      </c>
      <c r="H530" s="6" t="str">
        <f>IFERROR(__xludf.DUMMYFUNCTION("""COMPUTED_VALUE"""),"Labour Cost")</f>
        <v>Labour Cost</v>
      </c>
      <c r="I530" s="6" t="str">
        <f t="shared" si="2"/>
        <v>January</v>
      </c>
      <c r="J530" s="6" t="str">
        <f t="shared" si="3"/>
        <v>Ahmedabad</v>
      </c>
      <c r="K530" s="6" t="str">
        <f t="shared" si="4"/>
        <v>Ahmedabad</v>
      </c>
      <c r="L530" s="6" t="str">
        <f t="shared" si="5"/>
        <v>Ahmedabad</v>
      </c>
      <c r="M530" s="6" t="str">
        <f t="shared" si="6"/>
        <v>Ahmedabad</v>
      </c>
      <c r="N530" s="6" t="str">
        <f t="shared" si="7"/>
        <v>North</v>
      </c>
      <c r="O530" s="6" t="str">
        <f t="shared" si="8"/>
        <v>North</v>
      </c>
      <c r="P530" s="6" t="str">
        <f t="shared" si="9"/>
        <v>North</v>
      </c>
      <c r="Q530" s="6" t="str">
        <f t="shared" si="10"/>
        <v>North</v>
      </c>
      <c r="R530" s="6" t="str">
        <f>vlookup(M530,'City Head_Details'!$A$2:$B$5,2,0)</f>
        <v>Varun</v>
      </c>
      <c r="S530" s="6" t="str">
        <f t="shared" ref="S530:T530" si="538">Proper(trim(G530))</f>
        <v>Materials</v>
      </c>
      <c r="T530" s="6" t="str">
        <f t="shared" si="538"/>
        <v>Labour Cost</v>
      </c>
    </row>
    <row r="531">
      <c r="A531" s="23" t="s">
        <v>1073</v>
      </c>
      <c r="B531" s="32" t="s">
        <v>1074</v>
      </c>
      <c r="C531" s="6">
        <v>175000.0</v>
      </c>
      <c r="D531" s="6" t="str">
        <f>IFERROR(__xludf.DUMMYFUNCTION("Split(B531,""/"")"),"March")</f>
        <v>March</v>
      </c>
      <c r="E531" s="6" t="str">
        <f>IFERROR(__xludf.DUMMYFUNCTION("""COMPUTED_VALUE"""),"Bhubaneswar")</f>
        <v>Bhubaneswar</v>
      </c>
      <c r="F531" s="6" t="str">
        <f>IFERROR(__xludf.DUMMYFUNCTION("""COMPUTED_VALUE"""),"North")</f>
        <v>North</v>
      </c>
      <c r="G531" s="6" t="str">
        <f>IFERROR(__xludf.DUMMYFUNCTION("""COMPUTED_VALUE"""),"Assembly")</f>
        <v>Assembly</v>
      </c>
      <c r="H531" s="6" t="str">
        <f>IFERROR(__xludf.DUMMYFUNCTION("""COMPUTED_VALUE"""),"Labour Cost")</f>
        <v>Labour Cost</v>
      </c>
      <c r="I531" s="6" t="str">
        <f t="shared" si="2"/>
        <v>March</v>
      </c>
      <c r="J531" s="6" t="str">
        <f t="shared" si="3"/>
        <v>Bhubaneswar</v>
      </c>
      <c r="K531" s="6" t="str">
        <f t="shared" si="4"/>
        <v>Bhubaneswar</v>
      </c>
      <c r="L531" s="6" t="str">
        <f t="shared" si="5"/>
        <v>Bhubaneswar</v>
      </c>
      <c r="M531" s="6" t="str">
        <f t="shared" si="6"/>
        <v>Bhubaneswar</v>
      </c>
      <c r="N531" s="6" t="str">
        <f t="shared" si="7"/>
        <v>North</v>
      </c>
      <c r="O531" s="6" t="str">
        <f t="shared" si="8"/>
        <v>North</v>
      </c>
      <c r="P531" s="6" t="str">
        <f t="shared" si="9"/>
        <v>North</v>
      </c>
      <c r="Q531" s="6" t="str">
        <f t="shared" si="10"/>
        <v>North</v>
      </c>
      <c r="R531" s="6" t="str">
        <f>vlookup(M531,'City Head_Details'!$A$2:$B$5,2,0)</f>
        <v>Karuna</v>
      </c>
      <c r="S531" s="6" t="str">
        <f t="shared" ref="S531:T531" si="539">Proper(trim(G531))</f>
        <v>Assembly</v>
      </c>
      <c r="T531" s="6" t="str">
        <f t="shared" si="539"/>
        <v>Labour Cost</v>
      </c>
    </row>
    <row r="532">
      <c r="A532" s="23" t="s">
        <v>1075</v>
      </c>
      <c r="B532" s="32" t="s">
        <v>1076</v>
      </c>
      <c r="C532" s="6">
        <v>111600.0</v>
      </c>
      <c r="D532" s="6" t="str">
        <f>IFERROR(__xludf.DUMMYFUNCTION("Split(B532,""/"")"),"March")</f>
        <v>March</v>
      </c>
      <c r="E532" s="6" t="str">
        <f>IFERROR(__xludf.DUMMYFUNCTION("""COMPUTED_VALUE"""),"Bhubaneswar")</f>
        <v>Bhubaneswar</v>
      </c>
      <c r="F532" s="6" t="str">
        <f>IFERROR(__xludf.DUMMYFUNCTION("""COMPUTED_VALUE"""),"West")</f>
        <v>West</v>
      </c>
      <c r="G532" s="6" t="str">
        <f>IFERROR(__xludf.DUMMYFUNCTION("""COMPUTED_VALUE"""),"Production")</f>
        <v>Production</v>
      </c>
      <c r="H532" s="6" t="str">
        <f>IFERROR(__xludf.DUMMYFUNCTION("""COMPUTED_VALUE"""),"Labour Cost")</f>
        <v>Labour Cost</v>
      </c>
      <c r="I532" s="6" t="str">
        <f t="shared" si="2"/>
        <v>March</v>
      </c>
      <c r="J532" s="6" t="str">
        <f t="shared" si="3"/>
        <v>Bhubaneswar</v>
      </c>
      <c r="K532" s="6" t="str">
        <f t="shared" si="4"/>
        <v>Bhubaneswar</v>
      </c>
      <c r="L532" s="6" t="str">
        <f t="shared" si="5"/>
        <v>Bhubaneswar</v>
      </c>
      <c r="M532" s="6" t="str">
        <f t="shared" si="6"/>
        <v>Bhubaneswar</v>
      </c>
      <c r="N532" s="6" t="str">
        <f t="shared" si="7"/>
        <v>West</v>
      </c>
      <c r="O532" s="6" t="str">
        <f t="shared" si="8"/>
        <v>West</v>
      </c>
      <c r="P532" s="6" t="str">
        <f t="shared" si="9"/>
        <v>West</v>
      </c>
      <c r="Q532" s="6" t="str">
        <f t="shared" si="10"/>
        <v>West</v>
      </c>
      <c r="R532" s="6" t="str">
        <f>vlookup(M532,'City Head_Details'!$A$2:$B$5,2,0)</f>
        <v>Karuna</v>
      </c>
      <c r="S532" s="6" t="str">
        <f t="shared" ref="S532:T532" si="540">Proper(trim(G532))</f>
        <v>Production</v>
      </c>
      <c r="T532" s="6" t="str">
        <f t="shared" si="540"/>
        <v>Labour Cost</v>
      </c>
    </row>
    <row r="533">
      <c r="A533" s="23" t="s">
        <v>1077</v>
      </c>
      <c r="B533" s="32" t="s">
        <v>1078</v>
      </c>
      <c r="C533" s="6">
        <v>193200.0</v>
      </c>
      <c r="D533" s="6" t="str">
        <f>IFERROR(__xludf.DUMMYFUNCTION("Split(B533,""/"")"),"February")</f>
        <v>February</v>
      </c>
      <c r="E533" s="6" t="str">
        <f>IFERROR(__xludf.DUMMYFUNCTION("""COMPUTED_VALUE"""),"Ahmedabad-")</f>
        <v>Ahmedabad-</v>
      </c>
      <c r="F533" s="6" t="str">
        <f>IFERROR(__xludf.DUMMYFUNCTION("""COMPUTED_VALUE"""),"South")</f>
        <v>South</v>
      </c>
      <c r="G533" s="6" t="str">
        <f>IFERROR(__xludf.DUMMYFUNCTION("""COMPUTED_VALUE"""),"Assembly")</f>
        <v>Assembly</v>
      </c>
      <c r="H533" s="6" t="str">
        <f>IFERROR(__xludf.DUMMYFUNCTION("""COMPUTED_VALUE"""),"Rent")</f>
        <v>Rent</v>
      </c>
      <c r="I533" s="6" t="str">
        <f t="shared" si="2"/>
        <v>February</v>
      </c>
      <c r="J533" s="6" t="str">
        <f t="shared" si="3"/>
        <v>Ahmedabad-</v>
      </c>
      <c r="K533" s="6" t="str">
        <f t="shared" si="4"/>
        <v>Ahmedabad-</v>
      </c>
      <c r="L533" s="6" t="str">
        <f t="shared" si="5"/>
        <v>Ahmedabad</v>
      </c>
      <c r="M533" s="6" t="str">
        <f t="shared" si="6"/>
        <v>Ahmedabad</v>
      </c>
      <c r="N533" s="6" t="str">
        <f t="shared" si="7"/>
        <v>South</v>
      </c>
      <c r="O533" s="6" t="str">
        <f t="shared" si="8"/>
        <v>South</v>
      </c>
      <c r="P533" s="6" t="str">
        <f t="shared" si="9"/>
        <v>South</v>
      </c>
      <c r="Q533" s="6" t="str">
        <f t="shared" si="10"/>
        <v>South</v>
      </c>
      <c r="R533" s="6" t="str">
        <f>vlookup(M533,'City Head_Details'!$A$2:$B$5,2,0)</f>
        <v>Varun</v>
      </c>
      <c r="S533" s="6" t="str">
        <f t="shared" ref="S533:T533" si="541">Proper(trim(G533))</f>
        <v>Assembly</v>
      </c>
      <c r="T533" s="6" t="str">
        <f t="shared" si="541"/>
        <v>Rent</v>
      </c>
    </row>
    <row r="534">
      <c r="A534" s="23" t="s">
        <v>1079</v>
      </c>
      <c r="B534" s="32" t="s">
        <v>1080</v>
      </c>
      <c r="C534" s="6">
        <v>162400.0</v>
      </c>
      <c r="D534" s="6" t="str">
        <f>IFERROR(__xludf.DUMMYFUNCTION("Split(B534,""/"")"),"March")</f>
        <v>March</v>
      </c>
      <c r="E534" s="6" t="str">
        <f>IFERROR(__xludf.DUMMYFUNCTION("""COMPUTED_VALUE"""),"Bangalore-")</f>
        <v>Bangalore-</v>
      </c>
      <c r="F534" s="6" t="str">
        <f>IFERROR(__xludf.DUMMYFUNCTION("""COMPUTED_VALUE"""),"West")</f>
        <v>West</v>
      </c>
      <c r="G534" s="6" t="str">
        <f>IFERROR(__xludf.DUMMYFUNCTION("""COMPUTED_VALUE"""),"Maitenance")</f>
        <v>Maitenance</v>
      </c>
      <c r="H534" s="6" t="str">
        <f>IFERROR(__xludf.DUMMYFUNCTION("""COMPUTED_VALUE"""),"Insurance")</f>
        <v>Insurance</v>
      </c>
      <c r="I534" s="6" t="str">
        <f t="shared" si="2"/>
        <v>March</v>
      </c>
      <c r="J534" s="6" t="str">
        <f t="shared" si="3"/>
        <v>Bangalore-</v>
      </c>
      <c r="K534" s="6" t="str">
        <f t="shared" si="4"/>
        <v>Bangalore-</v>
      </c>
      <c r="L534" s="6" t="str">
        <f t="shared" si="5"/>
        <v>Bangalore</v>
      </c>
      <c r="M534" s="6" t="str">
        <f t="shared" si="6"/>
        <v>Bangalore</v>
      </c>
      <c r="N534" s="6" t="str">
        <f t="shared" si="7"/>
        <v>West</v>
      </c>
      <c r="O534" s="6" t="str">
        <f t="shared" si="8"/>
        <v>West</v>
      </c>
      <c r="P534" s="6" t="str">
        <f t="shared" si="9"/>
        <v>West</v>
      </c>
      <c r="Q534" s="6" t="str">
        <f t="shared" si="10"/>
        <v>West</v>
      </c>
      <c r="R534" s="6" t="str">
        <f>vlookup(M534,'City Head_Details'!$A$2:$B$5,2,0)</f>
        <v>Arun</v>
      </c>
      <c r="S534" s="6" t="str">
        <f t="shared" ref="S534:T534" si="542">Proper(trim(G534))</f>
        <v>Maitenance</v>
      </c>
      <c r="T534" s="6" t="str">
        <f t="shared" si="542"/>
        <v>Insurance</v>
      </c>
    </row>
    <row r="535">
      <c r="A535" s="23" t="s">
        <v>1081</v>
      </c>
      <c r="B535" s="32" t="s">
        <v>1082</v>
      </c>
      <c r="C535" s="6">
        <v>173100.0</v>
      </c>
      <c r="D535" s="6" t="str">
        <f>IFERROR(__xludf.DUMMYFUNCTION("Split(B535,""/"")"),"January")</f>
        <v>January</v>
      </c>
      <c r="E535" s="6" t="str">
        <f>IFERROR(__xludf.DUMMYFUNCTION("""COMPUTED_VALUE"""),"Ahmedabad-")</f>
        <v>Ahmedabad-</v>
      </c>
      <c r="F535" s="6" t="str">
        <f>IFERROR(__xludf.DUMMYFUNCTION("""COMPUTED_VALUE"""),"East")</f>
        <v>East</v>
      </c>
      <c r="G535" s="6" t="str">
        <f>IFERROR(__xludf.DUMMYFUNCTION("""COMPUTED_VALUE"""),"Materials")</f>
        <v>Materials</v>
      </c>
      <c r="H535" s="6" t="str">
        <f>IFERROR(__xludf.DUMMYFUNCTION("""COMPUTED_VALUE"""),"Material Cost")</f>
        <v>Material Cost</v>
      </c>
      <c r="I535" s="6" t="str">
        <f t="shared" si="2"/>
        <v>January</v>
      </c>
      <c r="J535" s="6" t="str">
        <f t="shared" si="3"/>
        <v>Ahmedabad-</v>
      </c>
      <c r="K535" s="6" t="str">
        <f t="shared" si="4"/>
        <v>Ahmedabad-</v>
      </c>
      <c r="L535" s="6" t="str">
        <f t="shared" si="5"/>
        <v>Ahmedabad</v>
      </c>
      <c r="M535" s="6" t="str">
        <f t="shared" si="6"/>
        <v>Ahmedabad</v>
      </c>
      <c r="N535" s="6" t="str">
        <f t="shared" si="7"/>
        <v>East</v>
      </c>
      <c r="O535" s="6" t="str">
        <f t="shared" si="8"/>
        <v>East</v>
      </c>
      <c r="P535" s="6" t="str">
        <f t="shared" si="9"/>
        <v>East</v>
      </c>
      <c r="Q535" s="6" t="str">
        <f t="shared" si="10"/>
        <v>East</v>
      </c>
      <c r="R535" s="6" t="str">
        <f>vlookup(M535,'City Head_Details'!$A$2:$B$5,2,0)</f>
        <v>Varun</v>
      </c>
      <c r="S535" s="6" t="str">
        <f t="shared" ref="S535:T535" si="543">Proper(trim(G535))</f>
        <v>Materials</v>
      </c>
      <c r="T535" s="6" t="str">
        <f t="shared" si="543"/>
        <v>Material Cost</v>
      </c>
    </row>
    <row r="536">
      <c r="A536" s="23" t="s">
        <v>1083</v>
      </c>
      <c r="B536" s="32" t="s">
        <v>1084</v>
      </c>
      <c r="C536" s="6">
        <v>174900.0</v>
      </c>
      <c r="D536" s="6" t="str">
        <f>IFERROR(__xludf.DUMMYFUNCTION("Split(B536,""/"")"),"February")</f>
        <v>February</v>
      </c>
      <c r="E536" s="6" t="str">
        <f>IFERROR(__xludf.DUMMYFUNCTION("""COMPUTED_VALUE"""),"Bhubaneswar-")</f>
        <v>Bhubaneswar-</v>
      </c>
      <c r="F536" s="6" t="str">
        <f>IFERROR(__xludf.DUMMYFUNCTION("""COMPUTED_VALUE"""),"West")</f>
        <v>West</v>
      </c>
      <c r="G536" s="6" t="str">
        <f>IFERROR(__xludf.DUMMYFUNCTION("""COMPUTED_VALUE"""),"Assembly")</f>
        <v>Assembly</v>
      </c>
      <c r="H536" s="6" t="str">
        <f>IFERROR(__xludf.DUMMYFUNCTION("""COMPUTED_VALUE"""),"Insurance")</f>
        <v>Insurance</v>
      </c>
      <c r="I536" s="6" t="str">
        <f t="shared" si="2"/>
        <v>February</v>
      </c>
      <c r="J536" s="6" t="str">
        <f t="shared" si="3"/>
        <v>Bhubaneswar-</v>
      </c>
      <c r="K536" s="6" t="str">
        <f t="shared" si="4"/>
        <v>Bhubaneswar-</v>
      </c>
      <c r="L536" s="6" t="str">
        <f t="shared" si="5"/>
        <v>Bhubaneswar</v>
      </c>
      <c r="M536" s="6" t="str">
        <f t="shared" si="6"/>
        <v>Bhubaneswar</v>
      </c>
      <c r="N536" s="6" t="str">
        <f t="shared" si="7"/>
        <v>West</v>
      </c>
      <c r="O536" s="6" t="str">
        <f t="shared" si="8"/>
        <v>West</v>
      </c>
      <c r="P536" s="6" t="str">
        <f t="shared" si="9"/>
        <v>West</v>
      </c>
      <c r="Q536" s="6" t="str">
        <f t="shared" si="10"/>
        <v>West</v>
      </c>
      <c r="R536" s="6" t="str">
        <f>vlookup(M536,'City Head_Details'!$A$2:$B$5,2,0)</f>
        <v>Karuna</v>
      </c>
      <c r="S536" s="6" t="str">
        <f t="shared" ref="S536:T536" si="544">Proper(trim(G536))</f>
        <v>Assembly</v>
      </c>
      <c r="T536" s="6" t="str">
        <f t="shared" si="544"/>
        <v>Insurance</v>
      </c>
    </row>
    <row r="537">
      <c r="A537" s="23" t="s">
        <v>1085</v>
      </c>
      <c r="B537" s="32" t="s">
        <v>1086</v>
      </c>
      <c r="C537" s="6">
        <v>124900.0</v>
      </c>
      <c r="D537" s="6" t="str">
        <f>IFERROR(__xludf.DUMMYFUNCTION("Split(B537,""/"")"),"January")</f>
        <v>January</v>
      </c>
      <c r="E537" s="6" t="str">
        <f>IFERROR(__xludf.DUMMYFUNCTION("""COMPUTED_VALUE"""),"Ahmedabad-")</f>
        <v>Ahmedabad-</v>
      </c>
      <c r="F537" s="6" t="str">
        <f>IFERROR(__xludf.DUMMYFUNCTION("""COMPUTED_VALUE"""),"North")</f>
        <v>North</v>
      </c>
      <c r="G537" s="6" t="str">
        <f>IFERROR(__xludf.DUMMYFUNCTION("""COMPUTED_VALUE"""),"Production")</f>
        <v>Production</v>
      </c>
      <c r="H537" s="6" t="str">
        <f>IFERROR(__xludf.DUMMYFUNCTION("""COMPUTED_VALUE"""),"Material Cost")</f>
        <v>Material Cost</v>
      </c>
      <c r="I537" s="6" t="str">
        <f t="shared" si="2"/>
        <v>January</v>
      </c>
      <c r="J537" s="6" t="str">
        <f t="shared" si="3"/>
        <v>Ahmedabad-</v>
      </c>
      <c r="K537" s="6" t="str">
        <f t="shared" si="4"/>
        <v>Ahmedabad-</v>
      </c>
      <c r="L537" s="6" t="str">
        <f t="shared" si="5"/>
        <v>Ahmedabad</v>
      </c>
      <c r="M537" s="6" t="str">
        <f t="shared" si="6"/>
        <v>Ahmedabad</v>
      </c>
      <c r="N537" s="6" t="str">
        <f t="shared" si="7"/>
        <v>North</v>
      </c>
      <c r="O537" s="6" t="str">
        <f t="shared" si="8"/>
        <v>North</v>
      </c>
      <c r="P537" s="6" t="str">
        <f t="shared" si="9"/>
        <v>North</v>
      </c>
      <c r="Q537" s="6" t="str">
        <f t="shared" si="10"/>
        <v>North</v>
      </c>
      <c r="R537" s="6" t="str">
        <f>vlookup(M537,'City Head_Details'!$A$2:$B$5,2,0)</f>
        <v>Varun</v>
      </c>
      <c r="S537" s="6" t="str">
        <f t="shared" ref="S537:T537" si="545">Proper(trim(G537))</f>
        <v>Production</v>
      </c>
      <c r="T537" s="6" t="str">
        <f t="shared" si="545"/>
        <v>Material Cost</v>
      </c>
    </row>
    <row r="538">
      <c r="A538" s="23" t="s">
        <v>1087</v>
      </c>
      <c r="B538" s="32" t="s">
        <v>702</v>
      </c>
      <c r="C538" s="6">
        <v>153800.0</v>
      </c>
      <c r="D538" s="6" t="str">
        <f>IFERROR(__xludf.DUMMYFUNCTION("Split(B538,""/"")"),"January")</f>
        <v>January</v>
      </c>
      <c r="E538" s="6" t="str">
        <f>IFERROR(__xludf.DUMMYFUNCTION("""COMPUTED_VALUE"""),"Ahmedabad-")</f>
        <v>Ahmedabad-</v>
      </c>
      <c r="F538" s="6" t="str">
        <f>IFERROR(__xludf.DUMMYFUNCTION("""COMPUTED_VALUE"""),"East")</f>
        <v>East</v>
      </c>
      <c r="G538" s="6" t="str">
        <f>IFERROR(__xludf.DUMMYFUNCTION("""COMPUTED_VALUE"""),"Materials")</f>
        <v>Materials</v>
      </c>
      <c r="H538" s="6" t="str">
        <f>IFERROR(__xludf.DUMMYFUNCTION("""COMPUTED_VALUE"""),"Rent")</f>
        <v>Rent</v>
      </c>
      <c r="I538" s="6" t="str">
        <f t="shared" si="2"/>
        <v>January</v>
      </c>
      <c r="J538" s="6" t="str">
        <f t="shared" si="3"/>
        <v>Ahmedabad-</v>
      </c>
      <c r="K538" s="6" t="str">
        <f t="shared" si="4"/>
        <v>Ahmedabad-</v>
      </c>
      <c r="L538" s="6" t="str">
        <f t="shared" si="5"/>
        <v>Ahmedabad</v>
      </c>
      <c r="M538" s="6" t="str">
        <f t="shared" si="6"/>
        <v>Ahmedabad</v>
      </c>
      <c r="N538" s="6" t="str">
        <f t="shared" si="7"/>
        <v>East</v>
      </c>
      <c r="O538" s="6" t="str">
        <f t="shared" si="8"/>
        <v>East</v>
      </c>
      <c r="P538" s="6" t="str">
        <f t="shared" si="9"/>
        <v>East</v>
      </c>
      <c r="Q538" s="6" t="str">
        <f t="shared" si="10"/>
        <v>East</v>
      </c>
      <c r="R538" s="6" t="str">
        <f>vlookup(M538,'City Head_Details'!$A$2:$B$5,2,0)</f>
        <v>Varun</v>
      </c>
      <c r="S538" s="6" t="str">
        <f t="shared" ref="S538:T538" si="546">Proper(trim(G538))</f>
        <v>Materials</v>
      </c>
      <c r="T538" s="6" t="str">
        <f t="shared" si="546"/>
        <v>Rent</v>
      </c>
    </row>
    <row r="539">
      <c r="A539" s="23" t="s">
        <v>1088</v>
      </c>
      <c r="B539" s="32" t="s">
        <v>1089</v>
      </c>
      <c r="C539" s="6">
        <v>195800.0</v>
      </c>
      <c r="D539" s="6" t="str">
        <f>IFERROR(__xludf.DUMMYFUNCTION("Split(B539,""/"")"),"January")</f>
        <v>January</v>
      </c>
      <c r="E539" s="6" t="str">
        <f>IFERROR(__xludf.DUMMYFUNCTION("""COMPUTED_VALUE"""),"Ahmedabad-")</f>
        <v>Ahmedabad-</v>
      </c>
      <c r="F539" s="6" t="str">
        <f>IFERROR(__xludf.DUMMYFUNCTION("""COMPUTED_VALUE"""),"East")</f>
        <v>East</v>
      </c>
      <c r="G539" s="6" t="str">
        <f>IFERROR(__xludf.DUMMYFUNCTION("""COMPUTED_VALUE"""),"Production")</f>
        <v>Production</v>
      </c>
      <c r="H539" s="6" t="str">
        <f>IFERROR(__xludf.DUMMYFUNCTION("""COMPUTED_VALUE"""),"Labour Cost")</f>
        <v>Labour Cost</v>
      </c>
      <c r="I539" s="6" t="str">
        <f t="shared" si="2"/>
        <v>January</v>
      </c>
      <c r="J539" s="6" t="str">
        <f t="shared" si="3"/>
        <v>Ahmedabad-</v>
      </c>
      <c r="K539" s="6" t="str">
        <f t="shared" si="4"/>
        <v>Ahmedabad-</v>
      </c>
      <c r="L539" s="6" t="str">
        <f t="shared" si="5"/>
        <v>Ahmedabad</v>
      </c>
      <c r="M539" s="6" t="str">
        <f t="shared" si="6"/>
        <v>Ahmedabad</v>
      </c>
      <c r="N539" s="6" t="str">
        <f t="shared" si="7"/>
        <v>East</v>
      </c>
      <c r="O539" s="6" t="str">
        <f t="shared" si="8"/>
        <v>East</v>
      </c>
      <c r="P539" s="6" t="str">
        <f t="shared" si="9"/>
        <v>East</v>
      </c>
      <c r="Q539" s="6" t="str">
        <f t="shared" si="10"/>
        <v>East</v>
      </c>
      <c r="R539" s="6" t="str">
        <f>vlookup(M539,'City Head_Details'!$A$2:$B$5,2,0)</f>
        <v>Varun</v>
      </c>
      <c r="S539" s="6" t="str">
        <f t="shared" ref="S539:T539" si="547">Proper(trim(G539))</f>
        <v>Production</v>
      </c>
      <c r="T539" s="6" t="str">
        <f t="shared" si="547"/>
        <v>Labour Cost</v>
      </c>
    </row>
    <row r="540">
      <c r="A540" s="23" t="s">
        <v>1090</v>
      </c>
      <c r="B540" s="32" t="s">
        <v>1091</v>
      </c>
      <c r="C540" s="6">
        <v>188600.0</v>
      </c>
      <c r="D540" s="6" t="str">
        <f>IFERROR(__xludf.DUMMYFUNCTION("Split(B540,""/"")"),"February")</f>
        <v>February</v>
      </c>
      <c r="E540" s="6" t="str">
        <f>IFERROR(__xludf.DUMMYFUNCTION("""COMPUTED_VALUE"""),"Bhubaneswar-")</f>
        <v>Bhubaneswar-</v>
      </c>
      <c r="F540" s="6" t="str">
        <f>IFERROR(__xludf.DUMMYFUNCTION("""COMPUTED_VALUE"""),"South")</f>
        <v>South</v>
      </c>
      <c r="G540" s="6" t="str">
        <f>IFERROR(__xludf.DUMMYFUNCTION("""COMPUTED_VALUE"""),"Assembly")</f>
        <v>Assembly</v>
      </c>
      <c r="H540" s="6" t="str">
        <f>IFERROR(__xludf.DUMMYFUNCTION("""COMPUTED_VALUE"""),"Overhead costs")</f>
        <v>Overhead costs</v>
      </c>
      <c r="I540" s="6" t="str">
        <f t="shared" si="2"/>
        <v>February</v>
      </c>
      <c r="J540" s="6" t="str">
        <f t="shared" si="3"/>
        <v>Bhubaneswar-</v>
      </c>
      <c r="K540" s="6" t="str">
        <f t="shared" si="4"/>
        <v>Bhubaneswar-</v>
      </c>
      <c r="L540" s="6" t="str">
        <f t="shared" si="5"/>
        <v>Bhubaneswar</v>
      </c>
      <c r="M540" s="6" t="str">
        <f t="shared" si="6"/>
        <v>Bhubaneswar</v>
      </c>
      <c r="N540" s="6" t="str">
        <f t="shared" si="7"/>
        <v>South</v>
      </c>
      <c r="O540" s="6" t="str">
        <f t="shared" si="8"/>
        <v>South</v>
      </c>
      <c r="P540" s="6" t="str">
        <f t="shared" si="9"/>
        <v>South</v>
      </c>
      <c r="Q540" s="6" t="str">
        <f t="shared" si="10"/>
        <v>South</v>
      </c>
      <c r="R540" s="6" t="str">
        <f>vlookup(M540,'City Head_Details'!$A$2:$B$5,2,0)</f>
        <v>Karuna</v>
      </c>
      <c r="S540" s="6" t="str">
        <f t="shared" ref="S540:T540" si="548">Proper(trim(G540))</f>
        <v>Assembly</v>
      </c>
      <c r="T540" s="6" t="str">
        <f t="shared" si="548"/>
        <v>Overhead Costs</v>
      </c>
    </row>
    <row r="541">
      <c r="A541" s="23" t="s">
        <v>1092</v>
      </c>
      <c r="B541" s="32" t="s">
        <v>1093</v>
      </c>
      <c r="C541" s="6">
        <v>93900.0</v>
      </c>
      <c r="D541" s="6" t="str">
        <f>IFERROR(__xludf.DUMMYFUNCTION("Split(B541,""/"")"),"February")</f>
        <v>February</v>
      </c>
      <c r="E541" s="6" t="str">
        <f>IFERROR(__xludf.DUMMYFUNCTION("""COMPUTED_VALUE"""),"Ahmedabad-")</f>
        <v>Ahmedabad-</v>
      </c>
      <c r="F541" s="6" t="str">
        <f>IFERROR(__xludf.DUMMYFUNCTION("""COMPUTED_VALUE"""),"East")</f>
        <v>East</v>
      </c>
      <c r="G541" s="6" t="str">
        <f>IFERROR(__xludf.DUMMYFUNCTION("""COMPUTED_VALUE"""),"Maitenance")</f>
        <v>Maitenance</v>
      </c>
      <c r="H541" s="6" t="str">
        <f>IFERROR(__xludf.DUMMYFUNCTION("""COMPUTED_VALUE"""),"Material Cost")</f>
        <v>Material Cost</v>
      </c>
      <c r="I541" s="6" t="str">
        <f t="shared" si="2"/>
        <v>February</v>
      </c>
      <c r="J541" s="6" t="str">
        <f t="shared" si="3"/>
        <v>Ahmedabad-</v>
      </c>
      <c r="K541" s="6" t="str">
        <f t="shared" si="4"/>
        <v>Ahmedabad-</v>
      </c>
      <c r="L541" s="6" t="str">
        <f t="shared" si="5"/>
        <v>Ahmedabad</v>
      </c>
      <c r="M541" s="6" t="str">
        <f t="shared" si="6"/>
        <v>Ahmedabad</v>
      </c>
      <c r="N541" s="6" t="str">
        <f t="shared" si="7"/>
        <v>East</v>
      </c>
      <c r="O541" s="6" t="str">
        <f t="shared" si="8"/>
        <v>East</v>
      </c>
      <c r="P541" s="6" t="str">
        <f t="shared" si="9"/>
        <v>East</v>
      </c>
      <c r="Q541" s="6" t="str">
        <f t="shared" si="10"/>
        <v>East</v>
      </c>
      <c r="R541" s="6" t="str">
        <f>vlookup(M541,'City Head_Details'!$A$2:$B$5,2,0)</f>
        <v>Varun</v>
      </c>
      <c r="S541" s="6" t="str">
        <f t="shared" ref="S541:T541" si="549">Proper(trim(G541))</f>
        <v>Maitenance</v>
      </c>
      <c r="T541" s="6" t="str">
        <f t="shared" si="549"/>
        <v>Material Cost</v>
      </c>
    </row>
    <row r="542">
      <c r="A542" s="23" t="s">
        <v>1094</v>
      </c>
      <c r="B542" s="32" t="s">
        <v>143</v>
      </c>
      <c r="C542" s="6">
        <v>134400.0</v>
      </c>
      <c r="D542" s="6" t="str">
        <f>IFERROR(__xludf.DUMMYFUNCTION("Split(B542,""/"")"),"March")</f>
        <v>March</v>
      </c>
      <c r="E542" s="6" t="str">
        <f>IFERROR(__xludf.DUMMYFUNCTION("""COMPUTED_VALUE"""),"Bhubaneswar")</f>
        <v>Bhubaneswar</v>
      </c>
      <c r="F542" s="6" t="str">
        <f>IFERROR(__xludf.DUMMYFUNCTION("""COMPUTED_VALUE"""),"East")</f>
        <v>East</v>
      </c>
      <c r="G542" s="6" t="str">
        <f>IFERROR(__xludf.DUMMYFUNCTION("""COMPUTED_VALUE"""),"Production")</f>
        <v>Production</v>
      </c>
      <c r="H542" s="6" t="str">
        <f>IFERROR(__xludf.DUMMYFUNCTION("""COMPUTED_VALUE"""),"Labour Cost")</f>
        <v>Labour Cost</v>
      </c>
      <c r="I542" s="6" t="str">
        <f t="shared" si="2"/>
        <v>March</v>
      </c>
      <c r="J542" s="6" t="str">
        <f t="shared" si="3"/>
        <v>Bhubaneswar</v>
      </c>
      <c r="K542" s="6" t="str">
        <f t="shared" si="4"/>
        <v>Bhubaneswar</v>
      </c>
      <c r="L542" s="6" t="str">
        <f t="shared" si="5"/>
        <v>Bhubaneswar</v>
      </c>
      <c r="M542" s="6" t="str">
        <f t="shared" si="6"/>
        <v>Bhubaneswar</v>
      </c>
      <c r="N542" s="6" t="str">
        <f t="shared" si="7"/>
        <v>East</v>
      </c>
      <c r="O542" s="6" t="str">
        <f t="shared" si="8"/>
        <v>East</v>
      </c>
      <c r="P542" s="6" t="str">
        <f t="shared" si="9"/>
        <v>East</v>
      </c>
      <c r="Q542" s="6" t="str">
        <f t="shared" si="10"/>
        <v>East</v>
      </c>
      <c r="R542" s="6" t="str">
        <f>vlookup(M542,'City Head_Details'!$A$2:$B$5,2,0)</f>
        <v>Karuna</v>
      </c>
      <c r="S542" s="6" t="str">
        <f t="shared" ref="S542:T542" si="550">Proper(trim(G542))</f>
        <v>Production</v>
      </c>
      <c r="T542" s="6" t="str">
        <f t="shared" si="550"/>
        <v>Labour Cost</v>
      </c>
    </row>
    <row r="543">
      <c r="A543" s="23" t="s">
        <v>1095</v>
      </c>
      <c r="B543" s="32" t="s">
        <v>1096</v>
      </c>
      <c r="C543" s="6">
        <v>168200.0</v>
      </c>
      <c r="D543" s="6" t="str">
        <f>IFERROR(__xludf.DUMMYFUNCTION("Split(B543,""/"")"),"March")</f>
        <v>March</v>
      </c>
      <c r="E543" s="6" t="str">
        <f>IFERROR(__xludf.DUMMYFUNCTION("""COMPUTED_VALUE"""),"Bangalore")</f>
        <v>Bangalore</v>
      </c>
      <c r="F543" s="6" t="str">
        <f>IFERROR(__xludf.DUMMYFUNCTION("""COMPUTED_VALUE"""),"East")</f>
        <v>East</v>
      </c>
      <c r="G543" s="6" t="str">
        <f>IFERROR(__xludf.DUMMYFUNCTION("""COMPUTED_VALUE"""),"Materials")</f>
        <v>Materials</v>
      </c>
      <c r="H543" s="6" t="str">
        <f>IFERROR(__xludf.DUMMYFUNCTION("""COMPUTED_VALUE"""),"Labour Cost")</f>
        <v>Labour Cost</v>
      </c>
      <c r="I543" s="6" t="str">
        <f t="shared" si="2"/>
        <v>March</v>
      </c>
      <c r="J543" s="6" t="str">
        <f t="shared" si="3"/>
        <v>Bangalore</v>
      </c>
      <c r="K543" s="6" t="str">
        <f t="shared" si="4"/>
        <v>Bangalore</v>
      </c>
      <c r="L543" s="6" t="str">
        <f t="shared" si="5"/>
        <v>Bangalore</v>
      </c>
      <c r="M543" s="6" t="str">
        <f t="shared" si="6"/>
        <v>Bangalore</v>
      </c>
      <c r="N543" s="6" t="str">
        <f t="shared" si="7"/>
        <v>East</v>
      </c>
      <c r="O543" s="6" t="str">
        <f t="shared" si="8"/>
        <v>East</v>
      </c>
      <c r="P543" s="6" t="str">
        <f t="shared" si="9"/>
        <v>East</v>
      </c>
      <c r="Q543" s="6" t="str">
        <f t="shared" si="10"/>
        <v>East</v>
      </c>
      <c r="R543" s="6" t="str">
        <f>vlookup(M543,'City Head_Details'!$A$2:$B$5,2,0)</f>
        <v>Arun</v>
      </c>
      <c r="S543" s="6" t="str">
        <f t="shared" ref="S543:T543" si="551">Proper(trim(G543))</f>
        <v>Materials</v>
      </c>
      <c r="T543" s="6" t="str">
        <f t="shared" si="551"/>
        <v>Labour Cost</v>
      </c>
    </row>
    <row r="544">
      <c r="A544" s="23" t="s">
        <v>1097</v>
      </c>
      <c r="B544" s="32" t="s">
        <v>1098</v>
      </c>
      <c r="C544" s="6">
        <v>165200.0</v>
      </c>
      <c r="D544" s="6" t="str">
        <f>IFERROR(__xludf.DUMMYFUNCTION("Split(B544,""/"")"),"March")</f>
        <v>March</v>
      </c>
      <c r="E544" s="6" t="str">
        <f>IFERROR(__xludf.DUMMYFUNCTION("""COMPUTED_VALUE"""),"Bangalore")</f>
        <v>Bangalore</v>
      </c>
      <c r="F544" s="6" t="str">
        <f>IFERROR(__xludf.DUMMYFUNCTION("""COMPUTED_VALUE"""),"East")</f>
        <v>East</v>
      </c>
      <c r="G544" s="6" t="str">
        <f>IFERROR(__xludf.DUMMYFUNCTION("""COMPUTED_VALUE"""),"Production")</f>
        <v>Production</v>
      </c>
      <c r="H544" s="6" t="str">
        <f>IFERROR(__xludf.DUMMYFUNCTION("""COMPUTED_VALUE"""),"Rent")</f>
        <v>Rent</v>
      </c>
      <c r="I544" s="6" t="str">
        <f t="shared" si="2"/>
        <v>March</v>
      </c>
      <c r="J544" s="6" t="str">
        <f t="shared" si="3"/>
        <v>Bangalore</v>
      </c>
      <c r="K544" s="6" t="str">
        <f t="shared" si="4"/>
        <v>Bangalore</v>
      </c>
      <c r="L544" s="6" t="str">
        <f t="shared" si="5"/>
        <v>Bangalore</v>
      </c>
      <c r="M544" s="6" t="str">
        <f t="shared" si="6"/>
        <v>Bangalore</v>
      </c>
      <c r="N544" s="6" t="str">
        <f t="shared" si="7"/>
        <v>East</v>
      </c>
      <c r="O544" s="6" t="str">
        <f t="shared" si="8"/>
        <v>East</v>
      </c>
      <c r="P544" s="6" t="str">
        <f t="shared" si="9"/>
        <v>East</v>
      </c>
      <c r="Q544" s="6" t="str">
        <f t="shared" si="10"/>
        <v>East</v>
      </c>
      <c r="R544" s="6" t="str">
        <f>vlookup(M544,'City Head_Details'!$A$2:$B$5,2,0)</f>
        <v>Arun</v>
      </c>
      <c r="S544" s="6" t="str">
        <f t="shared" ref="S544:T544" si="552">Proper(trim(G544))</f>
        <v>Production</v>
      </c>
      <c r="T544" s="6" t="str">
        <f t="shared" si="552"/>
        <v>Rent</v>
      </c>
    </row>
    <row r="545">
      <c r="A545" s="23" t="s">
        <v>1099</v>
      </c>
      <c r="B545" s="32" t="s">
        <v>994</v>
      </c>
      <c r="C545" s="6">
        <v>146100.0</v>
      </c>
      <c r="D545" s="6" t="str">
        <f>IFERROR(__xludf.DUMMYFUNCTION("Split(B545,""/"")"),"February")</f>
        <v>February</v>
      </c>
      <c r="E545" s="6" t="str">
        <f>IFERROR(__xludf.DUMMYFUNCTION("""COMPUTED_VALUE"""),"Gurgaon")</f>
        <v>Gurgaon</v>
      </c>
      <c r="F545" s="6" t="str">
        <f>IFERROR(__xludf.DUMMYFUNCTION("""COMPUTED_VALUE"""),"North")</f>
        <v>North</v>
      </c>
      <c r="G545" s="6" t="str">
        <f>IFERROR(__xludf.DUMMYFUNCTION("""COMPUTED_VALUE"""),"Materials")</f>
        <v>Materials</v>
      </c>
      <c r="H545" s="6" t="str">
        <f>IFERROR(__xludf.DUMMYFUNCTION("""COMPUTED_VALUE"""),"Material Cost")</f>
        <v>Material Cost</v>
      </c>
      <c r="I545" s="6" t="str">
        <f t="shared" si="2"/>
        <v>February</v>
      </c>
      <c r="J545" s="6" t="str">
        <f t="shared" si="3"/>
        <v>Gurgaon</v>
      </c>
      <c r="K545" s="6" t="str">
        <f t="shared" si="4"/>
        <v>Gurgaon</v>
      </c>
      <c r="L545" s="6" t="str">
        <f t="shared" si="5"/>
        <v>Gurgaon</v>
      </c>
      <c r="M545" s="6" t="str">
        <f t="shared" si="6"/>
        <v>Gurgaon</v>
      </c>
      <c r="N545" s="6" t="str">
        <f t="shared" si="7"/>
        <v>North</v>
      </c>
      <c r="O545" s="6" t="str">
        <f t="shared" si="8"/>
        <v>North</v>
      </c>
      <c r="P545" s="6" t="str">
        <f t="shared" si="9"/>
        <v>North</v>
      </c>
      <c r="Q545" s="6" t="str">
        <f t="shared" si="10"/>
        <v>North</v>
      </c>
      <c r="R545" s="6" t="str">
        <f>vlookup(M545,'City Head_Details'!$A$2:$B$5,2,0)</f>
        <v>Tarun</v>
      </c>
      <c r="S545" s="6" t="str">
        <f t="shared" ref="S545:T545" si="553">Proper(trim(G545))</f>
        <v>Materials</v>
      </c>
      <c r="T545" s="6" t="str">
        <f t="shared" si="553"/>
        <v>Material Cost</v>
      </c>
    </row>
    <row r="546">
      <c r="A546" s="23" t="s">
        <v>1100</v>
      </c>
      <c r="B546" s="32" t="s">
        <v>1101</v>
      </c>
      <c r="C546" s="6">
        <v>136100.0</v>
      </c>
      <c r="D546" s="6" t="str">
        <f>IFERROR(__xludf.DUMMYFUNCTION("Split(B546,""/"")"),"January")</f>
        <v>January</v>
      </c>
      <c r="E546" s="6" t="str">
        <f>IFERROR(__xludf.DUMMYFUNCTION("""COMPUTED_VALUE"""),"Bhubaneswar")</f>
        <v>Bhubaneswar</v>
      </c>
      <c r="F546" s="6" t="str">
        <f>IFERROR(__xludf.DUMMYFUNCTION("""COMPUTED_VALUE"""),"North")</f>
        <v>North</v>
      </c>
      <c r="G546" s="6" t="str">
        <f>IFERROR(__xludf.DUMMYFUNCTION("""COMPUTED_VALUE"""),"Production")</f>
        <v>Production</v>
      </c>
      <c r="H546" s="6" t="str">
        <f>IFERROR(__xludf.DUMMYFUNCTION("""COMPUTED_VALUE"""),"Insurance")</f>
        <v>Insurance</v>
      </c>
      <c r="I546" s="6" t="str">
        <f t="shared" si="2"/>
        <v>January</v>
      </c>
      <c r="J546" s="6" t="str">
        <f t="shared" si="3"/>
        <v>Bhubaneswar</v>
      </c>
      <c r="K546" s="6" t="str">
        <f t="shared" si="4"/>
        <v>Bhubaneswar</v>
      </c>
      <c r="L546" s="6" t="str">
        <f t="shared" si="5"/>
        <v>Bhubaneswar</v>
      </c>
      <c r="M546" s="6" t="str">
        <f t="shared" si="6"/>
        <v>Bhubaneswar</v>
      </c>
      <c r="N546" s="6" t="str">
        <f t="shared" si="7"/>
        <v>North</v>
      </c>
      <c r="O546" s="6" t="str">
        <f t="shared" si="8"/>
        <v>North</v>
      </c>
      <c r="P546" s="6" t="str">
        <f t="shared" si="9"/>
        <v>North</v>
      </c>
      <c r="Q546" s="6" t="str">
        <f t="shared" si="10"/>
        <v>North</v>
      </c>
      <c r="R546" s="6" t="str">
        <f>vlookup(M546,'City Head_Details'!$A$2:$B$5,2,0)</f>
        <v>Karuna</v>
      </c>
      <c r="S546" s="6" t="str">
        <f t="shared" ref="S546:T546" si="554">Proper(trim(G546))</f>
        <v>Production</v>
      </c>
      <c r="T546" s="6" t="str">
        <f t="shared" si="554"/>
        <v>Insurance</v>
      </c>
    </row>
    <row r="547">
      <c r="A547" s="23" t="s">
        <v>1102</v>
      </c>
      <c r="B547" s="32" t="s">
        <v>1103</v>
      </c>
      <c r="C547" s="6">
        <v>126400.0</v>
      </c>
      <c r="D547" s="6" t="str">
        <f>IFERROR(__xludf.DUMMYFUNCTION("Split(B547,""/"")"),"March")</f>
        <v>March</v>
      </c>
      <c r="E547" s="6" t="str">
        <f>IFERROR(__xludf.DUMMYFUNCTION("""COMPUTED_VALUE"""),"Gurgaon")</f>
        <v>Gurgaon</v>
      </c>
      <c r="F547" s="6" t="str">
        <f>IFERROR(__xludf.DUMMYFUNCTION("""COMPUTED_VALUE"""),"South&amp;")</f>
        <v>South&amp;</v>
      </c>
      <c r="G547" s="6" t="str">
        <f>IFERROR(__xludf.DUMMYFUNCTION("""COMPUTED_VALUE"""),"Assembly")</f>
        <v>Assembly</v>
      </c>
      <c r="H547" s="6" t="str">
        <f>IFERROR(__xludf.DUMMYFUNCTION("""COMPUTED_VALUE"""),"Overhead costs")</f>
        <v>Overhead costs</v>
      </c>
      <c r="I547" s="6" t="str">
        <f t="shared" si="2"/>
        <v>March</v>
      </c>
      <c r="J547" s="6" t="str">
        <f t="shared" si="3"/>
        <v>Gurgaon</v>
      </c>
      <c r="K547" s="6" t="str">
        <f t="shared" si="4"/>
        <v>Gurgaon</v>
      </c>
      <c r="L547" s="6" t="str">
        <f t="shared" si="5"/>
        <v>Gurgaon</v>
      </c>
      <c r="M547" s="6" t="str">
        <f t="shared" si="6"/>
        <v>Gurgaon</v>
      </c>
      <c r="N547" s="6" t="str">
        <f t="shared" si="7"/>
        <v>South&amp;</v>
      </c>
      <c r="O547" s="6" t="str">
        <f t="shared" si="8"/>
        <v>South-</v>
      </c>
      <c r="P547" s="6" t="str">
        <f t="shared" si="9"/>
        <v>South^</v>
      </c>
      <c r="Q547" s="6" t="str">
        <f t="shared" si="10"/>
        <v>South</v>
      </c>
      <c r="R547" s="6" t="str">
        <f>vlookup(M547,'City Head_Details'!$A$2:$B$5,2,0)</f>
        <v>Tarun</v>
      </c>
      <c r="S547" s="6" t="str">
        <f t="shared" ref="S547:T547" si="555">Proper(trim(G547))</f>
        <v>Assembly</v>
      </c>
      <c r="T547" s="6" t="str">
        <f t="shared" si="555"/>
        <v>Overhead Costs</v>
      </c>
    </row>
    <row r="548">
      <c r="A548" s="23" t="s">
        <v>1104</v>
      </c>
      <c r="B548" s="32" t="s">
        <v>1105</v>
      </c>
      <c r="C548" s="6">
        <v>155000.0</v>
      </c>
      <c r="D548" s="6" t="str">
        <f>IFERROR(__xludf.DUMMYFUNCTION("Split(B548,""/"")"),"February")</f>
        <v>February</v>
      </c>
      <c r="E548" s="6" t="str">
        <f>IFERROR(__xludf.DUMMYFUNCTION("""COMPUTED_VALUE"""),"Bangalore")</f>
        <v>Bangalore</v>
      </c>
      <c r="F548" s="6" t="str">
        <f>IFERROR(__xludf.DUMMYFUNCTION("""COMPUTED_VALUE"""),"East&amp;")</f>
        <v>East&amp;</v>
      </c>
      <c r="G548" s="6" t="str">
        <f>IFERROR(__xludf.DUMMYFUNCTION("""COMPUTED_VALUE"""),"Production")</f>
        <v>Production</v>
      </c>
      <c r="H548" s="6" t="str">
        <f>IFERROR(__xludf.DUMMYFUNCTION("""COMPUTED_VALUE"""),"Material Cost")</f>
        <v>Material Cost</v>
      </c>
      <c r="I548" s="6" t="str">
        <f t="shared" si="2"/>
        <v>February</v>
      </c>
      <c r="J548" s="6" t="str">
        <f t="shared" si="3"/>
        <v>Bangalore</v>
      </c>
      <c r="K548" s="6" t="str">
        <f t="shared" si="4"/>
        <v>Bangalore</v>
      </c>
      <c r="L548" s="6" t="str">
        <f t="shared" si="5"/>
        <v>Bangalore</v>
      </c>
      <c r="M548" s="6" t="str">
        <f t="shared" si="6"/>
        <v>Bangalore</v>
      </c>
      <c r="N548" s="6" t="str">
        <f t="shared" si="7"/>
        <v>East&amp;</v>
      </c>
      <c r="O548" s="6" t="str">
        <f t="shared" si="8"/>
        <v>East-</v>
      </c>
      <c r="P548" s="6" t="str">
        <f t="shared" si="9"/>
        <v>East^</v>
      </c>
      <c r="Q548" s="6" t="str">
        <f t="shared" si="10"/>
        <v>East</v>
      </c>
      <c r="R548" s="6" t="str">
        <f>vlookup(M548,'City Head_Details'!$A$2:$B$5,2,0)</f>
        <v>Arun</v>
      </c>
      <c r="S548" s="6" t="str">
        <f t="shared" ref="S548:T548" si="556">Proper(trim(G548))</f>
        <v>Production</v>
      </c>
      <c r="T548" s="6" t="str">
        <f t="shared" si="556"/>
        <v>Material Cost</v>
      </c>
    </row>
    <row r="549">
      <c r="A549" s="23" t="s">
        <v>1106</v>
      </c>
      <c r="B549" s="32" t="s">
        <v>1107</v>
      </c>
      <c r="C549" s="6">
        <v>146600.0</v>
      </c>
      <c r="D549" s="6" t="str">
        <f>IFERROR(__xludf.DUMMYFUNCTION("Split(B549,""/"")"),"February")</f>
        <v>February</v>
      </c>
      <c r="E549" s="6" t="str">
        <f>IFERROR(__xludf.DUMMYFUNCTION("""COMPUTED_VALUE"""),"Ahmedabad")</f>
        <v>Ahmedabad</v>
      </c>
      <c r="F549" s="6" t="str">
        <f>IFERROR(__xludf.DUMMYFUNCTION("""COMPUTED_VALUE"""),"West")</f>
        <v>West</v>
      </c>
      <c r="G549" s="6" t="str">
        <f>IFERROR(__xludf.DUMMYFUNCTION("""COMPUTED_VALUE"""),"Materials")</f>
        <v>Materials</v>
      </c>
      <c r="H549" s="6" t="str">
        <f>IFERROR(__xludf.DUMMYFUNCTION("""COMPUTED_VALUE"""),"Insurance")</f>
        <v>Insurance</v>
      </c>
      <c r="I549" s="6" t="str">
        <f t="shared" si="2"/>
        <v>February</v>
      </c>
      <c r="J549" s="6" t="str">
        <f t="shared" si="3"/>
        <v>Ahmedabad</v>
      </c>
      <c r="K549" s="6" t="str">
        <f t="shared" si="4"/>
        <v>Ahmedabad</v>
      </c>
      <c r="L549" s="6" t="str">
        <f t="shared" si="5"/>
        <v>Ahmedabad</v>
      </c>
      <c r="M549" s="6" t="str">
        <f t="shared" si="6"/>
        <v>Ahmedabad</v>
      </c>
      <c r="N549" s="6" t="str">
        <f t="shared" si="7"/>
        <v>West</v>
      </c>
      <c r="O549" s="6" t="str">
        <f t="shared" si="8"/>
        <v>West</v>
      </c>
      <c r="P549" s="6" t="str">
        <f t="shared" si="9"/>
        <v>West</v>
      </c>
      <c r="Q549" s="6" t="str">
        <f t="shared" si="10"/>
        <v>West</v>
      </c>
      <c r="R549" s="6" t="str">
        <f>vlookup(M549,'City Head_Details'!$A$2:$B$5,2,0)</f>
        <v>Varun</v>
      </c>
      <c r="S549" s="6" t="str">
        <f t="shared" ref="S549:T549" si="557">Proper(trim(G549))</f>
        <v>Materials</v>
      </c>
      <c r="T549" s="6" t="str">
        <f t="shared" si="557"/>
        <v>Insurance</v>
      </c>
    </row>
    <row r="550">
      <c r="A550" s="23" t="s">
        <v>1108</v>
      </c>
      <c r="B550" s="32" t="s">
        <v>1109</v>
      </c>
      <c r="C550" s="6">
        <v>192700.0</v>
      </c>
      <c r="D550" s="6" t="str">
        <f>IFERROR(__xludf.DUMMYFUNCTION("Split(B550,""/"")"),"January")</f>
        <v>January</v>
      </c>
      <c r="E550" s="6" t="str">
        <f>IFERROR(__xludf.DUMMYFUNCTION("""COMPUTED_VALUE"""),"Ahmedabad")</f>
        <v>Ahmedabad</v>
      </c>
      <c r="F550" s="6" t="str">
        <f>IFERROR(__xludf.DUMMYFUNCTION("""COMPUTED_VALUE"""),"West")</f>
        <v>West</v>
      </c>
      <c r="G550" s="6" t="str">
        <f>IFERROR(__xludf.DUMMYFUNCTION("""COMPUTED_VALUE"""),"Production")</f>
        <v>Production</v>
      </c>
      <c r="H550" s="6" t="str">
        <f>IFERROR(__xludf.DUMMYFUNCTION("""COMPUTED_VALUE"""),"Overhead costs")</f>
        <v>Overhead costs</v>
      </c>
      <c r="I550" s="6" t="str">
        <f t="shared" si="2"/>
        <v>January</v>
      </c>
      <c r="J550" s="6" t="str">
        <f t="shared" si="3"/>
        <v>Ahmedabad</v>
      </c>
      <c r="K550" s="6" t="str">
        <f t="shared" si="4"/>
        <v>Ahmedabad</v>
      </c>
      <c r="L550" s="6" t="str">
        <f t="shared" si="5"/>
        <v>Ahmedabad</v>
      </c>
      <c r="M550" s="6" t="str">
        <f t="shared" si="6"/>
        <v>Ahmedabad</v>
      </c>
      <c r="N550" s="6" t="str">
        <f t="shared" si="7"/>
        <v>West</v>
      </c>
      <c r="O550" s="6" t="str">
        <f t="shared" si="8"/>
        <v>West</v>
      </c>
      <c r="P550" s="6" t="str">
        <f t="shared" si="9"/>
        <v>West</v>
      </c>
      <c r="Q550" s="6" t="str">
        <f t="shared" si="10"/>
        <v>West</v>
      </c>
      <c r="R550" s="6" t="str">
        <f>vlookup(M550,'City Head_Details'!$A$2:$B$5,2,0)</f>
        <v>Varun</v>
      </c>
      <c r="S550" s="6" t="str">
        <f t="shared" ref="S550:T550" si="558">Proper(trim(G550))</f>
        <v>Production</v>
      </c>
      <c r="T550" s="6" t="str">
        <f t="shared" si="558"/>
        <v>Overhead Costs</v>
      </c>
    </row>
    <row r="551">
      <c r="A551" s="23" t="s">
        <v>1110</v>
      </c>
      <c r="B551" s="32" t="s">
        <v>1111</v>
      </c>
      <c r="C551" s="6">
        <v>181900.0</v>
      </c>
      <c r="D551" s="6" t="str">
        <f>IFERROR(__xludf.DUMMYFUNCTION("Split(B551,""/"")"),"February")</f>
        <v>February</v>
      </c>
      <c r="E551" s="6" t="str">
        <f>IFERROR(__xludf.DUMMYFUNCTION("""COMPUTED_VALUE"""),"Ahmedabad")</f>
        <v>Ahmedabad</v>
      </c>
      <c r="F551" s="6" t="str">
        <f>IFERROR(__xludf.DUMMYFUNCTION("""COMPUTED_VALUE"""),"East")</f>
        <v>East</v>
      </c>
      <c r="G551" s="6" t="str">
        <f>IFERROR(__xludf.DUMMYFUNCTION("""COMPUTED_VALUE"""),"Assembly")</f>
        <v>Assembly</v>
      </c>
      <c r="H551" s="6" t="str">
        <f>IFERROR(__xludf.DUMMYFUNCTION("""COMPUTED_VALUE"""),"Overhead costs")</f>
        <v>Overhead costs</v>
      </c>
      <c r="I551" s="6" t="str">
        <f t="shared" si="2"/>
        <v>February</v>
      </c>
      <c r="J551" s="6" t="str">
        <f t="shared" si="3"/>
        <v>Ahmedabad</v>
      </c>
      <c r="K551" s="6" t="str">
        <f t="shared" si="4"/>
        <v>Ahmedabad</v>
      </c>
      <c r="L551" s="6" t="str">
        <f t="shared" si="5"/>
        <v>Ahmedabad</v>
      </c>
      <c r="M551" s="6" t="str">
        <f t="shared" si="6"/>
        <v>Ahmedabad</v>
      </c>
      <c r="N551" s="6" t="str">
        <f t="shared" si="7"/>
        <v>East</v>
      </c>
      <c r="O551" s="6" t="str">
        <f t="shared" si="8"/>
        <v>East</v>
      </c>
      <c r="P551" s="6" t="str">
        <f t="shared" si="9"/>
        <v>East</v>
      </c>
      <c r="Q551" s="6" t="str">
        <f t="shared" si="10"/>
        <v>East</v>
      </c>
      <c r="R551" s="6" t="str">
        <f>vlookup(M551,'City Head_Details'!$A$2:$B$5,2,0)</f>
        <v>Varun</v>
      </c>
      <c r="S551" s="6" t="str">
        <f t="shared" ref="S551:T551" si="559">Proper(trim(G551))</f>
        <v>Assembly</v>
      </c>
      <c r="T551" s="6" t="str">
        <f t="shared" si="559"/>
        <v>Overhead Costs</v>
      </c>
    </row>
    <row r="552">
      <c r="A552" s="23" t="s">
        <v>1112</v>
      </c>
      <c r="B552" s="32" t="s">
        <v>1113</v>
      </c>
      <c r="C552" s="6">
        <v>105800.0</v>
      </c>
      <c r="D552" s="6" t="str">
        <f>IFERROR(__xludf.DUMMYFUNCTION("Split(B552,""/"")"),"February")</f>
        <v>February</v>
      </c>
      <c r="E552" s="6" t="str">
        <f>IFERROR(__xludf.DUMMYFUNCTION("""COMPUTED_VALUE"""),"Bangalore")</f>
        <v>Bangalore</v>
      </c>
      <c r="F552" s="6" t="str">
        <f>IFERROR(__xludf.DUMMYFUNCTION("""COMPUTED_VALUE"""),"West")</f>
        <v>West</v>
      </c>
      <c r="G552" s="6" t="str">
        <f>IFERROR(__xludf.DUMMYFUNCTION("""COMPUTED_VALUE"""),"Maitenance")</f>
        <v>Maitenance</v>
      </c>
      <c r="H552" s="6" t="str">
        <f>IFERROR(__xludf.DUMMYFUNCTION("""COMPUTED_VALUE"""),"Rent")</f>
        <v>Rent</v>
      </c>
      <c r="I552" s="6" t="str">
        <f t="shared" si="2"/>
        <v>February</v>
      </c>
      <c r="J552" s="6" t="str">
        <f t="shared" si="3"/>
        <v>Bangalore</v>
      </c>
      <c r="K552" s="6" t="str">
        <f t="shared" si="4"/>
        <v>Bangalore</v>
      </c>
      <c r="L552" s="6" t="str">
        <f t="shared" si="5"/>
        <v>Bangalore</v>
      </c>
      <c r="M552" s="6" t="str">
        <f t="shared" si="6"/>
        <v>Bangalore</v>
      </c>
      <c r="N552" s="6" t="str">
        <f t="shared" si="7"/>
        <v>West</v>
      </c>
      <c r="O552" s="6" t="str">
        <f t="shared" si="8"/>
        <v>West</v>
      </c>
      <c r="P552" s="6" t="str">
        <f t="shared" si="9"/>
        <v>West</v>
      </c>
      <c r="Q552" s="6" t="str">
        <f t="shared" si="10"/>
        <v>West</v>
      </c>
      <c r="R552" s="6" t="str">
        <f>vlookup(M552,'City Head_Details'!$A$2:$B$5,2,0)</f>
        <v>Arun</v>
      </c>
      <c r="S552" s="6" t="str">
        <f t="shared" ref="S552:T552" si="560">Proper(trim(G552))</f>
        <v>Maitenance</v>
      </c>
      <c r="T552" s="6" t="str">
        <f t="shared" si="560"/>
        <v>Rent</v>
      </c>
    </row>
    <row r="553">
      <c r="A553" s="23" t="s">
        <v>1114</v>
      </c>
      <c r="B553" s="32" t="s">
        <v>1115</v>
      </c>
      <c r="C553" s="6">
        <v>104900.0</v>
      </c>
      <c r="D553" s="6" t="str">
        <f>IFERROR(__xludf.DUMMYFUNCTION("Split(B553,""/"")"),"March")</f>
        <v>March</v>
      </c>
      <c r="E553" s="6" t="str">
        <f>IFERROR(__xludf.DUMMYFUNCTION("""COMPUTED_VALUE"""),"Bangalore")</f>
        <v>Bangalore</v>
      </c>
      <c r="F553" s="6" t="str">
        <f>IFERROR(__xludf.DUMMYFUNCTION("""COMPUTED_VALUE"""),"North")</f>
        <v>North</v>
      </c>
      <c r="G553" s="6" t="str">
        <f>IFERROR(__xludf.DUMMYFUNCTION("""COMPUTED_VALUE"""),"Assembly")</f>
        <v>Assembly</v>
      </c>
      <c r="H553" s="6" t="str">
        <f>IFERROR(__xludf.DUMMYFUNCTION("""COMPUTED_VALUE"""),"Rent")</f>
        <v>Rent</v>
      </c>
      <c r="I553" s="6" t="str">
        <f t="shared" si="2"/>
        <v>March</v>
      </c>
      <c r="J553" s="6" t="str">
        <f t="shared" si="3"/>
        <v>Bangalore</v>
      </c>
      <c r="K553" s="6" t="str">
        <f t="shared" si="4"/>
        <v>Bangalore</v>
      </c>
      <c r="L553" s="6" t="str">
        <f t="shared" si="5"/>
        <v>Bangalore</v>
      </c>
      <c r="M553" s="6" t="str">
        <f t="shared" si="6"/>
        <v>Bangalore</v>
      </c>
      <c r="N553" s="6" t="str">
        <f t="shared" si="7"/>
        <v>North</v>
      </c>
      <c r="O553" s="6" t="str">
        <f t="shared" si="8"/>
        <v>North</v>
      </c>
      <c r="P553" s="6" t="str">
        <f t="shared" si="9"/>
        <v>North</v>
      </c>
      <c r="Q553" s="6" t="str">
        <f t="shared" si="10"/>
        <v>North</v>
      </c>
      <c r="R553" s="6" t="str">
        <f>vlookup(M553,'City Head_Details'!$A$2:$B$5,2,0)</f>
        <v>Arun</v>
      </c>
      <c r="S553" s="6" t="str">
        <f t="shared" ref="S553:T553" si="561">Proper(trim(G553))</f>
        <v>Assembly</v>
      </c>
      <c r="T553" s="6" t="str">
        <f t="shared" si="561"/>
        <v>Rent</v>
      </c>
    </row>
    <row r="554">
      <c r="A554" s="23" t="s">
        <v>1116</v>
      </c>
      <c r="B554" s="32" t="s">
        <v>1117</v>
      </c>
      <c r="C554" s="6">
        <v>131200.0</v>
      </c>
      <c r="D554" s="6" t="str">
        <f>IFERROR(__xludf.DUMMYFUNCTION("Split(B554,""/"")"),"March")</f>
        <v>March</v>
      </c>
      <c r="E554" s="6" t="str">
        <f>IFERROR(__xludf.DUMMYFUNCTION("""COMPUTED_VALUE"""),"Gurgaon")</f>
        <v>Gurgaon</v>
      </c>
      <c r="F554" s="6" t="str">
        <f>IFERROR(__xludf.DUMMYFUNCTION("""COMPUTED_VALUE"""),"West")</f>
        <v>West</v>
      </c>
      <c r="G554" s="6" t="str">
        <f>IFERROR(__xludf.DUMMYFUNCTION("""COMPUTED_VALUE"""),"Assembly")</f>
        <v>Assembly</v>
      </c>
      <c r="H554" s="6" t="str">
        <f>IFERROR(__xludf.DUMMYFUNCTION("""COMPUTED_VALUE"""),"Material Cost")</f>
        <v>Material Cost</v>
      </c>
      <c r="I554" s="6" t="str">
        <f t="shared" si="2"/>
        <v>March</v>
      </c>
      <c r="J554" s="6" t="str">
        <f t="shared" si="3"/>
        <v>Gurgaon</v>
      </c>
      <c r="K554" s="6" t="str">
        <f t="shared" si="4"/>
        <v>Gurgaon</v>
      </c>
      <c r="L554" s="6" t="str">
        <f t="shared" si="5"/>
        <v>Gurgaon</v>
      </c>
      <c r="M554" s="6" t="str">
        <f t="shared" si="6"/>
        <v>Gurgaon</v>
      </c>
      <c r="N554" s="6" t="str">
        <f t="shared" si="7"/>
        <v>West</v>
      </c>
      <c r="O554" s="6" t="str">
        <f t="shared" si="8"/>
        <v>West</v>
      </c>
      <c r="P554" s="6" t="str">
        <f t="shared" si="9"/>
        <v>West</v>
      </c>
      <c r="Q554" s="6" t="str">
        <f t="shared" si="10"/>
        <v>West</v>
      </c>
      <c r="R554" s="6" t="str">
        <f>vlookup(M554,'City Head_Details'!$A$2:$B$5,2,0)</f>
        <v>Tarun</v>
      </c>
      <c r="S554" s="6" t="str">
        <f t="shared" ref="S554:T554" si="562">Proper(trim(G554))</f>
        <v>Assembly</v>
      </c>
      <c r="T554" s="6" t="str">
        <f t="shared" si="562"/>
        <v>Material Cost</v>
      </c>
    </row>
    <row r="555">
      <c r="A555" s="23" t="s">
        <v>1118</v>
      </c>
      <c r="B555" s="32" t="s">
        <v>1119</v>
      </c>
      <c r="C555" s="6">
        <v>144500.0</v>
      </c>
      <c r="D555" s="6" t="str">
        <f>IFERROR(__xludf.DUMMYFUNCTION("Split(B555,""/"")"),"January")</f>
        <v>January</v>
      </c>
      <c r="E555" s="6" t="str">
        <f>IFERROR(__xludf.DUMMYFUNCTION("""COMPUTED_VALUE"""),"Gurgaon")</f>
        <v>Gurgaon</v>
      </c>
      <c r="F555" s="6" t="str">
        <f>IFERROR(__xludf.DUMMYFUNCTION("""COMPUTED_VALUE"""),"South")</f>
        <v>South</v>
      </c>
      <c r="G555" s="6" t="str">
        <f>IFERROR(__xludf.DUMMYFUNCTION("""COMPUTED_VALUE"""),"Materials")</f>
        <v>Materials</v>
      </c>
      <c r="H555" s="6" t="str">
        <f>IFERROR(__xludf.DUMMYFUNCTION("""COMPUTED_VALUE"""),"Labour Cost")</f>
        <v>Labour Cost</v>
      </c>
      <c r="I555" s="6" t="str">
        <f t="shared" si="2"/>
        <v>January</v>
      </c>
      <c r="J555" s="6" t="str">
        <f t="shared" si="3"/>
        <v>Gurgaon</v>
      </c>
      <c r="K555" s="6" t="str">
        <f t="shared" si="4"/>
        <v>Gurgaon</v>
      </c>
      <c r="L555" s="6" t="str">
        <f t="shared" si="5"/>
        <v>Gurgaon</v>
      </c>
      <c r="M555" s="6" t="str">
        <f t="shared" si="6"/>
        <v>Gurgaon</v>
      </c>
      <c r="N555" s="6" t="str">
        <f t="shared" si="7"/>
        <v>South</v>
      </c>
      <c r="O555" s="6" t="str">
        <f t="shared" si="8"/>
        <v>South</v>
      </c>
      <c r="P555" s="6" t="str">
        <f t="shared" si="9"/>
        <v>South</v>
      </c>
      <c r="Q555" s="6" t="str">
        <f t="shared" si="10"/>
        <v>South</v>
      </c>
      <c r="R555" s="6" t="str">
        <f>vlookup(M555,'City Head_Details'!$A$2:$B$5,2,0)</f>
        <v>Tarun</v>
      </c>
      <c r="S555" s="6" t="str">
        <f t="shared" ref="S555:T555" si="563">Proper(trim(G555))</f>
        <v>Materials</v>
      </c>
      <c r="T555" s="6" t="str">
        <f t="shared" si="563"/>
        <v>Labour Cost</v>
      </c>
    </row>
    <row r="556">
      <c r="A556" s="23" t="s">
        <v>1120</v>
      </c>
      <c r="B556" s="32" t="s">
        <v>1121</v>
      </c>
      <c r="C556" s="6">
        <v>149500.0</v>
      </c>
      <c r="D556" s="6" t="str">
        <f>IFERROR(__xludf.DUMMYFUNCTION("Split(B556,""/"")"),"January")</f>
        <v>January</v>
      </c>
      <c r="E556" s="6" t="str">
        <f>IFERROR(__xludf.DUMMYFUNCTION("""COMPUTED_VALUE"""),"Gurgaon")</f>
        <v>Gurgaon</v>
      </c>
      <c r="F556" s="6" t="str">
        <f>IFERROR(__xludf.DUMMYFUNCTION("""COMPUTED_VALUE"""),"South")</f>
        <v>South</v>
      </c>
      <c r="G556" s="6" t="str">
        <f>IFERROR(__xludf.DUMMYFUNCTION("""COMPUTED_VALUE"""),"Production")</f>
        <v>Production</v>
      </c>
      <c r="H556" s="6" t="str">
        <f>IFERROR(__xludf.DUMMYFUNCTION("""COMPUTED_VALUE"""),"Rent")</f>
        <v>Rent</v>
      </c>
      <c r="I556" s="6" t="str">
        <f t="shared" si="2"/>
        <v>January</v>
      </c>
      <c r="J556" s="6" t="str">
        <f t="shared" si="3"/>
        <v>Gurgaon</v>
      </c>
      <c r="K556" s="6" t="str">
        <f t="shared" si="4"/>
        <v>Gurgaon</v>
      </c>
      <c r="L556" s="6" t="str">
        <f t="shared" si="5"/>
        <v>Gurgaon</v>
      </c>
      <c r="M556" s="6" t="str">
        <f t="shared" si="6"/>
        <v>Gurgaon</v>
      </c>
      <c r="N556" s="6" t="str">
        <f t="shared" si="7"/>
        <v>South</v>
      </c>
      <c r="O556" s="6" t="str">
        <f t="shared" si="8"/>
        <v>South</v>
      </c>
      <c r="P556" s="6" t="str">
        <f t="shared" si="9"/>
        <v>South</v>
      </c>
      <c r="Q556" s="6" t="str">
        <f t="shared" si="10"/>
        <v>South</v>
      </c>
      <c r="R556" s="6" t="str">
        <f>vlookup(M556,'City Head_Details'!$A$2:$B$5,2,0)</f>
        <v>Tarun</v>
      </c>
      <c r="S556" s="6" t="str">
        <f t="shared" ref="S556:T556" si="564">Proper(trim(G556))</f>
        <v>Production</v>
      </c>
      <c r="T556" s="6" t="str">
        <f t="shared" si="564"/>
        <v>Rent</v>
      </c>
    </row>
    <row r="557">
      <c r="A557" s="23" t="s">
        <v>1122</v>
      </c>
      <c r="B557" s="32" t="s">
        <v>464</v>
      </c>
      <c r="C557" s="6">
        <v>155500.0</v>
      </c>
      <c r="D557" s="6" t="str">
        <f>IFERROR(__xludf.DUMMYFUNCTION("Split(B557,""/"")"),"February")</f>
        <v>February</v>
      </c>
      <c r="E557" s="6" t="str">
        <f>IFERROR(__xludf.DUMMYFUNCTION("""COMPUTED_VALUE"""),"Bangalore")</f>
        <v>Bangalore</v>
      </c>
      <c r="F557" s="6" t="str">
        <f>IFERROR(__xludf.DUMMYFUNCTION("""COMPUTED_VALUE"""),"East")</f>
        <v>East</v>
      </c>
      <c r="G557" s="6" t="str">
        <f>IFERROR(__xludf.DUMMYFUNCTION("""COMPUTED_VALUE"""),"Maitenance")</f>
        <v>Maitenance</v>
      </c>
      <c r="H557" s="6" t="str">
        <f>IFERROR(__xludf.DUMMYFUNCTION("""COMPUTED_VALUE"""),"Overhead costs")</f>
        <v>Overhead costs</v>
      </c>
      <c r="I557" s="6" t="str">
        <f t="shared" si="2"/>
        <v>February</v>
      </c>
      <c r="J557" s="6" t="str">
        <f t="shared" si="3"/>
        <v>Bangalore</v>
      </c>
      <c r="K557" s="6" t="str">
        <f t="shared" si="4"/>
        <v>Bangalore</v>
      </c>
      <c r="L557" s="6" t="str">
        <f t="shared" si="5"/>
        <v>Bangalore</v>
      </c>
      <c r="M557" s="6" t="str">
        <f t="shared" si="6"/>
        <v>Bangalore</v>
      </c>
      <c r="N557" s="6" t="str">
        <f t="shared" si="7"/>
        <v>East</v>
      </c>
      <c r="O557" s="6" t="str">
        <f t="shared" si="8"/>
        <v>East</v>
      </c>
      <c r="P557" s="6" t="str">
        <f t="shared" si="9"/>
        <v>East</v>
      </c>
      <c r="Q557" s="6" t="str">
        <f t="shared" si="10"/>
        <v>East</v>
      </c>
      <c r="R557" s="6" t="str">
        <f>vlookup(M557,'City Head_Details'!$A$2:$B$5,2,0)</f>
        <v>Arun</v>
      </c>
      <c r="S557" s="6" t="str">
        <f t="shared" ref="S557:T557" si="565">Proper(trim(G557))</f>
        <v>Maitenance</v>
      </c>
      <c r="T557" s="6" t="str">
        <f t="shared" si="565"/>
        <v>Overhead Costs</v>
      </c>
    </row>
    <row r="558">
      <c r="A558" s="23" t="s">
        <v>1123</v>
      </c>
      <c r="B558" s="32" t="s">
        <v>885</v>
      </c>
      <c r="C558" s="6">
        <v>147300.0</v>
      </c>
      <c r="D558" s="6" t="str">
        <f>IFERROR(__xludf.DUMMYFUNCTION("Split(B558,""/"")"),"January")</f>
        <v>January</v>
      </c>
      <c r="E558" s="6" t="str">
        <f>IFERROR(__xludf.DUMMYFUNCTION("""COMPUTED_VALUE"""),"Bhubaneswar")</f>
        <v>Bhubaneswar</v>
      </c>
      <c r="F558" s="6" t="str">
        <f>IFERROR(__xludf.DUMMYFUNCTION("""COMPUTED_VALUE"""),"East")</f>
        <v>East</v>
      </c>
      <c r="G558" s="6" t="str">
        <f>IFERROR(__xludf.DUMMYFUNCTION("""COMPUTED_VALUE"""),"Assembly")</f>
        <v>Assembly</v>
      </c>
      <c r="H558" s="6" t="str">
        <f>IFERROR(__xludf.DUMMYFUNCTION("""COMPUTED_VALUE"""),"Overhead costs")</f>
        <v>Overhead costs</v>
      </c>
      <c r="I558" s="6" t="str">
        <f t="shared" si="2"/>
        <v>January</v>
      </c>
      <c r="J558" s="6" t="str">
        <f t="shared" si="3"/>
        <v>Bhubaneswar</v>
      </c>
      <c r="K558" s="6" t="str">
        <f t="shared" si="4"/>
        <v>Bhubaneswar</v>
      </c>
      <c r="L558" s="6" t="str">
        <f t="shared" si="5"/>
        <v>Bhubaneswar</v>
      </c>
      <c r="M558" s="6" t="str">
        <f t="shared" si="6"/>
        <v>Bhubaneswar</v>
      </c>
      <c r="N558" s="6" t="str">
        <f t="shared" si="7"/>
        <v>East</v>
      </c>
      <c r="O558" s="6" t="str">
        <f t="shared" si="8"/>
        <v>East</v>
      </c>
      <c r="P558" s="6" t="str">
        <f t="shared" si="9"/>
        <v>East</v>
      </c>
      <c r="Q558" s="6" t="str">
        <f t="shared" si="10"/>
        <v>East</v>
      </c>
      <c r="R558" s="6" t="str">
        <f>vlookup(M558,'City Head_Details'!$A$2:$B$5,2,0)</f>
        <v>Karuna</v>
      </c>
      <c r="S558" s="6" t="str">
        <f t="shared" ref="S558:T558" si="566">Proper(trim(G558))</f>
        <v>Assembly</v>
      </c>
      <c r="T558" s="6" t="str">
        <f t="shared" si="566"/>
        <v>Overhead Costs</v>
      </c>
    </row>
    <row r="559">
      <c r="A559" s="23" t="s">
        <v>1124</v>
      </c>
      <c r="B559" s="32" t="s">
        <v>939</v>
      </c>
      <c r="C559" s="6">
        <v>107500.0</v>
      </c>
      <c r="D559" s="6" t="str">
        <f>IFERROR(__xludf.DUMMYFUNCTION("Split(B559,""/"")"),"January")</f>
        <v>January</v>
      </c>
      <c r="E559" s="6" t="str">
        <f>IFERROR(__xludf.DUMMYFUNCTION("""COMPUTED_VALUE"""),"Bhubaneswar")</f>
        <v>Bhubaneswar</v>
      </c>
      <c r="F559" s="6" t="str">
        <f>IFERROR(__xludf.DUMMYFUNCTION("""COMPUTED_VALUE"""),"North")</f>
        <v>North</v>
      </c>
      <c r="G559" s="6" t="str">
        <f>IFERROR(__xludf.DUMMYFUNCTION("""COMPUTED_VALUE"""),"Maitenance")</f>
        <v>Maitenance</v>
      </c>
      <c r="H559" s="6" t="str">
        <f>IFERROR(__xludf.DUMMYFUNCTION("""COMPUTED_VALUE"""),"Insurance")</f>
        <v>Insurance</v>
      </c>
      <c r="I559" s="6" t="str">
        <f t="shared" si="2"/>
        <v>January</v>
      </c>
      <c r="J559" s="6" t="str">
        <f t="shared" si="3"/>
        <v>Bhubaneswar</v>
      </c>
      <c r="K559" s="6" t="str">
        <f t="shared" si="4"/>
        <v>Bhubaneswar</v>
      </c>
      <c r="L559" s="6" t="str">
        <f t="shared" si="5"/>
        <v>Bhubaneswar</v>
      </c>
      <c r="M559" s="6" t="str">
        <f t="shared" si="6"/>
        <v>Bhubaneswar</v>
      </c>
      <c r="N559" s="6" t="str">
        <f t="shared" si="7"/>
        <v>North</v>
      </c>
      <c r="O559" s="6" t="str">
        <f t="shared" si="8"/>
        <v>North</v>
      </c>
      <c r="P559" s="6" t="str">
        <f t="shared" si="9"/>
        <v>North</v>
      </c>
      <c r="Q559" s="6" t="str">
        <f t="shared" si="10"/>
        <v>North</v>
      </c>
      <c r="R559" s="6" t="str">
        <f>vlookup(M559,'City Head_Details'!$A$2:$B$5,2,0)</f>
        <v>Karuna</v>
      </c>
      <c r="S559" s="6" t="str">
        <f t="shared" ref="S559:T559" si="567">Proper(trim(G559))</f>
        <v>Maitenance</v>
      </c>
      <c r="T559" s="6" t="str">
        <f t="shared" si="567"/>
        <v>Insurance</v>
      </c>
    </row>
    <row r="560">
      <c r="A560" s="23" t="s">
        <v>1125</v>
      </c>
      <c r="B560" s="32" t="s">
        <v>1126</v>
      </c>
      <c r="C560" s="6">
        <v>180900.0</v>
      </c>
      <c r="D560" s="6" t="str">
        <f>IFERROR(__xludf.DUMMYFUNCTION("Split(B560,""/"")"),"March")</f>
        <v>March</v>
      </c>
      <c r="E560" s="6" t="str">
        <f>IFERROR(__xludf.DUMMYFUNCTION("""COMPUTED_VALUE"""),"Ahmedabad")</f>
        <v>Ahmedabad</v>
      </c>
      <c r="F560" s="6" t="str">
        <f>IFERROR(__xludf.DUMMYFUNCTION("""COMPUTED_VALUE"""),"West")</f>
        <v>West</v>
      </c>
      <c r="G560" s="6" t="str">
        <f>IFERROR(__xludf.DUMMYFUNCTION("""COMPUTED_VALUE"""),"Production")</f>
        <v>Production</v>
      </c>
      <c r="H560" s="6" t="str">
        <f>IFERROR(__xludf.DUMMYFUNCTION("""COMPUTED_VALUE"""),"Rent")</f>
        <v>Rent</v>
      </c>
      <c r="I560" s="6" t="str">
        <f t="shared" si="2"/>
        <v>March</v>
      </c>
      <c r="J560" s="6" t="str">
        <f t="shared" si="3"/>
        <v>Ahmedabad</v>
      </c>
      <c r="K560" s="6" t="str">
        <f t="shared" si="4"/>
        <v>Ahmedabad</v>
      </c>
      <c r="L560" s="6" t="str">
        <f t="shared" si="5"/>
        <v>Ahmedabad</v>
      </c>
      <c r="M560" s="6" t="str">
        <f t="shared" si="6"/>
        <v>Ahmedabad</v>
      </c>
      <c r="N560" s="6" t="str">
        <f t="shared" si="7"/>
        <v>West</v>
      </c>
      <c r="O560" s="6" t="str">
        <f t="shared" si="8"/>
        <v>West</v>
      </c>
      <c r="P560" s="6" t="str">
        <f t="shared" si="9"/>
        <v>West</v>
      </c>
      <c r="Q560" s="6" t="str">
        <f t="shared" si="10"/>
        <v>West</v>
      </c>
      <c r="R560" s="6" t="str">
        <f>vlookup(M560,'City Head_Details'!$A$2:$B$5,2,0)</f>
        <v>Varun</v>
      </c>
      <c r="S560" s="6" t="str">
        <f t="shared" ref="S560:T560" si="568">Proper(trim(G560))</f>
        <v>Production</v>
      </c>
      <c r="T560" s="6" t="str">
        <f t="shared" si="568"/>
        <v>Rent</v>
      </c>
    </row>
    <row r="561">
      <c r="A561" s="23" t="s">
        <v>1127</v>
      </c>
      <c r="B561" s="32" t="s">
        <v>1128</v>
      </c>
      <c r="C561" s="6">
        <v>157000.0</v>
      </c>
      <c r="D561" s="6" t="str">
        <f>IFERROR(__xludf.DUMMYFUNCTION("Split(B561,""/"")"),"March")</f>
        <v>March</v>
      </c>
      <c r="E561" s="6" t="str">
        <f>IFERROR(__xludf.DUMMYFUNCTION("""COMPUTED_VALUE"""),"Ahmedabad")</f>
        <v>Ahmedabad</v>
      </c>
      <c r="F561" s="6" t="str">
        <f>IFERROR(__xludf.DUMMYFUNCTION("""COMPUTED_VALUE"""),"South")</f>
        <v>South</v>
      </c>
      <c r="G561" s="6" t="str">
        <f>IFERROR(__xludf.DUMMYFUNCTION("""COMPUTED_VALUE"""),"Assembly")</f>
        <v>Assembly</v>
      </c>
      <c r="H561" s="6" t="str">
        <f>IFERROR(__xludf.DUMMYFUNCTION("""COMPUTED_VALUE"""),"Rent")</f>
        <v>Rent</v>
      </c>
      <c r="I561" s="6" t="str">
        <f t="shared" si="2"/>
        <v>March</v>
      </c>
      <c r="J561" s="6" t="str">
        <f t="shared" si="3"/>
        <v>Ahmedabad</v>
      </c>
      <c r="K561" s="6" t="str">
        <f t="shared" si="4"/>
        <v>Ahmedabad</v>
      </c>
      <c r="L561" s="6" t="str">
        <f t="shared" si="5"/>
        <v>Ahmedabad</v>
      </c>
      <c r="M561" s="6" t="str">
        <f t="shared" si="6"/>
        <v>Ahmedabad</v>
      </c>
      <c r="N561" s="6" t="str">
        <f t="shared" si="7"/>
        <v>South</v>
      </c>
      <c r="O561" s="6" t="str">
        <f t="shared" si="8"/>
        <v>South</v>
      </c>
      <c r="P561" s="6" t="str">
        <f t="shared" si="9"/>
        <v>South</v>
      </c>
      <c r="Q561" s="6" t="str">
        <f t="shared" si="10"/>
        <v>South</v>
      </c>
      <c r="R561" s="6" t="str">
        <f>vlookup(M561,'City Head_Details'!$A$2:$B$5,2,0)</f>
        <v>Varun</v>
      </c>
      <c r="S561" s="6" t="str">
        <f t="shared" ref="S561:T561" si="569">Proper(trim(G561))</f>
        <v>Assembly</v>
      </c>
      <c r="T561" s="6" t="str">
        <f t="shared" si="569"/>
        <v>Rent</v>
      </c>
    </row>
    <row r="562">
      <c r="A562" s="23" t="s">
        <v>1129</v>
      </c>
      <c r="B562" s="32" t="s">
        <v>992</v>
      </c>
      <c r="C562" s="6">
        <v>195700.0</v>
      </c>
      <c r="D562" s="6" t="str">
        <f>IFERROR(__xludf.DUMMYFUNCTION("Split(B562,""/"")"),"February")</f>
        <v>February</v>
      </c>
      <c r="E562" s="6" t="str">
        <f>IFERROR(__xludf.DUMMYFUNCTION("""COMPUTED_VALUE"""),"Gurgaon")</f>
        <v>Gurgaon</v>
      </c>
      <c r="F562" s="6" t="str">
        <f>IFERROR(__xludf.DUMMYFUNCTION("""COMPUTED_VALUE"""),"North")</f>
        <v>North</v>
      </c>
      <c r="G562" s="6" t="str">
        <f>IFERROR(__xludf.DUMMYFUNCTION("""COMPUTED_VALUE"""),"Production")</f>
        <v>Production</v>
      </c>
      <c r="H562" s="6" t="str">
        <f>IFERROR(__xludf.DUMMYFUNCTION("""COMPUTED_VALUE"""),"Insurance")</f>
        <v>Insurance</v>
      </c>
      <c r="I562" s="6" t="str">
        <f t="shared" si="2"/>
        <v>February</v>
      </c>
      <c r="J562" s="6" t="str">
        <f t="shared" si="3"/>
        <v>Gurgaon</v>
      </c>
      <c r="K562" s="6" t="str">
        <f t="shared" si="4"/>
        <v>Gurgaon</v>
      </c>
      <c r="L562" s="6" t="str">
        <f t="shared" si="5"/>
        <v>Gurgaon</v>
      </c>
      <c r="M562" s="6" t="str">
        <f t="shared" si="6"/>
        <v>Gurgaon</v>
      </c>
      <c r="N562" s="6" t="str">
        <f t="shared" si="7"/>
        <v>North</v>
      </c>
      <c r="O562" s="6" t="str">
        <f t="shared" si="8"/>
        <v>North</v>
      </c>
      <c r="P562" s="6" t="str">
        <f t="shared" si="9"/>
        <v>North</v>
      </c>
      <c r="Q562" s="6" t="str">
        <f t="shared" si="10"/>
        <v>North</v>
      </c>
      <c r="R562" s="6" t="str">
        <f>vlookup(M562,'City Head_Details'!$A$2:$B$5,2,0)</f>
        <v>Tarun</v>
      </c>
      <c r="S562" s="6" t="str">
        <f t="shared" ref="S562:T562" si="570">Proper(trim(G562))</f>
        <v>Production</v>
      </c>
      <c r="T562" s="6" t="str">
        <f t="shared" si="570"/>
        <v>Insurance</v>
      </c>
    </row>
    <row r="563">
      <c r="A563" s="23" t="s">
        <v>1130</v>
      </c>
      <c r="B563" s="32" t="s">
        <v>1131</v>
      </c>
      <c r="C563" s="6">
        <v>104400.0</v>
      </c>
      <c r="D563" s="6" t="str">
        <f>IFERROR(__xludf.DUMMYFUNCTION("Split(B563,""/"")"),"January")</f>
        <v>January</v>
      </c>
      <c r="E563" s="6" t="str">
        <f>IFERROR(__xludf.DUMMYFUNCTION("""COMPUTED_VALUE"""),"Gurgaon")</f>
        <v>Gurgaon</v>
      </c>
      <c r="F563" s="6" t="str">
        <f>IFERROR(__xludf.DUMMYFUNCTION("""COMPUTED_VALUE"""),"East")</f>
        <v>East</v>
      </c>
      <c r="G563" s="6" t="str">
        <f>IFERROR(__xludf.DUMMYFUNCTION("""COMPUTED_VALUE"""),"Maitenance")</f>
        <v>Maitenance</v>
      </c>
      <c r="H563" s="6" t="str">
        <f>IFERROR(__xludf.DUMMYFUNCTION("""COMPUTED_VALUE"""),"Labour Cost")</f>
        <v>Labour Cost</v>
      </c>
      <c r="I563" s="6" t="str">
        <f t="shared" si="2"/>
        <v>January</v>
      </c>
      <c r="J563" s="6" t="str">
        <f t="shared" si="3"/>
        <v>Gurgaon</v>
      </c>
      <c r="K563" s="6" t="str">
        <f t="shared" si="4"/>
        <v>Gurgaon</v>
      </c>
      <c r="L563" s="6" t="str">
        <f t="shared" si="5"/>
        <v>Gurgaon</v>
      </c>
      <c r="M563" s="6" t="str">
        <f t="shared" si="6"/>
        <v>Gurgaon</v>
      </c>
      <c r="N563" s="6" t="str">
        <f t="shared" si="7"/>
        <v>East</v>
      </c>
      <c r="O563" s="6" t="str">
        <f t="shared" si="8"/>
        <v>East</v>
      </c>
      <c r="P563" s="6" t="str">
        <f t="shared" si="9"/>
        <v>East</v>
      </c>
      <c r="Q563" s="6" t="str">
        <f t="shared" si="10"/>
        <v>East</v>
      </c>
      <c r="R563" s="6" t="str">
        <f>vlookup(M563,'City Head_Details'!$A$2:$B$5,2,0)</f>
        <v>Tarun</v>
      </c>
      <c r="S563" s="6" t="str">
        <f t="shared" ref="S563:T563" si="571">Proper(trim(G563))</f>
        <v>Maitenance</v>
      </c>
      <c r="T563" s="6" t="str">
        <f t="shared" si="571"/>
        <v>Labour Cost</v>
      </c>
    </row>
    <row r="564">
      <c r="A564" s="23" t="s">
        <v>1132</v>
      </c>
      <c r="B564" s="32" t="s">
        <v>1039</v>
      </c>
      <c r="C564" s="6">
        <v>92800.0</v>
      </c>
      <c r="D564" s="6" t="str">
        <f>IFERROR(__xludf.DUMMYFUNCTION("Split(B564,""/"")"),"February")</f>
        <v>February</v>
      </c>
      <c r="E564" s="6" t="str">
        <f>IFERROR(__xludf.DUMMYFUNCTION("""COMPUTED_VALUE"""),"Gurgaon")</f>
        <v>Gurgaon</v>
      </c>
      <c r="F564" s="6" t="str">
        <f>IFERROR(__xludf.DUMMYFUNCTION("""COMPUTED_VALUE"""),"East")</f>
        <v>East</v>
      </c>
      <c r="G564" s="6" t="str">
        <f>IFERROR(__xludf.DUMMYFUNCTION("""COMPUTED_VALUE"""),"Assembly")</f>
        <v>Assembly</v>
      </c>
      <c r="H564" s="6" t="str">
        <f>IFERROR(__xludf.DUMMYFUNCTION("""COMPUTED_VALUE"""),"Labour Cost")</f>
        <v>Labour Cost</v>
      </c>
      <c r="I564" s="6" t="str">
        <f t="shared" si="2"/>
        <v>February</v>
      </c>
      <c r="J564" s="6" t="str">
        <f t="shared" si="3"/>
        <v>Gurgaon</v>
      </c>
      <c r="K564" s="6" t="str">
        <f t="shared" si="4"/>
        <v>Gurgaon</v>
      </c>
      <c r="L564" s="6" t="str">
        <f t="shared" si="5"/>
        <v>Gurgaon</v>
      </c>
      <c r="M564" s="6" t="str">
        <f t="shared" si="6"/>
        <v>Gurgaon</v>
      </c>
      <c r="N564" s="6" t="str">
        <f t="shared" si="7"/>
        <v>East</v>
      </c>
      <c r="O564" s="6" t="str">
        <f t="shared" si="8"/>
        <v>East</v>
      </c>
      <c r="P564" s="6" t="str">
        <f t="shared" si="9"/>
        <v>East</v>
      </c>
      <c r="Q564" s="6" t="str">
        <f t="shared" si="10"/>
        <v>East</v>
      </c>
      <c r="R564" s="6" t="str">
        <f>vlookup(M564,'City Head_Details'!$A$2:$B$5,2,0)</f>
        <v>Tarun</v>
      </c>
      <c r="S564" s="6" t="str">
        <f t="shared" ref="S564:T564" si="572">Proper(trim(G564))</f>
        <v>Assembly</v>
      </c>
      <c r="T564" s="6" t="str">
        <f t="shared" si="572"/>
        <v>Labour Cost</v>
      </c>
    </row>
    <row r="565">
      <c r="A565" s="23" t="s">
        <v>1133</v>
      </c>
      <c r="B565" s="32" t="s">
        <v>1134</v>
      </c>
      <c r="C565" s="6">
        <v>116700.0</v>
      </c>
      <c r="D565" s="6" t="str">
        <f>IFERROR(__xludf.DUMMYFUNCTION("Split(B565,""/"")"),"March")</f>
        <v>March</v>
      </c>
      <c r="E565" s="6" t="str">
        <f>IFERROR(__xludf.DUMMYFUNCTION("""COMPUTED_VALUE"""),"Bangalore")</f>
        <v>Bangalore</v>
      </c>
      <c r="F565" s="6" t="str">
        <f>IFERROR(__xludf.DUMMYFUNCTION("""COMPUTED_VALUE"""),"East")</f>
        <v>East</v>
      </c>
      <c r="G565" s="6" t="str">
        <f>IFERROR(__xludf.DUMMYFUNCTION("""COMPUTED_VALUE"""),"Assembly")</f>
        <v>Assembly</v>
      </c>
      <c r="H565" s="6" t="str">
        <f>IFERROR(__xludf.DUMMYFUNCTION("""COMPUTED_VALUE"""),"Overhead costs")</f>
        <v>Overhead costs</v>
      </c>
      <c r="I565" s="6" t="str">
        <f t="shared" si="2"/>
        <v>March</v>
      </c>
      <c r="J565" s="6" t="str">
        <f t="shared" si="3"/>
        <v>Bangalore</v>
      </c>
      <c r="K565" s="6" t="str">
        <f t="shared" si="4"/>
        <v>Bangalore</v>
      </c>
      <c r="L565" s="6" t="str">
        <f t="shared" si="5"/>
        <v>Bangalore</v>
      </c>
      <c r="M565" s="6" t="str">
        <f t="shared" si="6"/>
        <v>Bangalore</v>
      </c>
      <c r="N565" s="6" t="str">
        <f t="shared" si="7"/>
        <v>East</v>
      </c>
      <c r="O565" s="6" t="str">
        <f t="shared" si="8"/>
        <v>East</v>
      </c>
      <c r="P565" s="6" t="str">
        <f t="shared" si="9"/>
        <v>East</v>
      </c>
      <c r="Q565" s="6" t="str">
        <f t="shared" si="10"/>
        <v>East</v>
      </c>
      <c r="R565" s="6" t="str">
        <f>vlookup(M565,'City Head_Details'!$A$2:$B$5,2,0)</f>
        <v>Arun</v>
      </c>
      <c r="S565" s="6" t="str">
        <f t="shared" ref="S565:T565" si="573">Proper(trim(G565))</f>
        <v>Assembly</v>
      </c>
      <c r="T565" s="6" t="str">
        <f t="shared" si="573"/>
        <v>Overhead Costs</v>
      </c>
    </row>
    <row r="566">
      <c r="A566" s="23" t="s">
        <v>1135</v>
      </c>
      <c r="B566" s="32" t="s">
        <v>1136</v>
      </c>
      <c r="C566" s="6">
        <v>93200.0</v>
      </c>
      <c r="D566" s="6" t="str">
        <f>IFERROR(__xludf.DUMMYFUNCTION("Split(B566,""/"")"),"January")</f>
        <v>January</v>
      </c>
      <c r="E566" s="6" t="str">
        <f>IFERROR(__xludf.DUMMYFUNCTION("""COMPUTED_VALUE"""),"Bangalore")</f>
        <v>Bangalore</v>
      </c>
      <c r="F566" s="6" t="str">
        <f>IFERROR(__xludf.DUMMYFUNCTION("""COMPUTED_VALUE"""),"East")</f>
        <v>East</v>
      </c>
      <c r="G566" s="6" t="str">
        <f>IFERROR(__xludf.DUMMYFUNCTION("""COMPUTED_VALUE"""),"Production")</f>
        <v>Production</v>
      </c>
      <c r="H566" s="6" t="str">
        <f>IFERROR(__xludf.DUMMYFUNCTION("""COMPUTED_VALUE"""),"Overhead costs")</f>
        <v>Overhead costs</v>
      </c>
      <c r="I566" s="6" t="str">
        <f t="shared" si="2"/>
        <v>January</v>
      </c>
      <c r="J566" s="6" t="str">
        <f t="shared" si="3"/>
        <v>Bangalore</v>
      </c>
      <c r="K566" s="6" t="str">
        <f t="shared" si="4"/>
        <v>Bangalore</v>
      </c>
      <c r="L566" s="6" t="str">
        <f t="shared" si="5"/>
        <v>Bangalore</v>
      </c>
      <c r="M566" s="6" t="str">
        <f t="shared" si="6"/>
        <v>Bangalore</v>
      </c>
      <c r="N566" s="6" t="str">
        <f t="shared" si="7"/>
        <v>East</v>
      </c>
      <c r="O566" s="6" t="str">
        <f t="shared" si="8"/>
        <v>East</v>
      </c>
      <c r="P566" s="6" t="str">
        <f t="shared" si="9"/>
        <v>East</v>
      </c>
      <c r="Q566" s="6" t="str">
        <f t="shared" si="10"/>
        <v>East</v>
      </c>
      <c r="R566" s="6" t="str">
        <f>vlookup(M566,'City Head_Details'!$A$2:$B$5,2,0)</f>
        <v>Arun</v>
      </c>
      <c r="S566" s="6" t="str">
        <f t="shared" ref="S566:T566" si="574">Proper(trim(G566))</f>
        <v>Production</v>
      </c>
      <c r="T566" s="6" t="str">
        <f t="shared" si="574"/>
        <v>Overhead Costs</v>
      </c>
    </row>
    <row r="567">
      <c r="A567" s="23" t="s">
        <v>1137</v>
      </c>
      <c r="B567" s="32" t="s">
        <v>1138</v>
      </c>
      <c r="C567" s="6">
        <v>127200.0</v>
      </c>
      <c r="D567" s="6" t="str">
        <f>IFERROR(__xludf.DUMMYFUNCTION("Split(B567,""/"")"),"March")</f>
        <v>March</v>
      </c>
      <c r="E567" s="6" t="str">
        <f>IFERROR(__xludf.DUMMYFUNCTION("""COMPUTED_VALUE"""),"Ahmedabad")</f>
        <v>Ahmedabad</v>
      </c>
      <c r="F567" s="6" t="str">
        <f>IFERROR(__xludf.DUMMYFUNCTION("""COMPUTED_VALUE"""),"South")</f>
        <v>South</v>
      </c>
      <c r="G567" s="6" t="str">
        <f>IFERROR(__xludf.DUMMYFUNCTION("""COMPUTED_VALUE"""),"Production")</f>
        <v>Production</v>
      </c>
      <c r="H567" s="6" t="str">
        <f>IFERROR(__xludf.DUMMYFUNCTION("""COMPUTED_VALUE"""),"Material Cost")</f>
        <v>Material Cost</v>
      </c>
      <c r="I567" s="6" t="str">
        <f t="shared" si="2"/>
        <v>March</v>
      </c>
      <c r="J567" s="6" t="str">
        <f t="shared" si="3"/>
        <v>Ahmedabad</v>
      </c>
      <c r="K567" s="6" t="str">
        <f t="shared" si="4"/>
        <v>Ahmedabad</v>
      </c>
      <c r="L567" s="6" t="str">
        <f t="shared" si="5"/>
        <v>Ahmedabad</v>
      </c>
      <c r="M567" s="6" t="str">
        <f t="shared" si="6"/>
        <v>Ahmedabad</v>
      </c>
      <c r="N567" s="6" t="str">
        <f t="shared" si="7"/>
        <v>South</v>
      </c>
      <c r="O567" s="6" t="str">
        <f t="shared" si="8"/>
        <v>South</v>
      </c>
      <c r="P567" s="6" t="str">
        <f t="shared" si="9"/>
        <v>South</v>
      </c>
      <c r="Q567" s="6" t="str">
        <f t="shared" si="10"/>
        <v>South</v>
      </c>
      <c r="R567" s="6" t="str">
        <f>vlookup(M567,'City Head_Details'!$A$2:$B$5,2,0)</f>
        <v>Varun</v>
      </c>
      <c r="S567" s="6" t="str">
        <f t="shared" ref="S567:T567" si="575">Proper(trim(G567))</f>
        <v>Production</v>
      </c>
      <c r="T567" s="6" t="str">
        <f t="shared" si="575"/>
        <v>Material Cost</v>
      </c>
    </row>
    <row r="568">
      <c r="A568" s="23" t="s">
        <v>1139</v>
      </c>
      <c r="B568" s="32" t="s">
        <v>1140</v>
      </c>
      <c r="C568" s="6">
        <v>150500.0</v>
      </c>
      <c r="D568" s="6" t="str">
        <f>IFERROR(__xludf.DUMMYFUNCTION("Split(B568,""/"")"),"January")</f>
        <v>January</v>
      </c>
      <c r="E568" s="6" t="str">
        <f>IFERROR(__xludf.DUMMYFUNCTION("""COMPUTED_VALUE"""),"Ahmedabad")</f>
        <v>Ahmedabad</v>
      </c>
      <c r="F568" s="6" t="str">
        <f>IFERROR(__xludf.DUMMYFUNCTION("""COMPUTED_VALUE"""),"West")</f>
        <v>West</v>
      </c>
      <c r="G568" s="6" t="str">
        <f>IFERROR(__xludf.DUMMYFUNCTION("""COMPUTED_VALUE"""),"Assembly")</f>
        <v>Assembly</v>
      </c>
      <c r="H568" s="6" t="str">
        <f>IFERROR(__xludf.DUMMYFUNCTION("""COMPUTED_VALUE"""),"Rent")</f>
        <v>Rent</v>
      </c>
      <c r="I568" s="6" t="str">
        <f t="shared" si="2"/>
        <v>January</v>
      </c>
      <c r="J568" s="6" t="str">
        <f t="shared" si="3"/>
        <v>Ahmedabad</v>
      </c>
      <c r="K568" s="6" t="str">
        <f t="shared" si="4"/>
        <v>Ahmedabad</v>
      </c>
      <c r="L568" s="6" t="str">
        <f t="shared" si="5"/>
        <v>Ahmedabad</v>
      </c>
      <c r="M568" s="6" t="str">
        <f t="shared" si="6"/>
        <v>Ahmedabad</v>
      </c>
      <c r="N568" s="6" t="str">
        <f t="shared" si="7"/>
        <v>West</v>
      </c>
      <c r="O568" s="6" t="str">
        <f t="shared" si="8"/>
        <v>West</v>
      </c>
      <c r="P568" s="6" t="str">
        <f t="shared" si="9"/>
        <v>West</v>
      </c>
      <c r="Q568" s="6" t="str">
        <f t="shared" si="10"/>
        <v>West</v>
      </c>
      <c r="R568" s="6" t="str">
        <f>vlookup(M568,'City Head_Details'!$A$2:$B$5,2,0)</f>
        <v>Varun</v>
      </c>
      <c r="S568" s="6" t="str">
        <f t="shared" ref="S568:T568" si="576">Proper(trim(G568))</f>
        <v>Assembly</v>
      </c>
      <c r="T568" s="6" t="str">
        <f t="shared" si="576"/>
        <v>Rent</v>
      </c>
    </row>
    <row r="569">
      <c r="A569" s="23" t="s">
        <v>1141</v>
      </c>
      <c r="B569" s="32" t="s">
        <v>592</v>
      </c>
      <c r="C569" s="6">
        <v>194400.0</v>
      </c>
      <c r="D569" s="6" t="str">
        <f>IFERROR(__xludf.DUMMYFUNCTION("Split(B569,""/"")"),"January")</f>
        <v>January</v>
      </c>
      <c r="E569" s="6" t="str">
        <f>IFERROR(__xludf.DUMMYFUNCTION("""COMPUTED_VALUE"""),"Bhubaneswar")</f>
        <v>Bhubaneswar</v>
      </c>
      <c r="F569" s="6" t="str">
        <f>IFERROR(__xludf.DUMMYFUNCTION("""COMPUTED_VALUE"""),"South")</f>
        <v>South</v>
      </c>
      <c r="G569" s="6" t="str">
        <f>IFERROR(__xludf.DUMMYFUNCTION("""COMPUTED_VALUE"""),"Maitenance")</f>
        <v>Maitenance</v>
      </c>
      <c r="H569" s="6" t="str">
        <f>IFERROR(__xludf.DUMMYFUNCTION("""COMPUTED_VALUE"""),"Rent")</f>
        <v>Rent</v>
      </c>
      <c r="I569" s="6" t="str">
        <f t="shared" si="2"/>
        <v>January</v>
      </c>
      <c r="J569" s="6" t="str">
        <f t="shared" si="3"/>
        <v>Bhubaneswar</v>
      </c>
      <c r="K569" s="6" t="str">
        <f t="shared" si="4"/>
        <v>Bhubaneswar</v>
      </c>
      <c r="L569" s="6" t="str">
        <f t="shared" si="5"/>
        <v>Bhubaneswar</v>
      </c>
      <c r="M569" s="6" t="str">
        <f t="shared" si="6"/>
        <v>Bhubaneswar</v>
      </c>
      <c r="N569" s="6" t="str">
        <f t="shared" si="7"/>
        <v>South</v>
      </c>
      <c r="O569" s="6" t="str">
        <f t="shared" si="8"/>
        <v>South</v>
      </c>
      <c r="P569" s="6" t="str">
        <f t="shared" si="9"/>
        <v>South</v>
      </c>
      <c r="Q569" s="6" t="str">
        <f t="shared" si="10"/>
        <v>South</v>
      </c>
      <c r="R569" s="6" t="str">
        <f>vlookup(M569,'City Head_Details'!$A$2:$B$5,2,0)</f>
        <v>Karuna</v>
      </c>
      <c r="S569" s="6" t="str">
        <f t="shared" ref="S569:T569" si="577">Proper(trim(G569))</f>
        <v>Maitenance</v>
      </c>
      <c r="T569" s="6" t="str">
        <f t="shared" si="577"/>
        <v>Rent</v>
      </c>
    </row>
    <row r="570">
      <c r="A570" s="23" t="s">
        <v>1142</v>
      </c>
      <c r="B570" s="32" t="s">
        <v>1143</v>
      </c>
      <c r="C570" s="6">
        <v>128700.0</v>
      </c>
      <c r="D570" s="6" t="str">
        <f>IFERROR(__xludf.DUMMYFUNCTION("Split(B570,""/"")"),"March")</f>
        <v>March</v>
      </c>
      <c r="E570" s="6" t="str">
        <f>IFERROR(__xludf.DUMMYFUNCTION("""COMPUTED_VALUE"""),"Bhubaneswar")</f>
        <v>Bhubaneswar</v>
      </c>
      <c r="F570" s="6" t="str">
        <f>IFERROR(__xludf.DUMMYFUNCTION("""COMPUTED_VALUE"""),"West")</f>
        <v>West</v>
      </c>
      <c r="G570" s="6" t="str">
        <f>IFERROR(__xludf.DUMMYFUNCTION("""COMPUTED_VALUE"""),"Maitenance")</f>
        <v>Maitenance</v>
      </c>
      <c r="H570" s="6" t="str">
        <f>IFERROR(__xludf.DUMMYFUNCTION("""COMPUTED_VALUE"""),"Labour Cost")</f>
        <v>Labour Cost</v>
      </c>
      <c r="I570" s="6" t="str">
        <f t="shared" si="2"/>
        <v>March</v>
      </c>
      <c r="J570" s="6" t="str">
        <f t="shared" si="3"/>
        <v>Bhubaneswar</v>
      </c>
      <c r="K570" s="6" t="str">
        <f t="shared" si="4"/>
        <v>Bhubaneswar</v>
      </c>
      <c r="L570" s="6" t="str">
        <f t="shared" si="5"/>
        <v>Bhubaneswar</v>
      </c>
      <c r="M570" s="6" t="str">
        <f t="shared" si="6"/>
        <v>Bhubaneswar</v>
      </c>
      <c r="N570" s="6" t="str">
        <f t="shared" si="7"/>
        <v>West</v>
      </c>
      <c r="O570" s="6" t="str">
        <f t="shared" si="8"/>
        <v>West</v>
      </c>
      <c r="P570" s="6" t="str">
        <f t="shared" si="9"/>
        <v>West</v>
      </c>
      <c r="Q570" s="6" t="str">
        <f t="shared" si="10"/>
        <v>West</v>
      </c>
      <c r="R570" s="6" t="str">
        <f>vlookup(M570,'City Head_Details'!$A$2:$B$5,2,0)</f>
        <v>Karuna</v>
      </c>
      <c r="S570" s="6" t="str">
        <f t="shared" ref="S570:T570" si="578">Proper(trim(G570))</f>
        <v>Maitenance</v>
      </c>
      <c r="T570" s="6" t="str">
        <f t="shared" si="578"/>
        <v>Labour Cost</v>
      </c>
    </row>
    <row r="571">
      <c r="A571" s="23" t="s">
        <v>1144</v>
      </c>
      <c r="B571" s="32" t="s">
        <v>1145</v>
      </c>
      <c r="C571" s="6">
        <v>119800.0</v>
      </c>
      <c r="D571" s="6" t="str">
        <f>IFERROR(__xludf.DUMMYFUNCTION("Split(B571,""/"")"),"February")</f>
        <v>February</v>
      </c>
      <c r="E571" s="6" t="str">
        <f>IFERROR(__xludf.DUMMYFUNCTION("""COMPUTED_VALUE"""),"Bangalore")</f>
        <v>Bangalore</v>
      </c>
      <c r="F571" s="6" t="str">
        <f>IFERROR(__xludf.DUMMYFUNCTION("""COMPUTED_VALUE"""),"East")</f>
        <v>East</v>
      </c>
      <c r="G571" s="6" t="str">
        <f>IFERROR(__xludf.DUMMYFUNCTION("""COMPUTED_VALUE"""),"Materials")</f>
        <v>Materials</v>
      </c>
      <c r="H571" s="6" t="str">
        <f>IFERROR(__xludf.DUMMYFUNCTION("""COMPUTED_VALUE"""),"Labour Cost")</f>
        <v>Labour Cost</v>
      </c>
      <c r="I571" s="6" t="str">
        <f t="shared" si="2"/>
        <v>February</v>
      </c>
      <c r="J571" s="6" t="str">
        <f t="shared" si="3"/>
        <v>Bangalore</v>
      </c>
      <c r="K571" s="6" t="str">
        <f t="shared" si="4"/>
        <v>Bangalore</v>
      </c>
      <c r="L571" s="6" t="str">
        <f t="shared" si="5"/>
        <v>Bangalore</v>
      </c>
      <c r="M571" s="6" t="str">
        <f t="shared" si="6"/>
        <v>Bangalore</v>
      </c>
      <c r="N571" s="6" t="str">
        <f t="shared" si="7"/>
        <v>East</v>
      </c>
      <c r="O571" s="6" t="str">
        <f t="shared" si="8"/>
        <v>East</v>
      </c>
      <c r="P571" s="6" t="str">
        <f t="shared" si="9"/>
        <v>East</v>
      </c>
      <c r="Q571" s="6" t="str">
        <f t="shared" si="10"/>
        <v>East</v>
      </c>
      <c r="R571" s="6" t="str">
        <f>vlookup(M571,'City Head_Details'!$A$2:$B$5,2,0)</f>
        <v>Arun</v>
      </c>
      <c r="S571" s="6" t="str">
        <f t="shared" ref="S571:T571" si="579">Proper(trim(G571))</f>
        <v>Materials</v>
      </c>
      <c r="T571" s="6" t="str">
        <f t="shared" si="579"/>
        <v>Labour Cost</v>
      </c>
    </row>
    <row r="572">
      <c r="A572" s="23" t="s">
        <v>1146</v>
      </c>
      <c r="B572" s="32" t="s">
        <v>1147</v>
      </c>
      <c r="C572" s="6">
        <v>112400.0</v>
      </c>
      <c r="D572" s="6" t="str">
        <f>IFERROR(__xludf.DUMMYFUNCTION("Split(B572,""/"")"),"February")</f>
        <v>February</v>
      </c>
      <c r="E572" s="6" t="str">
        <f>IFERROR(__xludf.DUMMYFUNCTION("""COMPUTED_VALUE"""),"Bhubaneswar")</f>
        <v>Bhubaneswar</v>
      </c>
      <c r="F572" s="6" t="str">
        <f>IFERROR(__xludf.DUMMYFUNCTION("""COMPUTED_VALUE"""),"North")</f>
        <v>North</v>
      </c>
      <c r="G572" s="6" t="str">
        <f>IFERROR(__xludf.DUMMYFUNCTION("""COMPUTED_VALUE"""),"Maitenance")</f>
        <v>Maitenance</v>
      </c>
      <c r="H572" s="6" t="str">
        <f>IFERROR(__xludf.DUMMYFUNCTION("""COMPUTED_VALUE"""),"Material Cost")</f>
        <v>Material Cost</v>
      </c>
      <c r="I572" s="6" t="str">
        <f t="shared" si="2"/>
        <v>February</v>
      </c>
      <c r="J572" s="6" t="str">
        <f t="shared" si="3"/>
        <v>Bhubaneswar</v>
      </c>
      <c r="K572" s="6" t="str">
        <f t="shared" si="4"/>
        <v>Bhubaneswar</v>
      </c>
      <c r="L572" s="6" t="str">
        <f t="shared" si="5"/>
        <v>Bhubaneswar</v>
      </c>
      <c r="M572" s="6" t="str">
        <f t="shared" si="6"/>
        <v>Bhubaneswar</v>
      </c>
      <c r="N572" s="6" t="str">
        <f t="shared" si="7"/>
        <v>North</v>
      </c>
      <c r="O572" s="6" t="str">
        <f t="shared" si="8"/>
        <v>North</v>
      </c>
      <c r="P572" s="6" t="str">
        <f t="shared" si="9"/>
        <v>North</v>
      </c>
      <c r="Q572" s="6" t="str">
        <f t="shared" si="10"/>
        <v>North</v>
      </c>
      <c r="R572" s="6" t="str">
        <f>vlookup(M572,'City Head_Details'!$A$2:$B$5,2,0)</f>
        <v>Karuna</v>
      </c>
      <c r="S572" s="6" t="str">
        <f t="shared" ref="S572:T572" si="580">Proper(trim(G572))</f>
        <v>Maitenance</v>
      </c>
      <c r="T572" s="6" t="str">
        <f t="shared" si="580"/>
        <v>Material Cost</v>
      </c>
    </row>
    <row r="573">
      <c r="A573" s="23" t="s">
        <v>1148</v>
      </c>
      <c r="B573" s="32" t="s">
        <v>1149</v>
      </c>
      <c r="C573" s="6">
        <v>151500.0</v>
      </c>
      <c r="D573" s="6" t="str">
        <f>IFERROR(__xludf.DUMMYFUNCTION("Split(B573,""/"")"),"February")</f>
        <v>February</v>
      </c>
      <c r="E573" s="6" t="str">
        <f>IFERROR(__xludf.DUMMYFUNCTION("""COMPUTED_VALUE"""),"Bhubaneswar-")</f>
        <v>Bhubaneswar-</v>
      </c>
      <c r="F573" s="6" t="str">
        <f>IFERROR(__xludf.DUMMYFUNCTION("""COMPUTED_VALUE"""),"North")</f>
        <v>North</v>
      </c>
      <c r="G573" s="6" t="str">
        <f>IFERROR(__xludf.DUMMYFUNCTION("""COMPUTED_VALUE"""),"Maitenance")</f>
        <v>Maitenance</v>
      </c>
      <c r="H573" s="6" t="str">
        <f>IFERROR(__xludf.DUMMYFUNCTION("""COMPUTED_VALUE"""),"Labour Cost")</f>
        <v>Labour Cost</v>
      </c>
      <c r="I573" s="6" t="str">
        <f t="shared" si="2"/>
        <v>February</v>
      </c>
      <c r="J573" s="6" t="str">
        <f t="shared" si="3"/>
        <v>Bhubaneswar-</v>
      </c>
      <c r="K573" s="6" t="str">
        <f t="shared" si="4"/>
        <v>Bhubaneswar-</v>
      </c>
      <c r="L573" s="6" t="str">
        <f t="shared" si="5"/>
        <v>Bhubaneswar</v>
      </c>
      <c r="M573" s="6" t="str">
        <f t="shared" si="6"/>
        <v>Bhubaneswar</v>
      </c>
      <c r="N573" s="6" t="str">
        <f t="shared" si="7"/>
        <v>North</v>
      </c>
      <c r="O573" s="6" t="str">
        <f t="shared" si="8"/>
        <v>North</v>
      </c>
      <c r="P573" s="6" t="str">
        <f t="shared" si="9"/>
        <v>North</v>
      </c>
      <c r="Q573" s="6" t="str">
        <f t="shared" si="10"/>
        <v>North</v>
      </c>
      <c r="R573" s="6" t="str">
        <f>vlookup(M573,'City Head_Details'!$A$2:$B$5,2,0)</f>
        <v>Karuna</v>
      </c>
      <c r="S573" s="6" t="str">
        <f t="shared" ref="S573:T573" si="581">Proper(trim(G573))</f>
        <v>Maitenance</v>
      </c>
      <c r="T573" s="6" t="str">
        <f t="shared" si="581"/>
        <v>Labour Cost</v>
      </c>
    </row>
    <row r="574">
      <c r="A574" s="23" t="s">
        <v>1150</v>
      </c>
      <c r="B574" s="32" t="s">
        <v>1151</v>
      </c>
      <c r="C574" s="6">
        <v>155000.0</v>
      </c>
      <c r="D574" s="6" t="str">
        <f>IFERROR(__xludf.DUMMYFUNCTION("Split(B574,""/"")"),"February")</f>
        <v>February</v>
      </c>
      <c r="E574" s="6" t="str">
        <f>IFERROR(__xludf.DUMMYFUNCTION("""COMPUTED_VALUE"""),"Bhubaneswar-")</f>
        <v>Bhubaneswar-</v>
      </c>
      <c r="F574" s="6" t="str">
        <f>IFERROR(__xludf.DUMMYFUNCTION("""COMPUTED_VALUE"""),"North")</f>
        <v>North</v>
      </c>
      <c r="G574" s="6" t="str">
        <f>IFERROR(__xludf.DUMMYFUNCTION("""COMPUTED_VALUE"""),"Maitenance")</f>
        <v>Maitenance</v>
      </c>
      <c r="H574" s="6" t="str">
        <f>IFERROR(__xludf.DUMMYFUNCTION("""COMPUTED_VALUE"""),"Rent")</f>
        <v>Rent</v>
      </c>
      <c r="I574" s="6" t="str">
        <f t="shared" si="2"/>
        <v>February</v>
      </c>
      <c r="J574" s="6" t="str">
        <f t="shared" si="3"/>
        <v>Bhubaneswar-</v>
      </c>
      <c r="K574" s="6" t="str">
        <f t="shared" si="4"/>
        <v>Bhubaneswar-</v>
      </c>
      <c r="L574" s="6" t="str">
        <f t="shared" si="5"/>
        <v>Bhubaneswar</v>
      </c>
      <c r="M574" s="6" t="str">
        <f t="shared" si="6"/>
        <v>Bhubaneswar</v>
      </c>
      <c r="N574" s="6" t="str">
        <f t="shared" si="7"/>
        <v>North</v>
      </c>
      <c r="O574" s="6" t="str">
        <f t="shared" si="8"/>
        <v>North</v>
      </c>
      <c r="P574" s="6" t="str">
        <f t="shared" si="9"/>
        <v>North</v>
      </c>
      <c r="Q574" s="6" t="str">
        <f t="shared" si="10"/>
        <v>North</v>
      </c>
      <c r="R574" s="6" t="str">
        <f>vlookup(M574,'City Head_Details'!$A$2:$B$5,2,0)</f>
        <v>Karuna</v>
      </c>
      <c r="S574" s="6" t="str">
        <f t="shared" ref="S574:T574" si="582">Proper(trim(G574))</f>
        <v>Maitenance</v>
      </c>
      <c r="T574" s="6" t="str">
        <f t="shared" si="582"/>
        <v>Rent</v>
      </c>
    </row>
    <row r="575">
      <c r="A575" s="23" t="s">
        <v>1152</v>
      </c>
      <c r="B575" s="32" t="s">
        <v>1153</v>
      </c>
      <c r="C575" s="6">
        <v>185800.0</v>
      </c>
      <c r="D575" s="6" t="str">
        <f>IFERROR(__xludf.DUMMYFUNCTION("Split(B575,""/"")"),"February")</f>
        <v>February</v>
      </c>
      <c r="E575" s="6" t="str">
        <f>IFERROR(__xludf.DUMMYFUNCTION("""COMPUTED_VALUE"""),"Bhubaneswar-")</f>
        <v>Bhubaneswar-</v>
      </c>
      <c r="F575" s="6" t="str">
        <f>IFERROR(__xludf.DUMMYFUNCTION("""COMPUTED_VALUE"""),"North")</f>
        <v>North</v>
      </c>
      <c r="G575" s="6" t="str">
        <f>IFERROR(__xludf.DUMMYFUNCTION("""COMPUTED_VALUE"""),"Maitenance")</f>
        <v>Maitenance</v>
      </c>
      <c r="H575" s="6" t="str">
        <f>IFERROR(__xludf.DUMMYFUNCTION("""COMPUTED_VALUE"""),"Overhead costs")</f>
        <v>Overhead costs</v>
      </c>
      <c r="I575" s="6" t="str">
        <f t="shared" si="2"/>
        <v>February</v>
      </c>
      <c r="J575" s="6" t="str">
        <f t="shared" si="3"/>
        <v>Bhubaneswar-</v>
      </c>
      <c r="K575" s="6" t="str">
        <f t="shared" si="4"/>
        <v>Bhubaneswar-</v>
      </c>
      <c r="L575" s="6" t="str">
        <f t="shared" si="5"/>
        <v>Bhubaneswar</v>
      </c>
      <c r="M575" s="6" t="str">
        <f t="shared" si="6"/>
        <v>Bhubaneswar</v>
      </c>
      <c r="N575" s="6" t="str">
        <f t="shared" si="7"/>
        <v>North</v>
      </c>
      <c r="O575" s="6" t="str">
        <f t="shared" si="8"/>
        <v>North</v>
      </c>
      <c r="P575" s="6" t="str">
        <f t="shared" si="9"/>
        <v>North</v>
      </c>
      <c r="Q575" s="6" t="str">
        <f t="shared" si="10"/>
        <v>North</v>
      </c>
      <c r="R575" s="6" t="str">
        <f>vlookup(M575,'City Head_Details'!$A$2:$B$5,2,0)</f>
        <v>Karuna</v>
      </c>
      <c r="S575" s="6" t="str">
        <f t="shared" ref="S575:T575" si="583">Proper(trim(G575))</f>
        <v>Maitenance</v>
      </c>
      <c r="T575" s="6" t="str">
        <f t="shared" si="583"/>
        <v>Overhead Costs</v>
      </c>
    </row>
    <row r="576">
      <c r="A576" s="23" t="s">
        <v>1154</v>
      </c>
      <c r="B576" s="32" t="s">
        <v>1155</v>
      </c>
      <c r="C576" s="6">
        <v>127200.0</v>
      </c>
      <c r="D576" s="6" t="str">
        <f>IFERROR(__xludf.DUMMYFUNCTION("Split(B576,""/"")"),"February")</f>
        <v>February</v>
      </c>
      <c r="E576" s="6" t="str">
        <f>IFERROR(__xludf.DUMMYFUNCTION("""COMPUTED_VALUE"""),"Bhubaneswar-")</f>
        <v>Bhubaneswar-</v>
      </c>
      <c r="F576" s="6" t="str">
        <f>IFERROR(__xludf.DUMMYFUNCTION("""COMPUTED_VALUE"""),"North")</f>
        <v>North</v>
      </c>
      <c r="G576" s="6" t="str">
        <f>IFERROR(__xludf.DUMMYFUNCTION("""COMPUTED_VALUE"""),"Maitenance")</f>
        <v>Maitenance</v>
      </c>
      <c r="H576" s="6" t="str">
        <f>IFERROR(__xludf.DUMMYFUNCTION("""COMPUTED_VALUE"""),"Insurance")</f>
        <v>Insurance</v>
      </c>
      <c r="I576" s="6" t="str">
        <f t="shared" si="2"/>
        <v>February</v>
      </c>
      <c r="J576" s="6" t="str">
        <f t="shared" si="3"/>
        <v>Bhubaneswar-</v>
      </c>
      <c r="K576" s="6" t="str">
        <f t="shared" si="4"/>
        <v>Bhubaneswar-</v>
      </c>
      <c r="L576" s="6" t="str">
        <f t="shared" si="5"/>
        <v>Bhubaneswar</v>
      </c>
      <c r="M576" s="6" t="str">
        <f t="shared" si="6"/>
        <v>Bhubaneswar</v>
      </c>
      <c r="N576" s="6" t="str">
        <f t="shared" si="7"/>
        <v>North</v>
      </c>
      <c r="O576" s="6" t="str">
        <f t="shared" si="8"/>
        <v>North</v>
      </c>
      <c r="P576" s="6" t="str">
        <f t="shared" si="9"/>
        <v>North</v>
      </c>
      <c r="Q576" s="6" t="str">
        <f t="shared" si="10"/>
        <v>North</v>
      </c>
      <c r="R576" s="6" t="str">
        <f>vlookup(M576,'City Head_Details'!$A$2:$B$5,2,0)</f>
        <v>Karuna</v>
      </c>
      <c r="S576" s="6" t="str">
        <f t="shared" ref="S576:T576" si="584">Proper(trim(G576))</f>
        <v>Maitenance</v>
      </c>
      <c r="T576" s="6" t="str">
        <f t="shared" si="584"/>
        <v>Insurance</v>
      </c>
    </row>
    <row r="577">
      <c r="A577" s="23" t="s">
        <v>1156</v>
      </c>
      <c r="B577" s="32" t="s">
        <v>1157</v>
      </c>
      <c r="C577" s="6">
        <v>151400.0</v>
      </c>
      <c r="D577" s="6" t="str">
        <f>IFERROR(__xludf.DUMMYFUNCTION("Split(B577,""/"")"),"February")</f>
        <v>February</v>
      </c>
      <c r="E577" s="6" t="str">
        <f>IFERROR(__xludf.DUMMYFUNCTION("""COMPUTED_VALUE"""),"Bhubaneswar-")</f>
        <v>Bhubaneswar-</v>
      </c>
      <c r="F577" s="6" t="str">
        <f>IFERROR(__xludf.DUMMYFUNCTION("""COMPUTED_VALUE"""),"North")</f>
        <v>North</v>
      </c>
      <c r="G577" s="6" t="str">
        <f>IFERROR(__xludf.DUMMYFUNCTION("""COMPUTED_VALUE"""),"Assembly")</f>
        <v>Assembly</v>
      </c>
      <c r="H577" s="6" t="str">
        <f>IFERROR(__xludf.DUMMYFUNCTION("""COMPUTED_VALUE"""),"Material Cost")</f>
        <v>Material Cost</v>
      </c>
      <c r="I577" s="6" t="str">
        <f t="shared" si="2"/>
        <v>February</v>
      </c>
      <c r="J577" s="6" t="str">
        <f t="shared" si="3"/>
        <v>Bhubaneswar-</v>
      </c>
      <c r="K577" s="6" t="str">
        <f t="shared" si="4"/>
        <v>Bhubaneswar-</v>
      </c>
      <c r="L577" s="6" t="str">
        <f t="shared" si="5"/>
        <v>Bhubaneswar</v>
      </c>
      <c r="M577" s="6" t="str">
        <f t="shared" si="6"/>
        <v>Bhubaneswar</v>
      </c>
      <c r="N577" s="6" t="str">
        <f t="shared" si="7"/>
        <v>North</v>
      </c>
      <c r="O577" s="6" t="str">
        <f t="shared" si="8"/>
        <v>North</v>
      </c>
      <c r="P577" s="6" t="str">
        <f t="shared" si="9"/>
        <v>North</v>
      </c>
      <c r="Q577" s="6" t="str">
        <f t="shared" si="10"/>
        <v>North</v>
      </c>
      <c r="R577" s="6" t="str">
        <f>vlookup(M577,'City Head_Details'!$A$2:$B$5,2,0)</f>
        <v>Karuna</v>
      </c>
      <c r="S577" s="6" t="str">
        <f t="shared" ref="S577:T577" si="585">Proper(trim(G577))</f>
        <v>Assembly</v>
      </c>
      <c r="T577" s="6" t="str">
        <f t="shared" si="585"/>
        <v>Material Cost</v>
      </c>
    </row>
    <row r="578">
      <c r="A578" s="23" t="s">
        <v>1158</v>
      </c>
      <c r="B578" s="32" t="s">
        <v>1159</v>
      </c>
      <c r="C578" s="6">
        <v>107900.0</v>
      </c>
      <c r="D578" s="6" t="str">
        <f>IFERROR(__xludf.DUMMYFUNCTION("Split(B578,""/"")"),"February")</f>
        <v>February</v>
      </c>
      <c r="E578" s="6" t="str">
        <f>IFERROR(__xludf.DUMMYFUNCTION("""COMPUTED_VALUE"""),"Bhubaneswar-")</f>
        <v>Bhubaneswar-</v>
      </c>
      <c r="F578" s="6" t="str">
        <f>IFERROR(__xludf.DUMMYFUNCTION("""COMPUTED_VALUE"""),"North")</f>
        <v>North</v>
      </c>
      <c r="G578" s="6" t="str">
        <f>IFERROR(__xludf.DUMMYFUNCTION("""COMPUTED_VALUE"""),"Assembly")</f>
        <v>Assembly</v>
      </c>
      <c r="H578" s="6" t="str">
        <f>IFERROR(__xludf.DUMMYFUNCTION("""COMPUTED_VALUE"""),"Labour Cost")</f>
        <v>Labour Cost</v>
      </c>
      <c r="I578" s="6" t="str">
        <f t="shared" si="2"/>
        <v>February</v>
      </c>
      <c r="J578" s="6" t="str">
        <f t="shared" si="3"/>
        <v>Bhubaneswar-</v>
      </c>
      <c r="K578" s="6" t="str">
        <f t="shared" si="4"/>
        <v>Bhubaneswar-</v>
      </c>
      <c r="L578" s="6" t="str">
        <f t="shared" si="5"/>
        <v>Bhubaneswar</v>
      </c>
      <c r="M578" s="6" t="str">
        <f t="shared" si="6"/>
        <v>Bhubaneswar</v>
      </c>
      <c r="N578" s="6" t="str">
        <f t="shared" si="7"/>
        <v>North</v>
      </c>
      <c r="O578" s="6" t="str">
        <f t="shared" si="8"/>
        <v>North</v>
      </c>
      <c r="P578" s="6" t="str">
        <f t="shared" si="9"/>
        <v>North</v>
      </c>
      <c r="Q578" s="6" t="str">
        <f t="shared" si="10"/>
        <v>North</v>
      </c>
      <c r="R578" s="6" t="str">
        <f>vlookup(M578,'City Head_Details'!$A$2:$B$5,2,0)</f>
        <v>Karuna</v>
      </c>
      <c r="S578" s="6" t="str">
        <f t="shared" ref="S578:T578" si="586">Proper(trim(G578))</f>
        <v>Assembly</v>
      </c>
      <c r="T578" s="6" t="str">
        <f t="shared" si="586"/>
        <v>Labour Cost</v>
      </c>
    </row>
    <row r="579">
      <c r="A579" s="23" t="s">
        <v>1160</v>
      </c>
      <c r="B579" s="32" t="s">
        <v>1161</v>
      </c>
      <c r="C579" s="6">
        <v>109100.0</v>
      </c>
      <c r="D579" s="6" t="str">
        <f>IFERROR(__xludf.DUMMYFUNCTION("Split(B579,""/"")"),"February")</f>
        <v>February</v>
      </c>
      <c r="E579" s="6" t="str">
        <f>IFERROR(__xludf.DUMMYFUNCTION("""COMPUTED_VALUE"""),"Bhubaneswar-")</f>
        <v>Bhubaneswar-</v>
      </c>
      <c r="F579" s="6" t="str">
        <f>IFERROR(__xludf.DUMMYFUNCTION("""COMPUTED_VALUE"""),"North")</f>
        <v>North</v>
      </c>
      <c r="G579" s="6" t="str">
        <f>IFERROR(__xludf.DUMMYFUNCTION("""COMPUTED_VALUE"""),"Assembly")</f>
        <v>Assembly</v>
      </c>
      <c r="H579" s="6" t="str">
        <f>IFERROR(__xludf.DUMMYFUNCTION("""COMPUTED_VALUE"""),"Rent")</f>
        <v>Rent</v>
      </c>
      <c r="I579" s="6" t="str">
        <f t="shared" si="2"/>
        <v>February</v>
      </c>
      <c r="J579" s="6" t="str">
        <f t="shared" si="3"/>
        <v>Bhubaneswar-</v>
      </c>
      <c r="K579" s="6" t="str">
        <f t="shared" si="4"/>
        <v>Bhubaneswar-</v>
      </c>
      <c r="L579" s="6" t="str">
        <f t="shared" si="5"/>
        <v>Bhubaneswar</v>
      </c>
      <c r="M579" s="6" t="str">
        <f t="shared" si="6"/>
        <v>Bhubaneswar</v>
      </c>
      <c r="N579" s="6" t="str">
        <f t="shared" si="7"/>
        <v>North</v>
      </c>
      <c r="O579" s="6" t="str">
        <f t="shared" si="8"/>
        <v>North</v>
      </c>
      <c r="P579" s="6" t="str">
        <f t="shared" si="9"/>
        <v>North</v>
      </c>
      <c r="Q579" s="6" t="str">
        <f t="shared" si="10"/>
        <v>North</v>
      </c>
      <c r="R579" s="6" t="str">
        <f>vlookup(M579,'City Head_Details'!$A$2:$B$5,2,0)</f>
        <v>Karuna</v>
      </c>
      <c r="S579" s="6" t="str">
        <f t="shared" ref="S579:T579" si="587">Proper(trim(G579))</f>
        <v>Assembly</v>
      </c>
      <c r="T579" s="6" t="str">
        <f t="shared" si="587"/>
        <v>Rent</v>
      </c>
    </row>
    <row r="580">
      <c r="A580" s="23" t="s">
        <v>1162</v>
      </c>
      <c r="B580" s="32" t="s">
        <v>1163</v>
      </c>
      <c r="C580" s="6">
        <v>94400.0</v>
      </c>
      <c r="D580" s="6" t="str">
        <f>IFERROR(__xludf.DUMMYFUNCTION("Split(B580,""/"")"),"February")</f>
        <v>February</v>
      </c>
      <c r="E580" s="6" t="str">
        <f>IFERROR(__xludf.DUMMYFUNCTION("""COMPUTED_VALUE"""),"Bhubaneswar-")</f>
        <v>Bhubaneswar-</v>
      </c>
      <c r="F580" s="6" t="str">
        <f>IFERROR(__xludf.DUMMYFUNCTION("""COMPUTED_VALUE"""),"North")</f>
        <v>North</v>
      </c>
      <c r="G580" s="6" t="str">
        <f>IFERROR(__xludf.DUMMYFUNCTION("""COMPUTED_VALUE"""),"Assembly")</f>
        <v>Assembly</v>
      </c>
      <c r="H580" s="6" t="str">
        <f>IFERROR(__xludf.DUMMYFUNCTION("""COMPUTED_VALUE"""),"Overhead costs")</f>
        <v>Overhead costs</v>
      </c>
      <c r="I580" s="6" t="str">
        <f t="shared" si="2"/>
        <v>February</v>
      </c>
      <c r="J580" s="6" t="str">
        <f t="shared" si="3"/>
        <v>Bhubaneswar-</v>
      </c>
      <c r="K580" s="6" t="str">
        <f t="shared" si="4"/>
        <v>Bhubaneswar-</v>
      </c>
      <c r="L580" s="6" t="str">
        <f t="shared" si="5"/>
        <v>Bhubaneswar</v>
      </c>
      <c r="M580" s="6" t="str">
        <f t="shared" si="6"/>
        <v>Bhubaneswar</v>
      </c>
      <c r="N580" s="6" t="str">
        <f t="shared" si="7"/>
        <v>North</v>
      </c>
      <c r="O580" s="6" t="str">
        <f t="shared" si="8"/>
        <v>North</v>
      </c>
      <c r="P580" s="6" t="str">
        <f t="shared" si="9"/>
        <v>North</v>
      </c>
      <c r="Q580" s="6" t="str">
        <f t="shared" si="10"/>
        <v>North</v>
      </c>
      <c r="R580" s="6" t="str">
        <f>vlookup(M580,'City Head_Details'!$A$2:$B$5,2,0)</f>
        <v>Karuna</v>
      </c>
      <c r="S580" s="6" t="str">
        <f t="shared" ref="S580:T580" si="588">Proper(trim(G580))</f>
        <v>Assembly</v>
      </c>
      <c r="T580" s="6" t="str">
        <f t="shared" si="588"/>
        <v>Overhead Costs</v>
      </c>
    </row>
    <row r="581">
      <c r="A581" s="23" t="s">
        <v>1164</v>
      </c>
      <c r="B581" s="32" t="s">
        <v>1165</v>
      </c>
      <c r="C581" s="6">
        <v>185100.0</v>
      </c>
      <c r="D581" s="6" t="str">
        <f>IFERROR(__xludf.DUMMYFUNCTION("Split(B581,""/"")"),"February")</f>
        <v>February</v>
      </c>
      <c r="E581" s="6" t="str">
        <f>IFERROR(__xludf.DUMMYFUNCTION("""COMPUTED_VALUE"""),"Bhubaneswar-")</f>
        <v>Bhubaneswar-</v>
      </c>
      <c r="F581" s="6" t="str">
        <f>IFERROR(__xludf.DUMMYFUNCTION("""COMPUTED_VALUE"""),"North")</f>
        <v>North</v>
      </c>
      <c r="G581" s="6" t="str">
        <f>IFERROR(__xludf.DUMMYFUNCTION("""COMPUTED_VALUE"""),"Assembly")</f>
        <v>Assembly</v>
      </c>
      <c r="H581" s="6" t="str">
        <f>IFERROR(__xludf.DUMMYFUNCTION("""COMPUTED_VALUE"""),"Insurance")</f>
        <v>Insurance</v>
      </c>
      <c r="I581" s="6" t="str">
        <f t="shared" si="2"/>
        <v>February</v>
      </c>
      <c r="J581" s="6" t="str">
        <f t="shared" si="3"/>
        <v>Bhubaneswar-</v>
      </c>
      <c r="K581" s="6" t="str">
        <f t="shared" si="4"/>
        <v>Bhubaneswar-</v>
      </c>
      <c r="L581" s="6" t="str">
        <f t="shared" si="5"/>
        <v>Bhubaneswar</v>
      </c>
      <c r="M581" s="6" t="str">
        <f t="shared" si="6"/>
        <v>Bhubaneswar</v>
      </c>
      <c r="N581" s="6" t="str">
        <f t="shared" si="7"/>
        <v>North</v>
      </c>
      <c r="O581" s="6" t="str">
        <f t="shared" si="8"/>
        <v>North</v>
      </c>
      <c r="P581" s="6" t="str">
        <f t="shared" si="9"/>
        <v>North</v>
      </c>
      <c r="Q581" s="6" t="str">
        <f t="shared" si="10"/>
        <v>North</v>
      </c>
      <c r="R581" s="6" t="str">
        <f>vlookup(M581,'City Head_Details'!$A$2:$B$5,2,0)</f>
        <v>Karuna</v>
      </c>
      <c r="S581" s="6" t="str">
        <f t="shared" ref="S581:T581" si="589">Proper(trim(G581))</f>
        <v>Assembly</v>
      </c>
      <c r="T581" s="6" t="str">
        <f t="shared" si="589"/>
        <v>Insurance</v>
      </c>
    </row>
    <row r="582">
      <c r="A582" s="23" t="s">
        <v>1166</v>
      </c>
      <c r="B582" s="32" t="s">
        <v>1167</v>
      </c>
      <c r="C582" s="6">
        <v>143800.0</v>
      </c>
      <c r="D582" s="6" t="str">
        <f>IFERROR(__xludf.DUMMYFUNCTION("Split(B582,""/"")"),"February")</f>
        <v>February</v>
      </c>
      <c r="E582" s="6" t="str">
        <f>IFERROR(__xludf.DUMMYFUNCTION("""COMPUTED_VALUE"""),"Bhubaneswar")</f>
        <v>Bhubaneswar</v>
      </c>
      <c r="F582" s="6" t="str">
        <f>IFERROR(__xludf.DUMMYFUNCTION("""COMPUTED_VALUE"""),"South")</f>
        <v>South</v>
      </c>
      <c r="G582" s="6" t="str">
        <f>IFERROR(__xludf.DUMMYFUNCTION("""COMPUTED_VALUE"""),"Production")</f>
        <v>Production</v>
      </c>
      <c r="H582" s="6" t="str">
        <f>IFERROR(__xludf.DUMMYFUNCTION("""COMPUTED_VALUE"""),"Material Cost")</f>
        <v>Material Cost</v>
      </c>
      <c r="I582" s="6" t="str">
        <f t="shared" si="2"/>
        <v>February</v>
      </c>
      <c r="J582" s="6" t="str">
        <f t="shared" si="3"/>
        <v>Bhubaneswar</v>
      </c>
      <c r="K582" s="6" t="str">
        <f t="shared" si="4"/>
        <v>Bhubaneswar</v>
      </c>
      <c r="L582" s="6" t="str">
        <f t="shared" si="5"/>
        <v>Bhubaneswar</v>
      </c>
      <c r="M582" s="6" t="str">
        <f t="shared" si="6"/>
        <v>Bhubaneswar</v>
      </c>
      <c r="N582" s="6" t="str">
        <f t="shared" si="7"/>
        <v>South</v>
      </c>
      <c r="O582" s="6" t="str">
        <f t="shared" si="8"/>
        <v>South</v>
      </c>
      <c r="P582" s="6" t="str">
        <f t="shared" si="9"/>
        <v>South</v>
      </c>
      <c r="Q582" s="6" t="str">
        <f t="shared" si="10"/>
        <v>South</v>
      </c>
      <c r="R582" s="6" t="str">
        <f>vlookup(M582,'City Head_Details'!$A$2:$B$5,2,0)</f>
        <v>Karuna</v>
      </c>
      <c r="S582" s="6" t="str">
        <f t="shared" ref="S582:T582" si="590">Proper(trim(G582))</f>
        <v>Production</v>
      </c>
      <c r="T582" s="6" t="str">
        <f t="shared" si="590"/>
        <v>Material Cost</v>
      </c>
    </row>
    <row r="583">
      <c r="A583" s="23" t="s">
        <v>1168</v>
      </c>
      <c r="B583" s="32" t="s">
        <v>1169</v>
      </c>
      <c r="C583" s="6">
        <v>197000.0</v>
      </c>
      <c r="D583" s="6" t="str">
        <f>IFERROR(__xludf.DUMMYFUNCTION("Split(B583,""/"")"),"February")</f>
        <v>February</v>
      </c>
      <c r="E583" s="6" t="str">
        <f>IFERROR(__xludf.DUMMYFUNCTION("""COMPUTED_VALUE"""),"Bhubaneswar")</f>
        <v>Bhubaneswar</v>
      </c>
      <c r="F583" s="6" t="str">
        <f>IFERROR(__xludf.DUMMYFUNCTION("""COMPUTED_VALUE"""),"South")</f>
        <v>South</v>
      </c>
      <c r="G583" s="6" t="str">
        <f>IFERROR(__xludf.DUMMYFUNCTION("""COMPUTED_VALUE"""),"Production")</f>
        <v>Production</v>
      </c>
      <c r="H583" s="6" t="str">
        <f>IFERROR(__xludf.DUMMYFUNCTION("""COMPUTED_VALUE"""),"Labour Cost")</f>
        <v>Labour Cost</v>
      </c>
      <c r="I583" s="6" t="str">
        <f t="shared" si="2"/>
        <v>February</v>
      </c>
      <c r="J583" s="6" t="str">
        <f t="shared" si="3"/>
        <v>Bhubaneswar</v>
      </c>
      <c r="K583" s="6" t="str">
        <f t="shared" si="4"/>
        <v>Bhubaneswar</v>
      </c>
      <c r="L583" s="6" t="str">
        <f t="shared" si="5"/>
        <v>Bhubaneswar</v>
      </c>
      <c r="M583" s="6" t="str">
        <f t="shared" si="6"/>
        <v>Bhubaneswar</v>
      </c>
      <c r="N583" s="6" t="str">
        <f t="shared" si="7"/>
        <v>South</v>
      </c>
      <c r="O583" s="6" t="str">
        <f t="shared" si="8"/>
        <v>South</v>
      </c>
      <c r="P583" s="6" t="str">
        <f t="shared" si="9"/>
        <v>South</v>
      </c>
      <c r="Q583" s="6" t="str">
        <f t="shared" si="10"/>
        <v>South</v>
      </c>
      <c r="R583" s="6" t="str">
        <f>vlookup(M583,'City Head_Details'!$A$2:$B$5,2,0)</f>
        <v>Karuna</v>
      </c>
      <c r="S583" s="6" t="str">
        <f t="shared" ref="S583:T583" si="591">Proper(trim(G583))</f>
        <v>Production</v>
      </c>
      <c r="T583" s="6" t="str">
        <f t="shared" si="591"/>
        <v>Labour Cost</v>
      </c>
    </row>
    <row r="584">
      <c r="A584" s="23" t="s">
        <v>1170</v>
      </c>
      <c r="B584" s="32" t="s">
        <v>1171</v>
      </c>
      <c r="C584" s="6">
        <v>175600.0</v>
      </c>
      <c r="D584" s="6" t="str">
        <f>IFERROR(__xludf.DUMMYFUNCTION("Split(B584,""/"")"),"February")</f>
        <v>February</v>
      </c>
      <c r="E584" s="6" t="str">
        <f>IFERROR(__xludf.DUMMYFUNCTION("""COMPUTED_VALUE"""),"Bhubaneswar")</f>
        <v>Bhubaneswar</v>
      </c>
      <c r="F584" s="6" t="str">
        <f>IFERROR(__xludf.DUMMYFUNCTION("""COMPUTED_VALUE"""),"South")</f>
        <v>South</v>
      </c>
      <c r="G584" s="6" t="str">
        <f>IFERROR(__xludf.DUMMYFUNCTION("""COMPUTED_VALUE"""),"Production")</f>
        <v>Production</v>
      </c>
      <c r="H584" s="6" t="str">
        <f>IFERROR(__xludf.DUMMYFUNCTION("""COMPUTED_VALUE"""),"Rent")</f>
        <v>Rent</v>
      </c>
      <c r="I584" s="6" t="str">
        <f t="shared" si="2"/>
        <v>February</v>
      </c>
      <c r="J584" s="6" t="str">
        <f t="shared" si="3"/>
        <v>Bhubaneswar</v>
      </c>
      <c r="K584" s="6" t="str">
        <f t="shared" si="4"/>
        <v>Bhubaneswar</v>
      </c>
      <c r="L584" s="6" t="str">
        <f t="shared" si="5"/>
        <v>Bhubaneswar</v>
      </c>
      <c r="M584" s="6" t="str">
        <f t="shared" si="6"/>
        <v>Bhubaneswar</v>
      </c>
      <c r="N584" s="6" t="str">
        <f t="shared" si="7"/>
        <v>South</v>
      </c>
      <c r="O584" s="6" t="str">
        <f t="shared" si="8"/>
        <v>South</v>
      </c>
      <c r="P584" s="6" t="str">
        <f t="shared" si="9"/>
        <v>South</v>
      </c>
      <c r="Q584" s="6" t="str">
        <f t="shared" si="10"/>
        <v>South</v>
      </c>
      <c r="R584" s="6" t="str">
        <f>vlookup(M584,'City Head_Details'!$A$2:$B$5,2,0)</f>
        <v>Karuna</v>
      </c>
      <c r="S584" s="6" t="str">
        <f t="shared" ref="S584:T584" si="592">Proper(trim(G584))</f>
        <v>Production</v>
      </c>
      <c r="T584" s="6" t="str">
        <f t="shared" si="592"/>
        <v>Rent</v>
      </c>
    </row>
    <row r="585">
      <c r="A585" s="23" t="s">
        <v>1172</v>
      </c>
      <c r="B585" s="32" t="s">
        <v>1173</v>
      </c>
      <c r="C585" s="6">
        <v>165600.0</v>
      </c>
      <c r="D585" s="6" t="str">
        <f>IFERROR(__xludf.DUMMYFUNCTION("Split(B585,""/"")"),"February")</f>
        <v>February</v>
      </c>
      <c r="E585" s="6" t="str">
        <f>IFERROR(__xludf.DUMMYFUNCTION("""COMPUTED_VALUE"""),"Bhubaneswar")</f>
        <v>Bhubaneswar</v>
      </c>
      <c r="F585" s="6" t="str">
        <f>IFERROR(__xludf.DUMMYFUNCTION("""COMPUTED_VALUE"""),"South")</f>
        <v>South</v>
      </c>
      <c r="G585" s="6" t="str">
        <f>IFERROR(__xludf.DUMMYFUNCTION("""COMPUTED_VALUE"""),"Production")</f>
        <v>Production</v>
      </c>
      <c r="H585" s="6" t="str">
        <f>IFERROR(__xludf.DUMMYFUNCTION("""COMPUTED_VALUE"""),"Overhead costs")</f>
        <v>Overhead costs</v>
      </c>
      <c r="I585" s="6" t="str">
        <f t="shared" si="2"/>
        <v>February</v>
      </c>
      <c r="J585" s="6" t="str">
        <f t="shared" si="3"/>
        <v>Bhubaneswar</v>
      </c>
      <c r="K585" s="6" t="str">
        <f t="shared" si="4"/>
        <v>Bhubaneswar</v>
      </c>
      <c r="L585" s="6" t="str">
        <f t="shared" si="5"/>
        <v>Bhubaneswar</v>
      </c>
      <c r="M585" s="6" t="str">
        <f t="shared" si="6"/>
        <v>Bhubaneswar</v>
      </c>
      <c r="N585" s="6" t="str">
        <f t="shared" si="7"/>
        <v>South</v>
      </c>
      <c r="O585" s="6" t="str">
        <f t="shared" si="8"/>
        <v>South</v>
      </c>
      <c r="P585" s="6" t="str">
        <f t="shared" si="9"/>
        <v>South</v>
      </c>
      <c r="Q585" s="6" t="str">
        <f t="shared" si="10"/>
        <v>South</v>
      </c>
      <c r="R585" s="6" t="str">
        <f>vlookup(M585,'City Head_Details'!$A$2:$B$5,2,0)</f>
        <v>Karuna</v>
      </c>
      <c r="S585" s="6" t="str">
        <f t="shared" ref="S585:T585" si="593">Proper(trim(G585))</f>
        <v>Production</v>
      </c>
      <c r="T585" s="6" t="str">
        <f t="shared" si="593"/>
        <v>Overhead Costs</v>
      </c>
    </row>
    <row r="586">
      <c r="A586" s="23" t="s">
        <v>1174</v>
      </c>
      <c r="B586" s="32" t="s">
        <v>1175</v>
      </c>
      <c r="C586" s="6">
        <v>180900.0</v>
      </c>
      <c r="D586" s="6" t="str">
        <f>IFERROR(__xludf.DUMMYFUNCTION("Split(B586,""/"")"),"February")</f>
        <v>February</v>
      </c>
      <c r="E586" s="6" t="str">
        <f>IFERROR(__xludf.DUMMYFUNCTION("""COMPUTED_VALUE"""),"Bhubaneswar")</f>
        <v>Bhubaneswar</v>
      </c>
      <c r="F586" s="6" t="str">
        <f>IFERROR(__xludf.DUMMYFUNCTION("""COMPUTED_VALUE"""),"South")</f>
        <v>South</v>
      </c>
      <c r="G586" s="6" t="str">
        <f>IFERROR(__xludf.DUMMYFUNCTION("""COMPUTED_VALUE"""),"Production")</f>
        <v>Production</v>
      </c>
      <c r="H586" s="6" t="str">
        <f>IFERROR(__xludf.DUMMYFUNCTION("""COMPUTED_VALUE"""),"Insurance")</f>
        <v>Insurance</v>
      </c>
      <c r="I586" s="6" t="str">
        <f t="shared" si="2"/>
        <v>February</v>
      </c>
      <c r="J586" s="6" t="str">
        <f t="shared" si="3"/>
        <v>Bhubaneswar</v>
      </c>
      <c r="K586" s="6" t="str">
        <f t="shared" si="4"/>
        <v>Bhubaneswar</v>
      </c>
      <c r="L586" s="6" t="str">
        <f t="shared" si="5"/>
        <v>Bhubaneswar</v>
      </c>
      <c r="M586" s="6" t="str">
        <f t="shared" si="6"/>
        <v>Bhubaneswar</v>
      </c>
      <c r="N586" s="6" t="str">
        <f t="shared" si="7"/>
        <v>South</v>
      </c>
      <c r="O586" s="6" t="str">
        <f t="shared" si="8"/>
        <v>South</v>
      </c>
      <c r="P586" s="6" t="str">
        <f t="shared" si="9"/>
        <v>South</v>
      </c>
      <c r="Q586" s="6" t="str">
        <f t="shared" si="10"/>
        <v>South</v>
      </c>
      <c r="R586" s="6" t="str">
        <f>vlookup(M586,'City Head_Details'!$A$2:$B$5,2,0)</f>
        <v>Karuna</v>
      </c>
      <c r="S586" s="6" t="str">
        <f t="shared" ref="S586:T586" si="594">Proper(trim(G586))</f>
        <v>Production</v>
      </c>
      <c r="T586" s="6" t="str">
        <f t="shared" si="594"/>
        <v>Insurance</v>
      </c>
    </row>
    <row r="587">
      <c r="A587" s="23" t="s">
        <v>1176</v>
      </c>
      <c r="B587" s="32" t="s">
        <v>1177</v>
      </c>
      <c r="C587" s="6">
        <v>114900.0</v>
      </c>
      <c r="D587" s="6" t="str">
        <f>IFERROR(__xludf.DUMMYFUNCTION("Split(B587,""/"")"),"February")</f>
        <v>February</v>
      </c>
      <c r="E587" s="6" t="str">
        <f>IFERROR(__xludf.DUMMYFUNCTION("""COMPUTED_VALUE"""),"Bhubaneswar")</f>
        <v>Bhubaneswar</v>
      </c>
      <c r="F587" s="6" t="str">
        <f>IFERROR(__xludf.DUMMYFUNCTION("""COMPUTED_VALUE"""),"South")</f>
        <v>South</v>
      </c>
      <c r="G587" s="6" t="str">
        <f>IFERROR(__xludf.DUMMYFUNCTION("""COMPUTED_VALUE"""),"Materials")</f>
        <v>Materials</v>
      </c>
      <c r="H587" s="6" t="str">
        <f>IFERROR(__xludf.DUMMYFUNCTION("""COMPUTED_VALUE"""),"Material Cost")</f>
        <v>Material Cost</v>
      </c>
      <c r="I587" s="6" t="str">
        <f t="shared" si="2"/>
        <v>February</v>
      </c>
      <c r="J587" s="6" t="str">
        <f t="shared" si="3"/>
        <v>Bhubaneswar</v>
      </c>
      <c r="K587" s="6" t="str">
        <f t="shared" si="4"/>
        <v>Bhubaneswar</v>
      </c>
      <c r="L587" s="6" t="str">
        <f t="shared" si="5"/>
        <v>Bhubaneswar</v>
      </c>
      <c r="M587" s="6" t="str">
        <f t="shared" si="6"/>
        <v>Bhubaneswar</v>
      </c>
      <c r="N587" s="6" t="str">
        <f t="shared" si="7"/>
        <v>South</v>
      </c>
      <c r="O587" s="6" t="str">
        <f t="shared" si="8"/>
        <v>South</v>
      </c>
      <c r="P587" s="6" t="str">
        <f t="shared" si="9"/>
        <v>South</v>
      </c>
      <c r="Q587" s="6" t="str">
        <f t="shared" si="10"/>
        <v>South</v>
      </c>
      <c r="R587" s="6" t="str">
        <f>vlookup(M587,'City Head_Details'!$A$2:$B$5,2,0)</f>
        <v>Karuna</v>
      </c>
      <c r="S587" s="6" t="str">
        <f t="shared" ref="S587:T587" si="595">Proper(trim(G587))</f>
        <v>Materials</v>
      </c>
      <c r="T587" s="6" t="str">
        <f t="shared" si="595"/>
        <v>Material Cost</v>
      </c>
    </row>
    <row r="588">
      <c r="A588" s="23" t="s">
        <v>1178</v>
      </c>
      <c r="B588" s="32" t="s">
        <v>1179</v>
      </c>
      <c r="C588" s="6">
        <v>152600.0</v>
      </c>
      <c r="D588" s="6" t="str">
        <f>IFERROR(__xludf.DUMMYFUNCTION("Split(B588,""/"")"),"February")</f>
        <v>February</v>
      </c>
      <c r="E588" s="6" t="str">
        <f>IFERROR(__xludf.DUMMYFUNCTION("""COMPUTED_VALUE"""),"Bhubaneswar")</f>
        <v>Bhubaneswar</v>
      </c>
      <c r="F588" s="6" t="str">
        <f>IFERROR(__xludf.DUMMYFUNCTION("""COMPUTED_VALUE"""),"South")</f>
        <v>South</v>
      </c>
      <c r="G588" s="6" t="str">
        <f>IFERROR(__xludf.DUMMYFUNCTION("""COMPUTED_VALUE"""),"Materials")</f>
        <v>Materials</v>
      </c>
      <c r="H588" s="6" t="str">
        <f>IFERROR(__xludf.DUMMYFUNCTION("""COMPUTED_VALUE"""),"Labour Cost")</f>
        <v>Labour Cost</v>
      </c>
      <c r="I588" s="6" t="str">
        <f t="shared" si="2"/>
        <v>February</v>
      </c>
      <c r="J588" s="6" t="str">
        <f t="shared" si="3"/>
        <v>Bhubaneswar</v>
      </c>
      <c r="K588" s="6" t="str">
        <f t="shared" si="4"/>
        <v>Bhubaneswar</v>
      </c>
      <c r="L588" s="6" t="str">
        <f t="shared" si="5"/>
        <v>Bhubaneswar</v>
      </c>
      <c r="M588" s="6" t="str">
        <f t="shared" si="6"/>
        <v>Bhubaneswar</v>
      </c>
      <c r="N588" s="6" t="str">
        <f t="shared" si="7"/>
        <v>South</v>
      </c>
      <c r="O588" s="6" t="str">
        <f t="shared" si="8"/>
        <v>South</v>
      </c>
      <c r="P588" s="6" t="str">
        <f t="shared" si="9"/>
        <v>South</v>
      </c>
      <c r="Q588" s="6" t="str">
        <f t="shared" si="10"/>
        <v>South</v>
      </c>
      <c r="R588" s="6" t="str">
        <f>vlookup(M588,'City Head_Details'!$A$2:$B$5,2,0)</f>
        <v>Karuna</v>
      </c>
      <c r="S588" s="6" t="str">
        <f t="shared" ref="S588:T588" si="596">Proper(trim(G588))</f>
        <v>Materials</v>
      </c>
      <c r="T588" s="6" t="str">
        <f t="shared" si="596"/>
        <v>Labour Cost</v>
      </c>
    </row>
    <row r="589">
      <c r="A589" s="23" t="s">
        <v>1180</v>
      </c>
      <c r="B589" s="32" t="s">
        <v>1181</v>
      </c>
      <c r="C589" s="6">
        <v>175200.0</v>
      </c>
      <c r="D589" s="6" t="str">
        <f>IFERROR(__xludf.DUMMYFUNCTION("Split(B589,""/"")"),"March")</f>
        <v>March</v>
      </c>
      <c r="E589" s="6" t="str">
        <f>IFERROR(__xludf.DUMMYFUNCTION("""COMPUTED_VALUE"""),"Gurgaon")</f>
        <v>Gurgaon</v>
      </c>
      <c r="F589" s="6" t="str">
        <f>IFERROR(__xludf.DUMMYFUNCTION("""COMPUTED_VALUE"""),"East")</f>
        <v>East</v>
      </c>
      <c r="G589" s="6" t="str">
        <f>IFERROR(__xludf.DUMMYFUNCTION("""COMPUTED_VALUE"""),"Production")</f>
        <v>Production</v>
      </c>
      <c r="H589" s="6" t="str">
        <f>IFERROR(__xludf.DUMMYFUNCTION("""COMPUTED_VALUE"""),"Material Cost")</f>
        <v>Material Cost</v>
      </c>
      <c r="I589" s="6" t="str">
        <f t="shared" si="2"/>
        <v>March</v>
      </c>
      <c r="J589" s="6" t="str">
        <f t="shared" si="3"/>
        <v>Gurgaon</v>
      </c>
      <c r="K589" s="6" t="str">
        <f t="shared" si="4"/>
        <v>Gurgaon</v>
      </c>
      <c r="L589" s="6" t="str">
        <f t="shared" si="5"/>
        <v>Gurgaon</v>
      </c>
      <c r="M589" s="6" t="str">
        <f t="shared" si="6"/>
        <v>Gurgaon</v>
      </c>
      <c r="N589" s="6" t="str">
        <f t="shared" si="7"/>
        <v>East</v>
      </c>
      <c r="O589" s="6" t="str">
        <f t="shared" si="8"/>
        <v>East</v>
      </c>
      <c r="P589" s="6" t="str">
        <f t="shared" si="9"/>
        <v>East</v>
      </c>
      <c r="Q589" s="6" t="str">
        <f t="shared" si="10"/>
        <v>East</v>
      </c>
      <c r="R589" s="6" t="str">
        <f>vlookup(M589,'City Head_Details'!$A$2:$B$5,2,0)</f>
        <v>Tarun</v>
      </c>
      <c r="S589" s="6" t="str">
        <f t="shared" ref="S589:T589" si="597">Proper(trim(G589))</f>
        <v>Production</v>
      </c>
      <c r="T589" s="6" t="str">
        <f t="shared" si="597"/>
        <v>Material Cost</v>
      </c>
    </row>
    <row r="590">
      <c r="A590" s="23" t="s">
        <v>1182</v>
      </c>
      <c r="B590" s="32" t="s">
        <v>1183</v>
      </c>
      <c r="C590" s="6">
        <v>180900.0</v>
      </c>
      <c r="D590" s="6" t="str">
        <f>IFERROR(__xludf.DUMMYFUNCTION("Split(B590,""/"")"),"March")</f>
        <v>March</v>
      </c>
      <c r="E590" s="6" t="str">
        <f>IFERROR(__xludf.DUMMYFUNCTION("""COMPUTED_VALUE"""),"Bhubaneswar")</f>
        <v>Bhubaneswar</v>
      </c>
      <c r="F590" s="6" t="str">
        <f>IFERROR(__xludf.DUMMYFUNCTION("""COMPUTED_VALUE"""),"East")</f>
        <v>East</v>
      </c>
      <c r="G590" s="6" t="str">
        <f>IFERROR(__xludf.DUMMYFUNCTION("""COMPUTED_VALUE"""),"Materials")</f>
        <v>Materials</v>
      </c>
      <c r="H590" s="6" t="str">
        <f>IFERROR(__xludf.DUMMYFUNCTION("""COMPUTED_VALUE"""),"Labour Cost")</f>
        <v>Labour Cost</v>
      </c>
      <c r="I590" s="6" t="str">
        <f t="shared" si="2"/>
        <v>March</v>
      </c>
      <c r="J590" s="6" t="str">
        <f t="shared" si="3"/>
        <v>Bhubaneswar</v>
      </c>
      <c r="K590" s="6" t="str">
        <f t="shared" si="4"/>
        <v>Bhubaneswar</v>
      </c>
      <c r="L590" s="6" t="str">
        <f t="shared" si="5"/>
        <v>Bhubaneswar</v>
      </c>
      <c r="M590" s="6" t="str">
        <f t="shared" si="6"/>
        <v>Bhubaneswar</v>
      </c>
      <c r="N590" s="6" t="str">
        <f t="shared" si="7"/>
        <v>East</v>
      </c>
      <c r="O590" s="6" t="str">
        <f t="shared" si="8"/>
        <v>East</v>
      </c>
      <c r="P590" s="6" t="str">
        <f t="shared" si="9"/>
        <v>East</v>
      </c>
      <c r="Q590" s="6" t="str">
        <f t="shared" si="10"/>
        <v>East</v>
      </c>
      <c r="R590" s="6" t="str">
        <f>vlookup(M590,'City Head_Details'!$A$2:$B$5,2,0)</f>
        <v>Karuna</v>
      </c>
      <c r="S590" s="6" t="str">
        <f t="shared" ref="S590:T590" si="598">Proper(trim(G590))</f>
        <v>Materials</v>
      </c>
      <c r="T590" s="6" t="str">
        <f t="shared" si="598"/>
        <v>Labour Cost</v>
      </c>
    </row>
    <row r="591">
      <c r="A591" s="23" t="s">
        <v>1184</v>
      </c>
      <c r="B591" s="32" t="s">
        <v>1185</v>
      </c>
      <c r="C591" s="6">
        <v>112600.0</v>
      </c>
      <c r="D591" s="6" t="str">
        <f>IFERROR(__xludf.DUMMYFUNCTION("Split(B591,""/"")"),"January")</f>
        <v>January</v>
      </c>
      <c r="E591" s="6" t="str">
        <f>IFERROR(__xludf.DUMMYFUNCTION("""COMPUTED_VALUE"""),"Gurgaon")</f>
        <v>Gurgaon</v>
      </c>
      <c r="F591" s="6" t="str">
        <f>IFERROR(__xludf.DUMMYFUNCTION("""COMPUTED_VALUE"""),"West")</f>
        <v>West</v>
      </c>
      <c r="G591" s="6" t="str">
        <f>IFERROR(__xludf.DUMMYFUNCTION("""COMPUTED_VALUE"""),"Assembly")</f>
        <v>Assembly</v>
      </c>
      <c r="H591" s="6" t="str">
        <f>IFERROR(__xludf.DUMMYFUNCTION("""COMPUTED_VALUE"""),"Overhead costs")</f>
        <v>Overhead costs</v>
      </c>
      <c r="I591" s="6" t="str">
        <f t="shared" si="2"/>
        <v>January</v>
      </c>
      <c r="J591" s="6" t="str">
        <f t="shared" si="3"/>
        <v>Gurgaon</v>
      </c>
      <c r="K591" s="6" t="str">
        <f t="shared" si="4"/>
        <v>Gurgaon</v>
      </c>
      <c r="L591" s="6" t="str">
        <f t="shared" si="5"/>
        <v>Gurgaon</v>
      </c>
      <c r="M591" s="6" t="str">
        <f t="shared" si="6"/>
        <v>Gurgaon</v>
      </c>
      <c r="N591" s="6" t="str">
        <f t="shared" si="7"/>
        <v>West</v>
      </c>
      <c r="O591" s="6" t="str">
        <f t="shared" si="8"/>
        <v>West</v>
      </c>
      <c r="P591" s="6" t="str">
        <f t="shared" si="9"/>
        <v>West</v>
      </c>
      <c r="Q591" s="6" t="str">
        <f t="shared" si="10"/>
        <v>West</v>
      </c>
      <c r="R591" s="6" t="str">
        <f>vlookup(M591,'City Head_Details'!$A$2:$B$5,2,0)</f>
        <v>Tarun</v>
      </c>
      <c r="S591" s="6" t="str">
        <f t="shared" ref="S591:T591" si="599">Proper(trim(G591))</f>
        <v>Assembly</v>
      </c>
      <c r="T591" s="6" t="str">
        <f t="shared" si="599"/>
        <v>Overhead Costs</v>
      </c>
    </row>
    <row r="592">
      <c r="A592" s="23" t="s">
        <v>1186</v>
      </c>
      <c r="B592" s="32" t="s">
        <v>93</v>
      </c>
      <c r="C592" s="6">
        <v>153200.0</v>
      </c>
      <c r="D592" s="6" t="str">
        <f>IFERROR(__xludf.DUMMYFUNCTION("Split(B592,""/"")"),"February")</f>
        <v>February</v>
      </c>
      <c r="E592" s="6" t="str">
        <f>IFERROR(__xludf.DUMMYFUNCTION("""COMPUTED_VALUE"""),"Bhubaneswar")</f>
        <v>Bhubaneswar</v>
      </c>
      <c r="F592" s="6" t="str">
        <f>IFERROR(__xludf.DUMMYFUNCTION("""COMPUTED_VALUE"""),"North")</f>
        <v>North</v>
      </c>
      <c r="G592" s="6" t="str">
        <f>IFERROR(__xludf.DUMMYFUNCTION("""COMPUTED_VALUE"""),"Maitenance")</f>
        <v>Maitenance</v>
      </c>
      <c r="H592" s="6" t="str">
        <f>IFERROR(__xludf.DUMMYFUNCTION("""COMPUTED_VALUE"""),"Labour Cost")</f>
        <v>Labour Cost</v>
      </c>
      <c r="I592" s="6" t="str">
        <f t="shared" si="2"/>
        <v>February</v>
      </c>
      <c r="J592" s="6" t="str">
        <f t="shared" si="3"/>
        <v>Bhubaneswar</v>
      </c>
      <c r="K592" s="6" t="str">
        <f t="shared" si="4"/>
        <v>Bhubaneswar</v>
      </c>
      <c r="L592" s="6" t="str">
        <f t="shared" si="5"/>
        <v>Bhubaneswar</v>
      </c>
      <c r="M592" s="6" t="str">
        <f t="shared" si="6"/>
        <v>Bhubaneswar</v>
      </c>
      <c r="N592" s="6" t="str">
        <f t="shared" si="7"/>
        <v>North</v>
      </c>
      <c r="O592" s="6" t="str">
        <f t="shared" si="8"/>
        <v>North</v>
      </c>
      <c r="P592" s="6" t="str">
        <f t="shared" si="9"/>
        <v>North</v>
      </c>
      <c r="Q592" s="6" t="str">
        <f t="shared" si="10"/>
        <v>North</v>
      </c>
      <c r="R592" s="6" t="str">
        <f>vlookup(M592,'City Head_Details'!$A$2:$B$5,2,0)</f>
        <v>Karuna</v>
      </c>
      <c r="S592" s="6" t="str">
        <f t="shared" ref="S592:T592" si="600">Proper(trim(G592))</f>
        <v>Maitenance</v>
      </c>
      <c r="T592" s="6" t="str">
        <f t="shared" si="600"/>
        <v>Labour Cost</v>
      </c>
    </row>
    <row r="593">
      <c r="A593" s="23" t="s">
        <v>1187</v>
      </c>
      <c r="B593" s="32" t="s">
        <v>1188</v>
      </c>
      <c r="C593" s="6">
        <v>145400.0</v>
      </c>
      <c r="D593" s="6" t="str">
        <f>IFERROR(__xludf.DUMMYFUNCTION("Split(B593,""/"")"),"March")</f>
        <v>March</v>
      </c>
      <c r="E593" s="6" t="str">
        <f>IFERROR(__xludf.DUMMYFUNCTION("""COMPUTED_VALUE"""),"Ahmedabad")</f>
        <v>Ahmedabad</v>
      </c>
      <c r="F593" s="6" t="str">
        <f>IFERROR(__xludf.DUMMYFUNCTION("""COMPUTED_VALUE"""),"South")</f>
        <v>South</v>
      </c>
      <c r="G593" s="6" t="str">
        <f>IFERROR(__xludf.DUMMYFUNCTION("""COMPUTED_VALUE"""),"Production")</f>
        <v>Production</v>
      </c>
      <c r="H593" s="6" t="str">
        <f>IFERROR(__xludf.DUMMYFUNCTION("""COMPUTED_VALUE"""),"Overhead costs")</f>
        <v>Overhead costs</v>
      </c>
      <c r="I593" s="6" t="str">
        <f t="shared" si="2"/>
        <v>March</v>
      </c>
      <c r="J593" s="6" t="str">
        <f t="shared" si="3"/>
        <v>Ahmedabad</v>
      </c>
      <c r="K593" s="6" t="str">
        <f t="shared" si="4"/>
        <v>Ahmedabad</v>
      </c>
      <c r="L593" s="6" t="str">
        <f t="shared" si="5"/>
        <v>Ahmedabad</v>
      </c>
      <c r="M593" s="6" t="str">
        <f t="shared" si="6"/>
        <v>Ahmedabad</v>
      </c>
      <c r="N593" s="6" t="str">
        <f t="shared" si="7"/>
        <v>South</v>
      </c>
      <c r="O593" s="6" t="str">
        <f t="shared" si="8"/>
        <v>South</v>
      </c>
      <c r="P593" s="6" t="str">
        <f t="shared" si="9"/>
        <v>South</v>
      </c>
      <c r="Q593" s="6" t="str">
        <f t="shared" si="10"/>
        <v>South</v>
      </c>
      <c r="R593" s="6" t="str">
        <f>vlookup(M593,'City Head_Details'!$A$2:$B$5,2,0)</f>
        <v>Varun</v>
      </c>
      <c r="S593" s="6" t="str">
        <f t="shared" ref="S593:T593" si="601">Proper(trim(G593))</f>
        <v>Production</v>
      </c>
      <c r="T593" s="6" t="str">
        <f t="shared" si="601"/>
        <v>Overhead Costs</v>
      </c>
    </row>
    <row r="594">
      <c r="A594" s="23" t="s">
        <v>1189</v>
      </c>
      <c r="B594" s="32" t="s">
        <v>1190</v>
      </c>
      <c r="C594" s="6">
        <v>174400.0</v>
      </c>
      <c r="D594" s="6" t="str">
        <f>IFERROR(__xludf.DUMMYFUNCTION("Split(B594,""/"")"),"March")</f>
        <v>March</v>
      </c>
      <c r="E594" s="6" t="str">
        <f>IFERROR(__xludf.DUMMYFUNCTION("""COMPUTED_VALUE"""),"Bhubaneswar")</f>
        <v>Bhubaneswar</v>
      </c>
      <c r="F594" s="6" t="str">
        <f>IFERROR(__xludf.DUMMYFUNCTION("""COMPUTED_VALUE"""),"East")</f>
        <v>East</v>
      </c>
      <c r="G594" s="6" t="str">
        <f>IFERROR(__xludf.DUMMYFUNCTION("""COMPUTED_VALUE"""),"Assembly")</f>
        <v>Assembly</v>
      </c>
      <c r="H594" s="6" t="str">
        <f>IFERROR(__xludf.DUMMYFUNCTION("""COMPUTED_VALUE"""),"Labour Cost")</f>
        <v>Labour Cost</v>
      </c>
      <c r="I594" s="6" t="str">
        <f t="shared" si="2"/>
        <v>March</v>
      </c>
      <c r="J594" s="6" t="str">
        <f t="shared" si="3"/>
        <v>Bhubaneswar</v>
      </c>
      <c r="K594" s="6" t="str">
        <f t="shared" si="4"/>
        <v>Bhubaneswar</v>
      </c>
      <c r="L594" s="6" t="str">
        <f t="shared" si="5"/>
        <v>Bhubaneswar</v>
      </c>
      <c r="M594" s="6" t="str">
        <f t="shared" si="6"/>
        <v>Bhubaneswar</v>
      </c>
      <c r="N594" s="6" t="str">
        <f t="shared" si="7"/>
        <v>East</v>
      </c>
      <c r="O594" s="6" t="str">
        <f t="shared" si="8"/>
        <v>East</v>
      </c>
      <c r="P594" s="6" t="str">
        <f t="shared" si="9"/>
        <v>East</v>
      </c>
      <c r="Q594" s="6" t="str">
        <f t="shared" si="10"/>
        <v>East</v>
      </c>
      <c r="R594" s="6" t="str">
        <f>vlookup(M594,'City Head_Details'!$A$2:$B$5,2,0)</f>
        <v>Karuna</v>
      </c>
      <c r="S594" s="6" t="str">
        <f t="shared" ref="S594:T594" si="602">Proper(trim(G594))</f>
        <v>Assembly</v>
      </c>
      <c r="T594" s="6" t="str">
        <f t="shared" si="602"/>
        <v>Labour Cost</v>
      </c>
    </row>
    <row r="595">
      <c r="A595" s="23" t="s">
        <v>1191</v>
      </c>
      <c r="B595" s="32" t="s">
        <v>1192</v>
      </c>
      <c r="C595" s="6">
        <v>160600.0</v>
      </c>
      <c r="D595" s="6" t="str">
        <f>IFERROR(__xludf.DUMMYFUNCTION("Split(B595,""/"")"),"January")</f>
        <v>January</v>
      </c>
      <c r="E595" s="6" t="str">
        <f>IFERROR(__xludf.DUMMYFUNCTION("""COMPUTED_VALUE"""),"Bangalore")</f>
        <v>Bangalore</v>
      </c>
      <c r="F595" s="6" t="str">
        <f>IFERROR(__xludf.DUMMYFUNCTION("""COMPUTED_VALUE"""),"North")</f>
        <v>North</v>
      </c>
      <c r="G595" s="6" t="str">
        <f>IFERROR(__xludf.DUMMYFUNCTION("""COMPUTED_VALUE"""),"Production")</f>
        <v>Production</v>
      </c>
      <c r="H595" s="6" t="str">
        <f>IFERROR(__xludf.DUMMYFUNCTION("""COMPUTED_VALUE"""),"Overhead costs")</f>
        <v>Overhead costs</v>
      </c>
      <c r="I595" s="6" t="str">
        <f t="shared" si="2"/>
        <v>January</v>
      </c>
      <c r="J595" s="6" t="str">
        <f t="shared" si="3"/>
        <v>Bangalore</v>
      </c>
      <c r="K595" s="6" t="str">
        <f t="shared" si="4"/>
        <v>Bangalore</v>
      </c>
      <c r="L595" s="6" t="str">
        <f t="shared" si="5"/>
        <v>Bangalore</v>
      </c>
      <c r="M595" s="6" t="str">
        <f t="shared" si="6"/>
        <v>Bangalore</v>
      </c>
      <c r="N595" s="6" t="str">
        <f t="shared" si="7"/>
        <v>North</v>
      </c>
      <c r="O595" s="6" t="str">
        <f t="shared" si="8"/>
        <v>North</v>
      </c>
      <c r="P595" s="6" t="str">
        <f t="shared" si="9"/>
        <v>North</v>
      </c>
      <c r="Q595" s="6" t="str">
        <f t="shared" si="10"/>
        <v>North</v>
      </c>
      <c r="R595" s="6" t="str">
        <f>vlookup(M595,'City Head_Details'!$A$2:$B$5,2,0)</f>
        <v>Arun</v>
      </c>
      <c r="S595" s="6" t="str">
        <f t="shared" ref="S595:T595" si="603">Proper(trim(G595))</f>
        <v>Production</v>
      </c>
      <c r="T595" s="6" t="str">
        <f t="shared" si="603"/>
        <v>Overhead Costs</v>
      </c>
    </row>
    <row r="596">
      <c r="A596" s="23" t="s">
        <v>1193</v>
      </c>
      <c r="B596" s="32" t="s">
        <v>534</v>
      </c>
      <c r="C596" s="6">
        <v>92000.0</v>
      </c>
      <c r="D596" s="6" t="str">
        <f>IFERROR(__xludf.DUMMYFUNCTION("Split(B596,""/"")"),"March")</f>
        <v>March</v>
      </c>
      <c r="E596" s="6" t="str">
        <f>IFERROR(__xludf.DUMMYFUNCTION("""COMPUTED_VALUE"""),"Ahmedabad")</f>
        <v>Ahmedabad</v>
      </c>
      <c r="F596" s="6" t="str">
        <f>IFERROR(__xludf.DUMMYFUNCTION("""COMPUTED_VALUE"""),"North")</f>
        <v>North</v>
      </c>
      <c r="G596" s="6" t="str">
        <f>IFERROR(__xludf.DUMMYFUNCTION("""COMPUTED_VALUE"""),"Assembly")</f>
        <v>Assembly</v>
      </c>
      <c r="H596" s="6" t="str">
        <f>IFERROR(__xludf.DUMMYFUNCTION("""COMPUTED_VALUE"""),"Rent")</f>
        <v>Rent</v>
      </c>
      <c r="I596" s="6" t="str">
        <f t="shared" si="2"/>
        <v>March</v>
      </c>
      <c r="J596" s="6" t="str">
        <f t="shared" si="3"/>
        <v>Ahmedabad</v>
      </c>
      <c r="K596" s="6" t="str">
        <f t="shared" si="4"/>
        <v>Ahmedabad</v>
      </c>
      <c r="L596" s="6" t="str">
        <f t="shared" si="5"/>
        <v>Ahmedabad</v>
      </c>
      <c r="M596" s="6" t="str">
        <f t="shared" si="6"/>
        <v>Ahmedabad</v>
      </c>
      <c r="N596" s="6" t="str">
        <f t="shared" si="7"/>
        <v>North</v>
      </c>
      <c r="O596" s="6" t="str">
        <f t="shared" si="8"/>
        <v>North</v>
      </c>
      <c r="P596" s="6" t="str">
        <f t="shared" si="9"/>
        <v>North</v>
      </c>
      <c r="Q596" s="6" t="str">
        <f t="shared" si="10"/>
        <v>North</v>
      </c>
      <c r="R596" s="6" t="str">
        <f>vlookup(M596,'City Head_Details'!$A$2:$B$5,2,0)</f>
        <v>Varun</v>
      </c>
      <c r="S596" s="6" t="str">
        <f t="shared" ref="S596:T596" si="604">Proper(trim(G596))</f>
        <v>Assembly</v>
      </c>
      <c r="T596" s="6" t="str">
        <f t="shared" si="604"/>
        <v>Rent</v>
      </c>
    </row>
    <row r="597">
      <c r="A597" s="23" t="s">
        <v>1194</v>
      </c>
      <c r="B597" s="32" t="s">
        <v>1195</v>
      </c>
      <c r="C597" s="6">
        <v>179500.0</v>
      </c>
      <c r="D597" s="6" t="str">
        <f>IFERROR(__xludf.DUMMYFUNCTION("Split(B597,""/"")"),"February")</f>
        <v>February</v>
      </c>
      <c r="E597" s="6" t="str">
        <f>IFERROR(__xludf.DUMMYFUNCTION("""COMPUTED_VALUE"""),"Ahmedabad")</f>
        <v>Ahmedabad</v>
      </c>
      <c r="F597" s="6" t="str">
        <f>IFERROR(__xludf.DUMMYFUNCTION("""COMPUTED_VALUE"""),"North")</f>
        <v>North</v>
      </c>
      <c r="G597" s="6" t="str">
        <f>IFERROR(__xludf.DUMMYFUNCTION("""COMPUTED_VALUE"""),"Assembly")</f>
        <v>Assembly</v>
      </c>
      <c r="H597" s="6" t="str">
        <f>IFERROR(__xludf.DUMMYFUNCTION("""COMPUTED_VALUE"""),"Labour Cost")</f>
        <v>Labour Cost</v>
      </c>
      <c r="I597" s="6" t="str">
        <f t="shared" si="2"/>
        <v>February</v>
      </c>
      <c r="J597" s="6" t="str">
        <f t="shared" si="3"/>
        <v>Ahmedabad</v>
      </c>
      <c r="K597" s="6" t="str">
        <f t="shared" si="4"/>
        <v>Ahmedabad</v>
      </c>
      <c r="L597" s="6" t="str">
        <f t="shared" si="5"/>
        <v>Ahmedabad</v>
      </c>
      <c r="M597" s="6" t="str">
        <f t="shared" si="6"/>
        <v>Ahmedabad</v>
      </c>
      <c r="N597" s="6" t="str">
        <f t="shared" si="7"/>
        <v>North</v>
      </c>
      <c r="O597" s="6" t="str">
        <f t="shared" si="8"/>
        <v>North</v>
      </c>
      <c r="P597" s="6" t="str">
        <f t="shared" si="9"/>
        <v>North</v>
      </c>
      <c r="Q597" s="6" t="str">
        <f t="shared" si="10"/>
        <v>North</v>
      </c>
      <c r="R597" s="6" t="str">
        <f>vlookup(M597,'City Head_Details'!$A$2:$B$5,2,0)</f>
        <v>Varun</v>
      </c>
      <c r="S597" s="6" t="str">
        <f t="shared" ref="S597:T597" si="605">Proper(trim(G597))</f>
        <v>Assembly</v>
      </c>
      <c r="T597" s="6" t="str">
        <f t="shared" si="605"/>
        <v>Labour Cost</v>
      </c>
    </row>
    <row r="598">
      <c r="A598" s="23" t="s">
        <v>1196</v>
      </c>
      <c r="B598" s="32" t="s">
        <v>1197</v>
      </c>
      <c r="C598" s="6">
        <v>180400.0</v>
      </c>
      <c r="D598" s="6" t="str">
        <f>IFERROR(__xludf.DUMMYFUNCTION("Split(B598,""/"")"),"January")</f>
        <v>January</v>
      </c>
      <c r="E598" s="6" t="str">
        <f>IFERROR(__xludf.DUMMYFUNCTION("""COMPUTED_VALUE"""),"Ahmedabad")</f>
        <v>Ahmedabad</v>
      </c>
      <c r="F598" s="6" t="str">
        <f>IFERROR(__xludf.DUMMYFUNCTION("""COMPUTED_VALUE"""),"North")</f>
        <v>North</v>
      </c>
      <c r="G598" s="6" t="str">
        <f>IFERROR(__xludf.DUMMYFUNCTION("""COMPUTED_VALUE"""),"Maitenance")</f>
        <v>Maitenance</v>
      </c>
      <c r="H598" s="6" t="str">
        <f>IFERROR(__xludf.DUMMYFUNCTION("""COMPUTED_VALUE"""),"Labour Cost")</f>
        <v>Labour Cost</v>
      </c>
      <c r="I598" s="6" t="str">
        <f t="shared" si="2"/>
        <v>January</v>
      </c>
      <c r="J598" s="6" t="str">
        <f t="shared" si="3"/>
        <v>Ahmedabad</v>
      </c>
      <c r="K598" s="6" t="str">
        <f t="shared" si="4"/>
        <v>Ahmedabad</v>
      </c>
      <c r="L598" s="6" t="str">
        <f t="shared" si="5"/>
        <v>Ahmedabad</v>
      </c>
      <c r="M598" s="6" t="str">
        <f t="shared" si="6"/>
        <v>Ahmedabad</v>
      </c>
      <c r="N598" s="6" t="str">
        <f t="shared" si="7"/>
        <v>North</v>
      </c>
      <c r="O598" s="6" t="str">
        <f t="shared" si="8"/>
        <v>North</v>
      </c>
      <c r="P598" s="6" t="str">
        <f t="shared" si="9"/>
        <v>North</v>
      </c>
      <c r="Q598" s="6" t="str">
        <f t="shared" si="10"/>
        <v>North</v>
      </c>
      <c r="R598" s="6" t="str">
        <f>vlookup(M598,'City Head_Details'!$A$2:$B$5,2,0)</f>
        <v>Varun</v>
      </c>
      <c r="S598" s="6" t="str">
        <f t="shared" ref="S598:T598" si="606">Proper(trim(G598))</f>
        <v>Maitenance</v>
      </c>
      <c r="T598" s="6" t="str">
        <f t="shared" si="606"/>
        <v>Labour Cost</v>
      </c>
    </row>
    <row r="599">
      <c r="A599" s="23" t="s">
        <v>1198</v>
      </c>
      <c r="B599" s="32" t="s">
        <v>1199</v>
      </c>
      <c r="C599" s="6">
        <v>115800.0</v>
      </c>
      <c r="D599" s="6" t="str">
        <f>IFERROR(__xludf.DUMMYFUNCTION("Split(B599,""/"")"),"February")</f>
        <v>February</v>
      </c>
      <c r="E599" s="6" t="str">
        <f>IFERROR(__xludf.DUMMYFUNCTION("""COMPUTED_VALUE"""),"Bangalore")</f>
        <v>Bangalore</v>
      </c>
      <c r="F599" s="6" t="str">
        <f>IFERROR(__xludf.DUMMYFUNCTION("""COMPUTED_VALUE"""),"South")</f>
        <v>South</v>
      </c>
      <c r="G599" s="6" t="str">
        <f>IFERROR(__xludf.DUMMYFUNCTION("""COMPUTED_VALUE"""),"Production")</f>
        <v>Production</v>
      </c>
      <c r="H599" s="6" t="str">
        <f>IFERROR(__xludf.DUMMYFUNCTION("""COMPUTED_VALUE"""),"Overhead costs")</f>
        <v>Overhead costs</v>
      </c>
      <c r="I599" s="6" t="str">
        <f t="shared" si="2"/>
        <v>February</v>
      </c>
      <c r="J599" s="6" t="str">
        <f t="shared" si="3"/>
        <v>Bangalore</v>
      </c>
      <c r="K599" s="6" t="str">
        <f t="shared" si="4"/>
        <v>Bangalore</v>
      </c>
      <c r="L599" s="6" t="str">
        <f t="shared" si="5"/>
        <v>Bangalore</v>
      </c>
      <c r="M599" s="6" t="str">
        <f t="shared" si="6"/>
        <v>Bangalore</v>
      </c>
      <c r="N599" s="6" t="str">
        <f t="shared" si="7"/>
        <v>South</v>
      </c>
      <c r="O599" s="6" t="str">
        <f t="shared" si="8"/>
        <v>South</v>
      </c>
      <c r="P599" s="6" t="str">
        <f t="shared" si="9"/>
        <v>South</v>
      </c>
      <c r="Q599" s="6" t="str">
        <f t="shared" si="10"/>
        <v>South</v>
      </c>
      <c r="R599" s="6" t="str">
        <f>vlookup(M599,'City Head_Details'!$A$2:$B$5,2,0)</f>
        <v>Arun</v>
      </c>
      <c r="S599" s="6" t="str">
        <f t="shared" ref="S599:T599" si="607">Proper(trim(G599))</f>
        <v>Production</v>
      </c>
      <c r="T599" s="6" t="str">
        <f t="shared" si="607"/>
        <v>Overhead Costs</v>
      </c>
    </row>
    <row r="600">
      <c r="A600" s="23" t="s">
        <v>1200</v>
      </c>
      <c r="B600" s="32" t="s">
        <v>1201</v>
      </c>
      <c r="C600" s="6">
        <v>137400.0</v>
      </c>
      <c r="D600" s="6" t="str">
        <f>IFERROR(__xludf.DUMMYFUNCTION("Split(B600,""/"")"),"January")</f>
        <v>January</v>
      </c>
      <c r="E600" s="6" t="str">
        <f>IFERROR(__xludf.DUMMYFUNCTION("""COMPUTED_VALUE"""),"Bangalore")</f>
        <v>Bangalore</v>
      </c>
      <c r="F600" s="6" t="str">
        <f>IFERROR(__xludf.DUMMYFUNCTION("""COMPUTED_VALUE"""),"North")</f>
        <v>North</v>
      </c>
      <c r="G600" s="6" t="str">
        <f>IFERROR(__xludf.DUMMYFUNCTION("""COMPUTED_VALUE"""),"Assembly")</f>
        <v>Assembly</v>
      </c>
      <c r="H600" s="6" t="str">
        <f>IFERROR(__xludf.DUMMYFUNCTION("""COMPUTED_VALUE"""),"Rent")</f>
        <v>Rent</v>
      </c>
      <c r="I600" s="6" t="str">
        <f t="shared" si="2"/>
        <v>January</v>
      </c>
      <c r="J600" s="6" t="str">
        <f t="shared" si="3"/>
        <v>Bangalore</v>
      </c>
      <c r="K600" s="6" t="str">
        <f t="shared" si="4"/>
        <v>Bangalore</v>
      </c>
      <c r="L600" s="6" t="str">
        <f t="shared" si="5"/>
        <v>Bangalore</v>
      </c>
      <c r="M600" s="6" t="str">
        <f t="shared" si="6"/>
        <v>Bangalore</v>
      </c>
      <c r="N600" s="6" t="str">
        <f t="shared" si="7"/>
        <v>North</v>
      </c>
      <c r="O600" s="6" t="str">
        <f t="shared" si="8"/>
        <v>North</v>
      </c>
      <c r="P600" s="6" t="str">
        <f t="shared" si="9"/>
        <v>North</v>
      </c>
      <c r="Q600" s="6" t="str">
        <f t="shared" si="10"/>
        <v>North</v>
      </c>
      <c r="R600" s="6" t="str">
        <f>vlookup(M600,'City Head_Details'!$A$2:$B$5,2,0)</f>
        <v>Arun</v>
      </c>
      <c r="S600" s="6" t="str">
        <f t="shared" ref="S600:T600" si="608">Proper(trim(G600))</f>
        <v>Assembly</v>
      </c>
      <c r="T600" s="6" t="str">
        <f t="shared" si="608"/>
        <v>Rent</v>
      </c>
    </row>
    <row r="601">
      <c r="A601" s="23" t="s">
        <v>1202</v>
      </c>
      <c r="B601" s="32" t="s">
        <v>1203</v>
      </c>
      <c r="C601" s="6">
        <v>194800.0</v>
      </c>
      <c r="D601" s="6" t="str">
        <f>IFERROR(__xludf.DUMMYFUNCTION("Split(B601,""/"")"),"March")</f>
        <v>March</v>
      </c>
      <c r="E601" s="6" t="str">
        <f>IFERROR(__xludf.DUMMYFUNCTION("""COMPUTED_VALUE"""),"Gurgaon")</f>
        <v>Gurgaon</v>
      </c>
      <c r="F601" s="6" t="str">
        <f>IFERROR(__xludf.DUMMYFUNCTION("""COMPUTED_VALUE"""),"South")</f>
        <v>South</v>
      </c>
      <c r="G601" s="6" t="str">
        <f>IFERROR(__xludf.DUMMYFUNCTION("""COMPUTED_VALUE"""),"Production")</f>
        <v>Production</v>
      </c>
      <c r="H601" s="6" t="str">
        <f>IFERROR(__xludf.DUMMYFUNCTION("""COMPUTED_VALUE"""),"Labour Cost")</f>
        <v>Labour Cost</v>
      </c>
      <c r="I601" s="6" t="str">
        <f t="shared" si="2"/>
        <v>March</v>
      </c>
      <c r="J601" s="6" t="str">
        <f t="shared" si="3"/>
        <v>Gurgaon</v>
      </c>
      <c r="K601" s="6" t="str">
        <f t="shared" si="4"/>
        <v>Gurgaon</v>
      </c>
      <c r="L601" s="6" t="str">
        <f t="shared" si="5"/>
        <v>Gurgaon</v>
      </c>
      <c r="M601" s="6" t="str">
        <f t="shared" si="6"/>
        <v>Gurgaon</v>
      </c>
      <c r="N601" s="6" t="str">
        <f t="shared" si="7"/>
        <v>South</v>
      </c>
      <c r="O601" s="6" t="str">
        <f t="shared" si="8"/>
        <v>South</v>
      </c>
      <c r="P601" s="6" t="str">
        <f t="shared" si="9"/>
        <v>South</v>
      </c>
      <c r="Q601" s="6" t="str">
        <f t="shared" si="10"/>
        <v>South</v>
      </c>
      <c r="R601" s="6" t="str">
        <f>vlookup(M601,'City Head_Details'!$A$2:$B$5,2,0)</f>
        <v>Tarun</v>
      </c>
      <c r="S601" s="6" t="str">
        <f t="shared" ref="S601:T601" si="609">Proper(trim(G601))</f>
        <v>Production</v>
      </c>
      <c r="T601" s="6" t="str">
        <f t="shared" si="609"/>
        <v>Labour Cost</v>
      </c>
    </row>
    <row r="602">
      <c r="A602" s="23" t="s">
        <v>1204</v>
      </c>
      <c r="B602" s="32" t="s">
        <v>1185</v>
      </c>
      <c r="C602" s="6">
        <v>181500.0</v>
      </c>
      <c r="D602" s="6" t="str">
        <f>IFERROR(__xludf.DUMMYFUNCTION("Split(B602,""/"")"),"January")</f>
        <v>January</v>
      </c>
      <c r="E602" s="6" t="str">
        <f>IFERROR(__xludf.DUMMYFUNCTION("""COMPUTED_VALUE"""),"Gurgaon")</f>
        <v>Gurgaon</v>
      </c>
      <c r="F602" s="6" t="str">
        <f>IFERROR(__xludf.DUMMYFUNCTION("""COMPUTED_VALUE"""),"West")</f>
        <v>West</v>
      </c>
      <c r="G602" s="6" t="str">
        <f>IFERROR(__xludf.DUMMYFUNCTION("""COMPUTED_VALUE"""),"Assembly")</f>
        <v>Assembly</v>
      </c>
      <c r="H602" s="6" t="str">
        <f>IFERROR(__xludf.DUMMYFUNCTION("""COMPUTED_VALUE"""),"Overhead costs")</f>
        <v>Overhead costs</v>
      </c>
      <c r="I602" s="6" t="str">
        <f t="shared" si="2"/>
        <v>January</v>
      </c>
      <c r="J602" s="6" t="str">
        <f t="shared" si="3"/>
        <v>Gurgaon</v>
      </c>
      <c r="K602" s="6" t="str">
        <f t="shared" si="4"/>
        <v>Gurgaon</v>
      </c>
      <c r="L602" s="6" t="str">
        <f t="shared" si="5"/>
        <v>Gurgaon</v>
      </c>
      <c r="M602" s="6" t="str">
        <f t="shared" si="6"/>
        <v>Gurgaon</v>
      </c>
      <c r="N602" s="6" t="str">
        <f t="shared" si="7"/>
        <v>West</v>
      </c>
      <c r="O602" s="6" t="str">
        <f t="shared" si="8"/>
        <v>West</v>
      </c>
      <c r="P602" s="6" t="str">
        <f t="shared" si="9"/>
        <v>West</v>
      </c>
      <c r="Q602" s="6" t="str">
        <f t="shared" si="10"/>
        <v>West</v>
      </c>
      <c r="R602" s="6" t="str">
        <f>vlookup(M602,'City Head_Details'!$A$2:$B$5,2,0)</f>
        <v>Tarun</v>
      </c>
      <c r="S602" s="6" t="str">
        <f t="shared" ref="S602:T602" si="610">Proper(trim(G602))</f>
        <v>Assembly</v>
      </c>
      <c r="T602" s="6" t="str">
        <f t="shared" si="610"/>
        <v>Overhead Costs</v>
      </c>
    </row>
    <row r="603">
      <c r="A603" s="23" t="s">
        <v>1205</v>
      </c>
      <c r="B603" s="32" t="s">
        <v>1206</v>
      </c>
      <c r="C603" s="6">
        <v>192300.0</v>
      </c>
      <c r="D603" s="6" t="str">
        <f>IFERROR(__xludf.DUMMYFUNCTION("Split(B603,""/"")"),"March")</f>
        <v>March</v>
      </c>
      <c r="E603" s="6" t="str">
        <f>IFERROR(__xludf.DUMMYFUNCTION("""COMPUTED_VALUE"""),"Bangalore")</f>
        <v>Bangalore</v>
      </c>
      <c r="F603" s="6" t="str">
        <f>IFERROR(__xludf.DUMMYFUNCTION("""COMPUTED_VALUE"""),"South")</f>
        <v>South</v>
      </c>
      <c r="G603" s="6" t="str">
        <f>IFERROR(__xludf.DUMMYFUNCTION("""COMPUTED_VALUE"""),"Maitenance")</f>
        <v>Maitenance</v>
      </c>
      <c r="H603" s="6" t="str">
        <f>IFERROR(__xludf.DUMMYFUNCTION("""COMPUTED_VALUE"""),"Material Cost")</f>
        <v>Material Cost</v>
      </c>
      <c r="I603" s="6" t="str">
        <f t="shared" si="2"/>
        <v>March</v>
      </c>
      <c r="J603" s="6" t="str">
        <f t="shared" si="3"/>
        <v>Bangalore</v>
      </c>
      <c r="K603" s="6" t="str">
        <f t="shared" si="4"/>
        <v>Bangalore</v>
      </c>
      <c r="L603" s="6" t="str">
        <f t="shared" si="5"/>
        <v>Bangalore</v>
      </c>
      <c r="M603" s="6" t="str">
        <f t="shared" si="6"/>
        <v>Bangalore</v>
      </c>
      <c r="N603" s="6" t="str">
        <f t="shared" si="7"/>
        <v>South</v>
      </c>
      <c r="O603" s="6" t="str">
        <f t="shared" si="8"/>
        <v>South</v>
      </c>
      <c r="P603" s="6" t="str">
        <f t="shared" si="9"/>
        <v>South</v>
      </c>
      <c r="Q603" s="6" t="str">
        <f t="shared" si="10"/>
        <v>South</v>
      </c>
      <c r="R603" s="6" t="str">
        <f>vlookup(M603,'City Head_Details'!$A$2:$B$5,2,0)</f>
        <v>Arun</v>
      </c>
      <c r="S603" s="6" t="str">
        <f t="shared" ref="S603:T603" si="611">Proper(trim(G603))</f>
        <v>Maitenance</v>
      </c>
      <c r="T603" s="6" t="str">
        <f t="shared" si="611"/>
        <v>Material Cost</v>
      </c>
    </row>
    <row r="604">
      <c r="A604" s="23" t="s">
        <v>1207</v>
      </c>
      <c r="B604" s="32" t="s">
        <v>1208</v>
      </c>
      <c r="C604" s="6">
        <v>151200.0</v>
      </c>
      <c r="D604" s="6" t="str">
        <f>IFERROR(__xludf.DUMMYFUNCTION("Split(B604,""/"")"),"March")</f>
        <v>March</v>
      </c>
      <c r="E604" s="6" t="str">
        <f>IFERROR(__xludf.DUMMYFUNCTION("""COMPUTED_VALUE"""),"Bangalore")</f>
        <v>Bangalore</v>
      </c>
      <c r="F604" s="6" t="str">
        <f>IFERROR(__xludf.DUMMYFUNCTION("""COMPUTED_VALUE"""),"West")</f>
        <v>West</v>
      </c>
      <c r="G604" s="6" t="str">
        <f>IFERROR(__xludf.DUMMYFUNCTION("""COMPUTED_VALUE"""),"Assembly")</f>
        <v>Assembly</v>
      </c>
      <c r="H604" s="6" t="str">
        <f>IFERROR(__xludf.DUMMYFUNCTION("""COMPUTED_VALUE"""),"Insurance")</f>
        <v>Insurance</v>
      </c>
      <c r="I604" s="6" t="str">
        <f t="shared" si="2"/>
        <v>March</v>
      </c>
      <c r="J604" s="6" t="str">
        <f t="shared" si="3"/>
        <v>Bangalore</v>
      </c>
      <c r="K604" s="6" t="str">
        <f t="shared" si="4"/>
        <v>Bangalore</v>
      </c>
      <c r="L604" s="6" t="str">
        <f t="shared" si="5"/>
        <v>Bangalore</v>
      </c>
      <c r="M604" s="6" t="str">
        <f t="shared" si="6"/>
        <v>Bangalore</v>
      </c>
      <c r="N604" s="6" t="str">
        <f t="shared" si="7"/>
        <v>West</v>
      </c>
      <c r="O604" s="6" t="str">
        <f t="shared" si="8"/>
        <v>West</v>
      </c>
      <c r="P604" s="6" t="str">
        <f t="shared" si="9"/>
        <v>West</v>
      </c>
      <c r="Q604" s="6" t="str">
        <f t="shared" si="10"/>
        <v>West</v>
      </c>
      <c r="R604" s="6" t="str">
        <f>vlookup(M604,'City Head_Details'!$A$2:$B$5,2,0)</f>
        <v>Arun</v>
      </c>
      <c r="S604" s="6" t="str">
        <f t="shared" ref="S604:T604" si="612">Proper(trim(G604))</f>
        <v>Assembly</v>
      </c>
      <c r="T604" s="6" t="str">
        <f t="shared" si="612"/>
        <v>Insurance</v>
      </c>
    </row>
    <row r="605">
      <c r="A605" s="23" t="s">
        <v>1209</v>
      </c>
      <c r="B605" s="32" t="s">
        <v>1210</v>
      </c>
      <c r="C605" s="6">
        <v>130500.0</v>
      </c>
      <c r="D605" s="6" t="str">
        <f>IFERROR(__xludf.DUMMYFUNCTION("Split(B605,""/"")"),"February")</f>
        <v>February</v>
      </c>
      <c r="E605" s="6" t="str">
        <f>IFERROR(__xludf.DUMMYFUNCTION("""COMPUTED_VALUE"""),"Ahmedabad")</f>
        <v>Ahmedabad</v>
      </c>
      <c r="F605" s="6" t="str">
        <f>IFERROR(__xludf.DUMMYFUNCTION("""COMPUTED_VALUE"""),"East")</f>
        <v>East</v>
      </c>
      <c r="G605" s="6" t="str">
        <f>IFERROR(__xludf.DUMMYFUNCTION("""COMPUTED_VALUE"""),"Assembly")</f>
        <v>Assembly</v>
      </c>
      <c r="H605" s="6" t="str">
        <f>IFERROR(__xludf.DUMMYFUNCTION("""COMPUTED_VALUE"""),"Labour Cost")</f>
        <v>Labour Cost</v>
      </c>
      <c r="I605" s="6" t="str">
        <f t="shared" si="2"/>
        <v>February</v>
      </c>
      <c r="J605" s="6" t="str">
        <f t="shared" si="3"/>
        <v>Ahmedabad</v>
      </c>
      <c r="K605" s="6" t="str">
        <f t="shared" si="4"/>
        <v>Ahmedabad</v>
      </c>
      <c r="L605" s="6" t="str">
        <f t="shared" si="5"/>
        <v>Ahmedabad</v>
      </c>
      <c r="M605" s="6" t="str">
        <f t="shared" si="6"/>
        <v>Ahmedabad</v>
      </c>
      <c r="N605" s="6" t="str">
        <f t="shared" si="7"/>
        <v>East</v>
      </c>
      <c r="O605" s="6" t="str">
        <f t="shared" si="8"/>
        <v>East</v>
      </c>
      <c r="P605" s="6" t="str">
        <f t="shared" si="9"/>
        <v>East</v>
      </c>
      <c r="Q605" s="6" t="str">
        <f t="shared" si="10"/>
        <v>East</v>
      </c>
      <c r="R605" s="6" t="str">
        <f>vlookup(M605,'City Head_Details'!$A$2:$B$5,2,0)</f>
        <v>Varun</v>
      </c>
      <c r="S605" s="6" t="str">
        <f t="shared" ref="S605:T605" si="613">Proper(trim(G605))</f>
        <v>Assembly</v>
      </c>
      <c r="T605" s="6" t="str">
        <f t="shared" si="613"/>
        <v>Labour Cost</v>
      </c>
    </row>
    <row r="606">
      <c r="A606" s="23" t="s">
        <v>1211</v>
      </c>
      <c r="B606" s="32" t="s">
        <v>1212</v>
      </c>
      <c r="C606" s="6">
        <v>177500.0</v>
      </c>
      <c r="D606" s="6" t="str">
        <f>IFERROR(__xludf.DUMMYFUNCTION("Split(B606,""/"")"),"March")</f>
        <v>March</v>
      </c>
      <c r="E606" s="6" t="str">
        <f>IFERROR(__xludf.DUMMYFUNCTION("""COMPUTED_VALUE"""),"Bangalore-")</f>
        <v>Bangalore-</v>
      </c>
      <c r="F606" s="6" t="str">
        <f>IFERROR(__xludf.DUMMYFUNCTION("""COMPUTED_VALUE"""),"East&amp;")</f>
        <v>East&amp;</v>
      </c>
      <c r="G606" s="6" t="str">
        <f>IFERROR(__xludf.DUMMYFUNCTION("""COMPUTED_VALUE"""),"Materials")</f>
        <v>Materials</v>
      </c>
      <c r="H606" s="6" t="str">
        <f>IFERROR(__xludf.DUMMYFUNCTION("""COMPUTED_VALUE"""),"Material Cost")</f>
        <v>Material Cost</v>
      </c>
      <c r="I606" s="6" t="str">
        <f t="shared" si="2"/>
        <v>March</v>
      </c>
      <c r="J606" s="6" t="str">
        <f t="shared" si="3"/>
        <v>Bangalore-</v>
      </c>
      <c r="K606" s="6" t="str">
        <f t="shared" si="4"/>
        <v>Bangalore-</v>
      </c>
      <c r="L606" s="6" t="str">
        <f t="shared" si="5"/>
        <v>Bangalore</v>
      </c>
      <c r="M606" s="6" t="str">
        <f t="shared" si="6"/>
        <v>Bangalore</v>
      </c>
      <c r="N606" s="6" t="str">
        <f t="shared" si="7"/>
        <v>East&amp;</v>
      </c>
      <c r="O606" s="6" t="str">
        <f t="shared" si="8"/>
        <v>East-</v>
      </c>
      <c r="P606" s="6" t="str">
        <f t="shared" si="9"/>
        <v>East^</v>
      </c>
      <c r="Q606" s="6" t="str">
        <f t="shared" si="10"/>
        <v>East</v>
      </c>
      <c r="R606" s="6" t="str">
        <f>vlookup(M606,'City Head_Details'!$A$2:$B$5,2,0)</f>
        <v>Arun</v>
      </c>
      <c r="S606" s="6" t="str">
        <f t="shared" ref="S606:T606" si="614">Proper(trim(G606))</f>
        <v>Materials</v>
      </c>
      <c r="T606" s="6" t="str">
        <f t="shared" si="614"/>
        <v>Material Cost</v>
      </c>
    </row>
    <row r="607">
      <c r="A607" s="23" t="s">
        <v>1213</v>
      </c>
      <c r="B607" s="32" t="s">
        <v>1214</v>
      </c>
      <c r="C607" s="6">
        <v>125600.0</v>
      </c>
      <c r="D607" s="6" t="str">
        <f>IFERROR(__xludf.DUMMYFUNCTION("Split(B607,""/"")"),"March")</f>
        <v>March</v>
      </c>
      <c r="E607" s="6" t="str">
        <f>IFERROR(__xludf.DUMMYFUNCTION("""COMPUTED_VALUE"""),"Gurgaon-")</f>
        <v>Gurgaon-</v>
      </c>
      <c r="F607" s="6" t="str">
        <f>IFERROR(__xludf.DUMMYFUNCTION("""COMPUTED_VALUE"""),"South&amp;")</f>
        <v>South&amp;</v>
      </c>
      <c r="G607" s="6" t="str">
        <f>IFERROR(__xludf.DUMMYFUNCTION("""COMPUTED_VALUE"""),"Materials")</f>
        <v>Materials</v>
      </c>
      <c r="H607" s="6" t="str">
        <f>IFERROR(__xludf.DUMMYFUNCTION("""COMPUTED_VALUE"""),"Labour Cost")</f>
        <v>Labour Cost</v>
      </c>
      <c r="I607" s="6" t="str">
        <f t="shared" si="2"/>
        <v>March</v>
      </c>
      <c r="J607" s="6" t="str">
        <f t="shared" si="3"/>
        <v>Gurgaon-</v>
      </c>
      <c r="K607" s="6" t="str">
        <f t="shared" si="4"/>
        <v>Gurgaon-</v>
      </c>
      <c r="L607" s="6" t="str">
        <f t="shared" si="5"/>
        <v>Gurgaon</v>
      </c>
      <c r="M607" s="6" t="str">
        <f t="shared" si="6"/>
        <v>Gurgaon</v>
      </c>
      <c r="N607" s="6" t="str">
        <f t="shared" si="7"/>
        <v>South&amp;</v>
      </c>
      <c r="O607" s="6" t="str">
        <f t="shared" si="8"/>
        <v>South-</v>
      </c>
      <c r="P607" s="6" t="str">
        <f t="shared" si="9"/>
        <v>South^</v>
      </c>
      <c r="Q607" s="6" t="str">
        <f t="shared" si="10"/>
        <v>South</v>
      </c>
      <c r="R607" s="6" t="str">
        <f>vlookup(M607,'City Head_Details'!$A$2:$B$5,2,0)</f>
        <v>Tarun</v>
      </c>
      <c r="S607" s="6" t="str">
        <f t="shared" ref="S607:T607" si="615">Proper(trim(G607))</f>
        <v>Materials</v>
      </c>
      <c r="T607" s="6" t="str">
        <f t="shared" si="615"/>
        <v>Labour Cost</v>
      </c>
    </row>
    <row r="608">
      <c r="A608" s="23" t="s">
        <v>1215</v>
      </c>
      <c r="B608" s="32" t="s">
        <v>1216</v>
      </c>
      <c r="C608" s="6">
        <v>163700.0</v>
      </c>
      <c r="D608" s="6" t="str">
        <f>IFERROR(__xludf.DUMMYFUNCTION("Split(B608,""/"")"),"January")</f>
        <v>January</v>
      </c>
      <c r="E608" s="6" t="str">
        <f>IFERROR(__xludf.DUMMYFUNCTION("""COMPUTED_VALUE"""),"Bhubaneswar-")</f>
        <v>Bhubaneswar-</v>
      </c>
      <c r="F608" s="6" t="str">
        <f>IFERROR(__xludf.DUMMYFUNCTION("""COMPUTED_VALUE"""),"North")</f>
        <v>North</v>
      </c>
      <c r="G608" s="6" t="str">
        <f>IFERROR(__xludf.DUMMYFUNCTION("""COMPUTED_VALUE"""),"Production")</f>
        <v>Production</v>
      </c>
      <c r="H608" s="6" t="str">
        <f>IFERROR(__xludf.DUMMYFUNCTION("""COMPUTED_VALUE"""),"Rent")</f>
        <v>Rent</v>
      </c>
      <c r="I608" s="6" t="str">
        <f t="shared" si="2"/>
        <v>January</v>
      </c>
      <c r="J608" s="6" t="str">
        <f t="shared" si="3"/>
        <v>Bhubaneswar-</v>
      </c>
      <c r="K608" s="6" t="str">
        <f t="shared" si="4"/>
        <v>Bhubaneswar-</v>
      </c>
      <c r="L608" s="6" t="str">
        <f t="shared" si="5"/>
        <v>Bhubaneswar</v>
      </c>
      <c r="M608" s="6" t="str">
        <f t="shared" si="6"/>
        <v>Bhubaneswar</v>
      </c>
      <c r="N608" s="6" t="str">
        <f t="shared" si="7"/>
        <v>North</v>
      </c>
      <c r="O608" s="6" t="str">
        <f t="shared" si="8"/>
        <v>North</v>
      </c>
      <c r="P608" s="6" t="str">
        <f t="shared" si="9"/>
        <v>North</v>
      </c>
      <c r="Q608" s="6" t="str">
        <f t="shared" si="10"/>
        <v>North</v>
      </c>
      <c r="R608" s="6" t="str">
        <f>vlookup(M608,'City Head_Details'!$A$2:$B$5,2,0)</f>
        <v>Karuna</v>
      </c>
      <c r="S608" s="6" t="str">
        <f t="shared" ref="S608:T608" si="616">Proper(trim(G608))</f>
        <v>Production</v>
      </c>
      <c r="T608" s="6" t="str">
        <f t="shared" si="616"/>
        <v>Rent</v>
      </c>
    </row>
    <row r="609">
      <c r="A609" s="23" t="s">
        <v>1217</v>
      </c>
      <c r="B609" s="32" t="s">
        <v>1218</v>
      </c>
      <c r="C609" s="6">
        <v>180600.0</v>
      </c>
      <c r="D609" s="6" t="str">
        <f>IFERROR(__xludf.DUMMYFUNCTION("Split(B609,""/"")"),"February")</f>
        <v>February</v>
      </c>
      <c r="E609" s="6" t="str">
        <f>IFERROR(__xludf.DUMMYFUNCTION("""COMPUTED_VALUE"""),"Bangalore-")</f>
        <v>Bangalore-</v>
      </c>
      <c r="F609" s="6" t="str">
        <f>IFERROR(__xludf.DUMMYFUNCTION("""COMPUTED_VALUE"""),"North")</f>
        <v>North</v>
      </c>
      <c r="G609" s="6" t="str">
        <f>IFERROR(__xludf.DUMMYFUNCTION("""COMPUTED_VALUE"""),"Maitenance")</f>
        <v>Maitenance</v>
      </c>
      <c r="H609" s="6" t="str">
        <f>IFERROR(__xludf.DUMMYFUNCTION("""COMPUTED_VALUE"""),"Rent")</f>
        <v>Rent</v>
      </c>
      <c r="I609" s="6" t="str">
        <f t="shared" si="2"/>
        <v>February</v>
      </c>
      <c r="J609" s="6" t="str">
        <f t="shared" si="3"/>
        <v>Bangalore-</v>
      </c>
      <c r="K609" s="6" t="str">
        <f t="shared" si="4"/>
        <v>Bangalore-</v>
      </c>
      <c r="L609" s="6" t="str">
        <f t="shared" si="5"/>
        <v>Bangalore</v>
      </c>
      <c r="M609" s="6" t="str">
        <f t="shared" si="6"/>
        <v>Bangalore</v>
      </c>
      <c r="N609" s="6" t="str">
        <f t="shared" si="7"/>
        <v>North</v>
      </c>
      <c r="O609" s="6" t="str">
        <f t="shared" si="8"/>
        <v>North</v>
      </c>
      <c r="P609" s="6" t="str">
        <f t="shared" si="9"/>
        <v>North</v>
      </c>
      <c r="Q609" s="6" t="str">
        <f t="shared" si="10"/>
        <v>North</v>
      </c>
      <c r="R609" s="6" t="str">
        <f>vlookup(M609,'City Head_Details'!$A$2:$B$5,2,0)</f>
        <v>Arun</v>
      </c>
      <c r="S609" s="6" t="str">
        <f t="shared" ref="S609:T609" si="617">Proper(trim(G609))</f>
        <v>Maitenance</v>
      </c>
      <c r="T609" s="6" t="str">
        <f t="shared" si="617"/>
        <v>Rent</v>
      </c>
    </row>
    <row r="610">
      <c r="A610" s="23" t="s">
        <v>1219</v>
      </c>
      <c r="B610" s="32" t="s">
        <v>1220</v>
      </c>
      <c r="C610" s="6">
        <v>164300.0</v>
      </c>
      <c r="D610" s="6" t="str">
        <f>IFERROR(__xludf.DUMMYFUNCTION("Split(B610,""/"")"),"February")</f>
        <v>February</v>
      </c>
      <c r="E610" s="6" t="str">
        <f>IFERROR(__xludf.DUMMYFUNCTION("""COMPUTED_VALUE"""),"Bangalore-")</f>
        <v>Bangalore-</v>
      </c>
      <c r="F610" s="6" t="str">
        <f>IFERROR(__xludf.DUMMYFUNCTION("""COMPUTED_VALUE"""),"North")</f>
        <v>North</v>
      </c>
      <c r="G610" s="6" t="str">
        <f>IFERROR(__xludf.DUMMYFUNCTION("""COMPUTED_VALUE"""),"Production")</f>
        <v>Production</v>
      </c>
      <c r="H610" s="6" t="str">
        <f>IFERROR(__xludf.DUMMYFUNCTION("""COMPUTED_VALUE"""),"Labour Cost")</f>
        <v>Labour Cost</v>
      </c>
      <c r="I610" s="6" t="str">
        <f t="shared" si="2"/>
        <v>February</v>
      </c>
      <c r="J610" s="6" t="str">
        <f t="shared" si="3"/>
        <v>Bangalore-</v>
      </c>
      <c r="K610" s="6" t="str">
        <f t="shared" si="4"/>
        <v>Bangalore-</v>
      </c>
      <c r="L610" s="6" t="str">
        <f t="shared" si="5"/>
        <v>Bangalore</v>
      </c>
      <c r="M610" s="6" t="str">
        <f t="shared" si="6"/>
        <v>Bangalore</v>
      </c>
      <c r="N610" s="6" t="str">
        <f t="shared" si="7"/>
        <v>North</v>
      </c>
      <c r="O610" s="6" t="str">
        <f t="shared" si="8"/>
        <v>North</v>
      </c>
      <c r="P610" s="6" t="str">
        <f t="shared" si="9"/>
        <v>North</v>
      </c>
      <c r="Q610" s="6" t="str">
        <f t="shared" si="10"/>
        <v>North</v>
      </c>
      <c r="R610" s="6" t="str">
        <f>vlookup(M610,'City Head_Details'!$A$2:$B$5,2,0)</f>
        <v>Arun</v>
      </c>
      <c r="S610" s="6" t="str">
        <f t="shared" ref="S610:T610" si="618">Proper(trim(G610))</f>
        <v>Production</v>
      </c>
      <c r="T610" s="6" t="str">
        <f t="shared" si="618"/>
        <v>Labour Cost</v>
      </c>
    </row>
    <row r="611">
      <c r="A611" s="23" t="s">
        <v>1221</v>
      </c>
      <c r="B611" s="32" t="s">
        <v>1222</v>
      </c>
      <c r="C611" s="6">
        <v>131600.0</v>
      </c>
      <c r="D611" s="6" t="str">
        <f>IFERROR(__xludf.DUMMYFUNCTION("Split(B611,""/"")"),"February")</f>
        <v>February</v>
      </c>
      <c r="E611" s="6" t="str">
        <f>IFERROR(__xludf.DUMMYFUNCTION("""COMPUTED_VALUE"""),"Bangalore-")</f>
        <v>Bangalore-</v>
      </c>
      <c r="F611" s="6" t="str">
        <f>IFERROR(__xludf.DUMMYFUNCTION("""COMPUTED_VALUE"""),"South")</f>
        <v>South</v>
      </c>
      <c r="G611" s="6" t="str">
        <f>IFERROR(__xludf.DUMMYFUNCTION("""COMPUTED_VALUE"""),"Materials")</f>
        <v>Materials</v>
      </c>
      <c r="H611" s="6" t="str">
        <f>IFERROR(__xludf.DUMMYFUNCTION("""COMPUTED_VALUE"""),"Rent")</f>
        <v>Rent</v>
      </c>
      <c r="I611" s="6" t="str">
        <f t="shared" si="2"/>
        <v>February</v>
      </c>
      <c r="J611" s="6" t="str">
        <f t="shared" si="3"/>
        <v>Bangalore-</v>
      </c>
      <c r="K611" s="6" t="str">
        <f t="shared" si="4"/>
        <v>Bangalore-</v>
      </c>
      <c r="L611" s="6" t="str">
        <f t="shared" si="5"/>
        <v>Bangalore</v>
      </c>
      <c r="M611" s="6" t="str">
        <f t="shared" si="6"/>
        <v>Bangalore</v>
      </c>
      <c r="N611" s="6" t="str">
        <f t="shared" si="7"/>
        <v>South</v>
      </c>
      <c r="O611" s="6" t="str">
        <f t="shared" si="8"/>
        <v>South</v>
      </c>
      <c r="P611" s="6" t="str">
        <f t="shared" si="9"/>
        <v>South</v>
      </c>
      <c r="Q611" s="6" t="str">
        <f t="shared" si="10"/>
        <v>South</v>
      </c>
      <c r="R611" s="6" t="str">
        <f>vlookup(M611,'City Head_Details'!$A$2:$B$5,2,0)</f>
        <v>Arun</v>
      </c>
      <c r="S611" s="6" t="str">
        <f t="shared" ref="S611:T611" si="619">Proper(trim(G611))</f>
        <v>Materials</v>
      </c>
      <c r="T611" s="6" t="str">
        <f t="shared" si="619"/>
        <v>Rent</v>
      </c>
    </row>
    <row r="612">
      <c r="A612" s="23" t="s">
        <v>1223</v>
      </c>
      <c r="B612" s="32" t="s">
        <v>1224</v>
      </c>
      <c r="C612" s="6">
        <v>165900.0</v>
      </c>
      <c r="D612" s="6" t="str">
        <f>IFERROR(__xludf.DUMMYFUNCTION("Split(B612,""/"")"),"January")</f>
        <v>January</v>
      </c>
      <c r="E612" s="6" t="str">
        <f>IFERROR(__xludf.DUMMYFUNCTION("""COMPUTED_VALUE"""),"Ahmedabad-")</f>
        <v>Ahmedabad-</v>
      </c>
      <c r="F612" s="6" t="str">
        <f>IFERROR(__xludf.DUMMYFUNCTION("""COMPUTED_VALUE"""),"West")</f>
        <v>West</v>
      </c>
      <c r="G612" s="6" t="str">
        <f>IFERROR(__xludf.DUMMYFUNCTION("""COMPUTED_VALUE"""),"Materials")</f>
        <v>Materials</v>
      </c>
      <c r="H612" s="6" t="str">
        <f>IFERROR(__xludf.DUMMYFUNCTION("""COMPUTED_VALUE"""),"Material Cost")</f>
        <v>Material Cost</v>
      </c>
      <c r="I612" s="6" t="str">
        <f t="shared" si="2"/>
        <v>January</v>
      </c>
      <c r="J612" s="6" t="str">
        <f t="shared" si="3"/>
        <v>Ahmedabad-</v>
      </c>
      <c r="K612" s="6" t="str">
        <f t="shared" si="4"/>
        <v>Ahmedabad-</v>
      </c>
      <c r="L612" s="6" t="str">
        <f t="shared" si="5"/>
        <v>Ahmedabad</v>
      </c>
      <c r="M612" s="6" t="str">
        <f t="shared" si="6"/>
        <v>Ahmedabad</v>
      </c>
      <c r="N612" s="6" t="str">
        <f t="shared" si="7"/>
        <v>West</v>
      </c>
      <c r="O612" s="6" t="str">
        <f t="shared" si="8"/>
        <v>West</v>
      </c>
      <c r="P612" s="6" t="str">
        <f t="shared" si="9"/>
        <v>West</v>
      </c>
      <c r="Q612" s="6" t="str">
        <f t="shared" si="10"/>
        <v>West</v>
      </c>
      <c r="R612" s="6" t="str">
        <f>vlookup(M612,'City Head_Details'!$A$2:$B$5,2,0)</f>
        <v>Varun</v>
      </c>
      <c r="S612" s="6" t="str">
        <f t="shared" ref="S612:T612" si="620">Proper(trim(G612))</f>
        <v>Materials</v>
      </c>
      <c r="T612" s="6" t="str">
        <f t="shared" si="620"/>
        <v>Material Cost</v>
      </c>
    </row>
    <row r="613">
      <c r="A613" s="23" t="s">
        <v>1225</v>
      </c>
      <c r="B613" s="32" t="s">
        <v>1226</v>
      </c>
      <c r="C613" s="6">
        <v>94600.0</v>
      </c>
      <c r="D613" s="6" t="str">
        <f>IFERROR(__xludf.DUMMYFUNCTION("Split(B613,""/"")"),"March")</f>
        <v>March</v>
      </c>
      <c r="E613" s="6" t="str">
        <f>IFERROR(__xludf.DUMMYFUNCTION("""COMPUTED_VALUE"""),"Ahmedabad-")</f>
        <v>Ahmedabad-</v>
      </c>
      <c r="F613" s="6" t="str">
        <f>IFERROR(__xludf.DUMMYFUNCTION("""COMPUTED_VALUE"""),"East")</f>
        <v>East</v>
      </c>
      <c r="G613" s="6" t="str">
        <f>IFERROR(__xludf.DUMMYFUNCTION("""COMPUTED_VALUE"""),"Production")</f>
        <v>Production</v>
      </c>
      <c r="H613" s="6" t="str">
        <f>IFERROR(__xludf.DUMMYFUNCTION("""COMPUTED_VALUE"""),"Rent")</f>
        <v>Rent</v>
      </c>
      <c r="I613" s="6" t="str">
        <f t="shared" si="2"/>
        <v>March</v>
      </c>
      <c r="J613" s="6" t="str">
        <f t="shared" si="3"/>
        <v>Ahmedabad-</v>
      </c>
      <c r="K613" s="6" t="str">
        <f t="shared" si="4"/>
        <v>Ahmedabad-</v>
      </c>
      <c r="L613" s="6" t="str">
        <f t="shared" si="5"/>
        <v>Ahmedabad</v>
      </c>
      <c r="M613" s="6" t="str">
        <f t="shared" si="6"/>
        <v>Ahmedabad</v>
      </c>
      <c r="N613" s="6" t="str">
        <f t="shared" si="7"/>
        <v>East</v>
      </c>
      <c r="O613" s="6" t="str">
        <f t="shared" si="8"/>
        <v>East</v>
      </c>
      <c r="P613" s="6" t="str">
        <f t="shared" si="9"/>
        <v>East</v>
      </c>
      <c r="Q613" s="6" t="str">
        <f t="shared" si="10"/>
        <v>East</v>
      </c>
      <c r="R613" s="6" t="str">
        <f>vlookup(M613,'City Head_Details'!$A$2:$B$5,2,0)</f>
        <v>Varun</v>
      </c>
      <c r="S613" s="6" t="str">
        <f t="shared" ref="S613:T613" si="621">Proper(trim(G613))</f>
        <v>Production</v>
      </c>
      <c r="T613" s="6" t="str">
        <f t="shared" si="621"/>
        <v>Rent</v>
      </c>
    </row>
    <row r="614">
      <c r="A614" s="23" t="s">
        <v>1227</v>
      </c>
      <c r="B614" s="32" t="s">
        <v>1228</v>
      </c>
      <c r="C614" s="6">
        <v>112200.0</v>
      </c>
      <c r="D614" s="6" t="str">
        <f>IFERROR(__xludf.DUMMYFUNCTION("Split(B614,""/"")"),"January")</f>
        <v>January</v>
      </c>
      <c r="E614" s="6" t="str">
        <f>IFERROR(__xludf.DUMMYFUNCTION("""COMPUTED_VALUE"""),"Ahmedabad-")</f>
        <v>Ahmedabad-</v>
      </c>
      <c r="F614" s="6" t="str">
        <f>IFERROR(__xludf.DUMMYFUNCTION("""COMPUTED_VALUE"""),"South")</f>
        <v>South</v>
      </c>
      <c r="G614" s="6" t="str">
        <f>IFERROR(__xludf.DUMMYFUNCTION("""COMPUTED_VALUE"""),"Production")</f>
        <v>Production</v>
      </c>
      <c r="H614" s="6" t="str">
        <f>IFERROR(__xludf.DUMMYFUNCTION("""COMPUTED_VALUE"""),"Labour Cost")</f>
        <v>Labour Cost</v>
      </c>
      <c r="I614" s="6" t="str">
        <f t="shared" si="2"/>
        <v>January</v>
      </c>
      <c r="J614" s="6" t="str">
        <f t="shared" si="3"/>
        <v>Ahmedabad-</v>
      </c>
      <c r="K614" s="6" t="str">
        <f t="shared" si="4"/>
        <v>Ahmedabad-</v>
      </c>
      <c r="L614" s="6" t="str">
        <f t="shared" si="5"/>
        <v>Ahmedabad</v>
      </c>
      <c r="M614" s="6" t="str">
        <f t="shared" si="6"/>
        <v>Ahmedabad</v>
      </c>
      <c r="N614" s="6" t="str">
        <f t="shared" si="7"/>
        <v>South</v>
      </c>
      <c r="O614" s="6" t="str">
        <f t="shared" si="8"/>
        <v>South</v>
      </c>
      <c r="P614" s="6" t="str">
        <f t="shared" si="9"/>
        <v>South</v>
      </c>
      <c r="Q614" s="6" t="str">
        <f t="shared" si="10"/>
        <v>South</v>
      </c>
      <c r="R614" s="6" t="str">
        <f>vlookup(M614,'City Head_Details'!$A$2:$B$5,2,0)</f>
        <v>Varun</v>
      </c>
      <c r="S614" s="6" t="str">
        <f t="shared" ref="S614:T614" si="622">Proper(trim(G614))</f>
        <v>Production</v>
      </c>
      <c r="T614" s="6" t="str">
        <f t="shared" si="622"/>
        <v>Labour Cost</v>
      </c>
    </row>
    <row r="615">
      <c r="A615" s="23" t="s">
        <v>1229</v>
      </c>
      <c r="B615" s="32" t="s">
        <v>1230</v>
      </c>
      <c r="C615" s="6">
        <v>136800.0</v>
      </c>
      <c r="D615" s="6" t="str">
        <f>IFERROR(__xludf.DUMMYFUNCTION("Split(B615,""/"")"),"March")</f>
        <v>March</v>
      </c>
      <c r="E615" s="6" t="str">
        <f>IFERROR(__xludf.DUMMYFUNCTION("""COMPUTED_VALUE"""),"Gurgaon")</f>
        <v>Gurgaon</v>
      </c>
      <c r="F615" s="6" t="str">
        <f>IFERROR(__xludf.DUMMYFUNCTION("""COMPUTED_VALUE"""),"North")</f>
        <v>North</v>
      </c>
      <c r="G615" s="6" t="str">
        <f>IFERROR(__xludf.DUMMYFUNCTION("""COMPUTED_VALUE"""),"Maitenance")</f>
        <v>Maitenance</v>
      </c>
      <c r="H615" s="6" t="str">
        <f>IFERROR(__xludf.DUMMYFUNCTION("""COMPUTED_VALUE"""),"Overhead costs")</f>
        <v>Overhead costs</v>
      </c>
      <c r="I615" s="6" t="str">
        <f t="shared" si="2"/>
        <v>March</v>
      </c>
      <c r="J615" s="6" t="str">
        <f t="shared" si="3"/>
        <v>Gurgaon</v>
      </c>
      <c r="K615" s="6" t="str">
        <f t="shared" si="4"/>
        <v>Gurgaon</v>
      </c>
      <c r="L615" s="6" t="str">
        <f t="shared" si="5"/>
        <v>Gurgaon</v>
      </c>
      <c r="M615" s="6" t="str">
        <f t="shared" si="6"/>
        <v>Gurgaon</v>
      </c>
      <c r="N615" s="6" t="str">
        <f t="shared" si="7"/>
        <v>North</v>
      </c>
      <c r="O615" s="6" t="str">
        <f t="shared" si="8"/>
        <v>North</v>
      </c>
      <c r="P615" s="6" t="str">
        <f t="shared" si="9"/>
        <v>North</v>
      </c>
      <c r="Q615" s="6" t="str">
        <f t="shared" si="10"/>
        <v>North</v>
      </c>
      <c r="R615" s="6" t="str">
        <f>vlookup(M615,'City Head_Details'!$A$2:$B$5,2,0)</f>
        <v>Tarun</v>
      </c>
      <c r="S615" s="6" t="str">
        <f t="shared" ref="S615:T615" si="623">Proper(trim(G615))</f>
        <v>Maitenance</v>
      </c>
      <c r="T615" s="6" t="str">
        <f t="shared" si="623"/>
        <v>Overhead Costs</v>
      </c>
    </row>
    <row r="616">
      <c r="A616" s="23" t="s">
        <v>1231</v>
      </c>
      <c r="B616" s="32" t="s">
        <v>1232</v>
      </c>
      <c r="C616" s="6">
        <v>114400.0</v>
      </c>
      <c r="D616" s="6" t="str">
        <f>IFERROR(__xludf.DUMMYFUNCTION("Split(B616,""/"")"),"March")</f>
        <v>March</v>
      </c>
      <c r="E616" s="6" t="str">
        <f>IFERROR(__xludf.DUMMYFUNCTION("""COMPUTED_VALUE"""),"Bangalore")</f>
        <v>Bangalore</v>
      </c>
      <c r="F616" s="6" t="str">
        <f>IFERROR(__xludf.DUMMYFUNCTION("""COMPUTED_VALUE"""),"East")</f>
        <v>East</v>
      </c>
      <c r="G616" s="6" t="str">
        <f>IFERROR(__xludf.DUMMYFUNCTION("""COMPUTED_VALUE"""),"Materials")</f>
        <v>Materials</v>
      </c>
      <c r="H616" s="6" t="str">
        <f>IFERROR(__xludf.DUMMYFUNCTION("""COMPUTED_VALUE"""),"Overhead costs")</f>
        <v>Overhead costs</v>
      </c>
      <c r="I616" s="6" t="str">
        <f t="shared" si="2"/>
        <v>March</v>
      </c>
      <c r="J616" s="6" t="str">
        <f t="shared" si="3"/>
        <v>Bangalore</v>
      </c>
      <c r="K616" s="6" t="str">
        <f t="shared" si="4"/>
        <v>Bangalore</v>
      </c>
      <c r="L616" s="6" t="str">
        <f t="shared" si="5"/>
        <v>Bangalore</v>
      </c>
      <c r="M616" s="6" t="str">
        <f t="shared" si="6"/>
        <v>Bangalore</v>
      </c>
      <c r="N616" s="6" t="str">
        <f t="shared" si="7"/>
        <v>East</v>
      </c>
      <c r="O616" s="6" t="str">
        <f t="shared" si="8"/>
        <v>East</v>
      </c>
      <c r="P616" s="6" t="str">
        <f t="shared" si="9"/>
        <v>East</v>
      </c>
      <c r="Q616" s="6" t="str">
        <f t="shared" si="10"/>
        <v>East</v>
      </c>
      <c r="R616" s="6" t="str">
        <f>vlookup(M616,'City Head_Details'!$A$2:$B$5,2,0)</f>
        <v>Arun</v>
      </c>
      <c r="S616" s="6" t="str">
        <f t="shared" ref="S616:T616" si="624">Proper(trim(G616))</f>
        <v>Materials</v>
      </c>
      <c r="T616" s="6" t="str">
        <f t="shared" si="624"/>
        <v>Overhead Costs</v>
      </c>
    </row>
    <row r="617">
      <c r="A617" s="23" t="s">
        <v>1233</v>
      </c>
      <c r="B617" s="32" t="s">
        <v>704</v>
      </c>
      <c r="C617" s="6">
        <v>167700.0</v>
      </c>
      <c r="D617" s="6" t="str">
        <f>IFERROR(__xludf.DUMMYFUNCTION("Split(B617,""/"")"),"March")</f>
        <v>March</v>
      </c>
      <c r="E617" s="6" t="str">
        <f>IFERROR(__xludf.DUMMYFUNCTION("""COMPUTED_VALUE"""),"Ahmedabad")</f>
        <v>Ahmedabad</v>
      </c>
      <c r="F617" s="6" t="str">
        <f>IFERROR(__xludf.DUMMYFUNCTION("""COMPUTED_VALUE"""),"North")</f>
        <v>North</v>
      </c>
      <c r="G617" s="6" t="str">
        <f>IFERROR(__xludf.DUMMYFUNCTION("""COMPUTED_VALUE"""),"Maitenance")</f>
        <v>Maitenance</v>
      </c>
      <c r="H617" s="6" t="str">
        <f>IFERROR(__xludf.DUMMYFUNCTION("""COMPUTED_VALUE"""),"Overhead costs")</f>
        <v>Overhead costs</v>
      </c>
      <c r="I617" s="6" t="str">
        <f t="shared" si="2"/>
        <v>March</v>
      </c>
      <c r="J617" s="6" t="str">
        <f t="shared" si="3"/>
        <v>Ahmedabad</v>
      </c>
      <c r="K617" s="6" t="str">
        <f t="shared" si="4"/>
        <v>Ahmedabad</v>
      </c>
      <c r="L617" s="6" t="str">
        <f t="shared" si="5"/>
        <v>Ahmedabad</v>
      </c>
      <c r="M617" s="6" t="str">
        <f t="shared" si="6"/>
        <v>Ahmedabad</v>
      </c>
      <c r="N617" s="6" t="str">
        <f t="shared" si="7"/>
        <v>North</v>
      </c>
      <c r="O617" s="6" t="str">
        <f t="shared" si="8"/>
        <v>North</v>
      </c>
      <c r="P617" s="6" t="str">
        <f t="shared" si="9"/>
        <v>North</v>
      </c>
      <c r="Q617" s="6" t="str">
        <f t="shared" si="10"/>
        <v>North</v>
      </c>
      <c r="R617" s="6" t="str">
        <f>vlookup(M617,'City Head_Details'!$A$2:$B$5,2,0)</f>
        <v>Varun</v>
      </c>
      <c r="S617" s="6" t="str">
        <f t="shared" ref="S617:T617" si="625">Proper(trim(G617))</f>
        <v>Maitenance</v>
      </c>
      <c r="T617" s="6" t="str">
        <f t="shared" si="625"/>
        <v>Overhead Costs</v>
      </c>
    </row>
    <row r="618">
      <c r="A618" s="23" t="s">
        <v>1234</v>
      </c>
      <c r="B618" s="32" t="s">
        <v>1235</v>
      </c>
      <c r="C618" s="6">
        <v>97800.0</v>
      </c>
      <c r="D618" s="6" t="str">
        <f>IFERROR(__xludf.DUMMYFUNCTION("Split(B618,""/"")"),"February")</f>
        <v>February</v>
      </c>
      <c r="E618" s="6" t="str">
        <f>IFERROR(__xludf.DUMMYFUNCTION("""COMPUTED_VALUE"""),"Ahmedabad")</f>
        <v>Ahmedabad</v>
      </c>
      <c r="F618" s="6" t="str">
        <f>IFERROR(__xludf.DUMMYFUNCTION("""COMPUTED_VALUE"""),"East")</f>
        <v>East</v>
      </c>
      <c r="G618" s="6" t="str">
        <f>IFERROR(__xludf.DUMMYFUNCTION("""COMPUTED_VALUE"""),"Production")</f>
        <v>Production</v>
      </c>
      <c r="H618" s="6" t="str">
        <f>IFERROR(__xludf.DUMMYFUNCTION("""COMPUTED_VALUE"""),"Overhead costs")</f>
        <v>Overhead costs</v>
      </c>
      <c r="I618" s="6" t="str">
        <f t="shared" si="2"/>
        <v>February</v>
      </c>
      <c r="J618" s="6" t="str">
        <f t="shared" si="3"/>
        <v>Ahmedabad</v>
      </c>
      <c r="K618" s="6" t="str">
        <f t="shared" si="4"/>
        <v>Ahmedabad</v>
      </c>
      <c r="L618" s="6" t="str">
        <f t="shared" si="5"/>
        <v>Ahmedabad</v>
      </c>
      <c r="M618" s="6" t="str">
        <f t="shared" si="6"/>
        <v>Ahmedabad</v>
      </c>
      <c r="N618" s="6" t="str">
        <f t="shared" si="7"/>
        <v>East</v>
      </c>
      <c r="O618" s="6" t="str">
        <f t="shared" si="8"/>
        <v>East</v>
      </c>
      <c r="P618" s="6" t="str">
        <f t="shared" si="9"/>
        <v>East</v>
      </c>
      <c r="Q618" s="6" t="str">
        <f t="shared" si="10"/>
        <v>East</v>
      </c>
      <c r="R618" s="6" t="str">
        <f>vlookup(M618,'City Head_Details'!$A$2:$B$5,2,0)</f>
        <v>Varun</v>
      </c>
      <c r="S618" s="6" t="str">
        <f t="shared" ref="S618:T618" si="626">Proper(trim(G618))</f>
        <v>Production</v>
      </c>
      <c r="T618" s="6" t="str">
        <f t="shared" si="626"/>
        <v>Overhead Costs</v>
      </c>
    </row>
    <row r="619">
      <c r="A619" s="23" t="s">
        <v>1236</v>
      </c>
      <c r="B619" s="32" t="s">
        <v>1237</v>
      </c>
      <c r="C619" s="6">
        <v>94200.0</v>
      </c>
      <c r="D619" s="6" t="str">
        <f>IFERROR(__xludf.DUMMYFUNCTION("Split(B619,""/"")"),"March")</f>
        <v>March</v>
      </c>
      <c r="E619" s="6" t="str">
        <f>IFERROR(__xludf.DUMMYFUNCTION("""COMPUTED_VALUE"""),"Gurgaon")</f>
        <v>Gurgaon</v>
      </c>
      <c r="F619" s="6" t="str">
        <f>IFERROR(__xludf.DUMMYFUNCTION("""COMPUTED_VALUE"""),"South")</f>
        <v>South</v>
      </c>
      <c r="G619" s="6" t="str">
        <f>IFERROR(__xludf.DUMMYFUNCTION("""COMPUTED_VALUE"""),"Maitenance")</f>
        <v>Maitenance</v>
      </c>
      <c r="H619" s="6" t="str">
        <f>IFERROR(__xludf.DUMMYFUNCTION("""COMPUTED_VALUE"""),"Labour Cost")</f>
        <v>Labour Cost</v>
      </c>
      <c r="I619" s="6" t="str">
        <f t="shared" si="2"/>
        <v>March</v>
      </c>
      <c r="J619" s="6" t="str">
        <f t="shared" si="3"/>
        <v>Gurgaon</v>
      </c>
      <c r="K619" s="6" t="str">
        <f t="shared" si="4"/>
        <v>Gurgaon</v>
      </c>
      <c r="L619" s="6" t="str">
        <f t="shared" si="5"/>
        <v>Gurgaon</v>
      </c>
      <c r="M619" s="6" t="str">
        <f t="shared" si="6"/>
        <v>Gurgaon</v>
      </c>
      <c r="N619" s="6" t="str">
        <f t="shared" si="7"/>
        <v>South</v>
      </c>
      <c r="O619" s="6" t="str">
        <f t="shared" si="8"/>
        <v>South</v>
      </c>
      <c r="P619" s="6" t="str">
        <f t="shared" si="9"/>
        <v>South</v>
      </c>
      <c r="Q619" s="6" t="str">
        <f t="shared" si="10"/>
        <v>South</v>
      </c>
      <c r="R619" s="6" t="str">
        <f>vlookup(M619,'City Head_Details'!$A$2:$B$5,2,0)</f>
        <v>Tarun</v>
      </c>
      <c r="S619" s="6" t="str">
        <f t="shared" ref="S619:T619" si="627">Proper(trim(G619))</f>
        <v>Maitenance</v>
      </c>
      <c r="T619" s="6" t="str">
        <f t="shared" si="627"/>
        <v>Labour Cost</v>
      </c>
    </row>
    <row r="620">
      <c r="A620" s="23" t="s">
        <v>1238</v>
      </c>
      <c r="B620" s="32" t="s">
        <v>746</v>
      </c>
      <c r="C620" s="6">
        <v>153100.0</v>
      </c>
      <c r="D620" s="6" t="str">
        <f>IFERROR(__xludf.DUMMYFUNCTION("Split(B620,""/"")"),"February")</f>
        <v>February</v>
      </c>
      <c r="E620" s="6" t="str">
        <f>IFERROR(__xludf.DUMMYFUNCTION("""COMPUTED_VALUE"""),"Gurgaon")</f>
        <v>Gurgaon</v>
      </c>
      <c r="F620" s="6" t="str">
        <f>IFERROR(__xludf.DUMMYFUNCTION("""COMPUTED_VALUE"""),"South")</f>
        <v>South</v>
      </c>
      <c r="G620" s="6" t="str">
        <f>IFERROR(__xludf.DUMMYFUNCTION("""COMPUTED_VALUE"""),"Maitenance")</f>
        <v>Maitenance</v>
      </c>
      <c r="H620" s="6" t="str">
        <f>IFERROR(__xludf.DUMMYFUNCTION("""COMPUTED_VALUE"""),"Rent")</f>
        <v>Rent</v>
      </c>
      <c r="I620" s="6" t="str">
        <f t="shared" si="2"/>
        <v>February</v>
      </c>
      <c r="J620" s="6" t="str">
        <f t="shared" si="3"/>
        <v>Gurgaon</v>
      </c>
      <c r="K620" s="6" t="str">
        <f t="shared" si="4"/>
        <v>Gurgaon</v>
      </c>
      <c r="L620" s="6" t="str">
        <f t="shared" si="5"/>
        <v>Gurgaon</v>
      </c>
      <c r="M620" s="6" t="str">
        <f t="shared" si="6"/>
        <v>Gurgaon</v>
      </c>
      <c r="N620" s="6" t="str">
        <f t="shared" si="7"/>
        <v>South</v>
      </c>
      <c r="O620" s="6" t="str">
        <f t="shared" si="8"/>
        <v>South</v>
      </c>
      <c r="P620" s="6" t="str">
        <f t="shared" si="9"/>
        <v>South</v>
      </c>
      <c r="Q620" s="6" t="str">
        <f t="shared" si="10"/>
        <v>South</v>
      </c>
      <c r="R620" s="6" t="str">
        <f>vlookup(M620,'City Head_Details'!$A$2:$B$5,2,0)</f>
        <v>Tarun</v>
      </c>
      <c r="S620" s="6" t="str">
        <f t="shared" ref="S620:T620" si="628">Proper(trim(G620))</f>
        <v>Maitenance</v>
      </c>
      <c r="T620" s="6" t="str">
        <f t="shared" si="628"/>
        <v>Rent</v>
      </c>
    </row>
    <row r="621">
      <c r="A621" s="23" t="s">
        <v>1239</v>
      </c>
      <c r="B621" s="32" t="s">
        <v>990</v>
      </c>
      <c r="C621" s="6">
        <v>166400.0</v>
      </c>
      <c r="D621" s="6" t="str">
        <f>IFERROR(__xludf.DUMMYFUNCTION("Split(B621,""/"")"),"February")</f>
        <v>February</v>
      </c>
      <c r="E621" s="6" t="str">
        <f>IFERROR(__xludf.DUMMYFUNCTION("""COMPUTED_VALUE"""),"Gurgaon")</f>
        <v>Gurgaon</v>
      </c>
      <c r="F621" s="6" t="str">
        <f>IFERROR(__xludf.DUMMYFUNCTION("""COMPUTED_VALUE"""),"North")</f>
        <v>North</v>
      </c>
      <c r="G621" s="6" t="str">
        <f>IFERROR(__xludf.DUMMYFUNCTION("""COMPUTED_VALUE"""),"Production")</f>
        <v>Production</v>
      </c>
      <c r="H621" s="6" t="str">
        <f>IFERROR(__xludf.DUMMYFUNCTION("""COMPUTED_VALUE"""),"Overhead costs")</f>
        <v>Overhead costs</v>
      </c>
      <c r="I621" s="6" t="str">
        <f t="shared" si="2"/>
        <v>February</v>
      </c>
      <c r="J621" s="6" t="str">
        <f t="shared" si="3"/>
        <v>Gurgaon</v>
      </c>
      <c r="K621" s="6" t="str">
        <f t="shared" si="4"/>
        <v>Gurgaon</v>
      </c>
      <c r="L621" s="6" t="str">
        <f t="shared" si="5"/>
        <v>Gurgaon</v>
      </c>
      <c r="M621" s="6" t="str">
        <f t="shared" si="6"/>
        <v>Gurgaon</v>
      </c>
      <c r="N621" s="6" t="str">
        <f t="shared" si="7"/>
        <v>North</v>
      </c>
      <c r="O621" s="6" t="str">
        <f t="shared" si="8"/>
        <v>North</v>
      </c>
      <c r="P621" s="6" t="str">
        <f t="shared" si="9"/>
        <v>North</v>
      </c>
      <c r="Q621" s="6" t="str">
        <f t="shared" si="10"/>
        <v>North</v>
      </c>
      <c r="R621" s="6" t="str">
        <f>vlookup(M621,'City Head_Details'!$A$2:$B$5,2,0)</f>
        <v>Tarun</v>
      </c>
      <c r="S621" s="6" t="str">
        <f t="shared" ref="S621:T621" si="629">Proper(trim(G621))</f>
        <v>Production</v>
      </c>
      <c r="T621" s="6" t="str">
        <f t="shared" si="629"/>
        <v>Overhead Costs</v>
      </c>
    </row>
    <row r="622">
      <c r="A622" s="23" t="s">
        <v>1240</v>
      </c>
      <c r="B622" s="32" t="s">
        <v>1241</v>
      </c>
      <c r="C622" s="6">
        <v>119600.0</v>
      </c>
      <c r="D622" s="6" t="str">
        <f>IFERROR(__xludf.DUMMYFUNCTION("Split(B622,""/"")"),"January")</f>
        <v>January</v>
      </c>
      <c r="E622" s="6" t="str">
        <f>IFERROR(__xludf.DUMMYFUNCTION("""COMPUTED_VALUE"""),"Bangalore")</f>
        <v>Bangalore</v>
      </c>
      <c r="F622" s="6" t="str">
        <f>IFERROR(__xludf.DUMMYFUNCTION("""COMPUTED_VALUE"""),"West")</f>
        <v>West</v>
      </c>
      <c r="G622" s="6" t="str">
        <f>IFERROR(__xludf.DUMMYFUNCTION("""COMPUTED_VALUE"""),"Assembly")</f>
        <v>Assembly</v>
      </c>
      <c r="H622" s="6" t="str">
        <f>IFERROR(__xludf.DUMMYFUNCTION("""COMPUTED_VALUE"""),"Labour Cost")</f>
        <v>Labour Cost</v>
      </c>
      <c r="I622" s="6" t="str">
        <f t="shared" si="2"/>
        <v>January</v>
      </c>
      <c r="J622" s="6" t="str">
        <f t="shared" si="3"/>
        <v>Bangalore</v>
      </c>
      <c r="K622" s="6" t="str">
        <f t="shared" si="4"/>
        <v>Bangalore</v>
      </c>
      <c r="L622" s="6" t="str">
        <f t="shared" si="5"/>
        <v>Bangalore</v>
      </c>
      <c r="M622" s="6" t="str">
        <f t="shared" si="6"/>
        <v>Bangalore</v>
      </c>
      <c r="N622" s="6" t="str">
        <f t="shared" si="7"/>
        <v>West</v>
      </c>
      <c r="O622" s="6" t="str">
        <f t="shared" si="8"/>
        <v>West</v>
      </c>
      <c r="P622" s="6" t="str">
        <f t="shared" si="9"/>
        <v>West</v>
      </c>
      <c r="Q622" s="6" t="str">
        <f t="shared" si="10"/>
        <v>West</v>
      </c>
      <c r="R622" s="6" t="str">
        <f>vlookup(M622,'City Head_Details'!$A$2:$B$5,2,0)</f>
        <v>Arun</v>
      </c>
      <c r="S622" s="6" t="str">
        <f t="shared" ref="S622:T622" si="630">Proper(trim(G622))</f>
        <v>Assembly</v>
      </c>
      <c r="T622" s="6" t="str">
        <f t="shared" si="630"/>
        <v>Labour Cost</v>
      </c>
    </row>
    <row r="623">
      <c r="A623" s="23" t="s">
        <v>1242</v>
      </c>
      <c r="B623" s="32" t="s">
        <v>1243</v>
      </c>
      <c r="C623" s="6">
        <v>199400.0</v>
      </c>
      <c r="D623" s="6" t="str">
        <f>IFERROR(__xludf.DUMMYFUNCTION("Split(B623,""/"")"),"January")</f>
        <v>January</v>
      </c>
      <c r="E623" s="6" t="str">
        <f>IFERROR(__xludf.DUMMYFUNCTION("""COMPUTED_VALUE"""),"Gurgaon")</f>
        <v>Gurgaon</v>
      </c>
      <c r="F623" s="6" t="str">
        <f>IFERROR(__xludf.DUMMYFUNCTION("""COMPUTED_VALUE"""),"North")</f>
        <v>North</v>
      </c>
      <c r="G623" s="6" t="str">
        <f>IFERROR(__xludf.DUMMYFUNCTION("""COMPUTED_VALUE"""),"Assembly")</f>
        <v>Assembly</v>
      </c>
      <c r="H623" s="6" t="str">
        <f>IFERROR(__xludf.DUMMYFUNCTION("""COMPUTED_VALUE"""),"Rent")</f>
        <v>Rent</v>
      </c>
      <c r="I623" s="6" t="str">
        <f t="shared" si="2"/>
        <v>January</v>
      </c>
      <c r="J623" s="6" t="str">
        <f t="shared" si="3"/>
        <v>Gurgaon</v>
      </c>
      <c r="K623" s="6" t="str">
        <f t="shared" si="4"/>
        <v>Gurgaon</v>
      </c>
      <c r="L623" s="6" t="str">
        <f t="shared" si="5"/>
        <v>Gurgaon</v>
      </c>
      <c r="M623" s="6" t="str">
        <f t="shared" si="6"/>
        <v>Gurgaon</v>
      </c>
      <c r="N623" s="6" t="str">
        <f t="shared" si="7"/>
        <v>North</v>
      </c>
      <c r="O623" s="6" t="str">
        <f t="shared" si="8"/>
        <v>North</v>
      </c>
      <c r="P623" s="6" t="str">
        <f t="shared" si="9"/>
        <v>North</v>
      </c>
      <c r="Q623" s="6" t="str">
        <f t="shared" si="10"/>
        <v>North</v>
      </c>
      <c r="R623" s="6" t="str">
        <f>vlookup(M623,'City Head_Details'!$A$2:$B$5,2,0)</f>
        <v>Tarun</v>
      </c>
      <c r="S623" s="6" t="str">
        <f t="shared" ref="S623:T623" si="631">Proper(trim(G623))</f>
        <v>Assembly</v>
      </c>
      <c r="T623" s="6" t="str">
        <f t="shared" si="631"/>
        <v>Rent</v>
      </c>
    </row>
    <row r="624">
      <c r="A624" s="23" t="s">
        <v>1244</v>
      </c>
      <c r="B624" s="32" t="s">
        <v>1245</v>
      </c>
      <c r="C624" s="6">
        <v>187900.0</v>
      </c>
      <c r="D624" s="6" t="str">
        <f>IFERROR(__xludf.DUMMYFUNCTION("Split(B624,""/"")"),"January")</f>
        <v>January</v>
      </c>
      <c r="E624" s="6" t="str">
        <f>IFERROR(__xludf.DUMMYFUNCTION("""COMPUTED_VALUE"""),"Bhubaneswar")</f>
        <v>Bhubaneswar</v>
      </c>
      <c r="F624" s="6" t="str">
        <f>IFERROR(__xludf.DUMMYFUNCTION("""COMPUTED_VALUE"""),"North")</f>
        <v>North</v>
      </c>
      <c r="G624" s="6" t="str">
        <f>IFERROR(__xludf.DUMMYFUNCTION("""COMPUTED_VALUE"""),"Assembly")</f>
        <v>Assembly</v>
      </c>
      <c r="H624" s="6" t="str">
        <f>IFERROR(__xludf.DUMMYFUNCTION("""COMPUTED_VALUE"""),"Insurance")</f>
        <v>Insurance</v>
      </c>
      <c r="I624" s="6" t="str">
        <f t="shared" si="2"/>
        <v>January</v>
      </c>
      <c r="J624" s="6" t="str">
        <f t="shared" si="3"/>
        <v>Bhubaneswar</v>
      </c>
      <c r="K624" s="6" t="str">
        <f t="shared" si="4"/>
        <v>Bhubaneswar</v>
      </c>
      <c r="L624" s="6" t="str">
        <f t="shared" si="5"/>
        <v>Bhubaneswar</v>
      </c>
      <c r="M624" s="6" t="str">
        <f t="shared" si="6"/>
        <v>Bhubaneswar</v>
      </c>
      <c r="N624" s="6" t="str">
        <f t="shared" si="7"/>
        <v>North</v>
      </c>
      <c r="O624" s="6" t="str">
        <f t="shared" si="8"/>
        <v>North</v>
      </c>
      <c r="P624" s="6" t="str">
        <f t="shared" si="9"/>
        <v>North</v>
      </c>
      <c r="Q624" s="6" t="str">
        <f t="shared" si="10"/>
        <v>North</v>
      </c>
      <c r="R624" s="6" t="str">
        <f>vlookup(M624,'City Head_Details'!$A$2:$B$5,2,0)</f>
        <v>Karuna</v>
      </c>
      <c r="S624" s="6" t="str">
        <f t="shared" ref="S624:T624" si="632">Proper(trim(G624))</f>
        <v>Assembly</v>
      </c>
      <c r="T624" s="6" t="str">
        <f t="shared" si="632"/>
        <v>Insurance</v>
      </c>
    </row>
    <row r="625">
      <c r="A625" s="23" t="s">
        <v>1246</v>
      </c>
      <c r="B625" s="32" t="s">
        <v>788</v>
      </c>
      <c r="C625" s="6">
        <v>173700.0</v>
      </c>
      <c r="D625" s="6" t="str">
        <f>IFERROR(__xludf.DUMMYFUNCTION("Split(B625,""/"")"),"January")</f>
        <v>January</v>
      </c>
      <c r="E625" s="6" t="str">
        <f>IFERROR(__xludf.DUMMYFUNCTION("""COMPUTED_VALUE"""),"Bangalore")</f>
        <v>Bangalore</v>
      </c>
      <c r="F625" s="6" t="str">
        <f>IFERROR(__xludf.DUMMYFUNCTION("""COMPUTED_VALUE"""),"East")</f>
        <v>East</v>
      </c>
      <c r="G625" s="6" t="str">
        <f>IFERROR(__xludf.DUMMYFUNCTION("""COMPUTED_VALUE"""),"Maitenance")</f>
        <v>Maitenance</v>
      </c>
      <c r="H625" s="6" t="str">
        <f>IFERROR(__xludf.DUMMYFUNCTION("""COMPUTED_VALUE"""),"Rent")</f>
        <v>Rent</v>
      </c>
      <c r="I625" s="6" t="str">
        <f t="shared" si="2"/>
        <v>January</v>
      </c>
      <c r="J625" s="6" t="str">
        <f t="shared" si="3"/>
        <v>Bangalore</v>
      </c>
      <c r="K625" s="6" t="str">
        <f t="shared" si="4"/>
        <v>Bangalore</v>
      </c>
      <c r="L625" s="6" t="str">
        <f t="shared" si="5"/>
        <v>Bangalore</v>
      </c>
      <c r="M625" s="6" t="str">
        <f t="shared" si="6"/>
        <v>Bangalore</v>
      </c>
      <c r="N625" s="6" t="str">
        <f t="shared" si="7"/>
        <v>East</v>
      </c>
      <c r="O625" s="6" t="str">
        <f t="shared" si="8"/>
        <v>East</v>
      </c>
      <c r="P625" s="6" t="str">
        <f t="shared" si="9"/>
        <v>East</v>
      </c>
      <c r="Q625" s="6" t="str">
        <f t="shared" si="10"/>
        <v>East</v>
      </c>
      <c r="R625" s="6" t="str">
        <f>vlookup(M625,'City Head_Details'!$A$2:$B$5,2,0)</f>
        <v>Arun</v>
      </c>
      <c r="S625" s="6" t="str">
        <f t="shared" ref="S625:T625" si="633">Proper(trim(G625))</f>
        <v>Maitenance</v>
      </c>
      <c r="T625" s="6" t="str">
        <f t="shared" si="633"/>
        <v>Rent</v>
      </c>
    </row>
    <row r="626">
      <c r="A626" s="23" t="s">
        <v>1247</v>
      </c>
      <c r="B626" s="32" t="s">
        <v>1248</v>
      </c>
      <c r="C626" s="6">
        <v>128200.0</v>
      </c>
      <c r="D626" s="6" t="str">
        <f>IFERROR(__xludf.DUMMYFUNCTION("Split(B626,""/"")"),"March")</f>
        <v>March</v>
      </c>
      <c r="E626" s="6" t="str">
        <f>IFERROR(__xludf.DUMMYFUNCTION("""COMPUTED_VALUE"""),"Bangalore")</f>
        <v>Bangalore</v>
      </c>
      <c r="F626" s="6" t="str">
        <f>IFERROR(__xludf.DUMMYFUNCTION("""COMPUTED_VALUE"""),"East")</f>
        <v>East</v>
      </c>
      <c r="G626" s="6" t="str">
        <f>IFERROR(__xludf.DUMMYFUNCTION("""COMPUTED_VALUE"""),"Production")</f>
        <v>Production</v>
      </c>
      <c r="H626" s="6" t="str">
        <f>IFERROR(__xludf.DUMMYFUNCTION("""COMPUTED_VALUE"""),"Insurance")</f>
        <v>Insurance</v>
      </c>
      <c r="I626" s="6" t="str">
        <f t="shared" si="2"/>
        <v>March</v>
      </c>
      <c r="J626" s="6" t="str">
        <f t="shared" si="3"/>
        <v>Bangalore</v>
      </c>
      <c r="K626" s="6" t="str">
        <f t="shared" si="4"/>
        <v>Bangalore</v>
      </c>
      <c r="L626" s="6" t="str">
        <f t="shared" si="5"/>
        <v>Bangalore</v>
      </c>
      <c r="M626" s="6" t="str">
        <f t="shared" si="6"/>
        <v>Bangalore</v>
      </c>
      <c r="N626" s="6" t="str">
        <f t="shared" si="7"/>
        <v>East</v>
      </c>
      <c r="O626" s="6" t="str">
        <f t="shared" si="8"/>
        <v>East</v>
      </c>
      <c r="P626" s="6" t="str">
        <f t="shared" si="9"/>
        <v>East</v>
      </c>
      <c r="Q626" s="6" t="str">
        <f t="shared" si="10"/>
        <v>East</v>
      </c>
      <c r="R626" s="6" t="str">
        <f>vlookup(M626,'City Head_Details'!$A$2:$B$5,2,0)</f>
        <v>Arun</v>
      </c>
      <c r="S626" s="6" t="str">
        <f t="shared" ref="S626:T626" si="634">Proper(trim(G626))</f>
        <v>Production</v>
      </c>
      <c r="T626" s="6" t="str">
        <f t="shared" si="634"/>
        <v>Insurance</v>
      </c>
    </row>
    <row r="627">
      <c r="A627" s="23" t="s">
        <v>1249</v>
      </c>
      <c r="B627" s="32" t="s">
        <v>207</v>
      </c>
      <c r="C627" s="6">
        <v>194300.0</v>
      </c>
      <c r="D627" s="6" t="str">
        <f>IFERROR(__xludf.DUMMYFUNCTION("Split(B627,""/"")"),"January")</f>
        <v>January</v>
      </c>
      <c r="E627" s="6" t="str">
        <f>IFERROR(__xludf.DUMMYFUNCTION("""COMPUTED_VALUE"""),"Bangalore")</f>
        <v>Bangalore</v>
      </c>
      <c r="F627" s="6" t="str">
        <f>IFERROR(__xludf.DUMMYFUNCTION("""COMPUTED_VALUE"""),"West")</f>
        <v>West</v>
      </c>
      <c r="G627" s="6" t="str">
        <f>IFERROR(__xludf.DUMMYFUNCTION("""COMPUTED_VALUE"""),"Assembly")</f>
        <v>Assembly</v>
      </c>
      <c r="H627" s="6" t="str">
        <f>IFERROR(__xludf.DUMMYFUNCTION("""COMPUTED_VALUE"""),"Material Cost")</f>
        <v>Material Cost</v>
      </c>
      <c r="I627" s="6" t="str">
        <f t="shared" si="2"/>
        <v>January</v>
      </c>
      <c r="J627" s="6" t="str">
        <f t="shared" si="3"/>
        <v>Bangalore</v>
      </c>
      <c r="K627" s="6" t="str">
        <f t="shared" si="4"/>
        <v>Bangalore</v>
      </c>
      <c r="L627" s="6" t="str">
        <f t="shared" si="5"/>
        <v>Bangalore</v>
      </c>
      <c r="M627" s="6" t="str">
        <f t="shared" si="6"/>
        <v>Bangalore</v>
      </c>
      <c r="N627" s="6" t="str">
        <f t="shared" si="7"/>
        <v>West</v>
      </c>
      <c r="O627" s="6" t="str">
        <f t="shared" si="8"/>
        <v>West</v>
      </c>
      <c r="P627" s="6" t="str">
        <f t="shared" si="9"/>
        <v>West</v>
      </c>
      <c r="Q627" s="6" t="str">
        <f t="shared" si="10"/>
        <v>West</v>
      </c>
      <c r="R627" s="6" t="str">
        <f>vlookup(M627,'City Head_Details'!$A$2:$B$5,2,0)</f>
        <v>Arun</v>
      </c>
      <c r="S627" s="6" t="str">
        <f t="shared" ref="S627:T627" si="635">Proper(trim(G627))</f>
        <v>Assembly</v>
      </c>
      <c r="T627" s="6" t="str">
        <f t="shared" si="635"/>
        <v>Material Cost</v>
      </c>
    </row>
    <row r="628">
      <c r="A628" s="23" t="s">
        <v>1250</v>
      </c>
      <c r="B628" s="32" t="s">
        <v>1251</v>
      </c>
      <c r="C628" s="6">
        <v>173100.0</v>
      </c>
      <c r="D628" s="6" t="str">
        <f>IFERROR(__xludf.DUMMYFUNCTION("Split(B628,""/"")"),"January")</f>
        <v>January</v>
      </c>
      <c r="E628" s="6" t="str">
        <f>IFERROR(__xludf.DUMMYFUNCTION("""COMPUTED_VALUE"""),"Ahmedabad")</f>
        <v>Ahmedabad</v>
      </c>
      <c r="F628" s="6" t="str">
        <f>IFERROR(__xludf.DUMMYFUNCTION("""COMPUTED_VALUE"""),"WEST")</f>
        <v>WEST</v>
      </c>
      <c r="G628" s="6" t="str">
        <f>IFERROR(__xludf.DUMMYFUNCTION("""COMPUTED_VALUE"""),"Maitenance")</f>
        <v>Maitenance</v>
      </c>
      <c r="H628" s="6" t="str">
        <f>IFERROR(__xludf.DUMMYFUNCTION("""COMPUTED_VALUE"""),"Insurance")</f>
        <v>Insurance</v>
      </c>
      <c r="I628" s="6" t="str">
        <f t="shared" si="2"/>
        <v>January</v>
      </c>
      <c r="J628" s="6" t="str">
        <f t="shared" si="3"/>
        <v>Ahmedabad</v>
      </c>
      <c r="K628" s="6" t="str">
        <f t="shared" si="4"/>
        <v>Ahmedabad</v>
      </c>
      <c r="L628" s="6" t="str">
        <f t="shared" si="5"/>
        <v>Ahmedabad</v>
      </c>
      <c r="M628" s="6" t="str">
        <f t="shared" si="6"/>
        <v>Ahmedabad</v>
      </c>
      <c r="N628" s="6" t="str">
        <f t="shared" si="7"/>
        <v>West</v>
      </c>
      <c r="O628" s="6" t="str">
        <f t="shared" si="8"/>
        <v>West</v>
      </c>
      <c r="P628" s="6" t="str">
        <f t="shared" si="9"/>
        <v>West</v>
      </c>
      <c r="Q628" s="6" t="str">
        <f t="shared" si="10"/>
        <v>West</v>
      </c>
      <c r="R628" s="6" t="str">
        <f>vlookup(M628,'City Head_Details'!$A$2:$B$5,2,0)</f>
        <v>Varun</v>
      </c>
      <c r="S628" s="6" t="str">
        <f t="shared" ref="S628:T628" si="636">Proper(trim(G628))</f>
        <v>Maitenance</v>
      </c>
      <c r="T628" s="6" t="str">
        <f t="shared" si="636"/>
        <v>Insurance</v>
      </c>
    </row>
    <row r="629">
      <c r="A629" s="23" t="s">
        <v>1252</v>
      </c>
      <c r="B629" s="32" t="s">
        <v>1253</v>
      </c>
      <c r="C629" s="6">
        <v>170800.0</v>
      </c>
      <c r="D629" s="6" t="str">
        <f>IFERROR(__xludf.DUMMYFUNCTION("Split(B629,""/"")"),"February")</f>
        <v>February</v>
      </c>
      <c r="E629" s="6" t="str">
        <f>IFERROR(__xludf.DUMMYFUNCTION("""COMPUTED_VALUE"""),"Bhubaneswar")</f>
        <v>Bhubaneswar</v>
      </c>
      <c r="F629" s="6" t="str">
        <f>IFERROR(__xludf.DUMMYFUNCTION("""COMPUTED_VALUE"""),"South")</f>
        <v>South</v>
      </c>
      <c r="G629" s="6" t="str">
        <f>IFERROR(__xludf.DUMMYFUNCTION("""COMPUTED_VALUE"""),"Assembly")</f>
        <v>Assembly</v>
      </c>
      <c r="H629" s="6" t="str">
        <f>IFERROR(__xludf.DUMMYFUNCTION("""COMPUTED_VALUE"""),"Labour Cost")</f>
        <v>Labour Cost</v>
      </c>
      <c r="I629" s="6" t="str">
        <f t="shared" si="2"/>
        <v>February</v>
      </c>
      <c r="J629" s="6" t="str">
        <f t="shared" si="3"/>
        <v>Bhubaneswar</v>
      </c>
      <c r="K629" s="6" t="str">
        <f t="shared" si="4"/>
        <v>Bhubaneswar</v>
      </c>
      <c r="L629" s="6" t="str">
        <f t="shared" si="5"/>
        <v>Bhubaneswar</v>
      </c>
      <c r="M629" s="6" t="str">
        <f t="shared" si="6"/>
        <v>Bhubaneswar</v>
      </c>
      <c r="N629" s="6" t="str">
        <f t="shared" si="7"/>
        <v>South</v>
      </c>
      <c r="O629" s="6" t="str">
        <f t="shared" si="8"/>
        <v>South</v>
      </c>
      <c r="P629" s="6" t="str">
        <f t="shared" si="9"/>
        <v>South</v>
      </c>
      <c r="Q629" s="6" t="str">
        <f t="shared" si="10"/>
        <v>South</v>
      </c>
      <c r="R629" s="6" t="str">
        <f>vlookup(M629,'City Head_Details'!$A$2:$B$5,2,0)</f>
        <v>Karuna</v>
      </c>
      <c r="S629" s="6" t="str">
        <f t="shared" ref="S629:T629" si="637">Proper(trim(G629))</f>
        <v>Assembly</v>
      </c>
      <c r="T629" s="6" t="str">
        <f t="shared" si="637"/>
        <v>Labour Cost</v>
      </c>
    </row>
    <row r="630">
      <c r="A630" s="23" t="s">
        <v>1254</v>
      </c>
      <c r="B630" s="32" t="s">
        <v>1255</v>
      </c>
      <c r="C630" s="6">
        <v>99800.0</v>
      </c>
      <c r="D630" s="6" t="str">
        <f>IFERROR(__xludf.DUMMYFUNCTION("Split(B630,""/"")"),"March")</f>
        <v>March</v>
      </c>
      <c r="E630" s="6" t="str">
        <f>IFERROR(__xludf.DUMMYFUNCTION("""COMPUTED_VALUE"""),"Ahmedabad")</f>
        <v>Ahmedabad</v>
      </c>
      <c r="F630" s="6" t="str">
        <f>IFERROR(__xludf.DUMMYFUNCTION("""COMPUTED_VALUE"""),"West")</f>
        <v>West</v>
      </c>
      <c r="G630" s="6" t="str">
        <f>IFERROR(__xludf.DUMMYFUNCTION("""COMPUTED_VALUE"""),"Assembly")</f>
        <v>Assembly</v>
      </c>
      <c r="H630" s="6" t="str">
        <f>IFERROR(__xludf.DUMMYFUNCTION("""COMPUTED_VALUE"""),"Labour Cost")</f>
        <v>Labour Cost</v>
      </c>
      <c r="I630" s="6" t="str">
        <f t="shared" si="2"/>
        <v>March</v>
      </c>
      <c r="J630" s="6" t="str">
        <f t="shared" si="3"/>
        <v>Ahmedabad</v>
      </c>
      <c r="K630" s="6" t="str">
        <f t="shared" si="4"/>
        <v>Ahmedabad</v>
      </c>
      <c r="L630" s="6" t="str">
        <f t="shared" si="5"/>
        <v>Ahmedabad</v>
      </c>
      <c r="M630" s="6" t="str">
        <f t="shared" si="6"/>
        <v>Ahmedabad</v>
      </c>
      <c r="N630" s="6" t="str">
        <f t="shared" si="7"/>
        <v>West</v>
      </c>
      <c r="O630" s="6" t="str">
        <f t="shared" si="8"/>
        <v>West</v>
      </c>
      <c r="P630" s="6" t="str">
        <f t="shared" si="9"/>
        <v>West</v>
      </c>
      <c r="Q630" s="6" t="str">
        <f t="shared" si="10"/>
        <v>West</v>
      </c>
      <c r="R630" s="6" t="str">
        <f>vlookup(M630,'City Head_Details'!$A$2:$B$5,2,0)</f>
        <v>Varun</v>
      </c>
      <c r="S630" s="6" t="str">
        <f t="shared" ref="S630:T630" si="638">Proper(trim(G630))</f>
        <v>Assembly</v>
      </c>
      <c r="T630" s="6" t="str">
        <f t="shared" si="638"/>
        <v>Labour Cost</v>
      </c>
    </row>
    <row r="631">
      <c r="A631" s="23" t="s">
        <v>1256</v>
      </c>
      <c r="B631" s="32" t="s">
        <v>1257</v>
      </c>
      <c r="C631" s="6">
        <v>186100.0</v>
      </c>
      <c r="D631" s="6" t="str">
        <f>IFERROR(__xludf.DUMMYFUNCTION("Split(B631,""/"")"),"February")</f>
        <v>February</v>
      </c>
      <c r="E631" s="6" t="str">
        <f>IFERROR(__xludf.DUMMYFUNCTION("""COMPUTED_VALUE"""),"Gurgaon")</f>
        <v>Gurgaon</v>
      </c>
      <c r="F631" s="6" t="str">
        <f>IFERROR(__xludf.DUMMYFUNCTION("""COMPUTED_VALUE"""),"East")</f>
        <v>East</v>
      </c>
      <c r="G631" s="6" t="str">
        <f>IFERROR(__xludf.DUMMYFUNCTION("""COMPUTED_VALUE"""),"Materials")</f>
        <v>Materials</v>
      </c>
      <c r="H631" s="6" t="str">
        <f>IFERROR(__xludf.DUMMYFUNCTION("""COMPUTED_VALUE"""),"Rent")</f>
        <v>Rent</v>
      </c>
      <c r="I631" s="6" t="str">
        <f t="shared" si="2"/>
        <v>February</v>
      </c>
      <c r="J631" s="6" t="str">
        <f t="shared" si="3"/>
        <v>Gurgaon</v>
      </c>
      <c r="K631" s="6" t="str">
        <f t="shared" si="4"/>
        <v>Gurgaon</v>
      </c>
      <c r="L631" s="6" t="str">
        <f t="shared" si="5"/>
        <v>Gurgaon</v>
      </c>
      <c r="M631" s="6" t="str">
        <f t="shared" si="6"/>
        <v>Gurgaon</v>
      </c>
      <c r="N631" s="6" t="str">
        <f t="shared" si="7"/>
        <v>East</v>
      </c>
      <c r="O631" s="6" t="str">
        <f t="shared" si="8"/>
        <v>East</v>
      </c>
      <c r="P631" s="6" t="str">
        <f t="shared" si="9"/>
        <v>East</v>
      </c>
      <c r="Q631" s="6" t="str">
        <f t="shared" si="10"/>
        <v>East</v>
      </c>
      <c r="R631" s="6" t="str">
        <f>vlookup(M631,'City Head_Details'!$A$2:$B$5,2,0)</f>
        <v>Tarun</v>
      </c>
      <c r="S631" s="6" t="str">
        <f t="shared" ref="S631:T631" si="639">Proper(trim(G631))</f>
        <v>Materials</v>
      </c>
      <c r="T631" s="6" t="str">
        <f t="shared" si="639"/>
        <v>Rent</v>
      </c>
    </row>
    <row r="632">
      <c r="A632" s="23" t="s">
        <v>1258</v>
      </c>
      <c r="B632" s="32" t="s">
        <v>1259</v>
      </c>
      <c r="C632" s="6">
        <v>92000.0</v>
      </c>
      <c r="D632" s="6" t="str">
        <f>IFERROR(__xludf.DUMMYFUNCTION("Split(B632,""/"")"),"March")</f>
        <v>March</v>
      </c>
      <c r="E632" s="6" t="str">
        <f>IFERROR(__xludf.DUMMYFUNCTION("""COMPUTED_VALUE"""),"Bhubaneswar")</f>
        <v>Bhubaneswar</v>
      </c>
      <c r="F632" s="6" t="str">
        <f>IFERROR(__xludf.DUMMYFUNCTION("""COMPUTED_VALUE"""),"North")</f>
        <v>North</v>
      </c>
      <c r="G632" s="6" t="str">
        <f>IFERROR(__xludf.DUMMYFUNCTION("""COMPUTED_VALUE"""),"Maitenance")</f>
        <v>Maitenance</v>
      </c>
      <c r="H632" s="6" t="str">
        <f>IFERROR(__xludf.DUMMYFUNCTION("""COMPUTED_VALUE"""),"Labour Cost")</f>
        <v>Labour Cost</v>
      </c>
      <c r="I632" s="6" t="str">
        <f t="shared" si="2"/>
        <v>March</v>
      </c>
      <c r="J632" s="6" t="str">
        <f t="shared" si="3"/>
        <v>Bhubaneswar</v>
      </c>
      <c r="K632" s="6" t="str">
        <f t="shared" si="4"/>
        <v>Bhubaneswar</v>
      </c>
      <c r="L632" s="6" t="str">
        <f t="shared" si="5"/>
        <v>Bhubaneswar</v>
      </c>
      <c r="M632" s="6" t="str">
        <f t="shared" si="6"/>
        <v>Bhubaneswar</v>
      </c>
      <c r="N632" s="6" t="str">
        <f t="shared" si="7"/>
        <v>North</v>
      </c>
      <c r="O632" s="6" t="str">
        <f t="shared" si="8"/>
        <v>North</v>
      </c>
      <c r="P632" s="6" t="str">
        <f t="shared" si="9"/>
        <v>North</v>
      </c>
      <c r="Q632" s="6" t="str">
        <f t="shared" si="10"/>
        <v>North</v>
      </c>
      <c r="R632" s="6" t="str">
        <f>vlookup(M632,'City Head_Details'!$A$2:$B$5,2,0)</f>
        <v>Karuna</v>
      </c>
      <c r="S632" s="6" t="str">
        <f t="shared" ref="S632:T632" si="640">Proper(trim(G632))</f>
        <v>Maitenance</v>
      </c>
      <c r="T632" s="6" t="str">
        <f t="shared" si="640"/>
        <v>Labour Cost</v>
      </c>
    </row>
    <row r="633">
      <c r="A633" s="23" t="s">
        <v>1260</v>
      </c>
      <c r="B633" s="32" t="s">
        <v>268</v>
      </c>
      <c r="C633" s="6">
        <v>142100.0</v>
      </c>
      <c r="D633" s="6" t="str">
        <f>IFERROR(__xludf.DUMMYFUNCTION("Split(B633,""/"")"),"January")</f>
        <v>January</v>
      </c>
      <c r="E633" s="6" t="str">
        <f>IFERROR(__xludf.DUMMYFUNCTION("""COMPUTED_VALUE"""),"Ahmedabad")</f>
        <v>Ahmedabad</v>
      </c>
      <c r="F633" s="6" t="str">
        <f>IFERROR(__xludf.DUMMYFUNCTION("""COMPUTED_VALUE"""),"South")</f>
        <v>South</v>
      </c>
      <c r="G633" s="6" t="str">
        <f>IFERROR(__xludf.DUMMYFUNCTION("""COMPUTED_VALUE"""),"Materials")</f>
        <v>Materials</v>
      </c>
      <c r="H633" s="6" t="str">
        <f>IFERROR(__xludf.DUMMYFUNCTION("""COMPUTED_VALUE"""),"Rent")</f>
        <v>Rent</v>
      </c>
      <c r="I633" s="6" t="str">
        <f t="shared" si="2"/>
        <v>January</v>
      </c>
      <c r="J633" s="6" t="str">
        <f t="shared" si="3"/>
        <v>Ahmedabad</v>
      </c>
      <c r="K633" s="6" t="str">
        <f t="shared" si="4"/>
        <v>Ahmedabad</v>
      </c>
      <c r="L633" s="6" t="str">
        <f t="shared" si="5"/>
        <v>Ahmedabad</v>
      </c>
      <c r="M633" s="6" t="str">
        <f t="shared" si="6"/>
        <v>Ahmedabad</v>
      </c>
      <c r="N633" s="6" t="str">
        <f t="shared" si="7"/>
        <v>South</v>
      </c>
      <c r="O633" s="6" t="str">
        <f t="shared" si="8"/>
        <v>South</v>
      </c>
      <c r="P633" s="6" t="str">
        <f t="shared" si="9"/>
        <v>South</v>
      </c>
      <c r="Q633" s="6" t="str">
        <f t="shared" si="10"/>
        <v>South</v>
      </c>
      <c r="R633" s="6" t="str">
        <f>vlookup(M633,'City Head_Details'!$A$2:$B$5,2,0)</f>
        <v>Varun</v>
      </c>
      <c r="S633" s="6" t="str">
        <f t="shared" ref="S633:T633" si="641">Proper(trim(G633))</f>
        <v>Materials</v>
      </c>
      <c r="T633" s="6" t="str">
        <f t="shared" si="641"/>
        <v>Rent</v>
      </c>
    </row>
    <row r="634">
      <c r="A634" s="23" t="s">
        <v>1261</v>
      </c>
      <c r="B634" s="32" t="s">
        <v>1262</v>
      </c>
      <c r="C634" s="6">
        <v>134300.0</v>
      </c>
      <c r="D634" s="6" t="str">
        <f>IFERROR(__xludf.DUMMYFUNCTION("Split(B634,""/"")"),"March")</f>
        <v>March</v>
      </c>
      <c r="E634" s="6" t="str">
        <f>IFERROR(__xludf.DUMMYFUNCTION("""COMPUTED_VALUE"""),"Ahmedabad")</f>
        <v>Ahmedabad</v>
      </c>
      <c r="F634" s="6" t="str">
        <f>IFERROR(__xludf.DUMMYFUNCTION("""COMPUTED_VALUE"""),"West")</f>
        <v>West</v>
      </c>
      <c r="G634" s="6" t="str">
        <f>IFERROR(__xludf.DUMMYFUNCTION("""COMPUTED_VALUE"""),"Production")</f>
        <v>Production</v>
      </c>
      <c r="H634" s="6" t="str">
        <f>IFERROR(__xludf.DUMMYFUNCTION("""COMPUTED_VALUE"""),"Material Cost")</f>
        <v>Material Cost</v>
      </c>
      <c r="I634" s="6" t="str">
        <f t="shared" si="2"/>
        <v>March</v>
      </c>
      <c r="J634" s="6" t="str">
        <f t="shared" si="3"/>
        <v>Ahmedabad</v>
      </c>
      <c r="K634" s="6" t="str">
        <f t="shared" si="4"/>
        <v>Ahmedabad</v>
      </c>
      <c r="L634" s="6" t="str">
        <f t="shared" si="5"/>
        <v>Ahmedabad</v>
      </c>
      <c r="M634" s="6" t="str">
        <f t="shared" si="6"/>
        <v>Ahmedabad</v>
      </c>
      <c r="N634" s="6" t="str">
        <f t="shared" si="7"/>
        <v>West</v>
      </c>
      <c r="O634" s="6" t="str">
        <f t="shared" si="8"/>
        <v>West</v>
      </c>
      <c r="P634" s="6" t="str">
        <f t="shared" si="9"/>
        <v>West</v>
      </c>
      <c r="Q634" s="6" t="str">
        <f t="shared" si="10"/>
        <v>West</v>
      </c>
      <c r="R634" s="6" t="str">
        <f>vlookup(M634,'City Head_Details'!$A$2:$B$5,2,0)</f>
        <v>Varun</v>
      </c>
      <c r="S634" s="6" t="str">
        <f t="shared" ref="S634:T634" si="642">Proper(trim(G634))</f>
        <v>Production</v>
      </c>
      <c r="T634" s="6" t="str">
        <f t="shared" si="642"/>
        <v>Material Cost</v>
      </c>
    </row>
    <row r="635">
      <c r="A635" s="23" t="s">
        <v>1263</v>
      </c>
      <c r="B635" s="32" t="s">
        <v>704</v>
      </c>
      <c r="C635" s="6">
        <v>154500.0</v>
      </c>
      <c r="D635" s="6" t="str">
        <f>IFERROR(__xludf.DUMMYFUNCTION("Split(B635,""/"")"),"March")</f>
        <v>March</v>
      </c>
      <c r="E635" s="6" t="str">
        <f>IFERROR(__xludf.DUMMYFUNCTION("""COMPUTED_VALUE"""),"Ahmedabad")</f>
        <v>Ahmedabad</v>
      </c>
      <c r="F635" s="6" t="str">
        <f>IFERROR(__xludf.DUMMYFUNCTION("""COMPUTED_VALUE"""),"North")</f>
        <v>North</v>
      </c>
      <c r="G635" s="6" t="str">
        <f>IFERROR(__xludf.DUMMYFUNCTION("""COMPUTED_VALUE"""),"Maitenance")</f>
        <v>Maitenance</v>
      </c>
      <c r="H635" s="6" t="str">
        <f>IFERROR(__xludf.DUMMYFUNCTION("""COMPUTED_VALUE"""),"Overhead costs")</f>
        <v>Overhead costs</v>
      </c>
      <c r="I635" s="6" t="str">
        <f t="shared" si="2"/>
        <v>March</v>
      </c>
      <c r="J635" s="6" t="str">
        <f t="shared" si="3"/>
        <v>Ahmedabad</v>
      </c>
      <c r="K635" s="6" t="str">
        <f t="shared" si="4"/>
        <v>Ahmedabad</v>
      </c>
      <c r="L635" s="6" t="str">
        <f t="shared" si="5"/>
        <v>Ahmedabad</v>
      </c>
      <c r="M635" s="6" t="str">
        <f t="shared" si="6"/>
        <v>Ahmedabad</v>
      </c>
      <c r="N635" s="6" t="str">
        <f t="shared" si="7"/>
        <v>North</v>
      </c>
      <c r="O635" s="6" t="str">
        <f t="shared" si="8"/>
        <v>North</v>
      </c>
      <c r="P635" s="6" t="str">
        <f t="shared" si="9"/>
        <v>North</v>
      </c>
      <c r="Q635" s="6" t="str">
        <f t="shared" si="10"/>
        <v>North</v>
      </c>
      <c r="R635" s="6" t="str">
        <f>vlookup(M635,'City Head_Details'!$A$2:$B$5,2,0)</f>
        <v>Varun</v>
      </c>
      <c r="S635" s="6" t="str">
        <f t="shared" ref="S635:T635" si="643">Proper(trim(G635))</f>
        <v>Maitenance</v>
      </c>
      <c r="T635" s="6" t="str">
        <f t="shared" si="643"/>
        <v>Overhead Costs</v>
      </c>
    </row>
    <row r="636">
      <c r="A636" s="23" t="s">
        <v>1264</v>
      </c>
      <c r="B636" s="32" t="s">
        <v>1265</v>
      </c>
      <c r="C636" s="6">
        <v>104200.0</v>
      </c>
      <c r="D636" s="6" t="str">
        <f>IFERROR(__xludf.DUMMYFUNCTION("Split(B636,""/"")"),"January")</f>
        <v>January</v>
      </c>
      <c r="E636" s="6" t="str">
        <f>IFERROR(__xludf.DUMMYFUNCTION("""COMPUTED_VALUE"""),"Bhubaneswar-")</f>
        <v>Bhubaneswar-</v>
      </c>
      <c r="F636" s="6" t="str">
        <f>IFERROR(__xludf.DUMMYFUNCTION("""COMPUTED_VALUE"""),"West")</f>
        <v>West</v>
      </c>
      <c r="G636" s="6" t="str">
        <f>IFERROR(__xludf.DUMMYFUNCTION("""COMPUTED_VALUE"""),"Assembly")</f>
        <v>Assembly</v>
      </c>
      <c r="H636" s="6" t="str">
        <f>IFERROR(__xludf.DUMMYFUNCTION("""COMPUTED_VALUE"""),"Rent")</f>
        <v>Rent</v>
      </c>
      <c r="I636" s="6" t="str">
        <f t="shared" si="2"/>
        <v>January</v>
      </c>
      <c r="J636" s="6" t="str">
        <f t="shared" si="3"/>
        <v>Bhubaneswar-</v>
      </c>
      <c r="K636" s="6" t="str">
        <f t="shared" si="4"/>
        <v>Bhubaneswar-</v>
      </c>
      <c r="L636" s="6" t="str">
        <f t="shared" si="5"/>
        <v>Bhubaneswar</v>
      </c>
      <c r="M636" s="6" t="str">
        <f t="shared" si="6"/>
        <v>Bhubaneswar</v>
      </c>
      <c r="N636" s="6" t="str">
        <f t="shared" si="7"/>
        <v>West</v>
      </c>
      <c r="O636" s="6" t="str">
        <f t="shared" si="8"/>
        <v>West</v>
      </c>
      <c r="P636" s="6" t="str">
        <f t="shared" si="9"/>
        <v>West</v>
      </c>
      <c r="Q636" s="6" t="str">
        <f t="shared" si="10"/>
        <v>West</v>
      </c>
      <c r="R636" s="6" t="str">
        <f>vlookup(M636,'City Head_Details'!$A$2:$B$5,2,0)</f>
        <v>Karuna</v>
      </c>
      <c r="S636" s="6" t="str">
        <f t="shared" ref="S636:T636" si="644">Proper(trim(G636))</f>
        <v>Assembly</v>
      </c>
      <c r="T636" s="6" t="str">
        <f t="shared" si="644"/>
        <v>Rent</v>
      </c>
    </row>
    <row r="637">
      <c r="A637" s="23" t="s">
        <v>1266</v>
      </c>
      <c r="B637" s="32" t="s">
        <v>1267</v>
      </c>
      <c r="C637" s="6">
        <v>139200.0</v>
      </c>
      <c r="D637" s="6" t="str">
        <f>IFERROR(__xludf.DUMMYFUNCTION("Split(B637,""/"")"),"January")</f>
        <v>January</v>
      </c>
      <c r="E637" s="6" t="str">
        <f>IFERROR(__xludf.DUMMYFUNCTION("""COMPUTED_VALUE"""),"Gurgaon-")</f>
        <v>Gurgaon-</v>
      </c>
      <c r="F637" s="6" t="str">
        <f>IFERROR(__xludf.DUMMYFUNCTION("""COMPUTED_VALUE"""),"East")</f>
        <v>East</v>
      </c>
      <c r="G637" s="6" t="str">
        <f>IFERROR(__xludf.DUMMYFUNCTION("""COMPUTED_VALUE"""),"Materials")</f>
        <v>Materials</v>
      </c>
      <c r="H637" s="6" t="str">
        <f>IFERROR(__xludf.DUMMYFUNCTION("""COMPUTED_VALUE"""),"Labour Cost")</f>
        <v>Labour Cost</v>
      </c>
      <c r="I637" s="6" t="str">
        <f t="shared" si="2"/>
        <v>January</v>
      </c>
      <c r="J637" s="6" t="str">
        <f t="shared" si="3"/>
        <v>Gurgaon-</v>
      </c>
      <c r="K637" s="6" t="str">
        <f t="shared" si="4"/>
        <v>Gurgaon-</v>
      </c>
      <c r="L637" s="6" t="str">
        <f t="shared" si="5"/>
        <v>Gurgaon</v>
      </c>
      <c r="M637" s="6" t="str">
        <f t="shared" si="6"/>
        <v>Gurgaon</v>
      </c>
      <c r="N637" s="6" t="str">
        <f t="shared" si="7"/>
        <v>East</v>
      </c>
      <c r="O637" s="6" t="str">
        <f t="shared" si="8"/>
        <v>East</v>
      </c>
      <c r="P637" s="6" t="str">
        <f t="shared" si="9"/>
        <v>East</v>
      </c>
      <c r="Q637" s="6" t="str">
        <f t="shared" si="10"/>
        <v>East</v>
      </c>
      <c r="R637" s="6" t="str">
        <f>vlookup(M637,'City Head_Details'!$A$2:$B$5,2,0)</f>
        <v>Tarun</v>
      </c>
      <c r="S637" s="6" t="str">
        <f t="shared" ref="S637:T637" si="645">Proper(trim(G637))</f>
        <v>Materials</v>
      </c>
      <c r="T637" s="6" t="str">
        <f t="shared" si="645"/>
        <v>Labour Cost</v>
      </c>
    </row>
    <row r="638">
      <c r="A638" s="23" t="s">
        <v>1268</v>
      </c>
      <c r="B638" s="32" t="s">
        <v>1269</v>
      </c>
      <c r="C638" s="6">
        <v>116500.0</v>
      </c>
      <c r="D638" s="6" t="str">
        <f>IFERROR(__xludf.DUMMYFUNCTION("Split(B638,""/"")"),"January")</f>
        <v>January</v>
      </c>
      <c r="E638" s="6" t="str">
        <f>IFERROR(__xludf.DUMMYFUNCTION("""COMPUTED_VALUE"""),"Bangalore-")</f>
        <v>Bangalore-</v>
      </c>
      <c r="F638" s="6" t="str">
        <f>IFERROR(__xludf.DUMMYFUNCTION("""COMPUTED_VALUE"""),"South")</f>
        <v>South</v>
      </c>
      <c r="G638" s="6" t="str">
        <f>IFERROR(__xludf.DUMMYFUNCTION("""COMPUTED_VALUE"""),"Production")</f>
        <v>Production</v>
      </c>
      <c r="H638" s="6" t="str">
        <f>IFERROR(__xludf.DUMMYFUNCTION("""COMPUTED_VALUE"""),"Material Cost")</f>
        <v>Material Cost</v>
      </c>
      <c r="I638" s="6" t="str">
        <f t="shared" si="2"/>
        <v>January</v>
      </c>
      <c r="J638" s="6" t="str">
        <f t="shared" si="3"/>
        <v>Bangalore-</v>
      </c>
      <c r="K638" s="6" t="str">
        <f t="shared" si="4"/>
        <v>Bangalore-</v>
      </c>
      <c r="L638" s="6" t="str">
        <f t="shared" si="5"/>
        <v>Bangalore</v>
      </c>
      <c r="M638" s="6" t="str">
        <f t="shared" si="6"/>
        <v>Bangalore</v>
      </c>
      <c r="N638" s="6" t="str">
        <f t="shared" si="7"/>
        <v>South</v>
      </c>
      <c r="O638" s="6" t="str">
        <f t="shared" si="8"/>
        <v>South</v>
      </c>
      <c r="P638" s="6" t="str">
        <f t="shared" si="9"/>
        <v>South</v>
      </c>
      <c r="Q638" s="6" t="str">
        <f t="shared" si="10"/>
        <v>South</v>
      </c>
      <c r="R638" s="6" t="str">
        <f>vlookup(M638,'City Head_Details'!$A$2:$B$5,2,0)</f>
        <v>Arun</v>
      </c>
      <c r="S638" s="6" t="str">
        <f t="shared" ref="S638:T638" si="646">Proper(trim(G638))</f>
        <v>Production</v>
      </c>
      <c r="T638" s="6" t="str">
        <f t="shared" si="646"/>
        <v>Material Cost</v>
      </c>
    </row>
    <row r="639">
      <c r="A639" s="23" t="s">
        <v>1270</v>
      </c>
      <c r="B639" s="32" t="s">
        <v>1271</v>
      </c>
      <c r="C639" s="6">
        <v>185300.0</v>
      </c>
      <c r="D639" s="6" t="str">
        <f>IFERROR(__xludf.DUMMYFUNCTION("Split(B639,""/"")"),"January")</f>
        <v>January</v>
      </c>
      <c r="E639" s="6" t="str">
        <f>IFERROR(__xludf.DUMMYFUNCTION("""COMPUTED_VALUE"""),"Gurgaon-")</f>
        <v>Gurgaon-</v>
      </c>
      <c r="F639" s="6" t="str">
        <f>IFERROR(__xludf.DUMMYFUNCTION("""COMPUTED_VALUE"""),"East")</f>
        <v>East</v>
      </c>
      <c r="G639" s="6" t="str">
        <f>IFERROR(__xludf.DUMMYFUNCTION("""COMPUTED_VALUE"""),"Maitenance")</f>
        <v>Maitenance</v>
      </c>
      <c r="H639" s="6" t="str">
        <f>IFERROR(__xludf.DUMMYFUNCTION("""COMPUTED_VALUE"""),"Labour Cost")</f>
        <v>Labour Cost</v>
      </c>
      <c r="I639" s="6" t="str">
        <f t="shared" si="2"/>
        <v>January</v>
      </c>
      <c r="J639" s="6" t="str">
        <f t="shared" si="3"/>
        <v>Gurgaon-</v>
      </c>
      <c r="K639" s="6" t="str">
        <f t="shared" si="4"/>
        <v>Gurgaon-</v>
      </c>
      <c r="L639" s="6" t="str">
        <f t="shared" si="5"/>
        <v>Gurgaon</v>
      </c>
      <c r="M639" s="6" t="str">
        <f t="shared" si="6"/>
        <v>Gurgaon</v>
      </c>
      <c r="N639" s="6" t="str">
        <f t="shared" si="7"/>
        <v>East</v>
      </c>
      <c r="O639" s="6" t="str">
        <f t="shared" si="8"/>
        <v>East</v>
      </c>
      <c r="P639" s="6" t="str">
        <f t="shared" si="9"/>
        <v>East</v>
      </c>
      <c r="Q639" s="6" t="str">
        <f t="shared" si="10"/>
        <v>East</v>
      </c>
      <c r="R639" s="6" t="str">
        <f>vlookup(M639,'City Head_Details'!$A$2:$B$5,2,0)</f>
        <v>Tarun</v>
      </c>
      <c r="S639" s="6" t="str">
        <f t="shared" ref="S639:T639" si="647">Proper(trim(G639))</f>
        <v>Maitenance</v>
      </c>
      <c r="T639" s="6" t="str">
        <f t="shared" si="647"/>
        <v>Labour Cost</v>
      </c>
    </row>
    <row r="640">
      <c r="A640" s="23" t="s">
        <v>1272</v>
      </c>
      <c r="B640" s="32" t="s">
        <v>1273</v>
      </c>
      <c r="C640" s="6">
        <v>198000.0</v>
      </c>
      <c r="D640" s="6" t="str">
        <f>IFERROR(__xludf.DUMMYFUNCTION("Split(B640,""/"")"),"February")</f>
        <v>February</v>
      </c>
      <c r="E640" s="6" t="str">
        <f>IFERROR(__xludf.DUMMYFUNCTION("""COMPUTED_VALUE"""),"Bangalore-")</f>
        <v>Bangalore-</v>
      </c>
      <c r="F640" s="6" t="str">
        <f>IFERROR(__xludf.DUMMYFUNCTION("""COMPUTED_VALUE"""),"East")</f>
        <v>East</v>
      </c>
      <c r="G640" s="6" t="str">
        <f>IFERROR(__xludf.DUMMYFUNCTION("""COMPUTED_VALUE"""),"Production")</f>
        <v>Production</v>
      </c>
      <c r="H640" s="6" t="str">
        <f>IFERROR(__xludf.DUMMYFUNCTION("""COMPUTED_VALUE"""),"Labour Cost")</f>
        <v>Labour Cost</v>
      </c>
      <c r="I640" s="6" t="str">
        <f t="shared" si="2"/>
        <v>February</v>
      </c>
      <c r="J640" s="6" t="str">
        <f t="shared" si="3"/>
        <v>Bangalore-</v>
      </c>
      <c r="K640" s="6" t="str">
        <f t="shared" si="4"/>
        <v>Bangalore-</v>
      </c>
      <c r="L640" s="6" t="str">
        <f t="shared" si="5"/>
        <v>Bangalore</v>
      </c>
      <c r="M640" s="6" t="str">
        <f t="shared" si="6"/>
        <v>Bangalore</v>
      </c>
      <c r="N640" s="6" t="str">
        <f t="shared" si="7"/>
        <v>East</v>
      </c>
      <c r="O640" s="6" t="str">
        <f t="shared" si="8"/>
        <v>East</v>
      </c>
      <c r="P640" s="6" t="str">
        <f t="shared" si="9"/>
        <v>East</v>
      </c>
      <c r="Q640" s="6" t="str">
        <f t="shared" si="10"/>
        <v>East</v>
      </c>
      <c r="R640" s="6" t="str">
        <f>vlookup(M640,'City Head_Details'!$A$2:$B$5,2,0)</f>
        <v>Arun</v>
      </c>
      <c r="S640" s="6" t="str">
        <f t="shared" ref="S640:T640" si="648">Proper(trim(G640))</f>
        <v>Production</v>
      </c>
      <c r="T640" s="6" t="str">
        <f t="shared" si="648"/>
        <v>Labour Cost</v>
      </c>
    </row>
    <row r="641">
      <c r="A641" s="23" t="s">
        <v>1274</v>
      </c>
      <c r="B641" s="32" t="s">
        <v>1275</v>
      </c>
      <c r="C641" s="6">
        <v>181300.0</v>
      </c>
      <c r="D641" s="6" t="str">
        <f>IFERROR(__xludf.DUMMYFUNCTION("Split(B641,""/"")"),"January")</f>
        <v>January</v>
      </c>
      <c r="E641" s="6" t="str">
        <f>IFERROR(__xludf.DUMMYFUNCTION("""COMPUTED_VALUE"""),"Bhubaneswar-")</f>
        <v>Bhubaneswar-</v>
      </c>
      <c r="F641" s="6" t="str">
        <f>IFERROR(__xludf.DUMMYFUNCTION("""COMPUTED_VALUE"""),"North")</f>
        <v>North</v>
      </c>
      <c r="G641" s="6" t="str">
        <f>IFERROR(__xludf.DUMMYFUNCTION("""COMPUTED_VALUE"""),"Materials")</f>
        <v>Materials</v>
      </c>
      <c r="H641" s="6" t="str">
        <f>IFERROR(__xludf.DUMMYFUNCTION("""COMPUTED_VALUE"""),"Insurance")</f>
        <v>Insurance</v>
      </c>
      <c r="I641" s="6" t="str">
        <f t="shared" si="2"/>
        <v>January</v>
      </c>
      <c r="J641" s="6" t="str">
        <f t="shared" si="3"/>
        <v>Bhubaneswar-</v>
      </c>
      <c r="K641" s="6" t="str">
        <f t="shared" si="4"/>
        <v>Bhubaneswar-</v>
      </c>
      <c r="L641" s="6" t="str">
        <f t="shared" si="5"/>
        <v>Bhubaneswar</v>
      </c>
      <c r="M641" s="6" t="str">
        <f t="shared" si="6"/>
        <v>Bhubaneswar</v>
      </c>
      <c r="N641" s="6" t="str">
        <f t="shared" si="7"/>
        <v>North</v>
      </c>
      <c r="O641" s="6" t="str">
        <f t="shared" si="8"/>
        <v>North</v>
      </c>
      <c r="P641" s="6" t="str">
        <f t="shared" si="9"/>
        <v>North</v>
      </c>
      <c r="Q641" s="6" t="str">
        <f t="shared" si="10"/>
        <v>North</v>
      </c>
      <c r="R641" s="6" t="str">
        <f>vlookup(M641,'City Head_Details'!$A$2:$B$5,2,0)</f>
        <v>Karuna</v>
      </c>
      <c r="S641" s="6" t="str">
        <f t="shared" ref="S641:T641" si="649">Proper(trim(G641))</f>
        <v>Materials</v>
      </c>
      <c r="T641" s="6" t="str">
        <f t="shared" si="649"/>
        <v>Insurance</v>
      </c>
    </row>
    <row r="642">
      <c r="A642" s="23" t="s">
        <v>1276</v>
      </c>
      <c r="B642" s="32" t="s">
        <v>1277</v>
      </c>
      <c r="C642" s="6">
        <v>91600.0</v>
      </c>
      <c r="D642" s="6" t="str">
        <f>IFERROR(__xludf.DUMMYFUNCTION("Split(B642,""/"")"),"January")</f>
        <v>January</v>
      </c>
      <c r="E642" s="6" t="str">
        <f>IFERROR(__xludf.DUMMYFUNCTION("""COMPUTED_VALUE"""),"Ahmedabad-")</f>
        <v>Ahmedabad-</v>
      </c>
      <c r="F642" s="6" t="str">
        <f>IFERROR(__xludf.DUMMYFUNCTION("""COMPUTED_VALUE"""),"West")</f>
        <v>West</v>
      </c>
      <c r="G642" s="6" t="str">
        <f>IFERROR(__xludf.DUMMYFUNCTION("""COMPUTED_VALUE"""),"Maitenance")</f>
        <v>Maitenance</v>
      </c>
      <c r="H642" s="6" t="str">
        <f>IFERROR(__xludf.DUMMYFUNCTION("""COMPUTED_VALUE"""),"Insurance")</f>
        <v>Insurance</v>
      </c>
      <c r="I642" s="6" t="str">
        <f t="shared" si="2"/>
        <v>January</v>
      </c>
      <c r="J642" s="6" t="str">
        <f t="shared" si="3"/>
        <v>Ahmedabad-</v>
      </c>
      <c r="K642" s="6" t="str">
        <f t="shared" si="4"/>
        <v>Ahmedabad-</v>
      </c>
      <c r="L642" s="6" t="str">
        <f t="shared" si="5"/>
        <v>Ahmedabad</v>
      </c>
      <c r="M642" s="6" t="str">
        <f t="shared" si="6"/>
        <v>Ahmedabad</v>
      </c>
      <c r="N642" s="6" t="str">
        <f t="shared" si="7"/>
        <v>West</v>
      </c>
      <c r="O642" s="6" t="str">
        <f t="shared" si="8"/>
        <v>West</v>
      </c>
      <c r="P642" s="6" t="str">
        <f t="shared" si="9"/>
        <v>West</v>
      </c>
      <c r="Q642" s="6" t="str">
        <f t="shared" si="10"/>
        <v>West</v>
      </c>
      <c r="R642" s="6" t="str">
        <f>vlookup(M642,'City Head_Details'!$A$2:$B$5,2,0)</f>
        <v>Varun</v>
      </c>
      <c r="S642" s="6" t="str">
        <f t="shared" ref="S642:T642" si="650">Proper(trim(G642))</f>
        <v>Maitenance</v>
      </c>
      <c r="T642" s="6" t="str">
        <f t="shared" si="650"/>
        <v>Insurance</v>
      </c>
    </row>
    <row r="643">
      <c r="A643" s="23" t="s">
        <v>1278</v>
      </c>
      <c r="B643" s="32" t="s">
        <v>1279</v>
      </c>
      <c r="C643" s="6">
        <v>176500.0</v>
      </c>
      <c r="D643" s="6" t="str">
        <f>IFERROR(__xludf.DUMMYFUNCTION("Split(B643,""/"")"),"January")</f>
        <v>January</v>
      </c>
      <c r="E643" s="6" t="str">
        <f>IFERROR(__xludf.DUMMYFUNCTION("""COMPUTED_VALUE"""),"Bhubaneswar-")</f>
        <v>Bhubaneswar-</v>
      </c>
      <c r="F643" s="6" t="str">
        <f>IFERROR(__xludf.DUMMYFUNCTION("""COMPUTED_VALUE"""),"South")</f>
        <v>South</v>
      </c>
      <c r="G643" s="6" t="str">
        <f>IFERROR(__xludf.DUMMYFUNCTION("""COMPUTED_VALUE"""),"Assembly")</f>
        <v>Assembly</v>
      </c>
      <c r="H643" s="6" t="str">
        <f>IFERROR(__xludf.DUMMYFUNCTION("""COMPUTED_VALUE"""),"Overhead costs")</f>
        <v>Overhead costs</v>
      </c>
      <c r="I643" s="6" t="str">
        <f t="shared" si="2"/>
        <v>January</v>
      </c>
      <c r="J643" s="6" t="str">
        <f t="shared" si="3"/>
        <v>Bhubaneswar-</v>
      </c>
      <c r="K643" s="6" t="str">
        <f t="shared" si="4"/>
        <v>Bhubaneswar-</v>
      </c>
      <c r="L643" s="6" t="str">
        <f t="shared" si="5"/>
        <v>Bhubaneswar</v>
      </c>
      <c r="M643" s="6" t="str">
        <f t="shared" si="6"/>
        <v>Bhubaneswar</v>
      </c>
      <c r="N643" s="6" t="str">
        <f t="shared" si="7"/>
        <v>South</v>
      </c>
      <c r="O643" s="6" t="str">
        <f t="shared" si="8"/>
        <v>South</v>
      </c>
      <c r="P643" s="6" t="str">
        <f t="shared" si="9"/>
        <v>South</v>
      </c>
      <c r="Q643" s="6" t="str">
        <f t="shared" si="10"/>
        <v>South</v>
      </c>
      <c r="R643" s="6" t="str">
        <f>vlookup(M643,'City Head_Details'!$A$2:$B$5,2,0)</f>
        <v>Karuna</v>
      </c>
      <c r="S643" s="6" t="str">
        <f t="shared" ref="S643:T643" si="651">Proper(trim(G643))</f>
        <v>Assembly</v>
      </c>
      <c r="T643" s="6" t="str">
        <f t="shared" si="651"/>
        <v>Overhead Costs</v>
      </c>
    </row>
    <row r="644">
      <c r="A644" s="23" t="s">
        <v>1280</v>
      </c>
      <c r="B644" s="32" t="s">
        <v>1281</v>
      </c>
      <c r="C644" s="6">
        <v>102400.0</v>
      </c>
      <c r="D644" s="6" t="str">
        <f>IFERROR(__xludf.DUMMYFUNCTION("Split(B644,""/"")"),"January")</f>
        <v>January</v>
      </c>
      <c r="E644" s="6" t="str">
        <f>IFERROR(__xludf.DUMMYFUNCTION("""COMPUTED_VALUE"""),"Gurgaon-")</f>
        <v>Gurgaon-</v>
      </c>
      <c r="F644" s="6" t="str">
        <f>IFERROR(__xludf.DUMMYFUNCTION("""COMPUTED_VALUE"""),"North")</f>
        <v>North</v>
      </c>
      <c r="G644" s="6" t="str">
        <f>IFERROR(__xludf.DUMMYFUNCTION("""COMPUTED_VALUE"""),"Maitenance")</f>
        <v>Maitenance</v>
      </c>
      <c r="H644" s="6" t="str">
        <f>IFERROR(__xludf.DUMMYFUNCTION("""COMPUTED_VALUE"""),"Material Cost")</f>
        <v>Material Cost</v>
      </c>
      <c r="I644" s="6" t="str">
        <f t="shared" si="2"/>
        <v>January</v>
      </c>
      <c r="J644" s="6" t="str">
        <f t="shared" si="3"/>
        <v>Gurgaon-</v>
      </c>
      <c r="K644" s="6" t="str">
        <f t="shared" si="4"/>
        <v>Gurgaon-</v>
      </c>
      <c r="L644" s="6" t="str">
        <f t="shared" si="5"/>
        <v>Gurgaon</v>
      </c>
      <c r="M644" s="6" t="str">
        <f t="shared" si="6"/>
        <v>Gurgaon</v>
      </c>
      <c r="N644" s="6" t="str">
        <f t="shared" si="7"/>
        <v>North</v>
      </c>
      <c r="O644" s="6" t="str">
        <f t="shared" si="8"/>
        <v>North</v>
      </c>
      <c r="P644" s="6" t="str">
        <f t="shared" si="9"/>
        <v>North</v>
      </c>
      <c r="Q644" s="6" t="str">
        <f t="shared" si="10"/>
        <v>North</v>
      </c>
      <c r="R644" s="6" t="str">
        <f>vlookup(M644,'City Head_Details'!$A$2:$B$5,2,0)</f>
        <v>Tarun</v>
      </c>
      <c r="S644" s="6" t="str">
        <f t="shared" ref="S644:T644" si="652">Proper(trim(G644))</f>
        <v>Maitenance</v>
      </c>
      <c r="T644" s="6" t="str">
        <f t="shared" si="652"/>
        <v>Material Cost</v>
      </c>
    </row>
    <row r="645">
      <c r="A645" s="23" t="s">
        <v>1282</v>
      </c>
      <c r="B645" s="32" t="s">
        <v>1283</v>
      </c>
      <c r="C645" s="6">
        <v>136900.0</v>
      </c>
      <c r="D645" s="6" t="str">
        <f>IFERROR(__xludf.DUMMYFUNCTION("Split(B645,""/"")"),"March")</f>
        <v>March</v>
      </c>
      <c r="E645" s="6" t="str">
        <f>IFERROR(__xludf.DUMMYFUNCTION("""COMPUTED_VALUE"""),"Gurgaon")</f>
        <v>Gurgaon</v>
      </c>
      <c r="F645" s="6" t="str">
        <f>IFERROR(__xludf.DUMMYFUNCTION("""COMPUTED_VALUE"""),"South")</f>
        <v>South</v>
      </c>
      <c r="G645" s="6" t="str">
        <f>IFERROR(__xludf.DUMMYFUNCTION("""COMPUTED_VALUE"""),"Assembly")</f>
        <v>Assembly</v>
      </c>
      <c r="H645" s="6" t="str">
        <f>IFERROR(__xludf.DUMMYFUNCTION("""COMPUTED_VALUE"""),"Material Cost")</f>
        <v>Material Cost</v>
      </c>
      <c r="I645" s="6" t="str">
        <f t="shared" si="2"/>
        <v>March</v>
      </c>
      <c r="J645" s="6" t="str">
        <f t="shared" si="3"/>
        <v>Gurgaon</v>
      </c>
      <c r="K645" s="6" t="str">
        <f t="shared" si="4"/>
        <v>Gurgaon</v>
      </c>
      <c r="L645" s="6" t="str">
        <f t="shared" si="5"/>
        <v>Gurgaon</v>
      </c>
      <c r="M645" s="6" t="str">
        <f t="shared" si="6"/>
        <v>Gurgaon</v>
      </c>
      <c r="N645" s="6" t="str">
        <f t="shared" si="7"/>
        <v>South</v>
      </c>
      <c r="O645" s="6" t="str">
        <f t="shared" si="8"/>
        <v>South</v>
      </c>
      <c r="P645" s="6" t="str">
        <f t="shared" si="9"/>
        <v>South</v>
      </c>
      <c r="Q645" s="6" t="str">
        <f t="shared" si="10"/>
        <v>South</v>
      </c>
      <c r="R645" s="6" t="str">
        <f>vlookup(M645,'City Head_Details'!$A$2:$B$5,2,0)</f>
        <v>Tarun</v>
      </c>
      <c r="S645" s="6" t="str">
        <f t="shared" ref="S645:T645" si="653">Proper(trim(G645))</f>
        <v>Assembly</v>
      </c>
      <c r="T645" s="6" t="str">
        <f t="shared" si="653"/>
        <v>Material Cost</v>
      </c>
    </row>
    <row r="646">
      <c r="A646" s="23" t="s">
        <v>1284</v>
      </c>
      <c r="B646" s="32" t="s">
        <v>920</v>
      </c>
      <c r="C646" s="6">
        <v>120100.0</v>
      </c>
      <c r="D646" s="6" t="str">
        <f>IFERROR(__xludf.DUMMYFUNCTION("Split(B646,""/"")"),"February")</f>
        <v>February</v>
      </c>
      <c r="E646" s="6" t="str">
        <f>IFERROR(__xludf.DUMMYFUNCTION("""COMPUTED_VALUE"""),"Bhubaneswar")</f>
        <v>Bhubaneswar</v>
      </c>
      <c r="F646" s="6" t="str">
        <f>IFERROR(__xludf.DUMMYFUNCTION("""COMPUTED_VALUE"""),"West")</f>
        <v>West</v>
      </c>
      <c r="G646" s="6" t="str">
        <f>IFERROR(__xludf.DUMMYFUNCTION("""COMPUTED_VALUE"""),"Assembly")</f>
        <v>Assembly</v>
      </c>
      <c r="H646" s="6" t="str">
        <f>IFERROR(__xludf.DUMMYFUNCTION("""COMPUTED_VALUE"""),"Material Cost")</f>
        <v>Material Cost</v>
      </c>
      <c r="I646" s="6" t="str">
        <f t="shared" si="2"/>
        <v>February</v>
      </c>
      <c r="J646" s="6" t="str">
        <f t="shared" si="3"/>
        <v>Bhubaneswar</v>
      </c>
      <c r="K646" s="6" t="str">
        <f t="shared" si="4"/>
        <v>Bhubaneswar</v>
      </c>
      <c r="L646" s="6" t="str">
        <f t="shared" si="5"/>
        <v>Bhubaneswar</v>
      </c>
      <c r="M646" s="6" t="str">
        <f t="shared" si="6"/>
        <v>Bhubaneswar</v>
      </c>
      <c r="N646" s="6" t="str">
        <f t="shared" si="7"/>
        <v>West</v>
      </c>
      <c r="O646" s="6" t="str">
        <f t="shared" si="8"/>
        <v>West</v>
      </c>
      <c r="P646" s="6" t="str">
        <f t="shared" si="9"/>
        <v>West</v>
      </c>
      <c r="Q646" s="6" t="str">
        <f t="shared" si="10"/>
        <v>West</v>
      </c>
      <c r="R646" s="6" t="str">
        <f>vlookup(M646,'City Head_Details'!$A$2:$B$5,2,0)</f>
        <v>Karuna</v>
      </c>
      <c r="S646" s="6" t="str">
        <f t="shared" ref="S646:T646" si="654">Proper(trim(G646))</f>
        <v>Assembly</v>
      </c>
      <c r="T646" s="6" t="str">
        <f t="shared" si="654"/>
        <v>Material Cost</v>
      </c>
    </row>
    <row r="647">
      <c r="A647" s="23" t="s">
        <v>1285</v>
      </c>
      <c r="B647" s="32" t="s">
        <v>245</v>
      </c>
      <c r="C647" s="6">
        <v>185800.0</v>
      </c>
      <c r="D647" s="6" t="str">
        <f>IFERROR(__xludf.DUMMYFUNCTION("Split(B647,""/"")"),"February")</f>
        <v>February</v>
      </c>
      <c r="E647" s="6" t="str">
        <f>IFERROR(__xludf.DUMMYFUNCTION("""COMPUTED_VALUE"""),"Gurgaon")</f>
        <v>Gurgaon</v>
      </c>
      <c r="F647" s="6" t="str">
        <f>IFERROR(__xludf.DUMMYFUNCTION("""COMPUTED_VALUE"""),"South")</f>
        <v>South</v>
      </c>
      <c r="G647" s="6" t="str">
        <f>IFERROR(__xludf.DUMMYFUNCTION("""COMPUTED_VALUE"""),"Assembly")</f>
        <v>Assembly</v>
      </c>
      <c r="H647" s="6" t="str">
        <f>IFERROR(__xludf.DUMMYFUNCTION("""COMPUTED_VALUE"""),"Labour Cost")</f>
        <v>Labour Cost</v>
      </c>
      <c r="I647" s="6" t="str">
        <f t="shared" si="2"/>
        <v>February</v>
      </c>
      <c r="J647" s="6" t="str">
        <f t="shared" si="3"/>
        <v>Gurgaon</v>
      </c>
      <c r="K647" s="6" t="str">
        <f t="shared" si="4"/>
        <v>Gurgaon</v>
      </c>
      <c r="L647" s="6" t="str">
        <f t="shared" si="5"/>
        <v>Gurgaon</v>
      </c>
      <c r="M647" s="6" t="str">
        <f t="shared" si="6"/>
        <v>Gurgaon</v>
      </c>
      <c r="N647" s="6" t="str">
        <f t="shared" si="7"/>
        <v>South</v>
      </c>
      <c r="O647" s="6" t="str">
        <f t="shared" si="8"/>
        <v>South</v>
      </c>
      <c r="P647" s="6" t="str">
        <f t="shared" si="9"/>
        <v>South</v>
      </c>
      <c r="Q647" s="6" t="str">
        <f t="shared" si="10"/>
        <v>South</v>
      </c>
      <c r="R647" s="6" t="str">
        <f>vlookup(M647,'City Head_Details'!$A$2:$B$5,2,0)</f>
        <v>Tarun</v>
      </c>
      <c r="S647" s="6" t="str">
        <f t="shared" ref="S647:T647" si="655">Proper(trim(G647))</f>
        <v>Assembly</v>
      </c>
      <c r="T647" s="6" t="str">
        <f t="shared" si="655"/>
        <v>Labour Cost</v>
      </c>
    </row>
    <row r="648">
      <c r="A648" s="23" t="s">
        <v>1286</v>
      </c>
      <c r="B648" s="32" t="s">
        <v>1287</v>
      </c>
      <c r="C648" s="6">
        <v>102900.0</v>
      </c>
      <c r="D648" s="6" t="str">
        <f>IFERROR(__xludf.DUMMYFUNCTION("Split(B648,""/"")"),"January")</f>
        <v>January</v>
      </c>
      <c r="E648" s="6" t="str">
        <f>IFERROR(__xludf.DUMMYFUNCTION("""COMPUTED_VALUE"""),"Ahmedabad")</f>
        <v>Ahmedabad</v>
      </c>
      <c r="F648" s="6" t="str">
        <f>IFERROR(__xludf.DUMMYFUNCTION("""COMPUTED_VALUE"""),"East")</f>
        <v>East</v>
      </c>
      <c r="G648" s="6" t="str">
        <f>IFERROR(__xludf.DUMMYFUNCTION("""COMPUTED_VALUE"""),"Assembly")</f>
        <v>Assembly</v>
      </c>
      <c r="H648" s="6" t="str">
        <f>IFERROR(__xludf.DUMMYFUNCTION("""COMPUTED_VALUE"""),"Rent")</f>
        <v>Rent</v>
      </c>
      <c r="I648" s="6" t="str">
        <f t="shared" si="2"/>
        <v>January</v>
      </c>
      <c r="J648" s="6" t="str">
        <f t="shared" si="3"/>
        <v>Ahmedabad</v>
      </c>
      <c r="K648" s="6" t="str">
        <f t="shared" si="4"/>
        <v>Ahmedabad</v>
      </c>
      <c r="L648" s="6" t="str">
        <f t="shared" si="5"/>
        <v>Ahmedabad</v>
      </c>
      <c r="M648" s="6" t="str">
        <f t="shared" si="6"/>
        <v>Ahmedabad</v>
      </c>
      <c r="N648" s="6" t="str">
        <f t="shared" si="7"/>
        <v>East</v>
      </c>
      <c r="O648" s="6" t="str">
        <f t="shared" si="8"/>
        <v>East</v>
      </c>
      <c r="P648" s="6" t="str">
        <f t="shared" si="9"/>
        <v>East</v>
      </c>
      <c r="Q648" s="6" t="str">
        <f t="shared" si="10"/>
        <v>East</v>
      </c>
      <c r="R648" s="6" t="str">
        <f>vlookup(M648,'City Head_Details'!$A$2:$B$5,2,0)</f>
        <v>Varun</v>
      </c>
      <c r="S648" s="6" t="str">
        <f t="shared" ref="S648:T648" si="656">Proper(trim(G648))</f>
        <v>Assembly</v>
      </c>
      <c r="T648" s="6" t="str">
        <f t="shared" si="656"/>
        <v>Rent</v>
      </c>
    </row>
    <row r="649">
      <c r="A649" s="23" t="s">
        <v>1288</v>
      </c>
      <c r="B649" s="32" t="s">
        <v>1289</v>
      </c>
      <c r="C649" s="6">
        <v>153000.0</v>
      </c>
      <c r="D649" s="6" t="str">
        <f>IFERROR(__xludf.DUMMYFUNCTION("Split(B649,""/"")"),"March")</f>
        <v>March</v>
      </c>
      <c r="E649" s="6" t="str">
        <f>IFERROR(__xludf.DUMMYFUNCTION("""COMPUTED_VALUE"""),"Bhubaneswar")</f>
        <v>Bhubaneswar</v>
      </c>
      <c r="F649" s="6" t="str">
        <f>IFERROR(__xludf.DUMMYFUNCTION("""COMPUTED_VALUE"""),"North")</f>
        <v>North</v>
      </c>
      <c r="G649" s="6" t="str">
        <f>IFERROR(__xludf.DUMMYFUNCTION("""COMPUTED_VALUE"""),"Assembly")</f>
        <v>Assembly</v>
      </c>
      <c r="H649" s="6" t="str">
        <f>IFERROR(__xludf.DUMMYFUNCTION("""COMPUTED_VALUE"""),"Material Cost")</f>
        <v>Material Cost</v>
      </c>
      <c r="I649" s="6" t="str">
        <f t="shared" si="2"/>
        <v>March</v>
      </c>
      <c r="J649" s="6" t="str">
        <f t="shared" si="3"/>
        <v>Bhubaneswar</v>
      </c>
      <c r="K649" s="6" t="str">
        <f t="shared" si="4"/>
        <v>Bhubaneswar</v>
      </c>
      <c r="L649" s="6" t="str">
        <f t="shared" si="5"/>
        <v>Bhubaneswar</v>
      </c>
      <c r="M649" s="6" t="str">
        <f t="shared" si="6"/>
        <v>Bhubaneswar</v>
      </c>
      <c r="N649" s="6" t="str">
        <f t="shared" si="7"/>
        <v>North</v>
      </c>
      <c r="O649" s="6" t="str">
        <f t="shared" si="8"/>
        <v>North</v>
      </c>
      <c r="P649" s="6" t="str">
        <f t="shared" si="9"/>
        <v>North</v>
      </c>
      <c r="Q649" s="6" t="str">
        <f t="shared" si="10"/>
        <v>North</v>
      </c>
      <c r="R649" s="6" t="str">
        <f>vlookup(M649,'City Head_Details'!$A$2:$B$5,2,0)</f>
        <v>Karuna</v>
      </c>
      <c r="S649" s="6" t="str">
        <f t="shared" ref="S649:T649" si="657">Proper(trim(G649))</f>
        <v>Assembly</v>
      </c>
      <c r="T649" s="6" t="str">
        <f t="shared" si="657"/>
        <v>Material Cost</v>
      </c>
    </row>
    <row r="650">
      <c r="A650" s="23" t="s">
        <v>1290</v>
      </c>
      <c r="B650" s="32" t="s">
        <v>975</v>
      </c>
      <c r="C650" s="6">
        <v>133200.0</v>
      </c>
      <c r="D650" s="6" t="str">
        <f>IFERROR(__xludf.DUMMYFUNCTION("Split(B650,""/"")"),"February")</f>
        <v>February</v>
      </c>
      <c r="E650" s="6" t="str">
        <f>IFERROR(__xludf.DUMMYFUNCTION("""COMPUTED_VALUE"""),"Ahmedabad-")</f>
        <v>Ahmedabad-</v>
      </c>
      <c r="F650" s="6" t="str">
        <f>IFERROR(__xludf.DUMMYFUNCTION("""COMPUTED_VALUE"""),"West")</f>
        <v>West</v>
      </c>
      <c r="G650" s="6" t="str">
        <f>IFERROR(__xludf.DUMMYFUNCTION("""COMPUTED_VALUE"""),"Assembly")</f>
        <v>Assembly</v>
      </c>
      <c r="H650" s="6" t="str">
        <f>IFERROR(__xludf.DUMMYFUNCTION("""COMPUTED_VALUE"""),"Material Cost")</f>
        <v>Material Cost</v>
      </c>
      <c r="I650" s="6" t="str">
        <f t="shared" si="2"/>
        <v>February</v>
      </c>
      <c r="J650" s="6" t="str">
        <f t="shared" si="3"/>
        <v>Ahmedabad-</v>
      </c>
      <c r="K650" s="6" t="str">
        <f t="shared" si="4"/>
        <v>Ahmedabad-</v>
      </c>
      <c r="L650" s="6" t="str">
        <f t="shared" si="5"/>
        <v>Ahmedabad</v>
      </c>
      <c r="M650" s="6" t="str">
        <f t="shared" si="6"/>
        <v>Ahmedabad</v>
      </c>
      <c r="N650" s="6" t="str">
        <f t="shared" si="7"/>
        <v>West</v>
      </c>
      <c r="O650" s="6" t="str">
        <f t="shared" si="8"/>
        <v>West</v>
      </c>
      <c r="P650" s="6" t="str">
        <f t="shared" si="9"/>
        <v>West</v>
      </c>
      <c r="Q650" s="6" t="str">
        <f t="shared" si="10"/>
        <v>West</v>
      </c>
      <c r="R650" s="6" t="str">
        <f>vlookup(M650,'City Head_Details'!$A$2:$B$5,2,0)</f>
        <v>Varun</v>
      </c>
      <c r="S650" s="6" t="str">
        <f t="shared" ref="S650:T650" si="658">Proper(trim(G650))</f>
        <v>Assembly</v>
      </c>
      <c r="T650" s="6" t="str">
        <f t="shared" si="658"/>
        <v>Material Cost</v>
      </c>
    </row>
    <row r="651">
      <c r="A651" s="23" t="s">
        <v>1291</v>
      </c>
      <c r="B651" s="32" t="s">
        <v>1292</v>
      </c>
      <c r="C651" s="6">
        <v>157200.0</v>
      </c>
      <c r="D651" s="6" t="str">
        <f>IFERROR(__xludf.DUMMYFUNCTION("Split(B651,""/"")"),"February")</f>
        <v>February</v>
      </c>
      <c r="E651" s="6" t="str">
        <f>IFERROR(__xludf.DUMMYFUNCTION("""COMPUTED_VALUE"""),"Ahmedabad-")</f>
        <v>Ahmedabad-</v>
      </c>
      <c r="F651" s="6" t="str">
        <f>IFERROR(__xludf.DUMMYFUNCTION("""COMPUTED_VALUE"""),"North")</f>
        <v>North</v>
      </c>
      <c r="G651" s="6" t="str">
        <f>IFERROR(__xludf.DUMMYFUNCTION("""COMPUTED_VALUE"""),"Production")</f>
        <v>Production</v>
      </c>
      <c r="H651" s="6" t="str">
        <f>IFERROR(__xludf.DUMMYFUNCTION("""COMPUTED_VALUE"""),"Insurance")</f>
        <v>Insurance</v>
      </c>
      <c r="I651" s="6" t="str">
        <f t="shared" si="2"/>
        <v>February</v>
      </c>
      <c r="J651" s="6" t="str">
        <f t="shared" si="3"/>
        <v>Ahmedabad-</v>
      </c>
      <c r="K651" s="6" t="str">
        <f t="shared" si="4"/>
        <v>Ahmedabad-</v>
      </c>
      <c r="L651" s="6" t="str">
        <f t="shared" si="5"/>
        <v>Ahmedabad</v>
      </c>
      <c r="M651" s="6" t="str">
        <f t="shared" si="6"/>
        <v>Ahmedabad</v>
      </c>
      <c r="N651" s="6" t="str">
        <f t="shared" si="7"/>
        <v>North</v>
      </c>
      <c r="O651" s="6" t="str">
        <f t="shared" si="8"/>
        <v>North</v>
      </c>
      <c r="P651" s="6" t="str">
        <f t="shared" si="9"/>
        <v>North</v>
      </c>
      <c r="Q651" s="6" t="str">
        <f t="shared" si="10"/>
        <v>North</v>
      </c>
      <c r="R651" s="6" t="str">
        <f>vlookup(M651,'City Head_Details'!$A$2:$B$5,2,0)</f>
        <v>Varun</v>
      </c>
      <c r="S651" s="6" t="str">
        <f t="shared" ref="S651:T651" si="659">Proper(trim(G651))</f>
        <v>Production</v>
      </c>
      <c r="T651" s="6" t="str">
        <f t="shared" si="659"/>
        <v>Insurance</v>
      </c>
    </row>
    <row r="652">
      <c r="A652" s="23" t="s">
        <v>1293</v>
      </c>
      <c r="B652" s="32" t="s">
        <v>1294</v>
      </c>
      <c r="C652" s="6">
        <v>124400.0</v>
      </c>
      <c r="D652" s="6" t="str">
        <f>IFERROR(__xludf.DUMMYFUNCTION("Split(B652,""/"")"),"January")</f>
        <v>January</v>
      </c>
      <c r="E652" s="6" t="str">
        <f>IFERROR(__xludf.DUMMYFUNCTION("""COMPUTED_VALUE"""),"Bangalore-")</f>
        <v>Bangalore-</v>
      </c>
      <c r="F652" s="6" t="str">
        <f>IFERROR(__xludf.DUMMYFUNCTION("""COMPUTED_VALUE"""),"North")</f>
        <v>North</v>
      </c>
      <c r="G652" s="6" t="str">
        <f>IFERROR(__xludf.DUMMYFUNCTION("""COMPUTED_VALUE"""),"Production")</f>
        <v>Production</v>
      </c>
      <c r="H652" s="6" t="str">
        <f>IFERROR(__xludf.DUMMYFUNCTION("""COMPUTED_VALUE"""),"Insurance")</f>
        <v>Insurance</v>
      </c>
      <c r="I652" s="6" t="str">
        <f t="shared" si="2"/>
        <v>January</v>
      </c>
      <c r="J652" s="6" t="str">
        <f t="shared" si="3"/>
        <v>Bangalore-</v>
      </c>
      <c r="K652" s="6" t="str">
        <f t="shared" si="4"/>
        <v>Bangalore-</v>
      </c>
      <c r="L652" s="6" t="str">
        <f t="shared" si="5"/>
        <v>Bangalore</v>
      </c>
      <c r="M652" s="6" t="str">
        <f t="shared" si="6"/>
        <v>Bangalore</v>
      </c>
      <c r="N652" s="6" t="str">
        <f t="shared" si="7"/>
        <v>North</v>
      </c>
      <c r="O652" s="6" t="str">
        <f t="shared" si="8"/>
        <v>North</v>
      </c>
      <c r="P652" s="6" t="str">
        <f t="shared" si="9"/>
        <v>North</v>
      </c>
      <c r="Q652" s="6" t="str">
        <f t="shared" si="10"/>
        <v>North</v>
      </c>
      <c r="R652" s="6" t="str">
        <f>vlookup(M652,'City Head_Details'!$A$2:$B$5,2,0)</f>
        <v>Arun</v>
      </c>
      <c r="S652" s="6" t="str">
        <f t="shared" ref="S652:T652" si="660">Proper(trim(G652))</f>
        <v>Production</v>
      </c>
      <c r="T652" s="6" t="str">
        <f t="shared" si="660"/>
        <v>Insurance</v>
      </c>
    </row>
    <row r="653">
      <c r="A653" s="23" t="s">
        <v>1295</v>
      </c>
      <c r="B653" s="32" t="s">
        <v>1296</v>
      </c>
      <c r="C653" s="6">
        <v>133900.0</v>
      </c>
      <c r="D653" s="6" t="str">
        <f>IFERROR(__xludf.DUMMYFUNCTION("Split(B653,""/"")"),"March")</f>
        <v>March</v>
      </c>
      <c r="E653" s="6" t="str">
        <f>IFERROR(__xludf.DUMMYFUNCTION("""COMPUTED_VALUE"""),"Ahmedabad-")</f>
        <v>Ahmedabad-</v>
      </c>
      <c r="F653" s="6" t="str">
        <f>IFERROR(__xludf.DUMMYFUNCTION("""COMPUTED_VALUE"""),"North")</f>
        <v>North</v>
      </c>
      <c r="G653" s="6" t="str">
        <f>IFERROR(__xludf.DUMMYFUNCTION("""COMPUTED_VALUE"""),"Assembly")</f>
        <v>Assembly</v>
      </c>
      <c r="H653" s="6" t="str">
        <f>IFERROR(__xludf.DUMMYFUNCTION("""COMPUTED_VALUE"""),"Labour Cost")</f>
        <v>Labour Cost</v>
      </c>
      <c r="I653" s="6" t="str">
        <f t="shared" si="2"/>
        <v>March</v>
      </c>
      <c r="J653" s="6" t="str">
        <f t="shared" si="3"/>
        <v>Ahmedabad-</v>
      </c>
      <c r="K653" s="6" t="str">
        <f t="shared" si="4"/>
        <v>Ahmedabad-</v>
      </c>
      <c r="L653" s="6" t="str">
        <f t="shared" si="5"/>
        <v>Ahmedabad</v>
      </c>
      <c r="M653" s="6" t="str">
        <f t="shared" si="6"/>
        <v>Ahmedabad</v>
      </c>
      <c r="N653" s="6" t="str">
        <f t="shared" si="7"/>
        <v>North</v>
      </c>
      <c r="O653" s="6" t="str">
        <f t="shared" si="8"/>
        <v>North</v>
      </c>
      <c r="P653" s="6" t="str">
        <f t="shared" si="9"/>
        <v>North</v>
      </c>
      <c r="Q653" s="6" t="str">
        <f t="shared" si="10"/>
        <v>North</v>
      </c>
      <c r="R653" s="6" t="str">
        <f>vlookup(M653,'City Head_Details'!$A$2:$B$5,2,0)</f>
        <v>Varun</v>
      </c>
      <c r="S653" s="6" t="str">
        <f t="shared" ref="S653:T653" si="661">Proper(trim(G653))</f>
        <v>Assembly</v>
      </c>
      <c r="T653" s="6" t="str">
        <f t="shared" si="661"/>
        <v>Labour Cost</v>
      </c>
    </row>
    <row r="654">
      <c r="A654" s="23" t="s">
        <v>1297</v>
      </c>
      <c r="B654" s="32" t="s">
        <v>1298</v>
      </c>
      <c r="C654" s="6">
        <v>159400.0</v>
      </c>
      <c r="D654" s="6" t="str">
        <f>IFERROR(__xludf.DUMMYFUNCTION("Split(B654,""/"")"),"March")</f>
        <v>March</v>
      </c>
      <c r="E654" s="6" t="str">
        <f>IFERROR(__xludf.DUMMYFUNCTION("""COMPUTED_VALUE"""),"Gurgaon-")</f>
        <v>Gurgaon-</v>
      </c>
      <c r="F654" s="6" t="str">
        <f>IFERROR(__xludf.DUMMYFUNCTION("""COMPUTED_VALUE"""),"East")</f>
        <v>East</v>
      </c>
      <c r="G654" s="6" t="str">
        <f>IFERROR(__xludf.DUMMYFUNCTION("""COMPUTED_VALUE"""),"Materials")</f>
        <v>Materials</v>
      </c>
      <c r="H654" s="6" t="str">
        <f>IFERROR(__xludf.DUMMYFUNCTION("""COMPUTED_VALUE"""),"Rent")</f>
        <v>Rent</v>
      </c>
      <c r="I654" s="6" t="str">
        <f t="shared" si="2"/>
        <v>March</v>
      </c>
      <c r="J654" s="6" t="str">
        <f t="shared" si="3"/>
        <v>Gurgaon-</v>
      </c>
      <c r="K654" s="6" t="str">
        <f t="shared" si="4"/>
        <v>Gurgaon-</v>
      </c>
      <c r="L654" s="6" t="str">
        <f t="shared" si="5"/>
        <v>Gurgaon</v>
      </c>
      <c r="M654" s="6" t="str">
        <f t="shared" si="6"/>
        <v>Gurgaon</v>
      </c>
      <c r="N654" s="6" t="str">
        <f t="shared" si="7"/>
        <v>East</v>
      </c>
      <c r="O654" s="6" t="str">
        <f t="shared" si="8"/>
        <v>East</v>
      </c>
      <c r="P654" s="6" t="str">
        <f t="shared" si="9"/>
        <v>East</v>
      </c>
      <c r="Q654" s="6" t="str">
        <f t="shared" si="10"/>
        <v>East</v>
      </c>
      <c r="R654" s="6" t="str">
        <f>vlookup(M654,'City Head_Details'!$A$2:$B$5,2,0)</f>
        <v>Tarun</v>
      </c>
      <c r="S654" s="6" t="str">
        <f t="shared" ref="S654:T654" si="662">Proper(trim(G654))</f>
        <v>Materials</v>
      </c>
      <c r="T654" s="6" t="str">
        <f t="shared" si="662"/>
        <v>Rent</v>
      </c>
    </row>
    <row r="655">
      <c r="A655" s="23" t="s">
        <v>1299</v>
      </c>
      <c r="B655" s="32" t="s">
        <v>1300</v>
      </c>
      <c r="C655" s="6">
        <v>164800.0</v>
      </c>
      <c r="D655" s="6" t="str">
        <f>IFERROR(__xludf.DUMMYFUNCTION("Split(B655,""/"")"),"January")</f>
        <v>January</v>
      </c>
      <c r="E655" s="6" t="str">
        <f>IFERROR(__xludf.DUMMYFUNCTION("""COMPUTED_VALUE"""),"Gurgaon-")</f>
        <v>Gurgaon-</v>
      </c>
      <c r="F655" s="6" t="str">
        <f>IFERROR(__xludf.DUMMYFUNCTION("""COMPUTED_VALUE"""),"West")</f>
        <v>West</v>
      </c>
      <c r="G655" s="6" t="str">
        <f>IFERROR(__xludf.DUMMYFUNCTION("""COMPUTED_VALUE"""),"Assembly")</f>
        <v>Assembly</v>
      </c>
      <c r="H655" s="6" t="str">
        <f>IFERROR(__xludf.DUMMYFUNCTION("""COMPUTED_VALUE"""),"Material Cost")</f>
        <v>Material Cost</v>
      </c>
      <c r="I655" s="6" t="str">
        <f t="shared" si="2"/>
        <v>January</v>
      </c>
      <c r="J655" s="6" t="str">
        <f t="shared" si="3"/>
        <v>Gurgaon-</v>
      </c>
      <c r="K655" s="6" t="str">
        <f t="shared" si="4"/>
        <v>Gurgaon-</v>
      </c>
      <c r="L655" s="6" t="str">
        <f t="shared" si="5"/>
        <v>Gurgaon</v>
      </c>
      <c r="M655" s="6" t="str">
        <f t="shared" si="6"/>
        <v>Gurgaon</v>
      </c>
      <c r="N655" s="6" t="str">
        <f t="shared" si="7"/>
        <v>West</v>
      </c>
      <c r="O655" s="6" t="str">
        <f t="shared" si="8"/>
        <v>West</v>
      </c>
      <c r="P655" s="6" t="str">
        <f t="shared" si="9"/>
        <v>West</v>
      </c>
      <c r="Q655" s="6" t="str">
        <f t="shared" si="10"/>
        <v>West</v>
      </c>
      <c r="R655" s="6" t="str">
        <f>vlookup(M655,'City Head_Details'!$A$2:$B$5,2,0)</f>
        <v>Tarun</v>
      </c>
      <c r="S655" s="6" t="str">
        <f t="shared" ref="S655:T655" si="663">Proper(trim(G655))</f>
        <v>Assembly</v>
      </c>
      <c r="T655" s="6" t="str">
        <f t="shared" si="663"/>
        <v>Material Cost</v>
      </c>
    </row>
    <row r="656">
      <c r="A656" s="23" t="s">
        <v>1301</v>
      </c>
      <c r="B656" s="32" t="s">
        <v>1302</v>
      </c>
      <c r="C656" s="6">
        <v>90800.0</v>
      </c>
      <c r="D656" s="6" t="str">
        <f>IFERROR(__xludf.DUMMYFUNCTION("Split(B656,""/"")"),"February")</f>
        <v>February</v>
      </c>
      <c r="E656" s="6" t="str">
        <f>IFERROR(__xludf.DUMMYFUNCTION("""COMPUTED_VALUE"""),"Ahmedabad-")</f>
        <v>Ahmedabad-</v>
      </c>
      <c r="F656" s="6" t="str">
        <f>IFERROR(__xludf.DUMMYFUNCTION("""COMPUTED_VALUE"""),"North")</f>
        <v>North</v>
      </c>
      <c r="G656" s="6" t="str">
        <f>IFERROR(__xludf.DUMMYFUNCTION("""COMPUTED_VALUE"""),"Maitenance")</f>
        <v>Maitenance</v>
      </c>
      <c r="H656" s="6" t="str">
        <f>IFERROR(__xludf.DUMMYFUNCTION("""COMPUTED_VALUE"""),"Insurance")</f>
        <v>Insurance</v>
      </c>
      <c r="I656" s="6" t="str">
        <f t="shared" si="2"/>
        <v>February</v>
      </c>
      <c r="J656" s="6" t="str">
        <f t="shared" si="3"/>
        <v>Ahmedabad-</v>
      </c>
      <c r="K656" s="6" t="str">
        <f t="shared" si="4"/>
        <v>Ahmedabad-</v>
      </c>
      <c r="L656" s="6" t="str">
        <f t="shared" si="5"/>
        <v>Ahmedabad</v>
      </c>
      <c r="M656" s="6" t="str">
        <f t="shared" si="6"/>
        <v>Ahmedabad</v>
      </c>
      <c r="N656" s="6" t="str">
        <f t="shared" si="7"/>
        <v>North</v>
      </c>
      <c r="O656" s="6" t="str">
        <f t="shared" si="8"/>
        <v>North</v>
      </c>
      <c r="P656" s="6" t="str">
        <f t="shared" si="9"/>
        <v>North</v>
      </c>
      <c r="Q656" s="6" t="str">
        <f t="shared" si="10"/>
        <v>North</v>
      </c>
      <c r="R656" s="6" t="str">
        <f>vlookup(M656,'City Head_Details'!$A$2:$B$5,2,0)</f>
        <v>Varun</v>
      </c>
      <c r="S656" s="6" t="str">
        <f t="shared" ref="S656:T656" si="664">Proper(trim(G656))</f>
        <v>Maitenance</v>
      </c>
      <c r="T656" s="6" t="str">
        <f t="shared" si="664"/>
        <v>Insurance</v>
      </c>
    </row>
    <row r="657">
      <c r="A657" s="23" t="s">
        <v>1303</v>
      </c>
      <c r="B657" s="32" t="s">
        <v>1304</v>
      </c>
      <c r="C657" s="6">
        <v>143400.0</v>
      </c>
      <c r="D657" s="6" t="str">
        <f>IFERROR(__xludf.DUMMYFUNCTION("Split(B657,""/"")"),"January")</f>
        <v>January</v>
      </c>
      <c r="E657" s="6" t="str">
        <f>IFERROR(__xludf.DUMMYFUNCTION("""COMPUTED_VALUE"""),"Bhubaneswar-")</f>
        <v>Bhubaneswar-</v>
      </c>
      <c r="F657" s="6" t="str">
        <f>IFERROR(__xludf.DUMMYFUNCTION("""COMPUTED_VALUE"""),"West")</f>
        <v>West</v>
      </c>
      <c r="G657" s="6" t="str">
        <f>IFERROR(__xludf.DUMMYFUNCTION("""COMPUTED_VALUE"""),"Assembly")</f>
        <v>Assembly</v>
      </c>
      <c r="H657" s="6" t="str">
        <f>IFERROR(__xludf.DUMMYFUNCTION("""COMPUTED_VALUE"""),"Insurance")</f>
        <v>Insurance</v>
      </c>
      <c r="I657" s="6" t="str">
        <f t="shared" si="2"/>
        <v>January</v>
      </c>
      <c r="J657" s="6" t="str">
        <f t="shared" si="3"/>
        <v>Bhubaneswar-</v>
      </c>
      <c r="K657" s="6" t="str">
        <f t="shared" si="4"/>
        <v>Bhubaneswar-</v>
      </c>
      <c r="L657" s="6" t="str">
        <f t="shared" si="5"/>
        <v>Bhubaneswar</v>
      </c>
      <c r="M657" s="6" t="str">
        <f t="shared" si="6"/>
        <v>Bhubaneswar</v>
      </c>
      <c r="N657" s="6" t="str">
        <f t="shared" si="7"/>
        <v>West</v>
      </c>
      <c r="O657" s="6" t="str">
        <f t="shared" si="8"/>
        <v>West</v>
      </c>
      <c r="P657" s="6" t="str">
        <f t="shared" si="9"/>
        <v>West</v>
      </c>
      <c r="Q657" s="6" t="str">
        <f t="shared" si="10"/>
        <v>West</v>
      </c>
      <c r="R657" s="6" t="str">
        <f>vlookup(M657,'City Head_Details'!$A$2:$B$5,2,0)</f>
        <v>Karuna</v>
      </c>
      <c r="S657" s="6" t="str">
        <f t="shared" ref="S657:T657" si="665">Proper(trim(G657))</f>
        <v>Assembly</v>
      </c>
      <c r="T657" s="6" t="str">
        <f t="shared" si="665"/>
        <v>Insurance</v>
      </c>
    </row>
    <row r="658">
      <c r="A658" s="23" t="s">
        <v>1305</v>
      </c>
      <c r="B658" s="32" t="s">
        <v>1306</v>
      </c>
      <c r="C658" s="6">
        <v>110700.0</v>
      </c>
      <c r="D658" s="6" t="str">
        <f>IFERROR(__xludf.DUMMYFUNCTION("Split(B658,""/"")"),"March")</f>
        <v>March</v>
      </c>
      <c r="E658" s="6" t="str">
        <f>IFERROR(__xludf.DUMMYFUNCTION("""COMPUTED_VALUE"""),"Gurgaon-")</f>
        <v>Gurgaon-</v>
      </c>
      <c r="F658" s="6" t="str">
        <f>IFERROR(__xludf.DUMMYFUNCTION("""COMPUTED_VALUE"""),"South")</f>
        <v>South</v>
      </c>
      <c r="G658" s="6" t="str">
        <f>IFERROR(__xludf.DUMMYFUNCTION("""COMPUTED_VALUE"""),"Production")</f>
        <v>Production</v>
      </c>
      <c r="H658" s="6" t="str">
        <f>IFERROR(__xludf.DUMMYFUNCTION("""COMPUTED_VALUE"""),"Rent")</f>
        <v>Rent</v>
      </c>
      <c r="I658" s="6" t="str">
        <f t="shared" si="2"/>
        <v>March</v>
      </c>
      <c r="J658" s="6" t="str">
        <f t="shared" si="3"/>
        <v>Gurgaon-</v>
      </c>
      <c r="K658" s="6" t="str">
        <f t="shared" si="4"/>
        <v>Gurgaon-</v>
      </c>
      <c r="L658" s="6" t="str">
        <f t="shared" si="5"/>
        <v>Gurgaon</v>
      </c>
      <c r="M658" s="6" t="str">
        <f t="shared" si="6"/>
        <v>Gurgaon</v>
      </c>
      <c r="N658" s="6" t="str">
        <f t="shared" si="7"/>
        <v>South</v>
      </c>
      <c r="O658" s="6" t="str">
        <f t="shared" si="8"/>
        <v>South</v>
      </c>
      <c r="P658" s="6" t="str">
        <f t="shared" si="9"/>
        <v>South</v>
      </c>
      <c r="Q658" s="6" t="str">
        <f t="shared" si="10"/>
        <v>South</v>
      </c>
      <c r="R658" s="6" t="str">
        <f>vlookup(M658,'City Head_Details'!$A$2:$B$5,2,0)</f>
        <v>Tarun</v>
      </c>
      <c r="S658" s="6" t="str">
        <f t="shared" ref="S658:T658" si="666">Proper(trim(G658))</f>
        <v>Production</v>
      </c>
      <c r="T658" s="6" t="str">
        <f t="shared" si="666"/>
        <v>Rent</v>
      </c>
    </row>
    <row r="659">
      <c r="A659" s="23" t="s">
        <v>1307</v>
      </c>
      <c r="B659" s="32" t="s">
        <v>1308</v>
      </c>
      <c r="C659" s="6">
        <v>191200.0</v>
      </c>
      <c r="D659" s="6" t="str">
        <f>IFERROR(__xludf.DUMMYFUNCTION("Split(B659,""/"")"),"March")</f>
        <v>March</v>
      </c>
      <c r="E659" s="6" t="str">
        <f>IFERROR(__xludf.DUMMYFUNCTION("""COMPUTED_VALUE"""),"Gurgaon")</f>
        <v>Gurgaon</v>
      </c>
      <c r="F659" s="6" t="str">
        <f>IFERROR(__xludf.DUMMYFUNCTION("""COMPUTED_VALUE"""),"North&amp;")</f>
        <v>North&amp;</v>
      </c>
      <c r="G659" s="6" t="str">
        <f>IFERROR(__xludf.DUMMYFUNCTION("""COMPUTED_VALUE"""),"Materials")</f>
        <v>Materials</v>
      </c>
      <c r="H659" s="6" t="str">
        <f>IFERROR(__xludf.DUMMYFUNCTION("""COMPUTED_VALUE"""),"Insurance")</f>
        <v>Insurance</v>
      </c>
      <c r="I659" s="6" t="str">
        <f t="shared" si="2"/>
        <v>March</v>
      </c>
      <c r="J659" s="6" t="str">
        <f t="shared" si="3"/>
        <v>Gurgaon</v>
      </c>
      <c r="K659" s="6" t="str">
        <f t="shared" si="4"/>
        <v>Gurgaon</v>
      </c>
      <c r="L659" s="6" t="str">
        <f t="shared" si="5"/>
        <v>Gurgaon</v>
      </c>
      <c r="M659" s="6" t="str">
        <f t="shared" si="6"/>
        <v>Gurgaon</v>
      </c>
      <c r="N659" s="6" t="str">
        <f t="shared" si="7"/>
        <v>North&amp;</v>
      </c>
      <c r="O659" s="6" t="str">
        <f t="shared" si="8"/>
        <v>North-</v>
      </c>
      <c r="P659" s="6" t="str">
        <f t="shared" si="9"/>
        <v>North^</v>
      </c>
      <c r="Q659" s="6" t="str">
        <f t="shared" si="10"/>
        <v>North</v>
      </c>
      <c r="R659" s="6" t="str">
        <f>vlookup(M659,'City Head_Details'!$A$2:$B$5,2,0)</f>
        <v>Tarun</v>
      </c>
      <c r="S659" s="6" t="str">
        <f t="shared" ref="S659:T659" si="667">Proper(trim(G659))</f>
        <v>Materials</v>
      </c>
      <c r="T659" s="6" t="str">
        <f t="shared" si="667"/>
        <v>Insurance</v>
      </c>
    </row>
    <row r="660">
      <c r="A660" s="23" t="s">
        <v>1309</v>
      </c>
      <c r="B660" s="32" t="s">
        <v>1310</v>
      </c>
      <c r="C660" s="6">
        <v>113200.0</v>
      </c>
      <c r="D660" s="6" t="str">
        <f>IFERROR(__xludf.DUMMYFUNCTION("Split(B660,""/"")"),"February")</f>
        <v>February</v>
      </c>
      <c r="E660" s="6" t="str">
        <f>IFERROR(__xludf.DUMMYFUNCTION("""COMPUTED_VALUE"""),"Gurgaon")</f>
        <v>Gurgaon</v>
      </c>
      <c r="F660" s="6" t="str">
        <f>IFERROR(__xludf.DUMMYFUNCTION("""COMPUTED_VALUE"""),"West&amp;")</f>
        <v>West&amp;</v>
      </c>
      <c r="G660" s="6" t="str">
        <f>IFERROR(__xludf.DUMMYFUNCTION("""COMPUTED_VALUE"""),"Materials")</f>
        <v>Materials</v>
      </c>
      <c r="H660" s="6" t="str">
        <f>IFERROR(__xludf.DUMMYFUNCTION("""COMPUTED_VALUE"""),"Overhead costs")</f>
        <v>Overhead costs</v>
      </c>
      <c r="I660" s="6" t="str">
        <f t="shared" si="2"/>
        <v>February</v>
      </c>
      <c r="J660" s="6" t="str">
        <f t="shared" si="3"/>
        <v>Gurgaon</v>
      </c>
      <c r="K660" s="6" t="str">
        <f t="shared" si="4"/>
        <v>Gurgaon</v>
      </c>
      <c r="L660" s="6" t="str">
        <f t="shared" si="5"/>
        <v>Gurgaon</v>
      </c>
      <c r="M660" s="6" t="str">
        <f t="shared" si="6"/>
        <v>Gurgaon</v>
      </c>
      <c r="N660" s="6" t="str">
        <f t="shared" si="7"/>
        <v>West&amp;</v>
      </c>
      <c r="O660" s="6" t="str">
        <f t="shared" si="8"/>
        <v>West-</v>
      </c>
      <c r="P660" s="6" t="str">
        <f t="shared" si="9"/>
        <v>West^</v>
      </c>
      <c r="Q660" s="6" t="str">
        <f t="shared" si="10"/>
        <v>West</v>
      </c>
      <c r="R660" s="6" t="str">
        <f>vlookup(M660,'City Head_Details'!$A$2:$B$5,2,0)</f>
        <v>Tarun</v>
      </c>
      <c r="S660" s="6" t="str">
        <f t="shared" ref="S660:T660" si="668">Proper(trim(G660))</f>
        <v>Materials</v>
      </c>
      <c r="T660" s="6" t="str">
        <f t="shared" si="668"/>
        <v>Overhead Costs</v>
      </c>
    </row>
    <row r="661">
      <c r="A661" s="23" t="s">
        <v>1311</v>
      </c>
      <c r="B661" s="32" t="s">
        <v>264</v>
      </c>
      <c r="C661" s="6">
        <v>90100.0</v>
      </c>
      <c r="D661" s="6" t="str">
        <f>IFERROR(__xludf.DUMMYFUNCTION("Split(B661,""/"")"),"January")</f>
        <v>January</v>
      </c>
      <c r="E661" s="6" t="str">
        <f>IFERROR(__xludf.DUMMYFUNCTION("""COMPUTED_VALUE"""),"Ahmedabad")</f>
        <v>Ahmedabad</v>
      </c>
      <c r="F661" s="6" t="str">
        <f>IFERROR(__xludf.DUMMYFUNCTION("""COMPUTED_VALUE"""),"South")</f>
        <v>South</v>
      </c>
      <c r="G661" s="6" t="str">
        <f>IFERROR(__xludf.DUMMYFUNCTION("""COMPUTED_VALUE"""),"Materials")</f>
        <v>Materials</v>
      </c>
      <c r="H661" s="6" t="str">
        <f>IFERROR(__xludf.DUMMYFUNCTION("""COMPUTED_VALUE"""),"Material Cost")</f>
        <v>Material Cost</v>
      </c>
      <c r="I661" s="6" t="str">
        <f t="shared" si="2"/>
        <v>January</v>
      </c>
      <c r="J661" s="6" t="str">
        <f t="shared" si="3"/>
        <v>Ahmedabad</v>
      </c>
      <c r="K661" s="6" t="str">
        <f t="shared" si="4"/>
        <v>Ahmedabad</v>
      </c>
      <c r="L661" s="6" t="str">
        <f t="shared" si="5"/>
        <v>Ahmedabad</v>
      </c>
      <c r="M661" s="6" t="str">
        <f t="shared" si="6"/>
        <v>Ahmedabad</v>
      </c>
      <c r="N661" s="6" t="str">
        <f t="shared" si="7"/>
        <v>South</v>
      </c>
      <c r="O661" s="6" t="str">
        <f t="shared" si="8"/>
        <v>South</v>
      </c>
      <c r="P661" s="6" t="str">
        <f t="shared" si="9"/>
        <v>South</v>
      </c>
      <c r="Q661" s="6" t="str">
        <f t="shared" si="10"/>
        <v>South</v>
      </c>
      <c r="R661" s="6" t="str">
        <f>vlookup(M661,'City Head_Details'!$A$2:$B$5,2,0)</f>
        <v>Varun</v>
      </c>
      <c r="S661" s="6" t="str">
        <f t="shared" ref="S661:T661" si="669">Proper(trim(G661))</f>
        <v>Materials</v>
      </c>
      <c r="T661" s="6" t="str">
        <f t="shared" si="669"/>
        <v>Material Cost</v>
      </c>
    </row>
    <row r="662">
      <c r="A662" s="23" t="s">
        <v>1312</v>
      </c>
      <c r="B662" s="32" t="s">
        <v>516</v>
      </c>
      <c r="C662" s="6">
        <v>184200.0</v>
      </c>
      <c r="D662" s="6" t="str">
        <f>IFERROR(__xludf.DUMMYFUNCTION("Split(B662,""/"")"),"February")</f>
        <v>February</v>
      </c>
      <c r="E662" s="6" t="str">
        <f>IFERROR(__xludf.DUMMYFUNCTION("""COMPUTED_VALUE"""),"Ahmedabad")</f>
        <v>Ahmedabad</v>
      </c>
      <c r="F662" s="6" t="str">
        <f>IFERROR(__xludf.DUMMYFUNCTION("""COMPUTED_VALUE"""),"West")</f>
        <v>West</v>
      </c>
      <c r="G662" s="6" t="str">
        <f>IFERROR(__xludf.DUMMYFUNCTION("""COMPUTED_VALUE"""),"Assembly")</f>
        <v>Assembly</v>
      </c>
      <c r="H662" s="6" t="str">
        <f>IFERROR(__xludf.DUMMYFUNCTION("""COMPUTED_VALUE"""),"Insurance")</f>
        <v>Insurance</v>
      </c>
      <c r="I662" s="6" t="str">
        <f t="shared" si="2"/>
        <v>February</v>
      </c>
      <c r="J662" s="6" t="str">
        <f t="shared" si="3"/>
        <v>Ahmedabad</v>
      </c>
      <c r="K662" s="6" t="str">
        <f t="shared" si="4"/>
        <v>Ahmedabad</v>
      </c>
      <c r="L662" s="6" t="str">
        <f t="shared" si="5"/>
        <v>Ahmedabad</v>
      </c>
      <c r="M662" s="6" t="str">
        <f t="shared" si="6"/>
        <v>Ahmedabad</v>
      </c>
      <c r="N662" s="6" t="str">
        <f t="shared" si="7"/>
        <v>West</v>
      </c>
      <c r="O662" s="6" t="str">
        <f t="shared" si="8"/>
        <v>West</v>
      </c>
      <c r="P662" s="6" t="str">
        <f t="shared" si="9"/>
        <v>West</v>
      </c>
      <c r="Q662" s="6" t="str">
        <f t="shared" si="10"/>
        <v>West</v>
      </c>
      <c r="R662" s="6" t="str">
        <f>vlookup(M662,'City Head_Details'!$A$2:$B$5,2,0)</f>
        <v>Varun</v>
      </c>
      <c r="S662" s="6" t="str">
        <f t="shared" ref="S662:T662" si="670">Proper(trim(G662))</f>
        <v>Assembly</v>
      </c>
      <c r="T662" s="6" t="str">
        <f t="shared" si="670"/>
        <v>Insurance</v>
      </c>
    </row>
    <row r="663">
      <c r="A663" s="23" t="s">
        <v>1313</v>
      </c>
      <c r="B663" s="32" t="s">
        <v>1314</v>
      </c>
      <c r="C663" s="6">
        <v>178600.0</v>
      </c>
      <c r="D663" s="6" t="str">
        <f>IFERROR(__xludf.DUMMYFUNCTION("Split(B663,""/"")"),"March")</f>
        <v>March</v>
      </c>
      <c r="E663" s="6" t="str">
        <f>IFERROR(__xludf.DUMMYFUNCTION("""COMPUTED_VALUE"""),"Bhubaneswar")</f>
        <v>Bhubaneswar</v>
      </c>
      <c r="F663" s="6" t="str">
        <f>IFERROR(__xludf.DUMMYFUNCTION("""COMPUTED_VALUE"""),"South")</f>
        <v>South</v>
      </c>
      <c r="G663" s="6" t="str">
        <f>IFERROR(__xludf.DUMMYFUNCTION("""COMPUTED_VALUE"""),"Production")</f>
        <v>Production</v>
      </c>
      <c r="H663" s="6" t="str">
        <f>IFERROR(__xludf.DUMMYFUNCTION("""COMPUTED_VALUE"""),"Labour Cost")</f>
        <v>Labour Cost</v>
      </c>
      <c r="I663" s="6" t="str">
        <f t="shared" si="2"/>
        <v>March</v>
      </c>
      <c r="J663" s="6" t="str">
        <f t="shared" si="3"/>
        <v>Bhubaneswar</v>
      </c>
      <c r="K663" s="6" t="str">
        <f t="shared" si="4"/>
        <v>Bhubaneswar</v>
      </c>
      <c r="L663" s="6" t="str">
        <f t="shared" si="5"/>
        <v>Bhubaneswar</v>
      </c>
      <c r="M663" s="6" t="str">
        <f t="shared" si="6"/>
        <v>Bhubaneswar</v>
      </c>
      <c r="N663" s="6" t="str">
        <f t="shared" si="7"/>
        <v>South</v>
      </c>
      <c r="O663" s="6" t="str">
        <f t="shared" si="8"/>
        <v>South</v>
      </c>
      <c r="P663" s="6" t="str">
        <f t="shared" si="9"/>
        <v>South</v>
      </c>
      <c r="Q663" s="6" t="str">
        <f t="shared" si="10"/>
        <v>South</v>
      </c>
      <c r="R663" s="6" t="str">
        <f>vlookup(M663,'City Head_Details'!$A$2:$B$5,2,0)</f>
        <v>Karuna</v>
      </c>
      <c r="S663" s="6" t="str">
        <f t="shared" ref="S663:T663" si="671">Proper(trim(G663))</f>
        <v>Production</v>
      </c>
      <c r="T663" s="6" t="str">
        <f t="shared" si="671"/>
        <v>Labour Cost</v>
      </c>
    </row>
    <row r="664">
      <c r="A664" s="23" t="s">
        <v>1315</v>
      </c>
      <c r="B664" s="32" t="s">
        <v>1316</v>
      </c>
      <c r="C664" s="6">
        <v>118500.0</v>
      </c>
      <c r="D664" s="6" t="str">
        <f>IFERROR(__xludf.DUMMYFUNCTION("Split(B664,""/"")"),"January")</f>
        <v>January</v>
      </c>
      <c r="E664" s="6" t="str">
        <f>IFERROR(__xludf.DUMMYFUNCTION("""COMPUTED_VALUE"""),"Bhubaneswar")</f>
        <v>Bhubaneswar</v>
      </c>
      <c r="F664" s="6" t="str">
        <f>IFERROR(__xludf.DUMMYFUNCTION("""COMPUTED_VALUE"""),"West")</f>
        <v>West</v>
      </c>
      <c r="G664" s="6" t="str">
        <f>IFERROR(__xludf.DUMMYFUNCTION("""COMPUTED_VALUE"""),"Assembly")</f>
        <v>Assembly</v>
      </c>
      <c r="H664" s="6" t="str">
        <f>IFERROR(__xludf.DUMMYFUNCTION("""COMPUTED_VALUE"""),"Overhead costs")</f>
        <v>Overhead costs</v>
      </c>
      <c r="I664" s="6" t="str">
        <f t="shared" si="2"/>
        <v>January</v>
      </c>
      <c r="J664" s="6" t="str">
        <f t="shared" si="3"/>
        <v>Bhubaneswar</v>
      </c>
      <c r="K664" s="6" t="str">
        <f t="shared" si="4"/>
        <v>Bhubaneswar</v>
      </c>
      <c r="L664" s="6" t="str">
        <f t="shared" si="5"/>
        <v>Bhubaneswar</v>
      </c>
      <c r="M664" s="6" t="str">
        <f t="shared" si="6"/>
        <v>Bhubaneswar</v>
      </c>
      <c r="N664" s="6" t="str">
        <f t="shared" si="7"/>
        <v>West</v>
      </c>
      <c r="O664" s="6" t="str">
        <f t="shared" si="8"/>
        <v>West</v>
      </c>
      <c r="P664" s="6" t="str">
        <f t="shared" si="9"/>
        <v>West</v>
      </c>
      <c r="Q664" s="6" t="str">
        <f t="shared" si="10"/>
        <v>West</v>
      </c>
      <c r="R664" s="6" t="str">
        <f>vlookup(M664,'City Head_Details'!$A$2:$B$5,2,0)</f>
        <v>Karuna</v>
      </c>
      <c r="S664" s="6" t="str">
        <f t="shared" ref="S664:T664" si="672">Proper(trim(G664))</f>
        <v>Assembly</v>
      </c>
      <c r="T664" s="6" t="str">
        <f t="shared" si="672"/>
        <v>Overhead Costs</v>
      </c>
    </row>
    <row r="665">
      <c r="A665" s="23" t="s">
        <v>1317</v>
      </c>
      <c r="B665" s="32" t="s">
        <v>229</v>
      </c>
      <c r="C665" s="6">
        <v>184400.0</v>
      </c>
      <c r="D665" s="6" t="str">
        <f>IFERROR(__xludf.DUMMYFUNCTION("Split(B665,""/"")"),"February")</f>
        <v>February</v>
      </c>
      <c r="E665" s="6" t="str">
        <f>IFERROR(__xludf.DUMMYFUNCTION("""COMPUTED_VALUE"""),"Ahmedabad")</f>
        <v>Ahmedabad</v>
      </c>
      <c r="F665" s="6" t="str">
        <f>IFERROR(__xludf.DUMMYFUNCTION("""COMPUTED_VALUE"""),"West")</f>
        <v>West</v>
      </c>
      <c r="G665" s="6" t="str">
        <f>IFERROR(__xludf.DUMMYFUNCTION("""COMPUTED_VALUE"""),"Materials")</f>
        <v>Materials</v>
      </c>
      <c r="H665" s="6" t="str">
        <f>IFERROR(__xludf.DUMMYFUNCTION("""COMPUTED_VALUE"""),"Labour Cost")</f>
        <v>Labour Cost</v>
      </c>
      <c r="I665" s="6" t="str">
        <f t="shared" si="2"/>
        <v>February</v>
      </c>
      <c r="J665" s="6" t="str">
        <f t="shared" si="3"/>
        <v>Ahmedabad</v>
      </c>
      <c r="K665" s="6" t="str">
        <f t="shared" si="4"/>
        <v>Ahmedabad</v>
      </c>
      <c r="L665" s="6" t="str">
        <f t="shared" si="5"/>
        <v>Ahmedabad</v>
      </c>
      <c r="M665" s="6" t="str">
        <f t="shared" si="6"/>
        <v>Ahmedabad</v>
      </c>
      <c r="N665" s="6" t="str">
        <f t="shared" si="7"/>
        <v>West</v>
      </c>
      <c r="O665" s="6" t="str">
        <f t="shared" si="8"/>
        <v>West</v>
      </c>
      <c r="P665" s="6" t="str">
        <f t="shared" si="9"/>
        <v>West</v>
      </c>
      <c r="Q665" s="6" t="str">
        <f t="shared" si="10"/>
        <v>West</v>
      </c>
      <c r="R665" s="6" t="str">
        <f>vlookup(M665,'City Head_Details'!$A$2:$B$5,2,0)</f>
        <v>Varun</v>
      </c>
      <c r="S665" s="6" t="str">
        <f t="shared" ref="S665:T665" si="673">Proper(trim(G665))</f>
        <v>Materials</v>
      </c>
      <c r="T665" s="6" t="str">
        <f t="shared" si="673"/>
        <v>Labour Cost</v>
      </c>
    </row>
    <row r="666">
      <c r="A666" s="23" t="s">
        <v>1318</v>
      </c>
      <c r="B666" s="32" t="s">
        <v>1319</v>
      </c>
      <c r="C666" s="6">
        <v>134900.0</v>
      </c>
      <c r="D666" s="6" t="str">
        <f>IFERROR(__xludf.DUMMYFUNCTION("Split(B666,""/"")"),"January")</f>
        <v>January</v>
      </c>
      <c r="E666" s="6" t="str">
        <f>IFERROR(__xludf.DUMMYFUNCTION("""COMPUTED_VALUE"""),"Gurgaon")</f>
        <v>Gurgaon</v>
      </c>
      <c r="F666" s="6" t="str">
        <f>IFERROR(__xludf.DUMMYFUNCTION("""COMPUTED_VALUE"""),"South")</f>
        <v>South</v>
      </c>
      <c r="G666" s="6" t="str">
        <f>IFERROR(__xludf.DUMMYFUNCTION("""COMPUTED_VALUE"""),"Production")</f>
        <v>Production</v>
      </c>
      <c r="H666" s="6" t="str">
        <f>IFERROR(__xludf.DUMMYFUNCTION("""COMPUTED_VALUE"""),"Overhead costs")</f>
        <v>Overhead costs</v>
      </c>
      <c r="I666" s="6" t="str">
        <f t="shared" si="2"/>
        <v>January</v>
      </c>
      <c r="J666" s="6" t="str">
        <f t="shared" si="3"/>
        <v>Gurgaon</v>
      </c>
      <c r="K666" s="6" t="str">
        <f t="shared" si="4"/>
        <v>Gurgaon</v>
      </c>
      <c r="L666" s="6" t="str">
        <f t="shared" si="5"/>
        <v>Gurgaon</v>
      </c>
      <c r="M666" s="6" t="str">
        <f t="shared" si="6"/>
        <v>Gurgaon</v>
      </c>
      <c r="N666" s="6" t="str">
        <f t="shared" si="7"/>
        <v>South</v>
      </c>
      <c r="O666" s="6" t="str">
        <f t="shared" si="8"/>
        <v>South</v>
      </c>
      <c r="P666" s="6" t="str">
        <f t="shared" si="9"/>
        <v>South</v>
      </c>
      <c r="Q666" s="6" t="str">
        <f t="shared" si="10"/>
        <v>South</v>
      </c>
      <c r="R666" s="6" t="str">
        <f>vlookup(M666,'City Head_Details'!$A$2:$B$5,2,0)</f>
        <v>Tarun</v>
      </c>
      <c r="S666" s="6" t="str">
        <f t="shared" ref="S666:T666" si="674">Proper(trim(G666))</f>
        <v>Production</v>
      </c>
      <c r="T666" s="6" t="str">
        <f t="shared" si="674"/>
        <v>Overhead Costs</v>
      </c>
    </row>
    <row r="667">
      <c r="A667" s="23" t="s">
        <v>1320</v>
      </c>
      <c r="B667" s="32" t="s">
        <v>1321</v>
      </c>
      <c r="C667" s="6">
        <v>157000.0</v>
      </c>
      <c r="D667" s="6" t="str">
        <f>IFERROR(__xludf.DUMMYFUNCTION("Split(B667,""/"")"),"January")</f>
        <v>January</v>
      </c>
      <c r="E667" s="6" t="str">
        <f>IFERROR(__xludf.DUMMYFUNCTION("""COMPUTED_VALUE"""),"Gurgaon")</f>
        <v>Gurgaon</v>
      </c>
      <c r="F667" s="6" t="str">
        <f>IFERROR(__xludf.DUMMYFUNCTION("""COMPUTED_VALUE"""),"North")</f>
        <v>North</v>
      </c>
      <c r="G667" s="6" t="str">
        <f>IFERROR(__xludf.DUMMYFUNCTION("""COMPUTED_VALUE"""),"Materials")</f>
        <v>Materials</v>
      </c>
      <c r="H667" s="6" t="str">
        <f>IFERROR(__xludf.DUMMYFUNCTION("""COMPUTED_VALUE"""),"Labour Cost")</f>
        <v>Labour Cost</v>
      </c>
      <c r="I667" s="6" t="str">
        <f t="shared" si="2"/>
        <v>January</v>
      </c>
      <c r="J667" s="6" t="str">
        <f t="shared" si="3"/>
        <v>Gurgaon</v>
      </c>
      <c r="K667" s="6" t="str">
        <f t="shared" si="4"/>
        <v>Gurgaon</v>
      </c>
      <c r="L667" s="6" t="str">
        <f t="shared" si="5"/>
        <v>Gurgaon</v>
      </c>
      <c r="M667" s="6" t="str">
        <f t="shared" si="6"/>
        <v>Gurgaon</v>
      </c>
      <c r="N667" s="6" t="str">
        <f t="shared" si="7"/>
        <v>North</v>
      </c>
      <c r="O667" s="6" t="str">
        <f t="shared" si="8"/>
        <v>North</v>
      </c>
      <c r="P667" s="6" t="str">
        <f t="shared" si="9"/>
        <v>North</v>
      </c>
      <c r="Q667" s="6" t="str">
        <f t="shared" si="10"/>
        <v>North</v>
      </c>
      <c r="R667" s="6" t="str">
        <f>vlookup(M667,'City Head_Details'!$A$2:$B$5,2,0)</f>
        <v>Tarun</v>
      </c>
      <c r="S667" s="6" t="str">
        <f t="shared" ref="S667:T667" si="675">Proper(trim(G667))</f>
        <v>Materials</v>
      </c>
      <c r="T667" s="6" t="str">
        <f t="shared" si="675"/>
        <v>Labour Cost</v>
      </c>
    </row>
    <row r="668">
      <c r="A668" s="23" t="s">
        <v>1322</v>
      </c>
      <c r="B668" s="32" t="s">
        <v>1323</v>
      </c>
      <c r="C668" s="6">
        <v>159300.0</v>
      </c>
      <c r="D668" s="6" t="str">
        <f>IFERROR(__xludf.DUMMYFUNCTION("Split(B668,""/"")"),"January")</f>
        <v>January</v>
      </c>
      <c r="E668" s="6" t="str">
        <f>IFERROR(__xludf.DUMMYFUNCTION("""COMPUTED_VALUE"""),"Gurgaon")</f>
        <v>Gurgaon</v>
      </c>
      <c r="F668" s="6" t="str">
        <f>IFERROR(__xludf.DUMMYFUNCTION("""COMPUTED_VALUE"""),"West")</f>
        <v>West</v>
      </c>
      <c r="G668" s="6" t="str">
        <f>IFERROR(__xludf.DUMMYFUNCTION("""COMPUTED_VALUE"""),"Production")</f>
        <v>Production</v>
      </c>
      <c r="H668" s="6" t="str">
        <f>IFERROR(__xludf.DUMMYFUNCTION("""COMPUTED_VALUE"""),"Rent")</f>
        <v>Rent</v>
      </c>
      <c r="I668" s="6" t="str">
        <f t="shared" si="2"/>
        <v>January</v>
      </c>
      <c r="J668" s="6" t="str">
        <f t="shared" si="3"/>
        <v>Gurgaon</v>
      </c>
      <c r="K668" s="6" t="str">
        <f t="shared" si="4"/>
        <v>Gurgaon</v>
      </c>
      <c r="L668" s="6" t="str">
        <f t="shared" si="5"/>
        <v>Gurgaon</v>
      </c>
      <c r="M668" s="6" t="str">
        <f t="shared" si="6"/>
        <v>Gurgaon</v>
      </c>
      <c r="N668" s="6" t="str">
        <f t="shared" si="7"/>
        <v>West</v>
      </c>
      <c r="O668" s="6" t="str">
        <f t="shared" si="8"/>
        <v>West</v>
      </c>
      <c r="P668" s="6" t="str">
        <f t="shared" si="9"/>
        <v>West</v>
      </c>
      <c r="Q668" s="6" t="str">
        <f t="shared" si="10"/>
        <v>West</v>
      </c>
      <c r="R668" s="6" t="str">
        <f>vlookup(M668,'City Head_Details'!$A$2:$B$5,2,0)</f>
        <v>Tarun</v>
      </c>
      <c r="S668" s="6" t="str">
        <f t="shared" ref="S668:T668" si="676">Proper(trim(G668))</f>
        <v>Production</v>
      </c>
      <c r="T668" s="6" t="str">
        <f t="shared" si="676"/>
        <v>Rent</v>
      </c>
    </row>
    <row r="669">
      <c r="A669" s="23" t="s">
        <v>1324</v>
      </c>
      <c r="B669" s="32" t="s">
        <v>610</v>
      </c>
      <c r="C669" s="6">
        <v>122700.0</v>
      </c>
      <c r="D669" s="6" t="str">
        <f>IFERROR(__xludf.DUMMYFUNCTION("Split(B669,""/"")"),"January")</f>
        <v>January</v>
      </c>
      <c r="E669" s="6" t="str">
        <f>IFERROR(__xludf.DUMMYFUNCTION("""COMPUTED_VALUE"""),"Bhubaneswar")</f>
        <v>Bhubaneswar</v>
      </c>
      <c r="F669" s="6" t="str">
        <f>IFERROR(__xludf.DUMMYFUNCTION("""COMPUTED_VALUE"""),"East")</f>
        <v>East</v>
      </c>
      <c r="G669" s="6" t="str">
        <f>IFERROR(__xludf.DUMMYFUNCTION("""COMPUTED_VALUE"""),"Production")</f>
        <v>Production</v>
      </c>
      <c r="H669" s="6" t="str">
        <f>IFERROR(__xludf.DUMMYFUNCTION("""COMPUTED_VALUE"""),"Labour Cost")</f>
        <v>Labour Cost</v>
      </c>
      <c r="I669" s="6" t="str">
        <f t="shared" si="2"/>
        <v>January</v>
      </c>
      <c r="J669" s="6" t="str">
        <f t="shared" si="3"/>
        <v>Bhubaneswar</v>
      </c>
      <c r="K669" s="6" t="str">
        <f t="shared" si="4"/>
        <v>Bhubaneswar</v>
      </c>
      <c r="L669" s="6" t="str">
        <f t="shared" si="5"/>
        <v>Bhubaneswar</v>
      </c>
      <c r="M669" s="6" t="str">
        <f t="shared" si="6"/>
        <v>Bhubaneswar</v>
      </c>
      <c r="N669" s="6" t="str">
        <f t="shared" si="7"/>
        <v>East</v>
      </c>
      <c r="O669" s="6" t="str">
        <f t="shared" si="8"/>
        <v>East</v>
      </c>
      <c r="P669" s="6" t="str">
        <f t="shared" si="9"/>
        <v>East</v>
      </c>
      <c r="Q669" s="6" t="str">
        <f t="shared" si="10"/>
        <v>East</v>
      </c>
      <c r="R669" s="6" t="str">
        <f>vlookup(M669,'City Head_Details'!$A$2:$B$5,2,0)</f>
        <v>Karuna</v>
      </c>
      <c r="S669" s="6" t="str">
        <f t="shared" ref="S669:T669" si="677">Proper(trim(G669))</f>
        <v>Production</v>
      </c>
      <c r="T669" s="6" t="str">
        <f t="shared" si="677"/>
        <v>Labour Cost</v>
      </c>
    </row>
    <row r="670">
      <c r="A670" s="23" t="s">
        <v>1325</v>
      </c>
      <c r="B670" s="32" t="s">
        <v>1138</v>
      </c>
      <c r="C670" s="6">
        <v>106900.0</v>
      </c>
      <c r="D670" s="6" t="str">
        <f>IFERROR(__xludf.DUMMYFUNCTION("Split(B670,""/"")"),"March")</f>
        <v>March</v>
      </c>
      <c r="E670" s="6" t="str">
        <f>IFERROR(__xludf.DUMMYFUNCTION("""COMPUTED_VALUE"""),"Ahmedabad")</f>
        <v>Ahmedabad</v>
      </c>
      <c r="F670" s="6" t="str">
        <f>IFERROR(__xludf.DUMMYFUNCTION("""COMPUTED_VALUE"""),"South")</f>
        <v>South</v>
      </c>
      <c r="G670" s="6" t="str">
        <f>IFERROR(__xludf.DUMMYFUNCTION("""COMPUTED_VALUE"""),"Production")</f>
        <v>Production</v>
      </c>
      <c r="H670" s="6" t="str">
        <f>IFERROR(__xludf.DUMMYFUNCTION("""COMPUTED_VALUE"""),"Material Cost")</f>
        <v>Material Cost</v>
      </c>
      <c r="I670" s="6" t="str">
        <f t="shared" si="2"/>
        <v>March</v>
      </c>
      <c r="J670" s="6" t="str">
        <f t="shared" si="3"/>
        <v>Ahmedabad</v>
      </c>
      <c r="K670" s="6" t="str">
        <f t="shared" si="4"/>
        <v>Ahmedabad</v>
      </c>
      <c r="L670" s="6" t="str">
        <f t="shared" si="5"/>
        <v>Ahmedabad</v>
      </c>
      <c r="M670" s="6" t="str">
        <f t="shared" si="6"/>
        <v>Ahmedabad</v>
      </c>
      <c r="N670" s="6" t="str">
        <f t="shared" si="7"/>
        <v>South</v>
      </c>
      <c r="O670" s="6" t="str">
        <f t="shared" si="8"/>
        <v>South</v>
      </c>
      <c r="P670" s="6" t="str">
        <f t="shared" si="9"/>
        <v>South</v>
      </c>
      <c r="Q670" s="6" t="str">
        <f t="shared" si="10"/>
        <v>South</v>
      </c>
      <c r="R670" s="6" t="str">
        <f>vlookup(M670,'City Head_Details'!$A$2:$B$5,2,0)</f>
        <v>Varun</v>
      </c>
      <c r="S670" s="6" t="str">
        <f t="shared" ref="S670:T670" si="678">Proper(trim(G670))</f>
        <v>Production</v>
      </c>
      <c r="T670" s="6" t="str">
        <f t="shared" si="678"/>
        <v>Material Cost</v>
      </c>
    </row>
    <row r="671">
      <c r="A671" s="23" t="s">
        <v>1326</v>
      </c>
      <c r="B671" s="32" t="s">
        <v>262</v>
      </c>
      <c r="C671" s="6">
        <v>195000.0</v>
      </c>
      <c r="D671" s="6" t="str">
        <f>IFERROR(__xludf.DUMMYFUNCTION("Split(B671,""/"")"),"January")</f>
        <v>January</v>
      </c>
      <c r="E671" s="6" t="str">
        <f>IFERROR(__xludf.DUMMYFUNCTION("""COMPUTED_VALUE"""),"Ahmedabad")</f>
        <v>Ahmedabad</v>
      </c>
      <c r="F671" s="6" t="str">
        <f>IFERROR(__xludf.DUMMYFUNCTION("""COMPUTED_VALUE"""),"South")</f>
        <v>South</v>
      </c>
      <c r="G671" s="6" t="str">
        <f>IFERROR(__xludf.DUMMYFUNCTION("""COMPUTED_VALUE"""),"Production")</f>
        <v>Production</v>
      </c>
      <c r="H671" s="6" t="str">
        <f>IFERROR(__xludf.DUMMYFUNCTION("""COMPUTED_VALUE"""),"Insurance")</f>
        <v>Insurance</v>
      </c>
      <c r="I671" s="6" t="str">
        <f t="shared" si="2"/>
        <v>January</v>
      </c>
      <c r="J671" s="6" t="str">
        <f t="shared" si="3"/>
        <v>Ahmedabad</v>
      </c>
      <c r="K671" s="6" t="str">
        <f t="shared" si="4"/>
        <v>Ahmedabad</v>
      </c>
      <c r="L671" s="6" t="str">
        <f t="shared" si="5"/>
        <v>Ahmedabad</v>
      </c>
      <c r="M671" s="6" t="str">
        <f t="shared" si="6"/>
        <v>Ahmedabad</v>
      </c>
      <c r="N671" s="6" t="str">
        <f t="shared" si="7"/>
        <v>South</v>
      </c>
      <c r="O671" s="6" t="str">
        <f t="shared" si="8"/>
        <v>South</v>
      </c>
      <c r="P671" s="6" t="str">
        <f t="shared" si="9"/>
        <v>South</v>
      </c>
      <c r="Q671" s="6" t="str">
        <f t="shared" si="10"/>
        <v>South</v>
      </c>
      <c r="R671" s="6" t="str">
        <f>vlookup(M671,'City Head_Details'!$A$2:$B$5,2,0)</f>
        <v>Varun</v>
      </c>
      <c r="S671" s="6" t="str">
        <f t="shared" ref="S671:T671" si="679">Proper(trim(G671))</f>
        <v>Production</v>
      </c>
      <c r="T671" s="6" t="str">
        <f t="shared" si="679"/>
        <v>Insurance</v>
      </c>
    </row>
    <row r="672">
      <c r="A672" s="23" t="s">
        <v>1327</v>
      </c>
      <c r="B672" s="32" t="s">
        <v>1328</v>
      </c>
      <c r="C672" s="6">
        <v>107800.0</v>
      </c>
      <c r="D672" s="6" t="str">
        <f>IFERROR(__xludf.DUMMYFUNCTION("Split(B672,""/"")"),"March")</f>
        <v>March</v>
      </c>
      <c r="E672" s="6" t="str">
        <f>IFERROR(__xludf.DUMMYFUNCTION("""COMPUTED_VALUE"""),"Gurgaon")</f>
        <v>Gurgaon</v>
      </c>
      <c r="F672" s="6" t="str">
        <f>IFERROR(__xludf.DUMMYFUNCTION("""COMPUTED_VALUE"""),"East")</f>
        <v>East</v>
      </c>
      <c r="G672" s="6" t="str">
        <f>IFERROR(__xludf.DUMMYFUNCTION("""COMPUTED_VALUE"""),"Maitenance")</f>
        <v>Maitenance</v>
      </c>
      <c r="H672" s="6" t="str">
        <f>IFERROR(__xludf.DUMMYFUNCTION("""COMPUTED_VALUE"""),"Labour Cost")</f>
        <v>Labour Cost</v>
      </c>
      <c r="I672" s="6" t="str">
        <f t="shared" si="2"/>
        <v>March</v>
      </c>
      <c r="J672" s="6" t="str">
        <f t="shared" si="3"/>
        <v>Gurgaon</v>
      </c>
      <c r="K672" s="6" t="str">
        <f t="shared" si="4"/>
        <v>Gurgaon</v>
      </c>
      <c r="L672" s="6" t="str">
        <f t="shared" si="5"/>
        <v>Gurgaon</v>
      </c>
      <c r="M672" s="6" t="str">
        <f t="shared" si="6"/>
        <v>Gurgaon</v>
      </c>
      <c r="N672" s="6" t="str">
        <f t="shared" si="7"/>
        <v>East</v>
      </c>
      <c r="O672" s="6" t="str">
        <f t="shared" si="8"/>
        <v>East</v>
      </c>
      <c r="P672" s="6" t="str">
        <f t="shared" si="9"/>
        <v>East</v>
      </c>
      <c r="Q672" s="6" t="str">
        <f t="shared" si="10"/>
        <v>East</v>
      </c>
      <c r="R672" s="6" t="str">
        <f>vlookup(M672,'City Head_Details'!$A$2:$B$5,2,0)</f>
        <v>Tarun</v>
      </c>
      <c r="S672" s="6" t="str">
        <f t="shared" ref="S672:T672" si="680">Proper(trim(G672))</f>
        <v>Maitenance</v>
      </c>
      <c r="T672" s="6" t="str">
        <f t="shared" si="680"/>
        <v>Labour Cost</v>
      </c>
    </row>
    <row r="673">
      <c r="A673" s="23" t="s">
        <v>1329</v>
      </c>
      <c r="B673" s="32" t="s">
        <v>1330</v>
      </c>
      <c r="C673" s="6">
        <v>153100.0</v>
      </c>
      <c r="D673" s="6" t="str">
        <f>IFERROR(__xludf.DUMMYFUNCTION("Split(B673,""/"")"),"March")</f>
        <v>March</v>
      </c>
      <c r="E673" s="6" t="str">
        <f>IFERROR(__xludf.DUMMYFUNCTION("""COMPUTED_VALUE"""),"Gurgaon")</f>
        <v>Gurgaon</v>
      </c>
      <c r="F673" s="6" t="str">
        <f>IFERROR(__xludf.DUMMYFUNCTION("""COMPUTED_VALUE"""),"East")</f>
        <v>East</v>
      </c>
      <c r="G673" s="6" t="str">
        <f>IFERROR(__xludf.DUMMYFUNCTION("""COMPUTED_VALUE"""),"Maitenance")</f>
        <v>Maitenance</v>
      </c>
      <c r="H673" s="6" t="str">
        <f>IFERROR(__xludf.DUMMYFUNCTION("""COMPUTED_VALUE"""),"Overhead costs")</f>
        <v>Overhead costs</v>
      </c>
      <c r="I673" s="6" t="str">
        <f t="shared" si="2"/>
        <v>March</v>
      </c>
      <c r="J673" s="6" t="str">
        <f t="shared" si="3"/>
        <v>Gurgaon</v>
      </c>
      <c r="K673" s="6" t="str">
        <f t="shared" si="4"/>
        <v>Gurgaon</v>
      </c>
      <c r="L673" s="6" t="str">
        <f t="shared" si="5"/>
        <v>Gurgaon</v>
      </c>
      <c r="M673" s="6" t="str">
        <f t="shared" si="6"/>
        <v>Gurgaon</v>
      </c>
      <c r="N673" s="6" t="str">
        <f t="shared" si="7"/>
        <v>East</v>
      </c>
      <c r="O673" s="6" t="str">
        <f t="shared" si="8"/>
        <v>East</v>
      </c>
      <c r="P673" s="6" t="str">
        <f t="shared" si="9"/>
        <v>East</v>
      </c>
      <c r="Q673" s="6" t="str">
        <f t="shared" si="10"/>
        <v>East</v>
      </c>
      <c r="R673" s="6" t="str">
        <f>vlookup(M673,'City Head_Details'!$A$2:$B$5,2,0)</f>
        <v>Tarun</v>
      </c>
      <c r="S673" s="6" t="str">
        <f t="shared" ref="S673:T673" si="681">Proper(trim(G673))</f>
        <v>Maitenance</v>
      </c>
      <c r="T673" s="6" t="str">
        <f t="shared" si="681"/>
        <v>Overhead Costs</v>
      </c>
    </row>
    <row r="674">
      <c r="A674" s="23" t="s">
        <v>1331</v>
      </c>
      <c r="B674" s="32" t="s">
        <v>93</v>
      </c>
      <c r="C674" s="6">
        <v>195800.0</v>
      </c>
      <c r="D674" s="6" t="str">
        <f>IFERROR(__xludf.DUMMYFUNCTION("Split(B674,""/"")"),"February")</f>
        <v>February</v>
      </c>
      <c r="E674" s="6" t="str">
        <f>IFERROR(__xludf.DUMMYFUNCTION("""COMPUTED_VALUE"""),"Bhubaneswar")</f>
        <v>Bhubaneswar</v>
      </c>
      <c r="F674" s="6" t="str">
        <f>IFERROR(__xludf.DUMMYFUNCTION("""COMPUTED_VALUE"""),"North")</f>
        <v>North</v>
      </c>
      <c r="G674" s="6" t="str">
        <f>IFERROR(__xludf.DUMMYFUNCTION("""COMPUTED_VALUE"""),"Maitenance")</f>
        <v>Maitenance</v>
      </c>
      <c r="H674" s="6" t="str">
        <f>IFERROR(__xludf.DUMMYFUNCTION("""COMPUTED_VALUE"""),"Labour Cost")</f>
        <v>Labour Cost</v>
      </c>
      <c r="I674" s="6" t="str">
        <f t="shared" si="2"/>
        <v>February</v>
      </c>
      <c r="J674" s="6" t="str">
        <f t="shared" si="3"/>
        <v>Bhubaneswar</v>
      </c>
      <c r="K674" s="6" t="str">
        <f t="shared" si="4"/>
        <v>Bhubaneswar</v>
      </c>
      <c r="L674" s="6" t="str">
        <f t="shared" si="5"/>
        <v>Bhubaneswar</v>
      </c>
      <c r="M674" s="6" t="str">
        <f t="shared" si="6"/>
        <v>Bhubaneswar</v>
      </c>
      <c r="N674" s="6" t="str">
        <f t="shared" si="7"/>
        <v>North</v>
      </c>
      <c r="O674" s="6" t="str">
        <f t="shared" si="8"/>
        <v>North</v>
      </c>
      <c r="P674" s="6" t="str">
        <f t="shared" si="9"/>
        <v>North</v>
      </c>
      <c r="Q674" s="6" t="str">
        <f t="shared" si="10"/>
        <v>North</v>
      </c>
      <c r="R674" s="6" t="str">
        <f>vlookup(M674,'City Head_Details'!$A$2:$B$5,2,0)</f>
        <v>Karuna</v>
      </c>
      <c r="S674" s="6" t="str">
        <f t="shared" ref="S674:T674" si="682">Proper(trim(G674))</f>
        <v>Maitenance</v>
      </c>
      <c r="T674" s="6" t="str">
        <f t="shared" si="682"/>
        <v>Labour Cost</v>
      </c>
    </row>
    <row r="675">
      <c r="A675" s="23" t="s">
        <v>1332</v>
      </c>
      <c r="B675" s="32" t="s">
        <v>1333</v>
      </c>
      <c r="C675" s="6">
        <v>176100.0</v>
      </c>
      <c r="D675" s="6" t="str">
        <f>IFERROR(__xludf.DUMMYFUNCTION("Split(B675,""/"")"),"February")</f>
        <v>February</v>
      </c>
      <c r="E675" s="6" t="str">
        <f>IFERROR(__xludf.DUMMYFUNCTION("""COMPUTED_VALUE"""),"Ahmedabad")</f>
        <v>Ahmedabad</v>
      </c>
      <c r="F675" s="6" t="str">
        <f>IFERROR(__xludf.DUMMYFUNCTION("""COMPUTED_VALUE"""),"South")</f>
        <v>South</v>
      </c>
      <c r="G675" s="6" t="str">
        <f>IFERROR(__xludf.DUMMYFUNCTION("""COMPUTED_VALUE"""),"Production")</f>
        <v>Production</v>
      </c>
      <c r="H675" s="6" t="str">
        <f>IFERROR(__xludf.DUMMYFUNCTION("""COMPUTED_VALUE"""),"Material Cost")</f>
        <v>Material Cost</v>
      </c>
      <c r="I675" s="6" t="str">
        <f t="shared" si="2"/>
        <v>February</v>
      </c>
      <c r="J675" s="6" t="str">
        <f t="shared" si="3"/>
        <v>Ahmedabad</v>
      </c>
      <c r="K675" s="6" t="str">
        <f t="shared" si="4"/>
        <v>Ahmedabad</v>
      </c>
      <c r="L675" s="6" t="str">
        <f t="shared" si="5"/>
        <v>Ahmedabad</v>
      </c>
      <c r="M675" s="6" t="str">
        <f t="shared" si="6"/>
        <v>Ahmedabad</v>
      </c>
      <c r="N675" s="6" t="str">
        <f t="shared" si="7"/>
        <v>South</v>
      </c>
      <c r="O675" s="6" t="str">
        <f t="shared" si="8"/>
        <v>South</v>
      </c>
      <c r="P675" s="6" t="str">
        <f t="shared" si="9"/>
        <v>South</v>
      </c>
      <c r="Q675" s="6" t="str">
        <f t="shared" si="10"/>
        <v>South</v>
      </c>
      <c r="R675" s="6" t="str">
        <f>vlookup(M675,'City Head_Details'!$A$2:$B$5,2,0)</f>
        <v>Varun</v>
      </c>
      <c r="S675" s="6" t="str">
        <f t="shared" ref="S675:T675" si="683">Proper(trim(G675))</f>
        <v>Production</v>
      </c>
      <c r="T675" s="6" t="str">
        <f t="shared" si="683"/>
        <v>Material Cost</v>
      </c>
    </row>
    <row r="676">
      <c r="A676" s="23" t="s">
        <v>1334</v>
      </c>
      <c r="B676" s="32" t="s">
        <v>1041</v>
      </c>
      <c r="C676" s="6">
        <v>90400.0</v>
      </c>
      <c r="D676" s="6" t="str">
        <f>IFERROR(__xludf.DUMMYFUNCTION("Split(B676,""/"")"),"March")</f>
        <v>March</v>
      </c>
      <c r="E676" s="6" t="str">
        <f>IFERROR(__xludf.DUMMYFUNCTION("""COMPUTED_VALUE"""),"Bhubaneswar")</f>
        <v>Bhubaneswar</v>
      </c>
      <c r="F676" s="6" t="str">
        <f>IFERROR(__xludf.DUMMYFUNCTION("""COMPUTED_VALUE"""),"East")</f>
        <v>East</v>
      </c>
      <c r="G676" s="6" t="str">
        <f>IFERROR(__xludf.DUMMYFUNCTION("""COMPUTED_VALUE"""),"Production")</f>
        <v>Production</v>
      </c>
      <c r="H676" s="6" t="str">
        <f>IFERROR(__xludf.DUMMYFUNCTION("""COMPUTED_VALUE"""),"Rent")</f>
        <v>Rent</v>
      </c>
      <c r="I676" s="6" t="str">
        <f t="shared" si="2"/>
        <v>March</v>
      </c>
      <c r="J676" s="6" t="str">
        <f t="shared" si="3"/>
        <v>Bhubaneswar</v>
      </c>
      <c r="K676" s="6" t="str">
        <f t="shared" si="4"/>
        <v>Bhubaneswar</v>
      </c>
      <c r="L676" s="6" t="str">
        <f t="shared" si="5"/>
        <v>Bhubaneswar</v>
      </c>
      <c r="M676" s="6" t="str">
        <f t="shared" si="6"/>
        <v>Bhubaneswar</v>
      </c>
      <c r="N676" s="6" t="str">
        <f t="shared" si="7"/>
        <v>East</v>
      </c>
      <c r="O676" s="6" t="str">
        <f t="shared" si="8"/>
        <v>East</v>
      </c>
      <c r="P676" s="6" t="str">
        <f t="shared" si="9"/>
        <v>East</v>
      </c>
      <c r="Q676" s="6" t="str">
        <f t="shared" si="10"/>
        <v>East</v>
      </c>
      <c r="R676" s="6" t="str">
        <f>vlookup(M676,'City Head_Details'!$A$2:$B$5,2,0)</f>
        <v>Karuna</v>
      </c>
      <c r="S676" s="6" t="str">
        <f t="shared" ref="S676:T676" si="684">Proper(trim(G676))</f>
        <v>Production</v>
      </c>
      <c r="T676" s="6" t="str">
        <f t="shared" si="684"/>
        <v>Rent</v>
      </c>
    </row>
    <row r="677">
      <c r="A677" s="23" t="s">
        <v>1335</v>
      </c>
      <c r="B677" s="32" t="s">
        <v>282</v>
      </c>
      <c r="C677" s="6">
        <v>101100.0</v>
      </c>
      <c r="D677" s="6" t="str">
        <f>IFERROR(__xludf.DUMMYFUNCTION("Split(B677,""/"")"),"January")</f>
        <v>January</v>
      </c>
      <c r="E677" s="6" t="str">
        <f>IFERROR(__xludf.DUMMYFUNCTION("""COMPUTED_VALUE"""),"Ahmedabad")</f>
        <v>Ahmedabad</v>
      </c>
      <c r="F677" s="6" t="str">
        <f>IFERROR(__xludf.DUMMYFUNCTION("""COMPUTED_VALUE"""),"South")</f>
        <v>South</v>
      </c>
      <c r="G677" s="6" t="str">
        <f>IFERROR(__xludf.DUMMYFUNCTION("""COMPUTED_VALUE"""),"Maitenance")</f>
        <v>Maitenance</v>
      </c>
      <c r="H677" s="6" t="str">
        <f>IFERROR(__xludf.DUMMYFUNCTION("""COMPUTED_VALUE"""),"Insurance")</f>
        <v>Insurance</v>
      </c>
      <c r="I677" s="6" t="str">
        <f t="shared" si="2"/>
        <v>January</v>
      </c>
      <c r="J677" s="6" t="str">
        <f t="shared" si="3"/>
        <v>Ahmedabad</v>
      </c>
      <c r="K677" s="6" t="str">
        <f t="shared" si="4"/>
        <v>Ahmedabad</v>
      </c>
      <c r="L677" s="6" t="str">
        <f t="shared" si="5"/>
        <v>Ahmedabad</v>
      </c>
      <c r="M677" s="6" t="str">
        <f t="shared" si="6"/>
        <v>Ahmedabad</v>
      </c>
      <c r="N677" s="6" t="str">
        <f t="shared" si="7"/>
        <v>South</v>
      </c>
      <c r="O677" s="6" t="str">
        <f t="shared" si="8"/>
        <v>South</v>
      </c>
      <c r="P677" s="6" t="str">
        <f t="shared" si="9"/>
        <v>South</v>
      </c>
      <c r="Q677" s="6" t="str">
        <f t="shared" si="10"/>
        <v>South</v>
      </c>
      <c r="R677" s="6" t="str">
        <f>vlookup(M677,'City Head_Details'!$A$2:$B$5,2,0)</f>
        <v>Varun</v>
      </c>
      <c r="S677" s="6" t="str">
        <f t="shared" ref="S677:T677" si="685">Proper(trim(G677))</f>
        <v>Maitenance</v>
      </c>
      <c r="T677" s="6" t="str">
        <f t="shared" si="685"/>
        <v>Insurance</v>
      </c>
    </row>
    <row r="678">
      <c r="A678" s="23" t="s">
        <v>1336</v>
      </c>
      <c r="B678" s="32" t="s">
        <v>1337</v>
      </c>
      <c r="C678" s="6">
        <v>160600.0</v>
      </c>
      <c r="D678" s="6" t="str">
        <f>IFERROR(__xludf.DUMMYFUNCTION("Split(B678,""/"")"),"January")</f>
        <v>January</v>
      </c>
      <c r="E678" s="6" t="str">
        <f>IFERROR(__xludf.DUMMYFUNCTION("""COMPUTED_VALUE"""),"Ahmedabad")</f>
        <v>Ahmedabad</v>
      </c>
      <c r="F678" s="6" t="str">
        <f>IFERROR(__xludf.DUMMYFUNCTION("""COMPUTED_VALUE"""),"West")</f>
        <v>West</v>
      </c>
      <c r="G678" s="6" t="str">
        <f>IFERROR(__xludf.DUMMYFUNCTION("""COMPUTED_VALUE"""),"Maitenance")</f>
        <v>Maitenance</v>
      </c>
      <c r="H678" s="6" t="str">
        <f>IFERROR(__xludf.DUMMYFUNCTION("""COMPUTED_VALUE"""),"Labour Cost")</f>
        <v>Labour Cost</v>
      </c>
      <c r="I678" s="6" t="str">
        <f t="shared" si="2"/>
        <v>January</v>
      </c>
      <c r="J678" s="6" t="str">
        <f t="shared" si="3"/>
        <v>Ahmedabad</v>
      </c>
      <c r="K678" s="6" t="str">
        <f t="shared" si="4"/>
        <v>Ahmedabad</v>
      </c>
      <c r="L678" s="6" t="str">
        <f t="shared" si="5"/>
        <v>Ahmedabad</v>
      </c>
      <c r="M678" s="6" t="str">
        <f t="shared" si="6"/>
        <v>Ahmedabad</v>
      </c>
      <c r="N678" s="6" t="str">
        <f t="shared" si="7"/>
        <v>West</v>
      </c>
      <c r="O678" s="6" t="str">
        <f t="shared" si="8"/>
        <v>West</v>
      </c>
      <c r="P678" s="6" t="str">
        <f t="shared" si="9"/>
        <v>West</v>
      </c>
      <c r="Q678" s="6" t="str">
        <f t="shared" si="10"/>
        <v>West</v>
      </c>
      <c r="R678" s="6" t="str">
        <f>vlookup(M678,'City Head_Details'!$A$2:$B$5,2,0)</f>
        <v>Varun</v>
      </c>
      <c r="S678" s="6" t="str">
        <f t="shared" ref="S678:T678" si="686">Proper(trim(G678))</f>
        <v>Maitenance</v>
      </c>
      <c r="T678" s="6" t="str">
        <f t="shared" si="686"/>
        <v>Labour Cost</v>
      </c>
    </row>
    <row r="679">
      <c r="A679" s="23" t="s">
        <v>1338</v>
      </c>
      <c r="B679" s="32" t="s">
        <v>1339</v>
      </c>
      <c r="C679" s="6">
        <v>91000.0</v>
      </c>
      <c r="D679" s="6" t="str">
        <f>IFERROR(__xludf.DUMMYFUNCTION("Split(B679,""/"")"),"March")</f>
        <v>March</v>
      </c>
      <c r="E679" s="6" t="str">
        <f>IFERROR(__xludf.DUMMYFUNCTION("""COMPUTED_VALUE"""),"Ahmedabad")</f>
        <v>Ahmedabad</v>
      </c>
      <c r="F679" s="6" t="str">
        <f>IFERROR(__xludf.DUMMYFUNCTION("""COMPUTED_VALUE"""),"South")</f>
        <v>South</v>
      </c>
      <c r="G679" s="6" t="str">
        <f>IFERROR(__xludf.DUMMYFUNCTION("""COMPUTED_VALUE"""),"Maitenance")</f>
        <v>Maitenance</v>
      </c>
      <c r="H679" s="6" t="str">
        <f>IFERROR(__xludf.DUMMYFUNCTION("""COMPUTED_VALUE"""),"Material Cost")</f>
        <v>Material Cost</v>
      </c>
      <c r="I679" s="6" t="str">
        <f t="shared" si="2"/>
        <v>March</v>
      </c>
      <c r="J679" s="6" t="str">
        <f t="shared" si="3"/>
        <v>Ahmedabad</v>
      </c>
      <c r="K679" s="6" t="str">
        <f t="shared" si="4"/>
        <v>Ahmedabad</v>
      </c>
      <c r="L679" s="6" t="str">
        <f t="shared" si="5"/>
        <v>Ahmedabad</v>
      </c>
      <c r="M679" s="6" t="str">
        <f t="shared" si="6"/>
        <v>Ahmedabad</v>
      </c>
      <c r="N679" s="6" t="str">
        <f t="shared" si="7"/>
        <v>South</v>
      </c>
      <c r="O679" s="6" t="str">
        <f t="shared" si="8"/>
        <v>South</v>
      </c>
      <c r="P679" s="6" t="str">
        <f t="shared" si="9"/>
        <v>South</v>
      </c>
      <c r="Q679" s="6" t="str">
        <f t="shared" si="10"/>
        <v>South</v>
      </c>
      <c r="R679" s="6" t="str">
        <f>vlookup(M679,'City Head_Details'!$A$2:$B$5,2,0)</f>
        <v>Varun</v>
      </c>
      <c r="S679" s="6" t="str">
        <f t="shared" ref="S679:T679" si="687">Proper(trim(G679))</f>
        <v>Maitenance</v>
      </c>
      <c r="T679" s="6" t="str">
        <f t="shared" si="687"/>
        <v>Material Cost</v>
      </c>
    </row>
    <row r="680">
      <c r="A680" s="23" t="s">
        <v>1340</v>
      </c>
      <c r="B680" s="32" t="s">
        <v>1341</v>
      </c>
      <c r="C680" s="6">
        <v>187200.0</v>
      </c>
      <c r="D680" s="6" t="str">
        <f>IFERROR(__xludf.DUMMYFUNCTION("Split(B680,""/"")"),"March")</f>
        <v>March</v>
      </c>
      <c r="E680" s="6" t="str">
        <f>IFERROR(__xludf.DUMMYFUNCTION("""COMPUTED_VALUE"""),"Bhubaneswar")</f>
        <v>Bhubaneswar</v>
      </c>
      <c r="F680" s="6" t="str">
        <f>IFERROR(__xludf.DUMMYFUNCTION("""COMPUTED_VALUE"""),"South")</f>
        <v>South</v>
      </c>
      <c r="G680" s="6" t="str">
        <f>IFERROR(__xludf.DUMMYFUNCTION("""COMPUTED_VALUE"""),"Materials")</f>
        <v>Materials</v>
      </c>
      <c r="H680" s="6" t="str">
        <f>IFERROR(__xludf.DUMMYFUNCTION("""COMPUTED_VALUE"""),"Rent")</f>
        <v>Rent</v>
      </c>
      <c r="I680" s="6" t="str">
        <f t="shared" si="2"/>
        <v>March</v>
      </c>
      <c r="J680" s="6" t="str">
        <f t="shared" si="3"/>
        <v>Bhubaneswar</v>
      </c>
      <c r="K680" s="6" t="str">
        <f t="shared" si="4"/>
        <v>Bhubaneswar</v>
      </c>
      <c r="L680" s="6" t="str">
        <f t="shared" si="5"/>
        <v>Bhubaneswar</v>
      </c>
      <c r="M680" s="6" t="str">
        <f t="shared" si="6"/>
        <v>Bhubaneswar</v>
      </c>
      <c r="N680" s="6" t="str">
        <f t="shared" si="7"/>
        <v>South</v>
      </c>
      <c r="O680" s="6" t="str">
        <f t="shared" si="8"/>
        <v>South</v>
      </c>
      <c r="P680" s="6" t="str">
        <f t="shared" si="9"/>
        <v>South</v>
      </c>
      <c r="Q680" s="6" t="str">
        <f t="shared" si="10"/>
        <v>South</v>
      </c>
      <c r="R680" s="6" t="str">
        <f>vlookup(M680,'City Head_Details'!$A$2:$B$5,2,0)</f>
        <v>Karuna</v>
      </c>
      <c r="S680" s="6" t="str">
        <f t="shared" ref="S680:T680" si="688">Proper(trim(G680))</f>
        <v>Materials</v>
      </c>
      <c r="T680" s="6" t="str">
        <f t="shared" si="688"/>
        <v>Rent</v>
      </c>
    </row>
    <row r="681">
      <c r="A681" s="23" t="s">
        <v>1342</v>
      </c>
      <c r="B681" s="32" t="s">
        <v>137</v>
      </c>
      <c r="C681" s="6">
        <v>143800.0</v>
      </c>
      <c r="D681" s="6" t="str">
        <f>IFERROR(__xludf.DUMMYFUNCTION("Split(B681,""/"")"),"February")</f>
        <v>February</v>
      </c>
      <c r="E681" s="6" t="str">
        <f>IFERROR(__xludf.DUMMYFUNCTION("""COMPUTED_VALUE"""),"Ahmedabad")</f>
        <v>Ahmedabad</v>
      </c>
      <c r="F681" s="6" t="str">
        <f>IFERROR(__xludf.DUMMYFUNCTION("""COMPUTED_VALUE"""),"North")</f>
        <v>North</v>
      </c>
      <c r="G681" s="6" t="str">
        <f>IFERROR(__xludf.DUMMYFUNCTION("""COMPUTED_VALUE"""),"Production")</f>
        <v>Production</v>
      </c>
      <c r="H681" s="6" t="str">
        <f>IFERROR(__xludf.DUMMYFUNCTION("""COMPUTED_VALUE"""),"Rent")</f>
        <v>Rent</v>
      </c>
      <c r="I681" s="6" t="str">
        <f t="shared" si="2"/>
        <v>February</v>
      </c>
      <c r="J681" s="6" t="str">
        <f t="shared" si="3"/>
        <v>Ahmedabad</v>
      </c>
      <c r="K681" s="6" t="str">
        <f t="shared" si="4"/>
        <v>Ahmedabad</v>
      </c>
      <c r="L681" s="6" t="str">
        <f t="shared" si="5"/>
        <v>Ahmedabad</v>
      </c>
      <c r="M681" s="6" t="str">
        <f t="shared" si="6"/>
        <v>Ahmedabad</v>
      </c>
      <c r="N681" s="6" t="str">
        <f t="shared" si="7"/>
        <v>North</v>
      </c>
      <c r="O681" s="6" t="str">
        <f t="shared" si="8"/>
        <v>North</v>
      </c>
      <c r="P681" s="6" t="str">
        <f t="shared" si="9"/>
        <v>North</v>
      </c>
      <c r="Q681" s="6" t="str">
        <f t="shared" si="10"/>
        <v>North</v>
      </c>
      <c r="R681" s="6" t="str">
        <f>vlookup(M681,'City Head_Details'!$A$2:$B$5,2,0)</f>
        <v>Varun</v>
      </c>
      <c r="S681" s="6" t="str">
        <f t="shared" ref="S681:T681" si="689">Proper(trim(G681))</f>
        <v>Production</v>
      </c>
      <c r="T681" s="6" t="str">
        <f t="shared" si="689"/>
        <v>Rent</v>
      </c>
    </row>
    <row r="682">
      <c r="A682" s="23" t="s">
        <v>1343</v>
      </c>
      <c r="B682" s="32" t="s">
        <v>584</v>
      </c>
      <c r="C682" s="6">
        <v>173900.0</v>
      </c>
      <c r="D682" s="6" t="str">
        <f>IFERROR(__xludf.DUMMYFUNCTION("Split(B682,""/"")"),"January")</f>
        <v>January</v>
      </c>
      <c r="E682" s="6" t="str">
        <f>IFERROR(__xludf.DUMMYFUNCTION("""COMPUTED_VALUE"""),"Bhubaneswar")</f>
        <v>Bhubaneswar</v>
      </c>
      <c r="F682" s="6" t="str">
        <f>IFERROR(__xludf.DUMMYFUNCTION("""COMPUTED_VALUE"""),"South")</f>
        <v>South</v>
      </c>
      <c r="G682" s="6" t="str">
        <f>IFERROR(__xludf.DUMMYFUNCTION("""COMPUTED_VALUE"""),"Materials")</f>
        <v>Materials</v>
      </c>
      <c r="H682" s="6" t="str">
        <f>IFERROR(__xludf.DUMMYFUNCTION("""COMPUTED_VALUE"""),"Overhead costs")</f>
        <v>Overhead costs</v>
      </c>
      <c r="I682" s="6" t="str">
        <f t="shared" si="2"/>
        <v>January</v>
      </c>
      <c r="J682" s="6" t="str">
        <f t="shared" si="3"/>
        <v>Bhubaneswar</v>
      </c>
      <c r="K682" s="6" t="str">
        <f t="shared" si="4"/>
        <v>Bhubaneswar</v>
      </c>
      <c r="L682" s="6" t="str">
        <f t="shared" si="5"/>
        <v>Bhubaneswar</v>
      </c>
      <c r="M682" s="6" t="str">
        <f t="shared" si="6"/>
        <v>Bhubaneswar</v>
      </c>
      <c r="N682" s="6" t="str">
        <f t="shared" si="7"/>
        <v>South</v>
      </c>
      <c r="O682" s="6" t="str">
        <f t="shared" si="8"/>
        <v>South</v>
      </c>
      <c r="P682" s="6" t="str">
        <f t="shared" si="9"/>
        <v>South</v>
      </c>
      <c r="Q682" s="6" t="str">
        <f t="shared" si="10"/>
        <v>South</v>
      </c>
      <c r="R682" s="6" t="str">
        <f>vlookup(M682,'City Head_Details'!$A$2:$B$5,2,0)</f>
        <v>Karuna</v>
      </c>
      <c r="S682" s="6" t="str">
        <f t="shared" ref="S682:T682" si="690">Proper(trim(G682))</f>
        <v>Materials</v>
      </c>
      <c r="T682" s="6" t="str">
        <f t="shared" si="690"/>
        <v>Overhead Costs</v>
      </c>
    </row>
    <row r="683">
      <c r="A683" s="23" t="s">
        <v>1344</v>
      </c>
      <c r="B683" s="32" t="s">
        <v>869</v>
      </c>
      <c r="C683" s="6">
        <v>125300.0</v>
      </c>
      <c r="D683" s="6" t="str">
        <f>IFERROR(__xludf.DUMMYFUNCTION("Split(B683,""/"")"),"February")</f>
        <v>February</v>
      </c>
      <c r="E683" s="6" t="str">
        <f>IFERROR(__xludf.DUMMYFUNCTION("""COMPUTED_VALUE"""),"Bangalore")</f>
        <v>Bangalore</v>
      </c>
      <c r="F683" s="6" t="str">
        <f>IFERROR(__xludf.DUMMYFUNCTION("""COMPUTED_VALUE"""),"North")</f>
        <v>North</v>
      </c>
      <c r="G683" s="6" t="str">
        <f>IFERROR(__xludf.DUMMYFUNCTION("""COMPUTED_VALUE"""),"Production")</f>
        <v>Production</v>
      </c>
      <c r="H683" s="6" t="str">
        <f>IFERROR(__xludf.DUMMYFUNCTION("""COMPUTED_VALUE"""),"Insurance")</f>
        <v>Insurance</v>
      </c>
      <c r="I683" s="6" t="str">
        <f t="shared" si="2"/>
        <v>February</v>
      </c>
      <c r="J683" s="6" t="str">
        <f t="shared" si="3"/>
        <v>Bangalore</v>
      </c>
      <c r="K683" s="6" t="str">
        <f t="shared" si="4"/>
        <v>Bangalore</v>
      </c>
      <c r="L683" s="6" t="str">
        <f t="shared" si="5"/>
        <v>Bangalore</v>
      </c>
      <c r="M683" s="6" t="str">
        <f t="shared" si="6"/>
        <v>Bangalore</v>
      </c>
      <c r="N683" s="6" t="str">
        <f t="shared" si="7"/>
        <v>North</v>
      </c>
      <c r="O683" s="6" t="str">
        <f t="shared" si="8"/>
        <v>North</v>
      </c>
      <c r="P683" s="6" t="str">
        <f t="shared" si="9"/>
        <v>North</v>
      </c>
      <c r="Q683" s="6" t="str">
        <f t="shared" si="10"/>
        <v>North</v>
      </c>
      <c r="R683" s="6" t="str">
        <f>vlookup(M683,'City Head_Details'!$A$2:$B$5,2,0)</f>
        <v>Arun</v>
      </c>
      <c r="S683" s="6" t="str">
        <f t="shared" ref="S683:T683" si="691">Proper(trim(G683))</f>
        <v>Production</v>
      </c>
      <c r="T683" s="6" t="str">
        <f t="shared" si="691"/>
        <v>Insurance</v>
      </c>
    </row>
    <row r="684">
      <c r="A684" s="23" t="s">
        <v>1345</v>
      </c>
      <c r="B684" s="32" t="s">
        <v>1346</v>
      </c>
      <c r="C684" s="6">
        <v>168400.0</v>
      </c>
      <c r="D684" s="6" t="str">
        <f>IFERROR(__xludf.DUMMYFUNCTION("Split(B684,""/"")"),"February")</f>
        <v>February</v>
      </c>
      <c r="E684" s="6" t="str">
        <f>IFERROR(__xludf.DUMMYFUNCTION("""COMPUTED_VALUE"""),"Ahmedabad")</f>
        <v>Ahmedabad</v>
      </c>
      <c r="F684" s="6" t="str">
        <f>IFERROR(__xludf.DUMMYFUNCTION("""COMPUTED_VALUE"""),"North")</f>
        <v>North</v>
      </c>
      <c r="G684" s="6" t="str">
        <f>IFERROR(__xludf.DUMMYFUNCTION("""COMPUTED_VALUE"""),"Materials")</f>
        <v>Materials</v>
      </c>
      <c r="H684" s="6" t="str">
        <f>IFERROR(__xludf.DUMMYFUNCTION("""COMPUTED_VALUE"""),"Labour Cost")</f>
        <v>Labour Cost</v>
      </c>
      <c r="I684" s="6" t="str">
        <f t="shared" si="2"/>
        <v>February</v>
      </c>
      <c r="J684" s="6" t="str">
        <f t="shared" si="3"/>
        <v>Ahmedabad</v>
      </c>
      <c r="K684" s="6" t="str">
        <f t="shared" si="4"/>
        <v>Ahmedabad</v>
      </c>
      <c r="L684" s="6" t="str">
        <f t="shared" si="5"/>
        <v>Ahmedabad</v>
      </c>
      <c r="M684" s="6" t="str">
        <f t="shared" si="6"/>
        <v>Ahmedabad</v>
      </c>
      <c r="N684" s="6" t="str">
        <f t="shared" si="7"/>
        <v>North</v>
      </c>
      <c r="O684" s="6" t="str">
        <f t="shared" si="8"/>
        <v>North</v>
      </c>
      <c r="P684" s="6" t="str">
        <f t="shared" si="9"/>
        <v>North</v>
      </c>
      <c r="Q684" s="6" t="str">
        <f t="shared" si="10"/>
        <v>North</v>
      </c>
      <c r="R684" s="6" t="str">
        <f>vlookup(M684,'City Head_Details'!$A$2:$B$5,2,0)</f>
        <v>Varun</v>
      </c>
      <c r="S684" s="6" t="str">
        <f t="shared" ref="S684:T684" si="692">Proper(trim(G684))</f>
        <v>Materials</v>
      </c>
      <c r="T684" s="6" t="str">
        <f t="shared" si="692"/>
        <v>Labour Cost</v>
      </c>
    </row>
    <row r="685">
      <c r="A685" s="23" t="s">
        <v>1347</v>
      </c>
      <c r="B685" s="32" t="s">
        <v>1348</v>
      </c>
      <c r="C685" s="6">
        <v>133800.0</v>
      </c>
      <c r="D685" s="6" t="str">
        <f>IFERROR(__xludf.DUMMYFUNCTION("Split(B685,""/"")"),"February")</f>
        <v>February</v>
      </c>
      <c r="E685" s="6" t="str">
        <f>IFERROR(__xludf.DUMMYFUNCTION("""COMPUTED_VALUE"""),"Bhubaneswar")</f>
        <v>Bhubaneswar</v>
      </c>
      <c r="F685" s="6" t="str">
        <f>IFERROR(__xludf.DUMMYFUNCTION("""COMPUTED_VALUE"""),"North")</f>
        <v>North</v>
      </c>
      <c r="G685" s="6" t="str">
        <f>IFERROR(__xludf.DUMMYFUNCTION("""COMPUTED_VALUE"""),"Assembly")</f>
        <v>Assembly</v>
      </c>
      <c r="H685" s="6" t="str">
        <f>IFERROR(__xludf.DUMMYFUNCTION("""COMPUTED_VALUE"""),"Labour Cost")</f>
        <v>Labour Cost</v>
      </c>
      <c r="I685" s="6" t="str">
        <f t="shared" si="2"/>
        <v>February</v>
      </c>
      <c r="J685" s="6" t="str">
        <f t="shared" si="3"/>
        <v>Bhubaneswar</v>
      </c>
      <c r="K685" s="6" t="str">
        <f t="shared" si="4"/>
        <v>Bhubaneswar</v>
      </c>
      <c r="L685" s="6" t="str">
        <f t="shared" si="5"/>
        <v>Bhubaneswar</v>
      </c>
      <c r="M685" s="6" t="str">
        <f t="shared" si="6"/>
        <v>Bhubaneswar</v>
      </c>
      <c r="N685" s="6" t="str">
        <f t="shared" si="7"/>
        <v>North</v>
      </c>
      <c r="O685" s="6" t="str">
        <f t="shared" si="8"/>
        <v>North</v>
      </c>
      <c r="P685" s="6" t="str">
        <f t="shared" si="9"/>
        <v>North</v>
      </c>
      <c r="Q685" s="6" t="str">
        <f t="shared" si="10"/>
        <v>North</v>
      </c>
      <c r="R685" s="6" t="str">
        <f>vlookup(M685,'City Head_Details'!$A$2:$B$5,2,0)</f>
        <v>Karuna</v>
      </c>
      <c r="S685" s="6" t="str">
        <f t="shared" ref="S685:T685" si="693">Proper(trim(G685))</f>
        <v>Assembly</v>
      </c>
      <c r="T685" s="6" t="str">
        <f t="shared" si="693"/>
        <v>Labour Cost</v>
      </c>
    </row>
    <row r="686">
      <c r="A686" s="23" t="s">
        <v>1349</v>
      </c>
      <c r="B686" s="32" t="s">
        <v>1350</v>
      </c>
      <c r="C686" s="6">
        <v>186200.0</v>
      </c>
      <c r="D686" s="6" t="str">
        <f>IFERROR(__xludf.DUMMYFUNCTION("Split(B686,""/"")"),"March")</f>
        <v>March</v>
      </c>
      <c r="E686" s="6" t="str">
        <f>IFERROR(__xludf.DUMMYFUNCTION("""COMPUTED_VALUE"""),"Ahmedabad")</f>
        <v>Ahmedabad</v>
      </c>
      <c r="F686" s="6" t="str">
        <f>IFERROR(__xludf.DUMMYFUNCTION("""COMPUTED_VALUE"""),"West")</f>
        <v>West</v>
      </c>
      <c r="G686" s="6" t="str">
        <f>IFERROR(__xludf.DUMMYFUNCTION("""COMPUTED_VALUE"""),"Assembly")</f>
        <v>Assembly</v>
      </c>
      <c r="H686" s="6" t="str">
        <f>IFERROR(__xludf.DUMMYFUNCTION("""COMPUTED_VALUE"""),"Insurance")</f>
        <v>Insurance</v>
      </c>
      <c r="I686" s="6" t="str">
        <f t="shared" si="2"/>
        <v>March</v>
      </c>
      <c r="J686" s="6" t="str">
        <f t="shared" si="3"/>
        <v>Ahmedabad</v>
      </c>
      <c r="K686" s="6" t="str">
        <f t="shared" si="4"/>
        <v>Ahmedabad</v>
      </c>
      <c r="L686" s="6" t="str">
        <f t="shared" si="5"/>
        <v>Ahmedabad</v>
      </c>
      <c r="M686" s="6" t="str">
        <f t="shared" si="6"/>
        <v>Ahmedabad</v>
      </c>
      <c r="N686" s="6" t="str">
        <f t="shared" si="7"/>
        <v>West</v>
      </c>
      <c r="O686" s="6" t="str">
        <f t="shared" si="8"/>
        <v>West</v>
      </c>
      <c r="P686" s="6" t="str">
        <f t="shared" si="9"/>
        <v>West</v>
      </c>
      <c r="Q686" s="6" t="str">
        <f t="shared" si="10"/>
        <v>West</v>
      </c>
      <c r="R686" s="6" t="str">
        <f>vlookup(M686,'City Head_Details'!$A$2:$B$5,2,0)</f>
        <v>Varun</v>
      </c>
      <c r="S686" s="6" t="str">
        <f t="shared" ref="S686:T686" si="694">Proper(trim(G686))</f>
        <v>Assembly</v>
      </c>
      <c r="T686" s="6" t="str">
        <f t="shared" si="694"/>
        <v>Insurance</v>
      </c>
    </row>
    <row r="687">
      <c r="A687" s="23" t="s">
        <v>1351</v>
      </c>
      <c r="B687" s="32" t="s">
        <v>1352</v>
      </c>
      <c r="C687" s="6">
        <v>158500.0</v>
      </c>
      <c r="D687" s="6" t="str">
        <f>IFERROR(__xludf.DUMMYFUNCTION("Split(B687,""/"")"),"February")</f>
        <v>February</v>
      </c>
      <c r="E687" s="6" t="str">
        <f>IFERROR(__xludf.DUMMYFUNCTION("""COMPUTED_VALUE"""),"Bangalore")</f>
        <v>Bangalore</v>
      </c>
      <c r="F687" s="6" t="str">
        <f>IFERROR(__xludf.DUMMYFUNCTION("""COMPUTED_VALUE"""),"West")</f>
        <v>West</v>
      </c>
      <c r="G687" s="6" t="str">
        <f>IFERROR(__xludf.DUMMYFUNCTION("""COMPUTED_VALUE"""),"Maitenance")</f>
        <v>Maitenance</v>
      </c>
      <c r="H687" s="6" t="str">
        <f>IFERROR(__xludf.DUMMYFUNCTION("""COMPUTED_VALUE"""),"Insurance")</f>
        <v>Insurance</v>
      </c>
      <c r="I687" s="6" t="str">
        <f t="shared" si="2"/>
        <v>February</v>
      </c>
      <c r="J687" s="6" t="str">
        <f t="shared" si="3"/>
        <v>Bangalore</v>
      </c>
      <c r="K687" s="6" t="str">
        <f t="shared" si="4"/>
        <v>Bangalore</v>
      </c>
      <c r="L687" s="6" t="str">
        <f t="shared" si="5"/>
        <v>Bangalore</v>
      </c>
      <c r="M687" s="6" t="str">
        <f t="shared" si="6"/>
        <v>Bangalore</v>
      </c>
      <c r="N687" s="6" t="str">
        <f t="shared" si="7"/>
        <v>West</v>
      </c>
      <c r="O687" s="6" t="str">
        <f t="shared" si="8"/>
        <v>West</v>
      </c>
      <c r="P687" s="6" t="str">
        <f t="shared" si="9"/>
        <v>West</v>
      </c>
      <c r="Q687" s="6" t="str">
        <f t="shared" si="10"/>
        <v>West</v>
      </c>
      <c r="R687" s="6" t="str">
        <f>vlookup(M687,'City Head_Details'!$A$2:$B$5,2,0)</f>
        <v>Arun</v>
      </c>
      <c r="S687" s="6" t="str">
        <f t="shared" ref="S687:T687" si="695">Proper(trim(G687))</f>
        <v>Maitenance</v>
      </c>
      <c r="T687" s="6" t="str">
        <f t="shared" si="695"/>
        <v>Insurance</v>
      </c>
    </row>
    <row r="688">
      <c r="A688" s="23" t="s">
        <v>1353</v>
      </c>
      <c r="B688" s="32" t="s">
        <v>1354</v>
      </c>
      <c r="C688" s="6">
        <v>99600.0</v>
      </c>
      <c r="D688" s="6" t="str">
        <f>IFERROR(__xludf.DUMMYFUNCTION("Split(B688,""/"")"),"January")</f>
        <v>January</v>
      </c>
      <c r="E688" s="6" t="str">
        <f>IFERROR(__xludf.DUMMYFUNCTION("""COMPUTED_VALUE"""),"Bangalore")</f>
        <v>Bangalore</v>
      </c>
      <c r="F688" s="6" t="str">
        <f>IFERROR(__xludf.DUMMYFUNCTION("""COMPUTED_VALUE"""),"West")</f>
        <v>West</v>
      </c>
      <c r="G688" s="6" t="str">
        <f>IFERROR(__xludf.DUMMYFUNCTION("""COMPUTED_VALUE"""),"Production")</f>
        <v>Production</v>
      </c>
      <c r="H688" s="6" t="str">
        <f>IFERROR(__xludf.DUMMYFUNCTION("""COMPUTED_VALUE"""),"Rent")</f>
        <v>Rent</v>
      </c>
      <c r="I688" s="6" t="str">
        <f t="shared" si="2"/>
        <v>January</v>
      </c>
      <c r="J688" s="6" t="str">
        <f t="shared" si="3"/>
        <v>Bangalore</v>
      </c>
      <c r="K688" s="6" t="str">
        <f t="shared" si="4"/>
        <v>Bangalore</v>
      </c>
      <c r="L688" s="6" t="str">
        <f t="shared" si="5"/>
        <v>Bangalore</v>
      </c>
      <c r="M688" s="6" t="str">
        <f t="shared" si="6"/>
        <v>Bangalore</v>
      </c>
      <c r="N688" s="6" t="str">
        <f t="shared" si="7"/>
        <v>West</v>
      </c>
      <c r="O688" s="6" t="str">
        <f t="shared" si="8"/>
        <v>West</v>
      </c>
      <c r="P688" s="6" t="str">
        <f t="shared" si="9"/>
        <v>West</v>
      </c>
      <c r="Q688" s="6" t="str">
        <f t="shared" si="10"/>
        <v>West</v>
      </c>
      <c r="R688" s="6" t="str">
        <f>vlookup(M688,'City Head_Details'!$A$2:$B$5,2,0)</f>
        <v>Arun</v>
      </c>
      <c r="S688" s="6" t="str">
        <f t="shared" ref="S688:T688" si="696">Proper(trim(G688))</f>
        <v>Production</v>
      </c>
      <c r="T688" s="6" t="str">
        <f t="shared" si="696"/>
        <v>Rent</v>
      </c>
    </row>
    <row r="689">
      <c r="A689" s="23" t="s">
        <v>1355</v>
      </c>
      <c r="B689" s="32" t="s">
        <v>1262</v>
      </c>
      <c r="C689" s="6">
        <v>94000.0</v>
      </c>
      <c r="D689" s="6" t="str">
        <f>IFERROR(__xludf.DUMMYFUNCTION("Split(B689,""/"")"),"March")</f>
        <v>March</v>
      </c>
      <c r="E689" s="6" t="str">
        <f>IFERROR(__xludf.DUMMYFUNCTION("""COMPUTED_VALUE"""),"Ahmedabad")</f>
        <v>Ahmedabad</v>
      </c>
      <c r="F689" s="6" t="str">
        <f>IFERROR(__xludf.DUMMYFUNCTION("""COMPUTED_VALUE"""),"West")</f>
        <v>West</v>
      </c>
      <c r="G689" s="6" t="str">
        <f>IFERROR(__xludf.DUMMYFUNCTION("""COMPUTED_VALUE"""),"Production")</f>
        <v>Production</v>
      </c>
      <c r="H689" s="6" t="str">
        <f>IFERROR(__xludf.DUMMYFUNCTION("""COMPUTED_VALUE"""),"Material Cost")</f>
        <v>Material Cost</v>
      </c>
      <c r="I689" s="6" t="str">
        <f t="shared" si="2"/>
        <v>March</v>
      </c>
      <c r="J689" s="6" t="str">
        <f t="shared" si="3"/>
        <v>Ahmedabad</v>
      </c>
      <c r="K689" s="6" t="str">
        <f t="shared" si="4"/>
        <v>Ahmedabad</v>
      </c>
      <c r="L689" s="6" t="str">
        <f t="shared" si="5"/>
        <v>Ahmedabad</v>
      </c>
      <c r="M689" s="6" t="str">
        <f t="shared" si="6"/>
        <v>Ahmedabad</v>
      </c>
      <c r="N689" s="6" t="str">
        <f t="shared" si="7"/>
        <v>West</v>
      </c>
      <c r="O689" s="6" t="str">
        <f t="shared" si="8"/>
        <v>West</v>
      </c>
      <c r="P689" s="6" t="str">
        <f t="shared" si="9"/>
        <v>West</v>
      </c>
      <c r="Q689" s="6" t="str">
        <f t="shared" si="10"/>
        <v>West</v>
      </c>
      <c r="R689" s="6" t="str">
        <f>vlookup(M689,'City Head_Details'!$A$2:$B$5,2,0)</f>
        <v>Varun</v>
      </c>
      <c r="S689" s="6" t="str">
        <f t="shared" ref="S689:T689" si="697">Proper(trim(G689))</f>
        <v>Production</v>
      </c>
      <c r="T689" s="6" t="str">
        <f t="shared" si="697"/>
        <v>Material Cost</v>
      </c>
    </row>
    <row r="690">
      <c r="A690" s="23" t="s">
        <v>1356</v>
      </c>
      <c r="B690" s="32" t="s">
        <v>1357</v>
      </c>
      <c r="C690" s="6">
        <v>159200.0</v>
      </c>
      <c r="D690" s="6" t="str">
        <f>IFERROR(__xludf.DUMMYFUNCTION("Split(B690,""/"")"),"January")</f>
        <v>January</v>
      </c>
      <c r="E690" s="6" t="str">
        <f>IFERROR(__xludf.DUMMYFUNCTION("""COMPUTED_VALUE"""),"Ahmedabad")</f>
        <v>Ahmedabad</v>
      </c>
      <c r="F690" s="6" t="str">
        <f>IFERROR(__xludf.DUMMYFUNCTION("""COMPUTED_VALUE"""),"North")</f>
        <v>North</v>
      </c>
      <c r="G690" s="6" t="str">
        <f>IFERROR(__xludf.DUMMYFUNCTION("""COMPUTED_VALUE"""),"Materials")</f>
        <v>Materials</v>
      </c>
      <c r="H690" s="6" t="str">
        <f>IFERROR(__xludf.DUMMYFUNCTION("""COMPUTED_VALUE"""),"Overhead costs")</f>
        <v>Overhead costs</v>
      </c>
      <c r="I690" s="6" t="str">
        <f t="shared" si="2"/>
        <v>January</v>
      </c>
      <c r="J690" s="6" t="str">
        <f t="shared" si="3"/>
        <v>Ahmedabad</v>
      </c>
      <c r="K690" s="6" t="str">
        <f t="shared" si="4"/>
        <v>Ahmedabad</v>
      </c>
      <c r="L690" s="6" t="str">
        <f t="shared" si="5"/>
        <v>Ahmedabad</v>
      </c>
      <c r="M690" s="6" t="str">
        <f t="shared" si="6"/>
        <v>Ahmedabad</v>
      </c>
      <c r="N690" s="6" t="str">
        <f t="shared" si="7"/>
        <v>North</v>
      </c>
      <c r="O690" s="6" t="str">
        <f t="shared" si="8"/>
        <v>North</v>
      </c>
      <c r="P690" s="6" t="str">
        <f t="shared" si="9"/>
        <v>North</v>
      </c>
      <c r="Q690" s="6" t="str">
        <f t="shared" si="10"/>
        <v>North</v>
      </c>
      <c r="R690" s="6" t="str">
        <f>vlookup(M690,'City Head_Details'!$A$2:$B$5,2,0)</f>
        <v>Varun</v>
      </c>
      <c r="S690" s="6" t="str">
        <f t="shared" ref="S690:T690" si="698">Proper(trim(G690))</f>
        <v>Materials</v>
      </c>
      <c r="T690" s="6" t="str">
        <f t="shared" si="698"/>
        <v>Overhead Costs</v>
      </c>
    </row>
    <row r="691">
      <c r="A691" s="23" t="s">
        <v>1358</v>
      </c>
      <c r="B691" s="32" t="s">
        <v>893</v>
      </c>
      <c r="C691" s="6">
        <v>156300.0</v>
      </c>
      <c r="D691" s="6" t="str">
        <f>IFERROR(__xludf.DUMMYFUNCTION("Split(B691,""/"")"),"March")</f>
        <v>March</v>
      </c>
      <c r="E691" s="6" t="str">
        <f>IFERROR(__xludf.DUMMYFUNCTION("""COMPUTED_VALUE"""),"Bangalore")</f>
        <v>Bangalore</v>
      </c>
      <c r="F691" s="6" t="str">
        <f>IFERROR(__xludf.DUMMYFUNCTION("""COMPUTED_VALUE"""),"North")</f>
        <v>North</v>
      </c>
      <c r="G691" s="6" t="str">
        <f>IFERROR(__xludf.DUMMYFUNCTION("""COMPUTED_VALUE"""),"Production")</f>
        <v>Production</v>
      </c>
      <c r="H691" s="6" t="str">
        <f>IFERROR(__xludf.DUMMYFUNCTION("""COMPUTED_VALUE"""),"Material Cost")</f>
        <v>Material Cost</v>
      </c>
      <c r="I691" s="6" t="str">
        <f t="shared" si="2"/>
        <v>March</v>
      </c>
      <c r="J691" s="6" t="str">
        <f t="shared" si="3"/>
        <v>Bangalore</v>
      </c>
      <c r="K691" s="6" t="str">
        <f t="shared" si="4"/>
        <v>Bangalore</v>
      </c>
      <c r="L691" s="6" t="str">
        <f t="shared" si="5"/>
        <v>Bangalore</v>
      </c>
      <c r="M691" s="6" t="str">
        <f t="shared" si="6"/>
        <v>Bangalore</v>
      </c>
      <c r="N691" s="6" t="str">
        <f t="shared" si="7"/>
        <v>North</v>
      </c>
      <c r="O691" s="6" t="str">
        <f t="shared" si="8"/>
        <v>North</v>
      </c>
      <c r="P691" s="6" t="str">
        <f t="shared" si="9"/>
        <v>North</v>
      </c>
      <c r="Q691" s="6" t="str">
        <f t="shared" si="10"/>
        <v>North</v>
      </c>
      <c r="R691" s="6" t="str">
        <f>vlookup(M691,'City Head_Details'!$A$2:$B$5,2,0)</f>
        <v>Arun</v>
      </c>
      <c r="S691" s="6" t="str">
        <f t="shared" ref="S691:T691" si="699">Proper(trim(G691))</f>
        <v>Production</v>
      </c>
      <c r="T691" s="6" t="str">
        <f t="shared" si="699"/>
        <v>Material Cost</v>
      </c>
    </row>
    <row r="692">
      <c r="A692" s="23" t="s">
        <v>1359</v>
      </c>
      <c r="B692" s="32" t="s">
        <v>1360</v>
      </c>
      <c r="C692" s="6">
        <v>92700.0</v>
      </c>
      <c r="D692" s="6" t="str">
        <f>IFERROR(__xludf.DUMMYFUNCTION("Split(B692,""/"")"),"February")</f>
        <v>February</v>
      </c>
      <c r="E692" s="6" t="str">
        <f>IFERROR(__xludf.DUMMYFUNCTION("""COMPUTED_VALUE"""),"Gurgaon")</f>
        <v>Gurgaon</v>
      </c>
      <c r="F692" s="6" t="str">
        <f>IFERROR(__xludf.DUMMYFUNCTION("""COMPUTED_VALUE"""),"South")</f>
        <v>South</v>
      </c>
      <c r="G692" s="6" t="str">
        <f>IFERROR(__xludf.DUMMYFUNCTION("""COMPUTED_VALUE"""),"Assembly")</f>
        <v>Assembly</v>
      </c>
      <c r="H692" s="6" t="str">
        <f>IFERROR(__xludf.DUMMYFUNCTION("""COMPUTED_VALUE"""),"Insurance")</f>
        <v>Insurance</v>
      </c>
      <c r="I692" s="6" t="str">
        <f t="shared" si="2"/>
        <v>February</v>
      </c>
      <c r="J692" s="6" t="str">
        <f t="shared" si="3"/>
        <v>Gurgaon</v>
      </c>
      <c r="K692" s="6" t="str">
        <f t="shared" si="4"/>
        <v>Gurgaon</v>
      </c>
      <c r="L692" s="6" t="str">
        <f t="shared" si="5"/>
        <v>Gurgaon</v>
      </c>
      <c r="M692" s="6" t="str">
        <f t="shared" si="6"/>
        <v>Gurgaon</v>
      </c>
      <c r="N692" s="6" t="str">
        <f t="shared" si="7"/>
        <v>South</v>
      </c>
      <c r="O692" s="6" t="str">
        <f t="shared" si="8"/>
        <v>South</v>
      </c>
      <c r="P692" s="6" t="str">
        <f t="shared" si="9"/>
        <v>South</v>
      </c>
      <c r="Q692" s="6" t="str">
        <f t="shared" si="10"/>
        <v>South</v>
      </c>
      <c r="R692" s="6" t="str">
        <f>vlookup(M692,'City Head_Details'!$A$2:$B$5,2,0)</f>
        <v>Tarun</v>
      </c>
      <c r="S692" s="6" t="str">
        <f t="shared" ref="S692:T692" si="700">Proper(trim(G692))</f>
        <v>Assembly</v>
      </c>
      <c r="T692" s="6" t="str">
        <f t="shared" si="700"/>
        <v>Insurance</v>
      </c>
    </row>
    <row r="693">
      <c r="A693" s="23" t="s">
        <v>1361</v>
      </c>
      <c r="B693" s="32" t="s">
        <v>1362</v>
      </c>
      <c r="C693" s="6">
        <v>135900.0</v>
      </c>
      <c r="D693" s="6" t="str">
        <f>IFERROR(__xludf.DUMMYFUNCTION("Split(B693,""/"")"),"March")</f>
        <v>March</v>
      </c>
      <c r="E693" s="6" t="str">
        <f>IFERROR(__xludf.DUMMYFUNCTION("""COMPUTED_VALUE"""),"Bhubaneswar")</f>
        <v>Bhubaneswar</v>
      </c>
      <c r="F693" s="6" t="str">
        <f>IFERROR(__xludf.DUMMYFUNCTION("""COMPUTED_VALUE"""),"North")</f>
        <v>North</v>
      </c>
      <c r="G693" s="6" t="str">
        <f>IFERROR(__xludf.DUMMYFUNCTION("""COMPUTED_VALUE"""),"Maitenance")</f>
        <v>Maitenance</v>
      </c>
      <c r="H693" s="6" t="str">
        <f>IFERROR(__xludf.DUMMYFUNCTION("""COMPUTED_VALUE"""),"Material Cost")</f>
        <v>Material Cost</v>
      </c>
      <c r="I693" s="6" t="str">
        <f t="shared" si="2"/>
        <v>March</v>
      </c>
      <c r="J693" s="6" t="str">
        <f t="shared" si="3"/>
        <v>Bhubaneswar</v>
      </c>
      <c r="K693" s="6" t="str">
        <f t="shared" si="4"/>
        <v>Bhubaneswar</v>
      </c>
      <c r="L693" s="6" t="str">
        <f t="shared" si="5"/>
        <v>Bhubaneswar</v>
      </c>
      <c r="M693" s="6" t="str">
        <f t="shared" si="6"/>
        <v>Bhubaneswar</v>
      </c>
      <c r="N693" s="6" t="str">
        <f t="shared" si="7"/>
        <v>North</v>
      </c>
      <c r="O693" s="6" t="str">
        <f t="shared" si="8"/>
        <v>North</v>
      </c>
      <c r="P693" s="6" t="str">
        <f t="shared" si="9"/>
        <v>North</v>
      </c>
      <c r="Q693" s="6" t="str">
        <f t="shared" si="10"/>
        <v>North</v>
      </c>
      <c r="R693" s="6" t="str">
        <f>vlookup(M693,'City Head_Details'!$A$2:$B$5,2,0)</f>
        <v>Karuna</v>
      </c>
      <c r="S693" s="6" t="str">
        <f t="shared" ref="S693:T693" si="701">Proper(trim(G693))</f>
        <v>Maitenance</v>
      </c>
      <c r="T693" s="6" t="str">
        <f t="shared" si="701"/>
        <v>Material Cost</v>
      </c>
    </row>
    <row r="694">
      <c r="A694" s="23" t="s">
        <v>1363</v>
      </c>
      <c r="B694" s="32" t="s">
        <v>1364</v>
      </c>
      <c r="C694" s="6">
        <v>141700.0</v>
      </c>
      <c r="D694" s="6" t="str">
        <f>IFERROR(__xludf.DUMMYFUNCTION("Split(B694,""/"")"),"March")</f>
        <v>March</v>
      </c>
      <c r="E694" s="6" t="str">
        <f>IFERROR(__xludf.DUMMYFUNCTION("""COMPUTED_VALUE"""),"Bangalore")</f>
        <v>Bangalore</v>
      </c>
      <c r="F694" s="6" t="str">
        <f>IFERROR(__xludf.DUMMYFUNCTION("""COMPUTED_VALUE"""),"South")</f>
        <v>South</v>
      </c>
      <c r="G694" s="6" t="str">
        <f>IFERROR(__xludf.DUMMYFUNCTION("""COMPUTED_VALUE"""),"Materials")</f>
        <v>Materials</v>
      </c>
      <c r="H694" s="6" t="str">
        <f>IFERROR(__xludf.DUMMYFUNCTION("""COMPUTED_VALUE"""),"Material Cost")</f>
        <v>Material Cost</v>
      </c>
      <c r="I694" s="6" t="str">
        <f t="shared" si="2"/>
        <v>March</v>
      </c>
      <c r="J694" s="6" t="str">
        <f t="shared" si="3"/>
        <v>Bangalore</v>
      </c>
      <c r="K694" s="6" t="str">
        <f t="shared" si="4"/>
        <v>Bangalore</v>
      </c>
      <c r="L694" s="6" t="str">
        <f t="shared" si="5"/>
        <v>Bangalore</v>
      </c>
      <c r="M694" s="6" t="str">
        <f t="shared" si="6"/>
        <v>Bangalore</v>
      </c>
      <c r="N694" s="6" t="str">
        <f t="shared" si="7"/>
        <v>South</v>
      </c>
      <c r="O694" s="6" t="str">
        <f t="shared" si="8"/>
        <v>South</v>
      </c>
      <c r="P694" s="6" t="str">
        <f t="shared" si="9"/>
        <v>South</v>
      </c>
      <c r="Q694" s="6" t="str">
        <f t="shared" si="10"/>
        <v>South</v>
      </c>
      <c r="R694" s="6" t="str">
        <f>vlookup(M694,'City Head_Details'!$A$2:$B$5,2,0)</f>
        <v>Arun</v>
      </c>
      <c r="S694" s="6" t="str">
        <f t="shared" ref="S694:T694" si="702">Proper(trim(G694))</f>
        <v>Materials</v>
      </c>
      <c r="T694" s="6" t="str">
        <f t="shared" si="702"/>
        <v>Material Cost</v>
      </c>
    </row>
    <row r="695">
      <c r="A695" s="23" t="s">
        <v>1365</v>
      </c>
      <c r="B695" s="32" t="s">
        <v>1366</v>
      </c>
      <c r="C695" s="6">
        <v>179000.0</v>
      </c>
      <c r="D695" s="6" t="str">
        <f>IFERROR(__xludf.DUMMYFUNCTION("Split(B695,""/"")"),"February")</f>
        <v>February</v>
      </c>
      <c r="E695" s="6" t="str">
        <f>IFERROR(__xludf.DUMMYFUNCTION("""COMPUTED_VALUE"""),"Gurgaon-")</f>
        <v>Gurgaon-</v>
      </c>
      <c r="F695" s="6" t="str">
        <f>IFERROR(__xludf.DUMMYFUNCTION("""COMPUTED_VALUE"""),"East")</f>
        <v>East</v>
      </c>
      <c r="G695" s="6" t="str">
        <f>IFERROR(__xludf.DUMMYFUNCTION("""COMPUTED_VALUE"""),"Maitenance")</f>
        <v>Maitenance</v>
      </c>
      <c r="H695" s="6" t="str">
        <f>IFERROR(__xludf.DUMMYFUNCTION("""COMPUTED_VALUE"""),"Insurance")</f>
        <v>Insurance</v>
      </c>
      <c r="I695" s="6" t="str">
        <f t="shared" si="2"/>
        <v>February</v>
      </c>
      <c r="J695" s="6" t="str">
        <f t="shared" si="3"/>
        <v>Gurgaon-</v>
      </c>
      <c r="K695" s="6" t="str">
        <f t="shared" si="4"/>
        <v>Gurgaon-</v>
      </c>
      <c r="L695" s="6" t="str">
        <f t="shared" si="5"/>
        <v>Gurgaon</v>
      </c>
      <c r="M695" s="6" t="str">
        <f t="shared" si="6"/>
        <v>Gurgaon</v>
      </c>
      <c r="N695" s="6" t="str">
        <f t="shared" si="7"/>
        <v>East</v>
      </c>
      <c r="O695" s="6" t="str">
        <f t="shared" si="8"/>
        <v>East</v>
      </c>
      <c r="P695" s="6" t="str">
        <f t="shared" si="9"/>
        <v>East</v>
      </c>
      <c r="Q695" s="6" t="str">
        <f t="shared" si="10"/>
        <v>East</v>
      </c>
      <c r="R695" s="6" t="str">
        <f>vlookup(M695,'City Head_Details'!$A$2:$B$5,2,0)</f>
        <v>Tarun</v>
      </c>
      <c r="S695" s="6" t="str">
        <f t="shared" ref="S695:T695" si="703">Proper(trim(G695))</f>
        <v>Maitenance</v>
      </c>
      <c r="T695" s="6" t="str">
        <f t="shared" si="703"/>
        <v>Insurance</v>
      </c>
    </row>
    <row r="696">
      <c r="A696" s="23" t="s">
        <v>1367</v>
      </c>
      <c r="B696" s="32" t="s">
        <v>1368</v>
      </c>
      <c r="C696" s="6">
        <v>103300.0</v>
      </c>
      <c r="D696" s="6" t="str">
        <f>IFERROR(__xludf.DUMMYFUNCTION("Split(B696,""/"")"),"February")</f>
        <v>February</v>
      </c>
      <c r="E696" s="6" t="str">
        <f>IFERROR(__xludf.DUMMYFUNCTION("""COMPUTED_VALUE"""),"Ahmedabad-")</f>
        <v>Ahmedabad-</v>
      </c>
      <c r="F696" s="6" t="str">
        <f>IFERROR(__xludf.DUMMYFUNCTION("""COMPUTED_VALUE"""),"North")</f>
        <v>North</v>
      </c>
      <c r="G696" s="6" t="str">
        <f>IFERROR(__xludf.DUMMYFUNCTION("""COMPUTED_VALUE"""),"Assembly")</f>
        <v>Assembly</v>
      </c>
      <c r="H696" s="6" t="str">
        <f>IFERROR(__xludf.DUMMYFUNCTION("""COMPUTED_VALUE"""),"Overhead costs")</f>
        <v>Overhead costs</v>
      </c>
      <c r="I696" s="6" t="str">
        <f t="shared" si="2"/>
        <v>February</v>
      </c>
      <c r="J696" s="6" t="str">
        <f t="shared" si="3"/>
        <v>Ahmedabad-</v>
      </c>
      <c r="K696" s="6" t="str">
        <f t="shared" si="4"/>
        <v>Ahmedabad-</v>
      </c>
      <c r="L696" s="6" t="str">
        <f t="shared" si="5"/>
        <v>Ahmedabad</v>
      </c>
      <c r="M696" s="6" t="str">
        <f t="shared" si="6"/>
        <v>Ahmedabad</v>
      </c>
      <c r="N696" s="6" t="str">
        <f t="shared" si="7"/>
        <v>North</v>
      </c>
      <c r="O696" s="6" t="str">
        <f t="shared" si="8"/>
        <v>North</v>
      </c>
      <c r="P696" s="6" t="str">
        <f t="shared" si="9"/>
        <v>North</v>
      </c>
      <c r="Q696" s="6" t="str">
        <f t="shared" si="10"/>
        <v>North</v>
      </c>
      <c r="R696" s="6" t="str">
        <f>vlookup(M696,'City Head_Details'!$A$2:$B$5,2,0)</f>
        <v>Varun</v>
      </c>
      <c r="S696" s="6" t="str">
        <f t="shared" ref="S696:T696" si="704">Proper(trim(G696))</f>
        <v>Assembly</v>
      </c>
      <c r="T696" s="6" t="str">
        <f t="shared" si="704"/>
        <v>Overhead Costs</v>
      </c>
    </row>
    <row r="697">
      <c r="A697" s="23" t="s">
        <v>1369</v>
      </c>
      <c r="B697" s="32" t="s">
        <v>332</v>
      </c>
      <c r="C697" s="6">
        <v>113400.0</v>
      </c>
      <c r="D697" s="6" t="str">
        <f>IFERROR(__xludf.DUMMYFUNCTION("Split(B697,""/"")"),"February")</f>
        <v>February</v>
      </c>
      <c r="E697" s="6" t="str">
        <f>IFERROR(__xludf.DUMMYFUNCTION("""COMPUTED_VALUE"""),"Bangalore-")</f>
        <v>Bangalore-</v>
      </c>
      <c r="F697" s="6" t="str">
        <f>IFERROR(__xludf.DUMMYFUNCTION("""COMPUTED_VALUE"""),"North")</f>
        <v>North</v>
      </c>
      <c r="G697" s="6" t="str">
        <f>IFERROR(__xludf.DUMMYFUNCTION("""COMPUTED_VALUE"""),"Assembly")</f>
        <v>Assembly</v>
      </c>
      <c r="H697" s="6" t="str">
        <f>IFERROR(__xludf.DUMMYFUNCTION("""COMPUTED_VALUE"""),"Rent")</f>
        <v>Rent</v>
      </c>
      <c r="I697" s="6" t="str">
        <f t="shared" si="2"/>
        <v>February</v>
      </c>
      <c r="J697" s="6" t="str">
        <f t="shared" si="3"/>
        <v>Bangalore-</v>
      </c>
      <c r="K697" s="6" t="str">
        <f t="shared" si="4"/>
        <v>Bangalore-</v>
      </c>
      <c r="L697" s="6" t="str">
        <f t="shared" si="5"/>
        <v>Bangalore</v>
      </c>
      <c r="M697" s="6" t="str">
        <f t="shared" si="6"/>
        <v>Bangalore</v>
      </c>
      <c r="N697" s="6" t="str">
        <f t="shared" si="7"/>
        <v>North</v>
      </c>
      <c r="O697" s="6" t="str">
        <f t="shared" si="8"/>
        <v>North</v>
      </c>
      <c r="P697" s="6" t="str">
        <f t="shared" si="9"/>
        <v>North</v>
      </c>
      <c r="Q697" s="6" t="str">
        <f t="shared" si="10"/>
        <v>North</v>
      </c>
      <c r="R697" s="6" t="str">
        <f>vlookup(M697,'City Head_Details'!$A$2:$B$5,2,0)</f>
        <v>Arun</v>
      </c>
      <c r="S697" s="6" t="str">
        <f t="shared" ref="S697:T697" si="705">Proper(trim(G697))</f>
        <v>Assembly</v>
      </c>
      <c r="T697" s="6" t="str">
        <f t="shared" si="705"/>
        <v>Rent</v>
      </c>
    </row>
    <row r="698">
      <c r="A698" s="23" t="s">
        <v>1370</v>
      </c>
      <c r="B698" s="32" t="s">
        <v>1371</v>
      </c>
      <c r="C698" s="6">
        <v>135500.0</v>
      </c>
      <c r="D698" s="6" t="str">
        <f>IFERROR(__xludf.DUMMYFUNCTION("Split(B698,""/"")"),"March")</f>
        <v>March</v>
      </c>
      <c r="E698" s="6" t="str">
        <f>IFERROR(__xludf.DUMMYFUNCTION("""COMPUTED_VALUE"""),"Bangalore-")</f>
        <v>Bangalore-</v>
      </c>
      <c r="F698" s="6" t="str">
        <f>IFERROR(__xludf.DUMMYFUNCTION("""COMPUTED_VALUE"""),"South")</f>
        <v>South</v>
      </c>
      <c r="G698" s="6" t="str">
        <f>IFERROR(__xludf.DUMMYFUNCTION("""COMPUTED_VALUE"""),"Production")</f>
        <v>Production</v>
      </c>
      <c r="H698" s="6" t="str">
        <f>IFERROR(__xludf.DUMMYFUNCTION("""COMPUTED_VALUE"""),"Rent")</f>
        <v>Rent</v>
      </c>
      <c r="I698" s="6" t="str">
        <f t="shared" si="2"/>
        <v>March</v>
      </c>
      <c r="J698" s="6" t="str">
        <f t="shared" si="3"/>
        <v>Bangalore-</v>
      </c>
      <c r="K698" s="6" t="str">
        <f t="shared" si="4"/>
        <v>Bangalore-</v>
      </c>
      <c r="L698" s="6" t="str">
        <f t="shared" si="5"/>
        <v>Bangalore</v>
      </c>
      <c r="M698" s="6" t="str">
        <f t="shared" si="6"/>
        <v>Bangalore</v>
      </c>
      <c r="N698" s="6" t="str">
        <f t="shared" si="7"/>
        <v>South</v>
      </c>
      <c r="O698" s="6" t="str">
        <f t="shared" si="8"/>
        <v>South</v>
      </c>
      <c r="P698" s="6" t="str">
        <f t="shared" si="9"/>
        <v>South</v>
      </c>
      <c r="Q698" s="6" t="str">
        <f t="shared" si="10"/>
        <v>South</v>
      </c>
      <c r="R698" s="6" t="str">
        <f>vlookup(M698,'City Head_Details'!$A$2:$B$5,2,0)</f>
        <v>Arun</v>
      </c>
      <c r="S698" s="6" t="str">
        <f t="shared" ref="S698:T698" si="706">Proper(trim(G698))</f>
        <v>Production</v>
      </c>
      <c r="T698" s="6" t="str">
        <f t="shared" si="706"/>
        <v>Rent</v>
      </c>
    </row>
    <row r="699">
      <c r="A699" s="23" t="s">
        <v>1372</v>
      </c>
      <c r="B699" s="32" t="s">
        <v>1373</v>
      </c>
      <c r="C699" s="6">
        <v>129000.0</v>
      </c>
      <c r="D699" s="6" t="str">
        <f>IFERROR(__xludf.DUMMYFUNCTION("Split(B699,""/"")"),"March")</f>
        <v>March</v>
      </c>
      <c r="E699" s="6" t="str">
        <f>IFERROR(__xludf.DUMMYFUNCTION("""COMPUTED_VALUE"""),"Ahmedabad-")</f>
        <v>Ahmedabad-</v>
      </c>
      <c r="F699" s="6" t="str">
        <f>IFERROR(__xludf.DUMMYFUNCTION("""COMPUTED_VALUE"""),"West")</f>
        <v>West</v>
      </c>
      <c r="G699" s="6" t="str">
        <f>IFERROR(__xludf.DUMMYFUNCTION("""COMPUTED_VALUE"""),"Production")</f>
        <v>Production</v>
      </c>
      <c r="H699" s="6" t="str">
        <f>IFERROR(__xludf.DUMMYFUNCTION("""COMPUTED_VALUE"""),"Insurance")</f>
        <v>Insurance</v>
      </c>
      <c r="I699" s="6" t="str">
        <f t="shared" si="2"/>
        <v>March</v>
      </c>
      <c r="J699" s="6" t="str">
        <f t="shared" si="3"/>
        <v>Ahmedabad-</v>
      </c>
      <c r="K699" s="6" t="str">
        <f t="shared" si="4"/>
        <v>Ahmedabad-</v>
      </c>
      <c r="L699" s="6" t="str">
        <f t="shared" si="5"/>
        <v>Ahmedabad</v>
      </c>
      <c r="M699" s="6" t="str">
        <f t="shared" si="6"/>
        <v>Ahmedabad</v>
      </c>
      <c r="N699" s="6" t="str">
        <f t="shared" si="7"/>
        <v>West</v>
      </c>
      <c r="O699" s="6" t="str">
        <f t="shared" si="8"/>
        <v>West</v>
      </c>
      <c r="P699" s="6" t="str">
        <f t="shared" si="9"/>
        <v>West</v>
      </c>
      <c r="Q699" s="6" t="str">
        <f t="shared" si="10"/>
        <v>West</v>
      </c>
      <c r="R699" s="6" t="str">
        <f>vlookup(M699,'City Head_Details'!$A$2:$B$5,2,0)</f>
        <v>Varun</v>
      </c>
      <c r="S699" s="6" t="str">
        <f t="shared" ref="S699:T699" si="707">Proper(trim(G699))</f>
        <v>Production</v>
      </c>
      <c r="T699" s="6" t="str">
        <f t="shared" si="707"/>
        <v>Insurance</v>
      </c>
    </row>
    <row r="700">
      <c r="A700" s="23" t="s">
        <v>1374</v>
      </c>
      <c r="B700" s="32" t="s">
        <v>1375</v>
      </c>
      <c r="C700" s="6">
        <v>131900.0</v>
      </c>
      <c r="D700" s="6" t="str">
        <f>IFERROR(__xludf.DUMMYFUNCTION("Split(B700,""/"")"),"January")</f>
        <v>January</v>
      </c>
      <c r="E700" s="6" t="str">
        <f>IFERROR(__xludf.DUMMYFUNCTION("""COMPUTED_VALUE"""),"Ahmedabad-")</f>
        <v>Ahmedabad-</v>
      </c>
      <c r="F700" s="6" t="str">
        <f>IFERROR(__xludf.DUMMYFUNCTION("""COMPUTED_VALUE"""),"West")</f>
        <v>West</v>
      </c>
      <c r="G700" s="6" t="str">
        <f>IFERROR(__xludf.DUMMYFUNCTION("""COMPUTED_VALUE"""),"Production")</f>
        <v>Production</v>
      </c>
      <c r="H700" s="6" t="str">
        <f>IFERROR(__xludf.DUMMYFUNCTION("""COMPUTED_VALUE"""),"Labour Cost")</f>
        <v>Labour Cost</v>
      </c>
      <c r="I700" s="6" t="str">
        <f t="shared" si="2"/>
        <v>January</v>
      </c>
      <c r="J700" s="6" t="str">
        <f t="shared" si="3"/>
        <v>Ahmedabad-</v>
      </c>
      <c r="K700" s="6" t="str">
        <f t="shared" si="4"/>
        <v>Ahmedabad-</v>
      </c>
      <c r="L700" s="6" t="str">
        <f t="shared" si="5"/>
        <v>Ahmedabad</v>
      </c>
      <c r="M700" s="6" t="str">
        <f t="shared" si="6"/>
        <v>Ahmedabad</v>
      </c>
      <c r="N700" s="6" t="str">
        <f t="shared" si="7"/>
        <v>West</v>
      </c>
      <c r="O700" s="6" t="str">
        <f t="shared" si="8"/>
        <v>West</v>
      </c>
      <c r="P700" s="6" t="str">
        <f t="shared" si="9"/>
        <v>West</v>
      </c>
      <c r="Q700" s="6" t="str">
        <f t="shared" si="10"/>
        <v>West</v>
      </c>
      <c r="R700" s="6" t="str">
        <f>vlookup(M700,'City Head_Details'!$A$2:$B$5,2,0)</f>
        <v>Varun</v>
      </c>
      <c r="S700" s="6" t="str">
        <f t="shared" ref="S700:T700" si="708">Proper(trim(G700))</f>
        <v>Production</v>
      </c>
      <c r="T700" s="6" t="str">
        <f t="shared" si="708"/>
        <v>Labour Cost</v>
      </c>
    </row>
    <row r="701">
      <c r="A701" s="23" t="s">
        <v>1376</v>
      </c>
      <c r="B701" s="32" t="s">
        <v>662</v>
      </c>
      <c r="C701" s="6">
        <v>106500.0</v>
      </c>
      <c r="D701" s="6" t="str">
        <f>IFERROR(__xludf.DUMMYFUNCTION("Split(B701,""/"")"),"January")</f>
        <v>January</v>
      </c>
      <c r="E701" s="6" t="str">
        <f>IFERROR(__xludf.DUMMYFUNCTION("""COMPUTED_VALUE"""),"Bhubaneswar-")</f>
        <v>Bhubaneswar-</v>
      </c>
      <c r="F701" s="6" t="str">
        <f>IFERROR(__xludf.DUMMYFUNCTION("""COMPUTED_VALUE"""),"East")</f>
        <v>East</v>
      </c>
      <c r="G701" s="6" t="str">
        <f>IFERROR(__xludf.DUMMYFUNCTION("""COMPUTED_VALUE"""),"Maitenance")</f>
        <v>Maitenance</v>
      </c>
      <c r="H701" s="6" t="str">
        <f>IFERROR(__xludf.DUMMYFUNCTION("""COMPUTED_VALUE"""),"Material Cost")</f>
        <v>Material Cost</v>
      </c>
      <c r="I701" s="6" t="str">
        <f t="shared" si="2"/>
        <v>January</v>
      </c>
      <c r="J701" s="6" t="str">
        <f t="shared" si="3"/>
        <v>Bhubaneswar-</v>
      </c>
      <c r="K701" s="6" t="str">
        <f t="shared" si="4"/>
        <v>Bhubaneswar-</v>
      </c>
      <c r="L701" s="6" t="str">
        <f t="shared" si="5"/>
        <v>Bhubaneswar</v>
      </c>
      <c r="M701" s="6" t="str">
        <f t="shared" si="6"/>
        <v>Bhubaneswar</v>
      </c>
      <c r="N701" s="6" t="str">
        <f t="shared" si="7"/>
        <v>East</v>
      </c>
      <c r="O701" s="6" t="str">
        <f t="shared" si="8"/>
        <v>East</v>
      </c>
      <c r="P701" s="6" t="str">
        <f t="shared" si="9"/>
        <v>East</v>
      </c>
      <c r="Q701" s="6" t="str">
        <f t="shared" si="10"/>
        <v>East</v>
      </c>
      <c r="R701" s="6" t="str">
        <f>vlookup(M701,'City Head_Details'!$A$2:$B$5,2,0)</f>
        <v>Karuna</v>
      </c>
      <c r="S701" s="6" t="str">
        <f t="shared" ref="S701:T701" si="709">Proper(trim(G701))</f>
        <v>Maitenance</v>
      </c>
      <c r="T701" s="6" t="str">
        <f t="shared" si="709"/>
        <v>Material Cost</v>
      </c>
    </row>
    <row r="702">
      <c r="A702" s="23" t="s">
        <v>1377</v>
      </c>
      <c r="B702" s="32" t="s">
        <v>1378</v>
      </c>
      <c r="C702" s="6">
        <v>192100.0</v>
      </c>
      <c r="D702" s="6" t="str">
        <f>IFERROR(__xludf.DUMMYFUNCTION("Split(B702,""/"")"),"January")</f>
        <v>January</v>
      </c>
      <c r="E702" s="6" t="str">
        <f>IFERROR(__xludf.DUMMYFUNCTION("""COMPUTED_VALUE"""),"Gurgaon-")</f>
        <v>Gurgaon-</v>
      </c>
      <c r="F702" s="6" t="str">
        <f>IFERROR(__xludf.DUMMYFUNCTION("""COMPUTED_VALUE"""),"North")</f>
        <v>North</v>
      </c>
      <c r="G702" s="6" t="str">
        <f>IFERROR(__xludf.DUMMYFUNCTION("""COMPUTED_VALUE"""),"Maitenance")</f>
        <v>Maitenance</v>
      </c>
      <c r="H702" s="6" t="str">
        <f>IFERROR(__xludf.DUMMYFUNCTION("""COMPUTED_VALUE"""),"Rent")</f>
        <v>Rent</v>
      </c>
      <c r="I702" s="6" t="str">
        <f t="shared" si="2"/>
        <v>January</v>
      </c>
      <c r="J702" s="6" t="str">
        <f t="shared" si="3"/>
        <v>Gurgaon-</v>
      </c>
      <c r="K702" s="6" t="str">
        <f t="shared" si="4"/>
        <v>Gurgaon-</v>
      </c>
      <c r="L702" s="6" t="str">
        <f t="shared" si="5"/>
        <v>Gurgaon</v>
      </c>
      <c r="M702" s="6" t="str">
        <f t="shared" si="6"/>
        <v>Gurgaon</v>
      </c>
      <c r="N702" s="6" t="str">
        <f t="shared" si="7"/>
        <v>North</v>
      </c>
      <c r="O702" s="6" t="str">
        <f t="shared" si="8"/>
        <v>North</v>
      </c>
      <c r="P702" s="6" t="str">
        <f t="shared" si="9"/>
        <v>North</v>
      </c>
      <c r="Q702" s="6" t="str">
        <f t="shared" si="10"/>
        <v>North</v>
      </c>
      <c r="R702" s="6" t="str">
        <f>vlookup(M702,'City Head_Details'!$A$2:$B$5,2,0)</f>
        <v>Tarun</v>
      </c>
      <c r="S702" s="6" t="str">
        <f t="shared" ref="S702:T702" si="710">Proper(trim(G702))</f>
        <v>Maitenance</v>
      </c>
      <c r="T702" s="6" t="str">
        <f t="shared" si="710"/>
        <v>Rent</v>
      </c>
    </row>
    <row r="703">
      <c r="A703" s="23" t="s">
        <v>1379</v>
      </c>
      <c r="B703" s="32" t="s">
        <v>1380</v>
      </c>
      <c r="C703" s="6">
        <v>103200.0</v>
      </c>
      <c r="D703" s="6" t="str">
        <f>IFERROR(__xludf.DUMMYFUNCTION("Split(B703,""/"")"),"January")</f>
        <v>January</v>
      </c>
      <c r="E703" s="6" t="str">
        <f>IFERROR(__xludf.DUMMYFUNCTION("""COMPUTED_VALUE"""),"Bangalore-")</f>
        <v>Bangalore-</v>
      </c>
      <c r="F703" s="6" t="str">
        <f>IFERROR(__xludf.DUMMYFUNCTION("""COMPUTED_VALUE"""),"West")</f>
        <v>West</v>
      </c>
      <c r="G703" s="6" t="str">
        <f>IFERROR(__xludf.DUMMYFUNCTION("""COMPUTED_VALUE"""),"Materials")</f>
        <v>Materials</v>
      </c>
      <c r="H703" s="6" t="str">
        <f>IFERROR(__xludf.DUMMYFUNCTION("""COMPUTED_VALUE"""),"Labour Cost")</f>
        <v>Labour Cost</v>
      </c>
      <c r="I703" s="6" t="str">
        <f t="shared" si="2"/>
        <v>January</v>
      </c>
      <c r="J703" s="6" t="str">
        <f t="shared" si="3"/>
        <v>Bangalore-</v>
      </c>
      <c r="K703" s="6" t="str">
        <f t="shared" si="4"/>
        <v>Bangalore-</v>
      </c>
      <c r="L703" s="6" t="str">
        <f t="shared" si="5"/>
        <v>Bangalore</v>
      </c>
      <c r="M703" s="6" t="str">
        <f t="shared" si="6"/>
        <v>Bangalore</v>
      </c>
      <c r="N703" s="6" t="str">
        <f t="shared" si="7"/>
        <v>West</v>
      </c>
      <c r="O703" s="6" t="str">
        <f t="shared" si="8"/>
        <v>West</v>
      </c>
      <c r="P703" s="6" t="str">
        <f t="shared" si="9"/>
        <v>West</v>
      </c>
      <c r="Q703" s="6" t="str">
        <f t="shared" si="10"/>
        <v>West</v>
      </c>
      <c r="R703" s="6" t="str">
        <f>vlookup(M703,'City Head_Details'!$A$2:$B$5,2,0)</f>
        <v>Arun</v>
      </c>
      <c r="S703" s="6" t="str">
        <f t="shared" ref="S703:T703" si="711">Proper(trim(G703))</f>
        <v>Materials</v>
      </c>
      <c r="T703" s="6" t="str">
        <f t="shared" si="711"/>
        <v>Labour Cost</v>
      </c>
    </row>
    <row r="704">
      <c r="A704" s="23" t="s">
        <v>1381</v>
      </c>
      <c r="B704" s="32" t="s">
        <v>588</v>
      </c>
      <c r="C704" s="6">
        <v>108600.0</v>
      </c>
      <c r="D704" s="6" t="str">
        <f>IFERROR(__xludf.DUMMYFUNCTION("Split(B704,""/"")"),"January")</f>
        <v>January</v>
      </c>
      <c r="E704" s="6" t="str">
        <f>IFERROR(__xludf.DUMMYFUNCTION("""COMPUTED_VALUE"""),"Bhubaneswar")</f>
        <v>Bhubaneswar</v>
      </c>
      <c r="F704" s="6" t="str">
        <f>IFERROR(__xludf.DUMMYFUNCTION("""COMPUTED_VALUE"""),"South")</f>
        <v>South</v>
      </c>
      <c r="G704" s="6" t="str">
        <f>IFERROR(__xludf.DUMMYFUNCTION("""COMPUTED_VALUE"""),"Maitenance")</f>
        <v>Maitenance</v>
      </c>
      <c r="H704" s="6" t="str">
        <f>IFERROR(__xludf.DUMMYFUNCTION("""COMPUTED_VALUE"""),"Material Cost")</f>
        <v>Material Cost</v>
      </c>
      <c r="I704" s="6" t="str">
        <f t="shared" si="2"/>
        <v>January</v>
      </c>
      <c r="J704" s="6" t="str">
        <f t="shared" si="3"/>
        <v>Bhubaneswar</v>
      </c>
      <c r="K704" s="6" t="str">
        <f t="shared" si="4"/>
        <v>Bhubaneswar</v>
      </c>
      <c r="L704" s="6" t="str">
        <f t="shared" si="5"/>
        <v>Bhubaneswar</v>
      </c>
      <c r="M704" s="6" t="str">
        <f t="shared" si="6"/>
        <v>Bhubaneswar</v>
      </c>
      <c r="N704" s="6" t="str">
        <f t="shared" si="7"/>
        <v>South</v>
      </c>
      <c r="O704" s="6" t="str">
        <f t="shared" si="8"/>
        <v>South</v>
      </c>
      <c r="P704" s="6" t="str">
        <f t="shared" si="9"/>
        <v>South</v>
      </c>
      <c r="Q704" s="6" t="str">
        <f t="shared" si="10"/>
        <v>South</v>
      </c>
      <c r="R704" s="6" t="str">
        <f>vlookup(M704,'City Head_Details'!$A$2:$B$5,2,0)</f>
        <v>Karuna</v>
      </c>
      <c r="S704" s="6" t="str">
        <f t="shared" ref="S704:T704" si="712">Proper(trim(G704))</f>
        <v>Maitenance</v>
      </c>
      <c r="T704" s="6" t="str">
        <f t="shared" si="712"/>
        <v>Material Cost</v>
      </c>
    </row>
    <row r="705">
      <c r="A705" s="23" t="s">
        <v>1382</v>
      </c>
      <c r="B705" s="32" t="s">
        <v>511</v>
      </c>
      <c r="C705" s="6">
        <v>134000.0</v>
      </c>
      <c r="D705" s="6" t="str">
        <f>IFERROR(__xludf.DUMMYFUNCTION("Split(B705,""/"")"),"February")</f>
        <v>February</v>
      </c>
      <c r="E705" s="6" t="str">
        <f>IFERROR(__xludf.DUMMYFUNCTION("""COMPUTED_VALUE"""),"Bangalore")</f>
        <v>Bangalore</v>
      </c>
      <c r="F705" s="6" t="str">
        <f>IFERROR(__xludf.DUMMYFUNCTION("""COMPUTED_VALUE"""),"North")</f>
        <v>North</v>
      </c>
      <c r="G705" s="6" t="str">
        <f>IFERROR(__xludf.DUMMYFUNCTION("""COMPUTED_VALUE"""),"Assembly")</f>
        <v>Assembly</v>
      </c>
      <c r="H705" s="6" t="str">
        <f>IFERROR(__xludf.DUMMYFUNCTION("""COMPUTED_VALUE"""),"Labour Cost")</f>
        <v>Labour Cost</v>
      </c>
      <c r="I705" s="6" t="str">
        <f t="shared" si="2"/>
        <v>February</v>
      </c>
      <c r="J705" s="6" t="str">
        <f t="shared" si="3"/>
        <v>Bangalore</v>
      </c>
      <c r="K705" s="6" t="str">
        <f t="shared" si="4"/>
        <v>Bangalore</v>
      </c>
      <c r="L705" s="6" t="str">
        <f t="shared" si="5"/>
        <v>Bangalore</v>
      </c>
      <c r="M705" s="6" t="str">
        <f t="shared" si="6"/>
        <v>Bangalore</v>
      </c>
      <c r="N705" s="6" t="str">
        <f t="shared" si="7"/>
        <v>North</v>
      </c>
      <c r="O705" s="6" t="str">
        <f t="shared" si="8"/>
        <v>North</v>
      </c>
      <c r="P705" s="6" t="str">
        <f t="shared" si="9"/>
        <v>North</v>
      </c>
      <c r="Q705" s="6" t="str">
        <f t="shared" si="10"/>
        <v>North</v>
      </c>
      <c r="R705" s="6" t="str">
        <f>vlookup(M705,'City Head_Details'!$A$2:$B$5,2,0)</f>
        <v>Arun</v>
      </c>
      <c r="S705" s="6" t="str">
        <f t="shared" ref="S705:T705" si="713">Proper(trim(G705))</f>
        <v>Assembly</v>
      </c>
      <c r="T705" s="6" t="str">
        <f t="shared" si="713"/>
        <v>Labour Cost</v>
      </c>
    </row>
    <row r="706">
      <c r="A706" s="23" t="s">
        <v>1383</v>
      </c>
      <c r="B706" s="32" t="s">
        <v>1384</v>
      </c>
      <c r="C706" s="6">
        <v>99500.0</v>
      </c>
      <c r="D706" s="6" t="str">
        <f>IFERROR(__xludf.DUMMYFUNCTION("Split(B706,""/"")"),"March")</f>
        <v>March</v>
      </c>
      <c r="E706" s="6" t="str">
        <f>IFERROR(__xludf.DUMMYFUNCTION("""COMPUTED_VALUE"""),"Gurgaon")</f>
        <v>Gurgaon</v>
      </c>
      <c r="F706" s="6" t="str">
        <f>IFERROR(__xludf.DUMMYFUNCTION("""COMPUTED_VALUE"""),"North")</f>
        <v>North</v>
      </c>
      <c r="G706" s="6" t="str">
        <f>IFERROR(__xludf.DUMMYFUNCTION("""COMPUTED_VALUE"""),"Production")</f>
        <v>Production</v>
      </c>
      <c r="H706" s="6" t="str">
        <f>IFERROR(__xludf.DUMMYFUNCTION("""COMPUTED_VALUE"""),"Overhead costs")</f>
        <v>Overhead costs</v>
      </c>
      <c r="I706" s="6" t="str">
        <f t="shared" si="2"/>
        <v>March</v>
      </c>
      <c r="J706" s="6" t="str">
        <f t="shared" si="3"/>
        <v>Gurgaon</v>
      </c>
      <c r="K706" s="6" t="str">
        <f t="shared" si="4"/>
        <v>Gurgaon</v>
      </c>
      <c r="L706" s="6" t="str">
        <f t="shared" si="5"/>
        <v>Gurgaon</v>
      </c>
      <c r="M706" s="6" t="str">
        <f t="shared" si="6"/>
        <v>Gurgaon</v>
      </c>
      <c r="N706" s="6" t="str">
        <f t="shared" si="7"/>
        <v>North</v>
      </c>
      <c r="O706" s="6" t="str">
        <f t="shared" si="8"/>
        <v>North</v>
      </c>
      <c r="P706" s="6" t="str">
        <f t="shared" si="9"/>
        <v>North</v>
      </c>
      <c r="Q706" s="6" t="str">
        <f t="shared" si="10"/>
        <v>North</v>
      </c>
      <c r="R706" s="6" t="str">
        <f>vlookup(M706,'City Head_Details'!$A$2:$B$5,2,0)</f>
        <v>Tarun</v>
      </c>
      <c r="S706" s="6" t="str">
        <f t="shared" ref="S706:T706" si="714">Proper(trim(G706))</f>
        <v>Production</v>
      </c>
      <c r="T706" s="6" t="str">
        <f t="shared" si="714"/>
        <v>Overhead Costs</v>
      </c>
    </row>
    <row r="707">
      <c r="A707" s="23" t="s">
        <v>1385</v>
      </c>
      <c r="B707" s="32" t="s">
        <v>1386</v>
      </c>
      <c r="C707" s="6">
        <v>186500.0</v>
      </c>
      <c r="D707" s="6" t="str">
        <f>IFERROR(__xludf.DUMMYFUNCTION("Split(B707,""/"")"),"February")</f>
        <v>February</v>
      </c>
      <c r="E707" s="6" t="str">
        <f>IFERROR(__xludf.DUMMYFUNCTION("""COMPUTED_VALUE"""),"Bangalore")</f>
        <v>Bangalore</v>
      </c>
      <c r="F707" s="6" t="str">
        <f>IFERROR(__xludf.DUMMYFUNCTION("""COMPUTED_VALUE"""),"North")</f>
        <v>North</v>
      </c>
      <c r="G707" s="6" t="str">
        <f>IFERROR(__xludf.DUMMYFUNCTION("""COMPUTED_VALUE"""),"Materials")</f>
        <v>Materials</v>
      </c>
      <c r="H707" s="6" t="str">
        <f>IFERROR(__xludf.DUMMYFUNCTION("""COMPUTED_VALUE"""),"Insurance")</f>
        <v>Insurance</v>
      </c>
      <c r="I707" s="6" t="str">
        <f t="shared" si="2"/>
        <v>February</v>
      </c>
      <c r="J707" s="6" t="str">
        <f t="shared" si="3"/>
        <v>Bangalore</v>
      </c>
      <c r="K707" s="6" t="str">
        <f t="shared" si="4"/>
        <v>Bangalore</v>
      </c>
      <c r="L707" s="6" t="str">
        <f t="shared" si="5"/>
        <v>Bangalore</v>
      </c>
      <c r="M707" s="6" t="str">
        <f t="shared" si="6"/>
        <v>Bangalore</v>
      </c>
      <c r="N707" s="6" t="str">
        <f t="shared" si="7"/>
        <v>North</v>
      </c>
      <c r="O707" s="6" t="str">
        <f t="shared" si="8"/>
        <v>North</v>
      </c>
      <c r="P707" s="6" t="str">
        <f t="shared" si="9"/>
        <v>North</v>
      </c>
      <c r="Q707" s="6" t="str">
        <f t="shared" si="10"/>
        <v>North</v>
      </c>
      <c r="R707" s="6" t="str">
        <f>vlookup(M707,'City Head_Details'!$A$2:$B$5,2,0)</f>
        <v>Arun</v>
      </c>
      <c r="S707" s="6" t="str">
        <f t="shared" ref="S707:T707" si="715">Proper(trim(G707))</f>
        <v>Materials</v>
      </c>
      <c r="T707" s="6" t="str">
        <f t="shared" si="715"/>
        <v>Insurance</v>
      </c>
    </row>
    <row r="708">
      <c r="A708" s="23" t="s">
        <v>1387</v>
      </c>
      <c r="B708" s="32" t="s">
        <v>536</v>
      </c>
      <c r="C708" s="6">
        <v>98300.0</v>
      </c>
      <c r="D708" s="6" t="str">
        <f>IFERROR(__xludf.DUMMYFUNCTION("Split(B708,""/"")"),"March")</f>
        <v>March</v>
      </c>
      <c r="E708" s="6" t="str">
        <f>IFERROR(__xludf.DUMMYFUNCTION("""COMPUTED_VALUE"""),"Ahmedabad")</f>
        <v>Ahmedabad</v>
      </c>
      <c r="F708" s="6" t="str">
        <f>IFERROR(__xludf.DUMMYFUNCTION("""COMPUTED_VALUE"""),"North")</f>
        <v>North</v>
      </c>
      <c r="G708" s="6" t="str">
        <f>IFERROR(__xludf.DUMMYFUNCTION("""COMPUTED_VALUE"""),"Maitenance")</f>
        <v>Maitenance</v>
      </c>
      <c r="H708" s="6" t="str">
        <f>IFERROR(__xludf.DUMMYFUNCTION("""COMPUTED_VALUE"""),"Rent")</f>
        <v>Rent</v>
      </c>
      <c r="I708" s="6" t="str">
        <f t="shared" si="2"/>
        <v>March</v>
      </c>
      <c r="J708" s="6" t="str">
        <f t="shared" si="3"/>
        <v>Ahmedabad</v>
      </c>
      <c r="K708" s="6" t="str">
        <f t="shared" si="4"/>
        <v>Ahmedabad</v>
      </c>
      <c r="L708" s="6" t="str">
        <f t="shared" si="5"/>
        <v>Ahmedabad</v>
      </c>
      <c r="M708" s="6" t="str">
        <f t="shared" si="6"/>
        <v>Ahmedabad</v>
      </c>
      <c r="N708" s="6" t="str">
        <f t="shared" si="7"/>
        <v>North</v>
      </c>
      <c r="O708" s="6" t="str">
        <f t="shared" si="8"/>
        <v>North</v>
      </c>
      <c r="P708" s="6" t="str">
        <f t="shared" si="9"/>
        <v>North</v>
      </c>
      <c r="Q708" s="6" t="str">
        <f t="shared" si="10"/>
        <v>North</v>
      </c>
      <c r="R708" s="6" t="str">
        <f>vlookup(M708,'City Head_Details'!$A$2:$B$5,2,0)</f>
        <v>Varun</v>
      </c>
      <c r="S708" s="6" t="str">
        <f t="shared" ref="S708:T708" si="716">Proper(trim(G708))</f>
        <v>Maitenance</v>
      </c>
      <c r="T708" s="6" t="str">
        <f t="shared" si="716"/>
        <v>Rent</v>
      </c>
    </row>
    <row r="709">
      <c r="A709" s="23" t="s">
        <v>1388</v>
      </c>
      <c r="B709" s="32" t="s">
        <v>1389</v>
      </c>
      <c r="C709" s="6">
        <v>131900.0</v>
      </c>
      <c r="D709" s="6" t="str">
        <f>IFERROR(__xludf.DUMMYFUNCTION("Split(B709,""/"")"),"February")</f>
        <v>February</v>
      </c>
      <c r="E709" s="6" t="str">
        <f>IFERROR(__xludf.DUMMYFUNCTION("""COMPUTED_VALUE"""),"Ahmedabad")</f>
        <v>Ahmedabad</v>
      </c>
      <c r="F709" s="6" t="str">
        <f>IFERROR(__xludf.DUMMYFUNCTION("""COMPUTED_VALUE"""),"East")</f>
        <v>East</v>
      </c>
      <c r="G709" s="6" t="str">
        <f>IFERROR(__xludf.DUMMYFUNCTION("""COMPUTED_VALUE"""),"Production")</f>
        <v>Production</v>
      </c>
      <c r="H709" s="6" t="str">
        <f>IFERROR(__xludf.DUMMYFUNCTION("""COMPUTED_VALUE"""),"Insurance")</f>
        <v>Insurance</v>
      </c>
      <c r="I709" s="6" t="str">
        <f t="shared" si="2"/>
        <v>February</v>
      </c>
      <c r="J709" s="6" t="str">
        <f t="shared" si="3"/>
        <v>Ahmedabad</v>
      </c>
      <c r="K709" s="6" t="str">
        <f t="shared" si="4"/>
        <v>Ahmedabad</v>
      </c>
      <c r="L709" s="6" t="str">
        <f t="shared" si="5"/>
        <v>Ahmedabad</v>
      </c>
      <c r="M709" s="6" t="str">
        <f t="shared" si="6"/>
        <v>Ahmedabad</v>
      </c>
      <c r="N709" s="6" t="str">
        <f t="shared" si="7"/>
        <v>East</v>
      </c>
      <c r="O709" s="6" t="str">
        <f t="shared" si="8"/>
        <v>East</v>
      </c>
      <c r="P709" s="6" t="str">
        <f t="shared" si="9"/>
        <v>East</v>
      </c>
      <c r="Q709" s="6" t="str">
        <f t="shared" si="10"/>
        <v>East</v>
      </c>
      <c r="R709" s="6" t="str">
        <f>vlookup(M709,'City Head_Details'!$A$2:$B$5,2,0)</f>
        <v>Varun</v>
      </c>
      <c r="S709" s="6" t="str">
        <f t="shared" ref="S709:T709" si="717">Proper(trim(G709))</f>
        <v>Production</v>
      </c>
      <c r="T709" s="6" t="str">
        <f t="shared" si="717"/>
        <v>Insurance</v>
      </c>
    </row>
    <row r="710">
      <c r="A710" s="23" t="s">
        <v>1390</v>
      </c>
      <c r="B710" s="32" t="s">
        <v>1391</v>
      </c>
      <c r="C710" s="6">
        <v>195700.0</v>
      </c>
      <c r="D710" s="6" t="str">
        <f>IFERROR(__xludf.DUMMYFUNCTION("Split(B710,""/"")"),"February")</f>
        <v>February</v>
      </c>
      <c r="E710" s="6" t="str">
        <f>IFERROR(__xludf.DUMMYFUNCTION("""COMPUTED_VALUE"""),"Bangalore")</f>
        <v>Bangalore</v>
      </c>
      <c r="F710" s="6" t="str">
        <f>IFERROR(__xludf.DUMMYFUNCTION("""COMPUTED_VALUE"""),"East")</f>
        <v>East</v>
      </c>
      <c r="G710" s="6" t="str">
        <f>IFERROR(__xludf.DUMMYFUNCTION("""COMPUTED_VALUE"""),"Production")</f>
        <v>Production</v>
      </c>
      <c r="H710" s="6" t="str">
        <f>IFERROR(__xludf.DUMMYFUNCTION("""COMPUTED_VALUE"""),"Overhead costs")</f>
        <v>Overhead costs</v>
      </c>
      <c r="I710" s="6" t="str">
        <f t="shared" si="2"/>
        <v>February</v>
      </c>
      <c r="J710" s="6" t="str">
        <f t="shared" si="3"/>
        <v>Bangalore</v>
      </c>
      <c r="K710" s="6" t="str">
        <f t="shared" si="4"/>
        <v>Bangalore</v>
      </c>
      <c r="L710" s="6" t="str">
        <f t="shared" si="5"/>
        <v>Bangalore</v>
      </c>
      <c r="M710" s="6" t="str">
        <f t="shared" si="6"/>
        <v>Bangalore</v>
      </c>
      <c r="N710" s="6" t="str">
        <f t="shared" si="7"/>
        <v>East</v>
      </c>
      <c r="O710" s="6" t="str">
        <f t="shared" si="8"/>
        <v>East</v>
      </c>
      <c r="P710" s="6" t="str">
        <f t="shared" si="9"/>
        <v>East</v>
      </c>
      <c r="Q710" s="6" t="str">
        <f t="shared" si="10"/>
        <v>East</v>
      </c>
      <c r="R710" s="6" t="str">
        <f>vlookup(M710,'City Head_Details'!$A$2:$B$5,2,0)</f>
        <v>Arun</v>
      </c>
      <c r="S710" s="6" t="str">
        <f t="shared" ref="S710:T710" si="718">Proper(trim(G710))</f>
        <v>Production</v>
      </c>
      <c r="T710" s="6" t="str">
        <f t="shared" si="718"/>
        <v>Overhead Costs</v>
      </c>
    </row>
    <row r="711">
      <c r="A711" s="23" t="s">
        <v>1392</v>
      </c>
      <c r="B711" s="32" t="s">
        <v>1393</v>
      </c>
      <c r="C711" s="6">
        <v>121700.0</v>
      </c>
      <c r="D711" s="6" t="str">
        <f>IFERROR(__xludf.DUMMYFUNCTION("Split(B711,""/"")"),"March")</f>
        <v>March</v>
      </c>
      <c r="E711" s="6" t="str">
        <f>IFERROR(__xludf.DUMMYFUNCTION("""COMPUTED_VALUE"""),"Bhubaneswar")</f>
        <v>Bhubaneswar</v>
      </c>
      <c r="F711" s="6" t="str">
        <f>IFERROR(__xludf.DUMMYFUNCTION("""COMPUTED_VALUE"""),"West")</f>
        <v>West</v>
      </c>
      <c r="G711" s="6" t="str">
        <f>IFERROR(__xludf.DUMMYFUNCTION("""COMPUTED_VALUE"""),"Assembly")</f>
        <v>Assembly</v>
      </c>
      <c r="H711" s="6" t="str">
        <f>IFERROR(__xludf.DUMMYFUNCTION("""COMPUTED_VALUE"""),"Rent")</f>
        <v>Rent</v>
      </c>
      <c r="I711" s="6" t="str">
        <f t="shared" si="2"/>
        <v>March</v>
      </c>
      <c r="J711" s="6" t="str">
        <f t="shared" si="3"/>
        <v>Bhubaneswar</v>
      </c>
      <c r="K711" s="6" t="str">
        <f t="shared" si="4"/>
        <v>Bhubaneswar</v>
      </c>
      <c r="L711" s="6" t="str">
        <f t="shared" si="5"/>
        <v>Bhubaneswar</v>
      </c>
      <c r="M711" s="6" t="str">
        <f t="shared" si="6"/>
        <v>Bhubaneswar</v>
      </c>
      <c r="N711" s="6" t="str">
        <f t="shared" si="7"/>
        <v>West</v>
      </c>
      <c r="O711" s="6" t="str">
        <f t="shared" si="8"/>
        <v>West</v>
      </c>
      <c r="P711" s="6" t="str">
        <f t="shared" si="9"/>
        <v>West</v>
      </c>
      <c r="Q711" s="6" t="str">
        <f t="shared" si="10"/>
        <v>West</v>
      </c>
      <c r="R711" s="6" t="str">
        <f>vlookup(M711,'City Head_Details'!$A$2:$B$5,2,0)</f>
        <v>Karuna</v>
      </c>
      <c r="S711" s="6" t="str">
        <f t="shared" ref="S711:T711" si="719">Proper(trim(G711))</f>
        <v>Assembly</v>
      </c>
      <c r="T711" s="6" t="str">
        <f t="shared" si="719"/>
        <v>Rent</v>
      </c>
    </row>
    <row r="712">
      <c r="A712" s="23" t="s">
        <v>1394</v>
      </c>
      <c r="B712" s="32" t="s">
        <v>225</v>
      </c>
      <c r="C712" s="6">
        <v>92200.0</v>
      </c>
      <c r="D712" s="6" t="str">
        <f>IFERROR(__xludf.DUMMYFUNCTION("Split(B712,""/"")"),"January")</f>
        <v>January</v>
      </c>
      <c r="E712" s="6" t="str">
        <f>IFERROR(__xludf.DUMMYFUNCTION("""COMPUTED_VALUE"""),"Ahmedabad")</f>
        <v>Ahmedabad</v>
      </c>
      <c r="F712" s="6" t="str">
        <f>IFERROR(__xludf.DUMMYFUNCTION("""COMPUTED_VALUE"""),"South")</f>
        <v>South</v>
      </c>
      <c r="G712" s="6" t="str">
        <f>IFERROR(__xludf.DUMMYFUNCTION("""COMPUTED_VALUE"""),"Production")</f>
        <v>Production</v>
      </c>
      <c r="H712" s="6" t="str">
        <f>IFERROR(__xludf.DUMMYFUNCTION("""COMPUTED_VALUE"""),"Material Cost")</f>
        <v>Material Cost</v>
      </c>
      <c r="I712" s="6" t="str">
        <f t="shared" si="2"/>
        <v>January</v>
      </c>
      <c r="J712" s="6" t="str">
        <f t="shared" si="3"/>
        <v>Ahmedabad</v>
      </c>
      <c r="K712" s="6" t="str">
        <f t="shared" si="4"/>
        <v>Ahmedabad</v>
      </c>
      <c r="L712" s="6" t="str">
        <f t="shared" si="5"/>
        <v>Ahmedabad</v>
      </c>
      <c r="M712" s="6" t="str">
        <f t="shared" si="6"/>
        <v>Ahmedabad</v>
      </c>
      <c r="N712" s="6" t="str">
        <f t="shared" si="7"/>
        <v>South</v>
      </c>
      <c r="O712" s="6" t="str">
        <f t="shared" si="8"/>
        <v>South</v>
      </c>
      <c r="P712" s="6" t="str">
        <f t="shared" si="9"/>
        <v>South</v>
      </c>
      <c r="Q712" s="6" t="str">
        <f t="shared" si="10"/>
        <v>South</v>
      </c>
      <c r="R712" s="6" t="str">
        <f>vlookup(M712,'City Head_Details'!$A$2:$B$5,2,0)</f>
        <v>Varun</v>
      </c>
      <c r="S712" s="6" t="str">
        <f t="shared" ref="S712:T712" si="720">Proper(trim(G712))</f>
        <v>Production</v>
      </c>
      <c r="T712" s="6" t="str">
        <f t="shared" si="720"/>
        <v>Material Cost</v>
      </c>
    </row>
    <row r="713">
      <c r="A713" s="23" t="s">
        <v>1395</v>
      </c>
      <c r="B713" s="32" t="s">
        <v>564</v>
      </c>
      <c r="C713" s="6">
        <v>163700.0</v>
      </c>
      <c r="D713" s="6" t="str">
        <f>IFERROR(__xludf.DUMMYFUNCTION("Split(B713,""/"")"),"March")</f>
        <v>March</v>
      </c>
      <c r="E713" s="6" t="str">
        <f>IFERROR(__xludf.DUMMYFUNCTION("""COMPUTED_VALUE"""),"Bangalore")</f>
        <v>Bangalore</v>
      </c>
      <c r="F713" s="6" t="str">
        <f>IFERROR(__xludf.DUMMYFUNCTION("""COMPUTED_VALUE"""),"South")</f>
        <v>South</v>
      </c>
      <c r="G713" s="6" t="str">
        <f>IFERROR(__xludf.DUMMYFUNCTION("""COMPUTED_VALUE"""),"Assembly")</f>
        <v>Assembly</v>
      </c>
      <c r="H713" s="6" t="str">
        <f>IFERROR(__xludf.DUMMYFUNCTION("""COMPUTED_VALUE"""),"Overhead costs")</f>
        <v>Overhead costs</v>
      </c>
      <c r="I713" s="6" t="str">
        <f t="shared" si="2"/>
        <v>March</v>
      </c>
      <c r="J713" s="6" t="str">
        <f t="shared" si="3"/>
        <v>Bangalore</v>
      </c>
      <c r="K713" s="6" t="str">
        <f t="shared" si="4"/>
        <v>Bangalore</v>
      </c>
      <c r="L713" s="6" t="str">
        <f t="shared" si="5"/>
        <v>Bangalore</v>
      </c>
      <c r="M713" s="6" t="str">
        <f t="shared" si="6"/>
        <v>Bangalore</v>
      </c>
      <c r="N713" s="6" t="str">
        <f t="shared" si="7"/>
        <v>South</v>
      </c>
      <c r="O713" s="6" t="str">
        <f t="shared" si="8"/>
        <v>South</v>
      </c>
      <c r="P713" s="6" t="str">
        <f t="shared" si="9"/>
        <v>South</v>
      </c>
      <c r="Q713" s="6" t="str">
        <f t="shared" si="10"/>
        <v>South</v>
      </c>
      <c r="R713" s="6" t="str">
        <f>vlookup(M713,'City Head_Details'!$A$2:$B$5,2,0)</f>
        <v>Arun</v>
      </c>
      <c r="S713" s="6" t="str">
        <f t="shared" ref="S713:T713" si="721">Proper(trim(G713))</f>
        <v>Assembly</v>
      </c>
      <c r="T713" s="6" t="str">
        <f t="shared" si="721"/>
        <v>Overhead Costs</v>
      </c>
    </row>
    <row r="714">
      <c r="A714" s="23" t="s">
        <v>1396</v>
      </c>
      <c r="B714" s="32" t="s">
        <v>708</v>
      </c>
      <c r="C714" s="6">
        <v>168400.0</v>
      </c>
      <c r="D714" s="6" t="str">
        <f>IFERROR(__xludf.DUMMYFUNCTION("Split(B714,""/"")"),"February")</f>
        <v>February</v>
      </c>
      <c r="E714" s="6" t="str">
        <f>IFERROR(__xludf.DUMMYFUNCTION("""COMPUTED_VALUE"""),"Bangalore")</f>
        <v>Bangalore</v>
      </c>
      <c r="F714" s="6" t="str">
        <f>IFERROR(__xludf.DUMMYFUNCTION("""COMPUTED_VALUE"""),"North")</f>
        <v>North</v>
      </c>
      <c r="G714" s="6" t="str">
        <f>IFERROR(__xludf.DUMMYFUNCTION("""COMPUTED_VALUE"""),"Assembly")</f>
        <v>Assembly</v>
      </c>
      <c r="H714" s="6" t="str">
        <f>IFERROR(__xludf.DUMMYFUNCTION("""COMPUTED_VALUE"""),"Insurance")</f>
        <v>Insurance</v>
      </c>
      <c r="I714" s="6" t="str">
        <f t="shared" si="2"/>
        <v>February</v>
      </c>
      <c r="J714" s="6" t="str">
        <f t="shared" si="3"/>
        <v>Bangalore</v>
      </c>
      <c r="K714" s="6" t="str">
        <f t="shared" si="4"/>
        <v>Bangalore</v>
      </c>
      <c r="L714" s="6" t="str">
        <f t="shared" si="5"/>
        <v>Bangalore</v>
      </c>
      <c r="M714" s="6" t="str">
        <f t="shared" si="6"/>
        <v>Bangalore</v>
      </c>
      <c r="N714" s="6" t="str">
        <f t="shared" si="7"/>
        <v>North</v>
      </c>
      <c r="O714" s="6" t="str">
        <f t="shared" si="8"/>
        <v>North</v>
      </c>
      <c r="P714" s="6" t="str">
        <f t="shared" si="9"/>
        <v>North</v>
      </c>
      <c r="Q714" s="6" t="str">
        <f t="shared" si="10"/>
        <v>North</v>
      </c>
      <c r="R714" s="6" t="str">
        <f>vlookup(M714,'City Head_Details'!$A$2:$B$5,2,0)</f>
        <v>Arun</v>
      </c>
      <c r="S714" s="6" t="str">
        <f t="shared" ref="S714:T714" si="722">Proper(trim(G714))</f>
        <v>Assembly</v>
      </c>
      <c r="T714" s="6" t="str">
        <f t="shared" si="722"/>
        <v>Insurance</v>
      </c>
    </row>
    <row r="715">
      <c r="A715" s="23" t="s">
        <v>1397</v>
      </c>
      <c r="B715" s="32" t="s">
        <v>1398</v>
      </c>
      <c r="C715" s="6">
        <v>104600.0</v>
      </c>
      <c r="D715" s="6" t="str">
        <f>IFERROR(__xludf.DUMMYFUNCTION("Split(B715,""/"")"),"March")</f>
        <v>March</v>
      </c>
      <c r="E715" s="6" t="str">
        <f>IFERROR(__xludf.DUMMYFUNCTION("""COMPUTED_VALUE"""),"Ahmedabad")</f>
        <v>Ahmedabad</v>
      </c>
      <c r="F715" s="6" t="str">
        <f>IFERROR(__xludf.DUMMYFUNCTION("""COMPUTED_VALUE"""),"South")</f>
        <v>South</v>
      </c>
      <c r="G715" s="6" t="str">
        <f>IFERROR(__xludf.DUMMYFUNCTION("""COMPUTED_VALUE"""),"Maitenance")</f>
        <v>Maitenance</v>
      </c>
      <c r="H715" s="6" t="str">
        <f>IFERROR(__xludf.DUMMYFUNCTION("""COMPUTED_VALUE"""),"Overhead costs")</f>
        <v>Overhead costs</v>
      </c>
      <c r="I715" s="6" t="str">
        <f t="shared" si="2"/>
        <v>March</v>
      </c>
      <c r="J715" s="6" t="str">
        <f t="shared" si="3"/>
        <v>Ahmedabad</v>
      </c>
      <c r="K715" s="6" t="str">
        <f t="shared" si="4"/>
        <v>Ahmedabad</v>
      </c>
      <c r="L715" s="6" t="str">
        <f t="shared" si="5"/>
        <v>Ahmedabad</v>
      </c>
      <c r="M715" s="6" t="str">
        <f t="shared" si="6"/>
        <v>Ahmedabad</v>
      </c>
      <c r="N715" s="6" t="str">
        <f t="shared" si="7"/>
        <v>South</v>
      </c>
      <c r="O715" s="6" t="str">
        <f t="shared" si="8"/>
        <v>South</v>
      </c>
      <c r="P715" s="6" t="str">
        <f t="shared" si="9"/>
        <v>South</v>
      </c>
      <c r="Q715" s="6" t="str">
        <f t="shared" si="10"/>
        <v>South</v>
      </c>
      <c r="R715" s="6" t="str">
        <f>vlookup(M715,'City Head_Details'!$A$2:$B$5,2,0)</f>
        <v>Varun</v>
      </c>
      <c r="S715" s="6" t="str">
        <f t="shared" ref="S715:T715" si="723">Proper(trim(G715))</f>
        <v>Maitenance</v>
      </c>
      <c r="T715" s="6" t="str">
        <f t="shared" si="723"/>
        <v>Overhead Costs</v>
      </c>
    </row>
    <row r="716">
      <c r="A716" s="23" t="s">
        <v>1399</v>
      </c>
      <c r="B716" s="32" t="s">
        <v>1400</v>
      </c>
      <c r="C716" s="6">
        <v>153400.0</v>
      </c>
      <c r="D716" s="6" t="str">
        <f>IFERROR(__xludf.DUMMYFUNCTION("Split(B716,""/"")"),"March")</f>
        <v>March</v>
      </c>
      <c r="E716" s="6" t="str">
        <f>IFERROR(__xludf.DUMMYFUNCTION("""COMPUTED_VALUE"""),"Ahmedabad")</f>
        <v>Ahmedabad</v>
      </c>
      <c r="F716" s="6" t="str">
        <f>IFERROR(__xludf.DUMMYFUNCTION("""COMPUTED_VALUE"""),"West")</f>
        <v>West</v>
      </c>
      <c r="G716" s="6" t="str">
        <f>IFERROR(__xludf.DUMMYFUNCTION("""COMPUTED_VALUE"""),"Materials")</f>
        <v>Materials</v>
      </c>
      <c r="H716" s="6" t="str">
        <f>IFERROR(__xludf.DUMMYFUNCTION("""COMPUTED_VALUE"""),"Overhead costs")</f>
        <v>Overhead costs</v>
      </c>
      <c r="I716" s="6" t="str">
        <f t="shared" si="2"/>
        <v>March</v>
      </c>
      <c r="J716" s="6" t="str">
        <f t="shared" si="3"/>
        <v>Ahmedabad</v>
      </c>
      <c r="K716" s="6" t="str">
        <f t="shared" si="4"/>
        <v>Ahmedabad</v>
      </c>
      <c r="L716" s="6" t="str">
        <f t="shared" si="5"/>
        <v>Ahmedabad</v>
      </c>
      <c r="M716" s="6" t="str">
        <f t="shared" si="6"/>
        <v>Ahmedabad</v>
      </c>
      <c r="N716" s="6" t="str">
        <f t="shared" si="7"/>
        <v>West</v>
      </c>
      <c r="O716" s="6" t="str">
        <f t="shared" si="8"/>
        <v>West</v>
      </c>
      <c r="P716" s="6" t="str">
        <f t="shared" si="9"/>
        <v>West</v>
      </c>
      <c r="Q716" s="6" t="str">
        <f t="shared" si="10"/>
        <v>West</v>
      </c>
      <c r="R716" s="6" t="str">
        <f>vlookup(M716,'City Head_Details'!$A$2:$B$5,2,0)</f>
        <v>Varun</v>
      </c>
      <c r="S716" s="6" t="str">
        <f t="shared" ref="S716:T716" si="724">Proper(trim(G716))</f>
        <v>Materials</v>
      </c>
      <c r="T716" s="6" t="str">
        <f t="shared" si="724"/>
        <v>Overhead Costs</v>
      </c>
    </row>
    <row r="717">
      <c r="A717" s="23" t="s">
        <v>1401</v>
      </c>
      <c r="B717" s="32" t="s">
        <v>1402</v>
      </c>
      <c r="C717" s="6">
        <v>146400.0</v>
      </c>
      <c r="D717" s="6" t="str">
        <f>IFERROR(__xludf.DUMMYFUNCTION("Split(B717,""/"")"),"February")</f>
        <v>February</v>
      </c>
      <c r="E717" s="6" t="str">
        <f>IFERROR(__xludf.DUMMYFUNCTION("""COMPUTED_VALUE"""),"Gurgaon")</f>
        <v>Gurgaon</v>
      </c>
      <c r="F717" s="6" t="str">
        <f>IFERROR(__xludf.DUMMYFUNCTION("""COMPUTED_VALUE"""),"East")</f>
        <v>East</v>
      </c>
      <c r="G717" s="6" t="str">
        <f>IFERROR(__xludf.DUMMYFUNCTION("""COMPUTED_VALUE"""),"Production")</f>
        <v>Production</v>
      </c>
      <c r="H717" s="6" t="str">
        <f>IFERROR(__xludf.DUMMYFUNCTION("""COMPUTED_VALUE"""),"Material Cost")</f>
        <v>Material Cost</v>
      </c>
      <c r="I717" s="6" t="str">
        <f t="shared" si="2"/>
        <v>February</v>
      </c>
      <c r="J717" s="6" t="str">
        <f t="shared" si="3"/>
        <v>Gurgaon</v>
      </c>
      <c r="K717" s="6" t="str">
        <f t="shared" si="4"/>
        <v>Gurgaon</v>
      </c>
      <c r="L717" s="6" t="str">
        <f t="shared" si="5"/>
        <v>Gurgaon</v>
      </c>
      <c r="M717" s="6" t="str">
        <f t="shared" si="6"/>
        <v>Gurgaon</v>
      </c>
      <c r="N717" s="6" t="str">
        <f t="shared" si="7"/>
        <v>East</v>
      </c>
      <c r="O717" s="6" t="str">
        <f t="shared" si="8"/>
        <v>East</v>
      </c>
      <c r="P717" s="6" t="str">
        <f t="shared" si="9"/>
        <v>East</v>
      </c>
      <c r="Q717" s="6" t="str">
        <f t="shared" si="10"/>
        <v>East</v>
      </c>
      <c r="R717" s="6" t="str">
        <f>vlookup(M717,'City Head_Details'!$A$2:$B$5,2,0)</f>
        <v>Tarun</v>
      </c>
      <c r="S717" s="6" t="str">
        <f t="shared" ref="S717:T717" si="725">Proper(trim(G717))</f>
        <v>Production</v>
      </c>
      <c r="T717" s="6" t="str">
        <f t="shared" si="725"/>
        <v>Material Cost</v>
      </c>
    </row>
    <row r="718">
      <c r="A718" s="23" t="s">
        <v>1403</v>
      </c>
      <c r="B718" s="32" t="s">
        <v>1404</v>
      </c>
      <c r="C718" s="6">
        <v>192000.0</v>
      </c>
      <c r="D718" s="6" t="str">
        <f>IFERROR(__xludf.DUMMYFUNCTION("Split(B718,""/"")"),"January")</f>
        <v>January</v>
      </c>
      <c r="E718" s="6" t="str">
        <f>IFERROR(__xludf.DUMMYFUNCTION("""COMPUTED_VALUE"""),"Gurgaon")</f>
        <v>Gurgaon</v>
      </c>
      <c r="F718" s="6" t="str">
        <f>IFERROR(__xludf.DUMMYFUNCTION("""COMPUTED_VALUE"""),"West")</f>
        <v>West</v>
      </c>
      <c r="G718" s="6" t="str">
        <f>IFERROR(__xludf.DUMMYFUNCTION("""COMPUTED_VALUE"""),"Assembly")</f>
        <v>Assembly</v>
      </c>
      <c r="H718" s="6" t="str">
        <f>IFERROR(__xludf.DUMMYFUNCTION("""COMPUTED_VALUE"""),"Labour Cost")</f>
        <v>Labour Cost</v>
      </c>
      <c r="I718" s="6" t="str">
        <f t="shared" si="2"/>
        <v>January</v>
      </c>
      <c r="J718" s="6" t="str">
        <f t="shared" si="3"/>
        <v>Gurgaon</v>
      </c>
      <c r="K718" s="6" t="str">
        <f t="shared" si="4"/>
        <v>Gurgaon</v>
      </c>
      <c r="L718" s="6" t="str">
        <f t="shared" si="5"/>
        <v>Gurgaon</v>
      </c>
      <c r="M718" s="6" t="str">
        <f t="shared" si="6"/>
        <v>Gurgaon</v>
      </c>
      <c r="N718" s="6" t="str">
        <f t="shared" si="7"/>
        <v>West</v>
      </c>
      <c r="O718" s="6" t="str">
        <f t="shared" si="8"/>
        <v>West</v>
      </c>
      <c r="P718" s="6" t="str">
        <f t="shared" si="9"/>
        <v>West</v>
      </c>
      <c r="Q718" s="6" t="str">
        <f t="shared" si="10"/>
        <v>West</v>
      </c>
      <c r="R718" s="6" t="str">
        <f>vlookup(M718,'City Head_Details'!$A$2:$B$5,2,0)</f>
        <v>Tarun</v>
      </c>
      <c r="S718" s="6" t="str">
        <f t="shared" ref="S718:T718" si="726">Proper(trim(G718))</f>
        <v>Assembly</v>
      </c>
      <c r="T718" s="6" t="str">
        <f t="shared" si="726"/>
        <v>Labour Cost</v>
      </c>
    </row>
    <row r="719">
      <c r="A719" s="23" t="s">
        <v>1405</v>
      </c>
      <c r="B719" s="32" t="s">
        <v>79</v>
      </c>
      <c r="C719" s="6">
        <v>138400.0</v>
      </c>
      <c r="D719" s="6" t="str">
        <f>IFERROR(__xludf.DUMMYFUNCTION("Split(B719,""/"")"),"January")</f>
        <v>January</v>
      </c>
      <c r="E719" s="6" t="str">
        <f>IFERROR(__xludf.DUMMYFUNCTION("""COMPUTED_VALUE"""),"Bangalore")</f>
        <v>Bangalore</v>
      </c>
      <c r="F719" s="6" t="str">
        <f>IFERROR(__xludf.DUMMYFUNCTION("""COMPUTED_VALUE"""),"North")</f>
        <v>North</v>
      </c>
      <c r="G719" s="6" t="str">
        <f>IFERROR(__xludf.DUMMYFUNCTION("""COMPUTED_VALUE"""),"Maitenance")</f>
        <v>Maitenance</v>
      </c>
      <c r="H719" s="6" t="str">
        <f>IFERROR(__xludf.DUMMYFUNCTION("""COMPUTED_VALUE"""),"Labour Cost")</f>
        <v>Labour Cost</v>
      </c>
      <c r="I719" s="6" t="str">
        <f t="shared" si="2"/>
        <v>January</v>
      </c>
      <c r="J719" s="6" t="str">
        <f t="shared" si="3"/>
        <v>Bangalore</v>
      </c>
      <c r="K719" s="6" t="str">
        <f t="shared" si="4"/>
        <v>Bangalore</v>
      </c>
      <c r="L719" s="6" t="str">
        <f t="shared" si="5"/>
        <v>Bangalore</v>
      </c>
      <c r="M719" s="6" t="str">
        <f t="shared" si="6"/>
        <v>Bangalore</v>
      </c>
      <c r="N719" s="6" t="str">
        <f t="shared" si="7"/>
        <v>North</v>
      </c>
      <c r="O719" s="6" t="str">
        <f t="shared" si="8"/>
        <v>North</v>
      </c>
      <c r="P719" s="6" t="str">
        <f t="shared" si="9"/>
        <v>North</v>
      </c>
      <c r="Q719" s="6" t="str">
        <f t="shared" si="10"/>
        <v>North</v>
      </c>
      <c r="R719" s="6" t="str">
        <f>vlookup(M719,'City Head_Details'!$A$2:$B$5,2,0)</f>
        <v>Arun</v>
      </c>
      <c r="S719" s="6" t="str">
        <f t="shared" ref="S719:T719" si="727">Proper(trim(G719))</f>
        <v>Maitenance</v>
      </c>
      <c r="T719" s="6" t="str">
        <f t="shared" si="727"/>
        <v>Labour Cost</v>
      </c>
    </row>
    <row r="720">
      <c r="A720" s="23" t="s">
        <v>1406</v>
      </c>
      <c r="B720" s="32" t="s">
        <v>262</v>
      </c>
      <c r="C720" s="6">
        <v>125700.0</v>
      </c>
      <c r="D720" s="6" t="str">
        <f>IFERROR(__xludf.DUMMYFUNCTION("Split(B720,""/"")"),"January")</f>
        <v>January</v>
      </c>
      <c r="E720" s="6" t="str">
        <f>IFERROR(__xludf.DUMMYFUNCTION("""COMPUTED_VALUE"""),"Ahmedabad")</f>
        <v>Ahmedabad</v>
      </c>
      <c r="F720" s="6" t="str">
        <f>IFERROR(__xludf.DUMMYFUNCTION("""COMPUTED_VALUE"""),"South")</f>
        <v>South</v>
      </c>
      <c r="G720" s="6" t="str">
        <f>IFERROR(__xludf.DUMMYFUNCTION("""COMPUTED_VALUE"""),"Production")</f>
        <v>Production</v>
      </c>
      <c r="H720" s="6" t="str">
        <f>IFERROR(__xludf.DUMMYFUNCTION("""COMPUTED_VALUE"""),"Insurance")</f>
        <v>Insurance</v>
      </c>
      <c r="I720" s="6" t="str">
        <f t="shared" si="2"/>
        <v>January</v>
      </c>
      <c r="J720" s="6" t="str">
        <f t="shared" si="3"/>
        <v>Ahmedabad</v>
      </c>
      <c r="K720" s="6" t="str">
        <f t="shared" si="4"/>
        <v>Ahmedabad</v>
      </c>
      <c r="L720" s="6" t="str">
        <f t="shared" si="5"/>
        <v>Ahmedabad</v>
      </c>
      <c r="M720" s="6" t="str">
        <f t="shared" si="6"/>
        <v>Ahmedabad</v>
      </c>
      <c r="N720" s="6" t="str">
        <f t="shared" si="7"/>
        <v>South</v>
      </c>
      <c r="O720" s="6" t="str">
        <f t="shared" si="8"/>
        <v>South</v>
      </c>
      <c r="P720" s="6" t="str">
        <f t="shared" si="9"/>
        <v>South</v>
      </c>
      <c r="Q720" s="6" t="str">
        <f t="shared" si="10"/>
        <v>South</v>
      </c>
      <c r="R720" s="6" t="str">
        <f>vlookup(M720,'City Head_Details'!$A$2:$B$5,2,0)</f>
        <v>Varun</v>
      </c>
      <c r="S720" s="6" t="str">
        <f t="shared" ref="S720:T720" si="728">Proper(trim(G720))</f>
        <v>Production</v>
      </c>
      <c r="T720" s="6" t="str">
        <f t="shared" si="728"/>
        <v>Insurance</v>
      </c>
    </row>
    <row r="721">
      <c r="A721" s="23" t="s">
        <v>1407</v>
      </c>
      <c r="B721" s="32" t="s">
        <v>554</v>
      </c>
      <c r="C721" s="6">
        <v>147600.0</v>
      </c>
      <c r="D721" s="6" t="str">
        <f>IFERROR(__xludf.DUMMYFUNCTION("Split(B721,""/"")"),"January")</f>
        <v>January</v>
      </c>
      <c r="E721" s="6" t="str">
        <f>IFERROR(__xludf.DUMMYFUNCTION("""COMPUTED_VALUE"""),"Ahmedabad")</f>
        <v>Ahmedabad</v>
      </c>
      <c r="F721" s="6" t="str">
        <f>IFERROR(__xludf.DUMMYFUNCTION("""COMPUTED_VALUE"""),"North")</f>
        <v>North</v>
      </c>
      <c r="G721" s="6" t="str">
        <f>IFERROR(__xludf.DUMMYFUNCTION("""COMPUTED_VALUE"""),"Maitenance")</f>
        <v>Maitenance</v>
      </c>
      <c r="H721" s="6" t="str">
        <f>IFERROR(__xludf.DUMMYFUNCTION("""COMPUTED_VALUE"""),"Insurance")</f>
        <v>Insurance</v>
      </c>
      <c r="I721" s="6" t="str">
        <f t="shared" si="2"/>
        <v>January</v>
      </c>
      <c r="J721" s="6" t="str">
        <f t="shared" si="3"/>
        <v>Ahmedabad</v>
      </c>
      <c r="K721" s="6" t="str">
        <f t="shared" si="4"/>
        <v>Ahmedabad</v>
      </c>
      <c r="L721" s="6" t="str">
        <f t="shared" si="5"/>
        <v>Ahmedabad</v>
      </c>
      <c r="M721" s="6" t="str">
        <f t="shared" si="6"/>
        <v>Ahmedabad</v>
      </c>
      <c r="N721" s="6" t="str">
        <f t="shared" si="7"/>
        <v>North</v>
      </c>
      <c r="O721" s="6" t="str">
        <f t="shared" si="8"/>
        <v>North</v>
      </c>
      <c r="P721" s="6" t="str">
        <f t="shared" si="9"/>
        <v>North</v>
      </c>
      <c r="Q721" s="6" t="str">
        <f t="shared" si="10"/>
        <v>North</v>
      </c>
      <c r="R721" s="6" t="str">
        <f>vlookup(M721,'City Head_Details'!$A$2:$B$5,2,0)</f>
        <v>Varun</v>
      </c>
      <c r="S721" s="6" t="str">
        <f t="shared" ref="S721:T721" si="729">Proper(trim(G721))</f>
        <v>Maitenance</v>
      </c>
      <c r="T721" s="6" t="str">
        <f t="shared" si="729"/>
        <v>Insurance</v>
      </c>
    </row>
    <row r="722">
      <c r="A722" s="23" t="s">
        <v>1408</v>
      </c>
      <c r="B722" s="32" t="s">
        <v>1409</v>
      </c>
      <c r="C722" s="6">
        <v>150500.0</v>
      </c>
      <c r="D722" s="6" t="str">
        <f>IFERROR(__xludf.DUMMYFUNCTION("Split(B722,""/"")"),"March")</f>
        <v>March</v>
      </c>
      <c r="E722" s="6" t="str">
        <f>IFERROR(__xludf.DUMMYFUNCTION("""COMPUTED_VALUE"""),"Bhubaneswar")</f>
        <v>Bhubaneswar</v>
      </c>
      <c r="F722" s="6" t="str">
        <f>IFERROR(__xludf.DUMMYFUNCTION("""COMPUTED_VALUE"""),"South")</f>
        <v>South</v>
      </c>
      <c r="G722" s="6" t="str">
        <f>IFERROR(__xludf.DUMMYFUNCTION("""COMPUTED_VALUE"""),"Maitenance")</f>
        <v>Maitenance</v>
      </c>
      <c r="H722" s="6" t="str">
        <f>IFERROR(__xludf.DUMMYFUNCTION("""COMPUTED_VALUE"""),"Labour Cost")</f>
        <v>Labour Cost</v>
      </c>
      <c r="I722" s="6" t="str">
        <f t="shared" si="2"/>
        <v>March</v>
      </c>
      <c r="J722" s="6" t="str">
        <f t="shared" si="3"/>
        <v>Bhubaneswar</v>
      </c>
      <c r="K722" s="6" t="str">
        <f t="shared" si="4"/>
        <v>Bhubaneswar</v>
      </c>
      <c r="L722" s="6" t="str">
        <f t="shared" si="5"/>
        <v>Bhubaneswar</v>
      </c>
      <c r="M722" s="6" t="str">
        <f t="shared" si="6"/>
        <v>Bhubaneswar</v>
      </c>
      <c r="N722" s="6" t="str">
        <f t="shared" si="7"/>
        <v>South</v>
      </c>
      <c r="O722" s="6" t="str">
        <f t="shared" si="8"/>
        <v>South</v>
      </c>
      <c r="P722" s="6" t="str">
        <f t="shared" si="9"/>
        <v>South</v>
      </c>
      <c r="Q722" s="6" t="str">
        <f t="shared" si="10"/>
        <v>South</v>
      </c>
      <c r="R722" s="6" t="str">
        <f>vlookup(M722,'City Head_Details'!$A$2:$B$5,2,0)</f>
        <v>Karuna</v>
      </c>
      <c r="S722" s="6" t="str">
        <f t="shared" ref="S722:T722" si="730">Proper(trim(G722))</f>
        <v>Maitenance</v>
      </c>
      <c r="T722" s="6" t="str">
        <f t="shared" si="730"/>
        <v>Labour Cost</v>
      </c>
    </row>
    <row r="723">
      <c r="A723" s="23" t="s">
        <v>1410</v>
      </c>
      <c r="B723" s="32" t="s">
        <v>197</v>
      </c>
      <c r="C723" s="6">
        <v>136800.0</v>
      </c>
      <c r="D723" s="6" t="str">
        <f>IFERROR(__xludf.DUMMYFUNCTION("Split(B723,""/"")"),"January")</f>
        <v>January</v>
      </c>
      <c r="E723" s="6" t="str">
        <f>IFERROR(__xludf.DUMMYFUNCTION("""COMPUTED_VALUE"""),"Bangalore")</f>
        <v>Bangalore</v>
      </c>
      <c r="F723" s="6" t="str">
        <f>IFERROR(__xludf.DUMMYFUNCTION("""COMPUTED_VALUE"""),"West")</f>
        <v>West</v>
      </c>
      <c r="G723" s="6" t="str">
        <f>IFERROR(__xludf.DUMMYFUNCTION("""COMPUTED_VALUE"""),"Maitenance")</f>
        <v>Maitenance</v>
      </c>
      <c r="H723" s="6" t="str">
        <f>IFERROR(__xludf.DUMMYFUNCTION("""COMPUTED_VALUE"""),"Material Cost")</f>
        <v>Material Cost</v>
      </c>
      <c r="I723" s="6" t="str">
        <f t="shared" si="2"/>
        <v>January</v>
      </c>
      <c r="J723" s="6" t="str">
        <f t="shared" si="3"/>
        <v>Bangalore</v>
      </c>
      <c r="K723" s="6" t="str">
        <f t="shared" si="4"/>
        <v>Bangalore</v>
      </c>
      <c r="L723" s="6" t="str">
        <f t="shared" si="5"/>
        <v>Bangalore</v>
      </c>
      <c r="M723" s="6" t="str">
        <f t="shared" si="6"/>
        <v>Bangalore</v>
      </c>
      <c r="N723" s="6" t="str">
        <f t="shared" si="7"/>
        <v>West</v>
      </c>
      <c r="O723" s="6" t="str">
        <f t="shared" si="8"/>
        <v>West</v>
      </c>
      <c r="P723" s="6" t="str">
        <f t="shared" si="9"/>
        <v>West</v>
      </c>
      <c r="Q723" s="6" t="str">
        <f t="shared" si="10"/>
        <v>West</v>
      </c>
      <c r="R723" s="6" t="str">
        <f>vlookup(M723,'City Head_Details'!$A$2:$B$5,2,0)</f>
        <v>Arun</v>
      </c>
      <c r="S723" s="6" t="str">
        <f t="shared" ref="S723:T723" si="731">Proper(trim(G723))</f>
        <v>Maitenance</v>
      </c>
      <c r="T723" s="6" t="str">
        <f t="shared" si="731"/>
        <v>Material Cost</v>
      </c>
    </row>
    <row r="724">
      <c r="A724" s="23" t="s">
        <v>1411</v>
      </c>
      <c r="B724" s="32" t="s">
        <v>1412</v>
      </c>
      <c r="C724" s="6">
        <v>92400.0</v>
      </c>
      <c r="D724" s="6" t="str">
        <f>IFERROR(__xludf.DUMMYFUNCTION("Split(B724,""/"")"),"January")</f>
        <v>January</v>
      </c>
      <c r="E724" s="6" t="str">
        <f>IFERROR(__xludf.DUMMYFUNCTION("""COMPUTED_VALUE"""),"Bangalore&amp;")</f>
        <v>Bangalore&amp;</v>
      </c>
      <c r="F724" s="6" t="str">
        <f>IFERROR(__xludf.DUMMYFUNCTION("""COMPUTED_VALUE"""),"North")</f>
        <v>North</v>
      </c>
      <c r="G724" s="6" t="str">
        <f>IFERROR(__xludf.DUMMYFUNCTION("""COMPUTED_VALUE"""),"Production")</f>
        <v>Production</v>
      </c>
      <c r="H724" s="6" t="str">
        <f>IFERROR(__xludf.DUMMYFUNCTION("""COMPUTED_VALUE"""),"Rent")</f>
        <v>Rent</v>
      </c>
      <c r="I724" s="6" t="str">
        <f t="shared" si="2"/>
        <v>January</v>
      </c>
      <c r="J724" s="6" t="str">
        <f t="shared" si="3"/>
        <v>Bangalore&amp;</v>
      </c>
      <c r="K724" s="6" t="str">
        <f t="shared" si="4"/>
        <v>Bangalore-</v>
      </c>
      <c r="L724" s="6" t="str">
        <f t="shared" si="5"/>
        <v>Bangalore</v>
      </c>
      <c r="M724" s="6" t="str">
        <f t="shared" si="6"/>
        <v>Bangalore</v>
      </c>
      <c r="N724" s="6" t="str">
        <f t="shared" si="7"/>
        <v>North</v>
      </c>
      <c r="O724" s="6" t="str">
        <f t="shared" si="8"/>
        <v>North</v>
      </c>
      <c r="P724" s="6" t="str">
        <f t="shared" si="9"/>
        <v>North</v>
      </c>
      <c r="Q724" s="6" t="str">
        <f t="shared" si="10"/>
        <v>North</v>
      </c>
      <c r="R724" s="6" t="str">
        <f>vlookup(M724,'City Head_Details'!$A$2:$B$5,2,0)</f>
        <v>Arun</v>
      </c>
      <c r="S724" s="6" t="str">
        <f t="shared" ref="S724:T724" si="732">Proper(trim(G724))</f>
        <v>Production</v>
      </c>
      <c r="T724" s="6" t="str">
        <f t="shared" si="732"/>
        <v>Rent</v>
      </c>
    </row>
    <row r="725">
      <c r="A725" s="23" t="s">
        <v>1413</v>
      </c>
      <c r="B725" s="32" t="s">
        <v>1414</v>
      </c>
      <c r="C725" s="6">
        <v>172500.0</v>
      </c>
      <c r="D725" s="6" t="str">
        <f>IFERROR(__xludf.DUMMYFUNCTION("Split(B725,""/"")"),"February")</f>
        <v>February</v>
      </c>
      <c r="E725" s="6" t="str">
        <f>IFERROR(__xludf.DUMMYFUNCTION("""COMPUTED_VALUE"""),"Bhubaneswar&amp;")</f>
        <v>Bhubaneswar&amp;</v>
      </c>
      <c r="F725" s="6" t="str">
        <f>IFERROR(__xludf.DUMMYFUNCTION("""COMPUTED_VALUE"""),"North")</f>
        <v>North</v>
      </c>
      <c r="G725" s="6" t="str">
        <f>IFERROR(__xludf.DUMMYFUNCTION("""COMPUTED_VALUE"""),"Maitenance")</f>
        <v>Maitenance</v>
      </c>
      <c r="H725" s="6" t="str">
        <f>IFERROR(__xludf.DUMMYFUNCTION("""COMPUTED_VALUE"""),"Material Cost")</f>
        <v>Material Cost</v>
      </c>
      <c r="I725" s="6" t="str">
        <f t="shared" si="2"/>
        <v>February</v>
      </c>
      <c r="J725" s="6" t="str">
        <f t="shared" si="3"/>
        <v>Bhubaneswar&amp;</v>
      </c>
      <c r="K725" s="6" t="str">
        <f t="shared" si="4"/>
        <v>Bhubaneswar-</v>
      </c>
      <c r="L725" s="6" t="str">
        <f t="shared" si="5"/>
        <v>Bhubaneswar</v>
      </c>
      <c r="M725" s="6" t="str">
        <f t="shared" si="6"/>
        <v>Bhubaneswar</v>
      </c>
      <c r="N725" s="6" t="str">
        <f t="shared" si="7"/>
        <v>North</v>
      </c>
      <c r="O725" s="6" t="str">
        <f t="shared" si="8"/>
        <v>North</v>
      </c>
      <c r="P725" s="6" t="str">
        <f t="shared" si="9"/>
        <v>North</v>
      </c>
      <c r="Q725" s="6" t="str">
        <f t="shared" si="10"/>
        <v>North</v>
      </c>
      <c r="R725" s="6" t="str">
        <f>vlookup(M725,'City Head_Details'!$A$2:$B$5,2,0)</f>
        <v>Karuna</v>
      </c>
      <c r="S725" s="6" t="str">
        <f t="shared" ref="S725:T725" si="733">Proper(trim(G725))</f>
        <v>Maitenance</v>
      </c>
      <c r="T725" s="6" t="str">
        <f t="shared" si="733"/>
        <v>Material Cost</v>
      </c>
    </row>
    <row r="726">
      <c r="A726" s="23" t="s">
        <v>1415</v>
      </c>
      <c r="B726" s="32" t="s">
        <v>1262</v>
      </c>
      <c r="C726" s="6">
        <v>111700.0</v>
      </c>
      <c r="D726" s="6" t="str">
        <f>IFERROR(__xludf.DUMMYFUNCTION("Split(B726,""/"")"),"March")</f>
        <v>March</v>
      </c>
      <c r="E726" s="6" t="str">
        <f>IFERROR(__xludf.DUMMYFUNCTION("""COMPUTED_VALUE"""),"Ahmedabad")</f>
        <v>Ahmedabad</v>
      </c>
      <c r="F726" s="6" t="str">
        <f>IFERROR(__xludf.DUMMYFUNCTION("""COMPUTED_VALUE"""),"West")</f>
        <v>West</v>
      </c>
      <c r="G726" s="6" t="str">
        <f>IFERROR(__xludf.DUMMYFUNCTION("""COMPUTED_VALUE"""),"Production")</f>
        <v>Production</v>
      </c>
      <c r="H726" s="6" t="str">
        <f>IFERROR(__xludf.DUMMYFUNCTION("""COMPUTED_VALUE"""),"Material Cost")</f>
        <v>Material Cost</v>
      </c>
      <c r="I726" s="6" t="str">
        <f t="shared" si="2"/>
        <v>March</v>
      </c>
      <c r="J726" s="6" t="str">
        <f t="shared" si="3"/>
        <v>Ahmedabad</v>
      </c>
      <c r="K726" s="6" t="str">
        <f t="shared" si="4"/>
        <v>Ahmedabad</v>
      </c>
      <c r="L726" s="6" t="str">
        <f t="shared" si="5"/>
        <v>Ahmedabad</v>
      </c>
      <c r="M726" s="6" t="str">
        <f t="shared" si="6"/>
        <v>Ahmedabad</v>
      </c>
      <c r="N726" s="6" t="str">
        <f t="shared" si="7"/>
        <v>West</v>
      </c>
      <c r="O726" s="6" t="str">
        <f t="shared" si="8"/>
        <v>West</v>
      </c>
      <c r="P726" s="6" t="str">
        <f t="shared" si="9"/>
        <v>West</v>
      </c>
      <c r="Q726" s="6" t="str">
        <f t="shared" si="10"/>
        <v>West</v>
      </c>
      <c r="R726" s="6" t="str">
        <f>vlookup(M726,'City Head_Details'!$A$2:$B$5,2,0)</f>
        <v>Varun</v>
      </c>
      <c r="S726" s="6" t="str">
        <f t="shared" ref="S726:T726" si="734">Proper(trim(G726))</f>
        <v>Production</v>
      </c>
      <c r="T726" s="6" t="str">
        <f t="shared" si="734"/>
        <v>Material Cost</v>
      </c>
    </row>
    <row r="727">
      <c r="A727" s="23" t="s">
        <v>1416</v>
      </c>
      <c r="B727" s="32" t="s">
        <v>1417</v>
      </c>
      <c r="C727" s="6">
        <v>117500.0</v>
      </c>
      <c r="D727" s="6" t="str">
        <f>IFERROR(__xludf.DUMMYFUNCTION("Split(B727,""/"")"),"February")</f>
        <v>February</v>
      </c>
      <c r="E727" s="6" t="str">
        <f>IFERROR(__xludf.DUMMYFUNCTION("""COMPUTED_VALUE"""),"Ahmedabad")</f>
        <v>Ahmedabad</v>
      </c>
      <c r="F727" s="6" t="str">
        <f>IFERROR(__xludf.DUMMYFUNCTION("""COMPUTED_VALUE"""),"North")</f>
        <v>North</v>
      </c>
      <c r="G727" s="6" t="str">
        <f>IFERROR(__xludf.DUMMYFUNCTION("""COMPUTED_VALUE"""),"Assembly")</f>
        <v>Assembly</v>
      </c>
      <c r="H727" s="6" t="str">
        <f>IFERROR(__xludf.DUMMYFUNCTION("""COMPUTED_VALUE"""),"Rent")</f>
        <v>Rent</v>
      </c>
      <c r="I727" s="6" t="str">
        <f t="shared" si="2"/>
        <v>February</v>
      </c>
      <c r="J727" s="6" t="str">
        <f t="shared" si="3"/>
        <v>Ahmedabad</v>
      </c>
      <c r="K727" s="6" t="str">
        <f t="shared" si="4"/>
        <v>Ahmedabad</v>
      </c>
      <c r="L727" s="6" t="str">
        <f t="shared" si="5"/>
        <v>Ahmedabad</v>
      </c>
      <c r="M727" s="6" t="str">
        <f t="shared" si="6"/>
        <v>Ahmedabad</v>
      </c>
      <c r="N727" s="6" t="str">
        <f t="shared" si="7"/>
        <v>North</v>
      </c>
      <c r="O727" s="6" t="str">
        <f t="shared" si="8"/>
        <v>North</v>
      </c>
      <c r="P727" s="6" t="str">
        <f t="shared" si="9"/>
        <v>North</v>
      </c>
      <c r="Q727" s="6" t="str">
        <f t="shared" si="10"/>
        <v>North</v>
      </c>
      <c r="R727" s="6" t="str">
        <f>vlookup(M727,'City Head_Details'!$A$2:$B$5,2,0)</f>
        <v>Varun</v>
      </c>
      <c r="S727" s="6" t="str">
        <f t="shared" ref="S727:T727" si="735">Proper(trim(G727))</f>
        <v>Assembly</v>
      </c>
      <c r="T727" s="6" t="str">
        <f t="shared" si="735"/>
        <v>Rent</v>
      </c>
    </row>
    <row r="728">
      <c r="A728" s="23" t="s">
        <v>1418</v>
      </c>
      <c r="B728" s="32" t="s">
        <v>1419</v>
      </c>
      <c r="C728" s="6">
        <v>147100.0</v>
      </c>
      <c r="D728" s="6" t="str">
        <f>IFERROR(__xludf.DUMMYFUNCTION("Split(B728,""/"")"),"February")</f>
        <v>February</v>
      </c>
      <c r="E728" s="6" t="str">
        <f>IFERROR(__xludf.DUMMYFUNCTION("""COMPUTED_VALUE"""),"Bhubaneswar")</f>
        <v>Bhubaneswar</v>
      </c>
      <c r="F728" s="6" t="str">
        <f>IFERROR(__xludf.DUMMYFUNCTION("""COMPUTED_VALUE"""),"West")</f>
        <v>West</v>
      </c>
      <c r="G728" s="6" t="str">
        <f>IFERROR(__xludf.DUMMYFUNCTION("""COMPUTED_VALUE"""),"Production")</f>
        <v>Production</v>
      </c>
      <c r="H728" s="6" t="str">
        <f>IFERROR(__xludf.DUMMYFUNCTION("""COMPUTED_VALUE"""),"Overhead costs")</f>
        <v>Overhead costs</v>
      </c>
      <c r="I728" s="6" t="str">
        <f t="shared" si="2"/>
        <v>February</v>
      </c>
      <c r="J728" s="6" t="str">
        <f t="shared" si="3"/>
        <v>Bhubaneswar</v>
      </c>
      <c r="K728" s="6" t="str">
        <f t="shared" si="4"/>
        <v>Bhubaneswar</v>
      </c>
      <c r="L728" s="6" t="str">
        <f t="shared" si="5"/>
        <v>Bhubaneswar</v>
      </c>
      <c r="M728" s="6" t="str">
        <f t="shared" si="6"/>
        <v>Bhubaneswar</v>
      </c>
      <c r="N728" s="6" t="str">
        <f t="shared" si="7"/>
        <v>West</v>
      </c>
      <c r="O728" s="6" t="str">
        <f t="shared" si="8"/>
        <v>West</v>
      </c>
      <c r="P728" s="6" t="str">
        <f t="shared" si="9"/>
        <v>West</v>
      </c>
      <c r="Q728" s="6" t="str">
        <f t="shared" si="10"/>
        <v>West</v>
      </c>
      <c r="R728" s="6" t="str">
        <f>vlookup(M728,'City Head_Details'!$A$2:$B$5,2,0)</f>
        <v>Karuna</v>
      </c>
      <c r="S728" s="6" t="str">
        <f t="shared" ref="S728:T728" si="736">Proper(trim(G728))</f>
        <v>Production</v>
      </c>
      <c r="T728" s="6" t="str">
        <f t="shared" si="736"/>
        <v>Overhead Costs</v>
      </c>
    </row>
    <row r="729">
      <c r="A729" s="23" t="s">
        <v>1420</v>
      </c>
      <c r="B729" s="32" t="s">
        <v>1421</v>
      </c>
      <c r="C729" s="6">
        <v>113900.0</v>
      </c>
      <c r="D729" s="6" t="str">
        <f>IFERROR(__xludf.DUMMYFUNCTION("Split(B729,""/"")"),"March")</f>
        <v>March</v>
      </c>
      <c r="E729" s="6" t="str">
        <f>IFERROR(__xludf.DUMMYFUNCTION("""COMPUTED_VALUE"""),"Bhubaneswar-")</f>
        <v>Bhubaneswar-</v>
      </c>
      <c r="F729" s="6" t="str">
        <f>IFERROR(__xludf.DUMMYFUNCTION("""COMPUTED_VALUE"""),"South")</f>
        <v>South</v>
      </c>
      <c r="G729" s="6" t="str">
        <f>IFERROR(__xludf.DUMMYFUNCTION("""COMPUTED_VALUE"""),"Materials")</f>
        <v>Materials</v>
      </c>
      <c r="H729" s="6" t="str">
        <f>IFERROR(__xludf.DUMMYFUNCTION("""COMPUTED_VALUE"""),"Labour Cost")</f>
        <v>Labour Cost</v>
      </c>
      <c r="I729" s="6" t="str">
        <f t="shared" si="2"/>
        <v>March</v>
      </c>
      <c r="J729" s="6" t="str">
        <f t="shared" si="3"/>
        <v>Bhubaneswar-</v>
      </c>
      <c r="K729" s="6" t="str">
        <f t="shared" si="4"/>
        <v>Bhubaneswar-</v>
      </c>
      <c r="L729" s="6" t="str">
        <f t="shared" si="5"/>
        <v>Bhubaneswar</v>
      </c>
      <c r="M729" s="6" t="str">
        <f t="shared" si="6"/>
        <v>Bhubaneswar</v>
      </c>
      <c r="N729" s="6" t="str">
        <f t="shared" si="7"/>
        <v>South</v>
      </c>
      <c r="O729" s="6" t="str">
        <f t="shared" si="8"/>
        <v>South</v>
      </c>
      <c r="P729" s="6" t="str">
        <f t="shared" si="9"/>
        <v>South</v>
      </c>
      <c r="Q729" s="6" t="str">
        <f t="shared" si="10"/>
        <v>South</v>
      </c>
      <c r="R729" s="6" t="str">
        <f>vlookup(M729,'City Head_Details'!$A$2:$B$5,2,0)</f>
        <v>Karuna</v>
      </c>
      <c r="S729" s="6" t="str">
        <f t="shared" ref="S729:T729" si="737">Proper(trim(G729))</f>
        <v>Materials</v>
      </c>
      <c r="T729" s="6" t="str">
        <f t="shared" si="737"/>
        <v>Labour Cost</v>
      </c>
    </row>
    <row r="730">
      <c r="A730" s="23" t="s">
        <v>1422</v>
      </c>
      <c r="B730" s="32" t="s">
        <v>1423</v>
      </c>
      <c r="C730" s="6">
        <v>167500.0</v>
      </c>
      <c r="D730" s="6" t="str">
        <f>IFERROR(__xludf.DUMMYFUNCTION("Split(B730,""/"")"),"January")</f>
        <v>January</v>
      </c>
      <c r="E730" s="6" t="str">
        <f>IFERROR(__xludf.DUMMYFUNCTION("""COMPUTED_VALUE"""),"Bangalore-")</f>
        <v>Bangalore-</v>
      </c>
      <c r="F730" s="6" t="str">
        <f>IFERROR(__xludf.DUMMYFUNCTION("""COMPUTED_VALUE"""),"East")</f>
        <v>East</v>
      </c>
      <c r="G730" s="6" t="str">
        <f>IFERROR(__xludf.DUMMYFUNCTION("""COMPUTED_VALUE"""),"Materials")</f>
        <v>Materials</v>
      </c>
      <c r="H730" s="6" t="str">
        <f>IFERROR(__xludf.DUMMYFUNCTION("""COMPUTED_VALUE"""),"Rent")</f>
        <v>Rent</v>
      </c>
      <c r="I730" s="6" t="str">
        <f t="shared" si="2"/>
        <v>January</v>
      </c>
      <c r="J730" s="6" t="str">
        <f t="shared" si="3"/>
        <v>Bangalore-</v>
      </c>
      <c r="K730" s="6" t="str">
        <f t="shared" si="4"/>
        <v>Bangalore-</v>
      </c>
      <c r="L730" s="6" t="str">
        <f t="shared" si="5"/>
        <v>Bangalore</v>
      </c>
      <c r="M730" s="6" t="str">
        <f t="shared" si="6"/>
        <v>Bangalore</v>
      </c>
      <c r="N730" s="6" t="str">
        <f t="shared" si="7"/>
        <v>East</v>
      </c>
      <c r="O730" s="6" t="str">
        <f t="shared" si="8"/>
        <v>East</v>
      </c>
      <c r="P730" s="6" t="str">
        <f t="shared" si="9"/>
        <v>East</v>
      </c>
      <c r="Q730" s="6" t="str">
        <f t="shared" si="10"/>
        <v>East</v>
      </c>
      <c r="R730" s="6" t="str">
        <f>vlookup(M730,'City Head_Details'!$A$2:$B$5,2,0)</f>
        <v>Arun</v>
      </c>
      <c r="S730" s="6" t="str">
        <f t="shared" ref="S730:T730" si="738">Proper(trim(G730))</f>
        <v>Materials</v>
      </c>
      <c r="T730" s="6" t="str">
        <f t="shared" si="738"/>
        <v>Rent</v>
      </c>
    </row>
    <row r="731">
      <c r="A731" s="23" t="s">
        <v>1424</v>
      </c>
      <c r="B731" s="32" t="s">
        <v>1425</v>
      </c>
      <c r="C731" s="6">
        <v>164600.0</v>
      </c>
      <c r="D731" s="6" t="str">
        <f>IFERROR(__xludf.DUMMYFUNCTION("Split(B731,""/"")"),"January")</f>
        <v>January</v>
      </c>
      <c r="E731" s="6" t="str">
        <f>IFERROR(__xludf.DUMMYFUNCTION("""COMPUTED_VALUE"""),"Ahmedabad-")</f>
        <v>Ahmedabad-</v>
      </c>
      <c r="F731" s="6" t="str">
        <f>IFERROR(__xludf.DUMMYFUNCTION("""COMPUTED_VALUE"""),"West")</f>
        <v>West</v>
      </c>
      <c r="G731" s="6" t="str">
        <f>IFERROR(__xludf.DUMMYFUNCTION("""COMPUTED_VALUE"""),"Production")</f>
        <v>Production</v>
      </c>
      <c r="H731" s="6" t="str">
        <f>IFERROR(__xludf.DUMMYFUNCTION("""COMPUTED_VALUE"""),"Rent")</f>
        <v>Rent</v>
      </c>
      <c r="I731" s="6" t="str">
        <f t="shared" si="2"/>
        <v>January</v>
      </c>
      <c r="J731" s="6" t="str">
        <f t="shared" si="3"/>
        <v>Ahmedabad-</v>
      </c>
      <c r="K731" s="6" t="str">
        <f t="shared" si="4"/>
        <v>Ahmedabad-</v>
      </c>
      <c r="L731" s="6" t="str">
        <f t="shared" si="5"/>
        <v>Ahmedabad</v>
      </c>
      <c r="M731" s="6" t="str">
        <f t="shared" si="6"/>
        <v>Ahmedabad</v>
      </c>
      <c r="N731" s="6" t="str">
        <f t="shared" si="7"/>
        <v>West</v>
      </c>
      <c r="O731" s="6" t="str">
        <f t="shared" si="8"/>
        <v>West</v>
      </c>
      <c r="P731" s="6" t="str">
        <f t="shared" si="9"/>
        <v>West</v>
      </c>
      <c r="Q731" s="6" t="str">
        <f t="shared" si="10"/>
        <v>West</v>
      </c>
      <c r="R731" s="6" t="str">
        <f>vlookup(M731,'City Head_Details'!$A$2:$B$5,2,0)</f>
        <v>Varun</v>
      </c>
      <c r="S731" s="6" t="str">
        <f t="shared" ref="S731:T731" si="739">Proper(trim(G731))</f>
        <v>Production</v>
      </c>
      <c r="T731" s="6" t="str">
        <f t="shared" si="739"/>
        <v>Rent</v>
      </c>
    </row>
    <row r="732">
      <c r="A732" s="23" t="s">
        <v>1426</v>
      </c>
      <c r="B732" s="32" t="s">
        <v>1427</v>
      </c>
      <c r="C732" s="6">
        <v>161900.0</v>
      </c>
      <c r="D732" s="6" t="str">
        <f>IFERROR(__xludf.DUMMYFUNCTION("Split(B732,""/"")"),"March")</f>
        <v>March</v>
      </c>
      <c r="E732" s="6" t="str">
        <f>IFERROR(__xludf.DUMMYFUNCTION("""COMPUTED_VALUE"""),"Bangalore-")</f>
        <v>Bangalore-</v>
      </c>
      <c r="F732" s="6" t="str">
        <f>IFERROR(__xludf.DUMMYFUNCTION("""COMPUTED_VALUE"""),"South")</f>
        <v>South</v>
      </c>
      <c r="G732" s="6" t="str">
        <f>IFERROR(__xludf.DUMMYFUNCTION("""COMPUTED_VALUE"""),"Production")</f>
        <v>Production</v>
      </c>
      <c r="H732" s="6" t="str">
        <f>IFERROR(__xludf.DUMMYFUNCTION("""COMPUTED_VALUE"""),"Labour Cost")</f>
        <v>Labour Cost</v>
      </c>
      <c r="I732" s="6" t="str">
        <f t="shared" si="2"/>
        <v>March</v>
      </c>
      <c r="J732" s="6" t="str">
        <f t="shared" si="3"/>
        <v>Bangalore-</v>
      </c>
      <c r="K732" s="6" t="str">
        <f t="shared" si="4"/>
        <v>Bangalore-</v>
      </c>
      <c r="L732" s="6" t="str">
        <f t="shared" si="5"/>
        <v>Bangalore</v>
      </c>
      <c r="M732" s="6" t="str">
        <f t="shared" si="6"/>
        <v>Bangalore</v>
      </c>
      <c r="N732" s="6" t="str">
        <f t="shared" si="7"/>
        <v>South</v>
      </c>
      <c r="O732" s="6" t="str">
        <f t="shared" si="8"/>
        <v>South</v>
      </c>
      <c r="P732" s="6" t="str">
        <f t="shared" si="9"/>
        <v>South</v>
      </c>
      <c r="Q732" s="6" t="str">
        <f t="shared" si="10"/>
        <v>South</v>
      </c>
      <c r="R732" s="6" t="str">
        <f>vlookup(M732,'City Head_Details'!$A$2:$B$5,2,0)</f>
        <v>Arun</v>
      </c>
      <c r="S732" s="6" t="str">
        <f t="shared" ref="S732:T732" si="740">Proper(trim(G732))</f>
        <v>Production</v>
      </c>
      <c r="T732" s="6" t="str">
        <f t="shared" si="740"/>
        <v>Labour Cost</v>
      </c>
    </row>
    <row r="733">
      <c r="A733" s="23" t="s">
        <v>1428</v>
      </c>
      <c r="B733" s="32" t="s">
        <v>385</v>
      </c>
      <c r="C733" s="6">
        <v>137800.0</v>
      </c>
      <c r="D733" s="6" t="str">
        <f>IFERROR(__xludf.DUMMYFUNCTION("Split(B733,""/"")"),"January")</f>
        <v>January</v>
      </c>
      <c r="E733" s="6" t="str">
        <f>IFERROR(__xludf.DUMMYFUNCTION("""COMPUTED_VALUE"""),"Gurgaon-")</f>
        <v>Gurgaon-</v>
      </c>
      <c r="F733" s="6" t="str">
        <f>IFERROR(__xludf.DUMMYFUNCTION("""COMPUTED_VALUE"""),"North")</f>
        <v>North</v>
      </c>
      <c r="G733" s="6" t="str">
        <f>IFERROR(__xludf.DUMMYFUNCTION("""COMPUTED_VALUE"""),"Materials")</f>
        <v>Materials</v>
      </c>
      <c r="H733" s="6" t="str">
        <f>IFERROR(__xludf.DUMMYFUNCTION("""COMPUTED_VALUE"""),"Labour Cost")</f>
        <v>Labour Cost</v>
      </c>
      <c r="I733" s="6" t="str">
        <f t="shared" si="2"/>
        <v>January</v>
      </c>
      <c r="J733" s="6" t="str">
        <f t="shared" si="3"/>
        <v>Gurgaon-</v>
      </c>
      <c r="K733" s="6" t="str">
        <f t="shared" si="4"/>
        <v>Gurgaon-</v>
      </c>
      <c r="L733" s="6" t="str">
        <f t="shared" si="5"/>
        <v>Gurgaon</v>
      </c>
      <c r="M733" s="6" t="str">
        <f t="shared" si="6"/>
        <v>Gurgaon</v>
      </c>
      <c r="N733" s="6" t="str">
        <f t="shared" si="7"/>
        <v>North</v>
      </c>
      <c r="O733" s="6" t="str">
        <f t="shared" si="8"/>
        <v>North</v>
      </c>
      <c r="P733" s="6" t="str">
        <f t="shared" si="9"/>
        <v>North</v>
      </c>
      <c r="Q733" s="6" t="str">
        <f t="shared" si="10"/>
        <v>North</v>
      </c>
      <c r="R733" s="6" t="str">
        <f>vlookup(M733,'City Head_Details'!$A$2:$B$5,2,0)</f>
        <v>Tarun</v>
      </c>
      <c r="S733" s="6" t="str">
        <f t="shared" ref="S733:T733" si="741">Proper(trim(G733))</f>
        <v>Materials</v>
      </c>
      <c r="T733" s="6" t="str">
        <f t="shared" si="741"/>
        <v>Labour Cost</v>
      </c>
    </row>
    <row r="734">
      <c r="A734" s="23" t="s">
        <v>1429</v>
      </c>
      <c r="B734" s="32" t="s">
        <v>1430</v>
      </c>
      <c r="C734" s="6">
        <v>148800.0</v>
      </c>
      <c r="D734" s="6" t="str">
        <f>IFERROR(__xludf.DUMMYFUNCTION("Split(B734,""/"")"),"February")</f>
        <v>February</v>
      </c>
      <c r="E734" s="6" t="str">
        <f>IFERROR(__xludf.DUMMYFUNCTION("""COMPUTED_VALUE"""),"Ahmedabad-")</f>
        <v>Ahmedabad-</v>
      </c>
      <c r="F734" s="6" t="str">
        <f>IFERROR(__xludf.DUMMYFUNCTION("""COMPUTED_VALUE"""),"North")</f>
        <v>North</v>
      </c>
      <c r="G734" s="6" t="str">
        <f>IFERROR(__xludf.DUMMYFUNCTION("""COMPUTED_VALUE"""),"Production")</f>
        <v>Production</v>
      </c>
      <c r="H734" s="6" t="str">
        <f>IFERROR(__xludf.DUMMYFUNCTION("""COMPUTED_VALUE"""),"Rent")</f>
        <v>Rent</v>
      </c>
      <c r="I734" s="6" t="str">
        <f t="shared" si="2"/>
        <v>February</v>
      </c>
      <c r="J734" s="6" t="str">
        <f t="shared" si="3"/>
        <v>Ahmedabad-</v>
      </c>
      <c r="K734" s="6" t="str">
        <f t="shared" si="4"/>
        <v>Ahmedabad-</v>
      </c>
      <c r="L734" s="6" t="str">
        <f t="shared" si="5"/>
        <v>Ahmedabad</v>
      </c>
      <c r="M734" s="6" t="str">
        <f t="shared" si="6"/>
        <v>Ahmedabad</v>
      </c>
      <c r="N734" s="6" t="str">
        <f t="shared" si="7"/>
        <v>North</v>
      </c>
      <c r="O734" s="6" t="str">
        <f t="shared" si="8"/>
        <v>North</v>
      </c>
      <c r="P734" s="6" t="str">
        <f t="shared" si="9"/>
        <v>North</v>
      </c>
      <c r="Q734" s="6" t="str">
        <f t="shared" si="10"/>
        <v>North</v>
      </c>
      <c r="R734" s="6" t="str">
        <f>vlookup(M734,'City Head_Details'!$A$2:$B$5,2,0)</f>
        <v>Varun</v>
      </c>
      <c r="S734" s="6" t="str">
        <f t="shared" ref="S734:T734" si="742">Proper(trim(G734))</f>
        <v>Production</v>
      </c>
      <c r="T734" s="6" t="str">
        <f t="shared" si="742"/>
        <v>Rent</v>
      </c>
    </row>
    <row r="735">
      <c r="A735" s="23" t="s">
        <v>1431</v>
      </c>
      <c r="B735" s="32" t="s">
        <v>1432</v>
      </c>
      <c r="C735" s="6">
        <v>160200.0</v>
      </c>
      <c r="D735" s="6" t="str">
        <f>IFERROR(__xludf.DUMMYFUNCTION("Split(B735,""/"")"),"January")</f>
        <v>January</v>
      </c>
      <c r="E735" s="6" t="str">
        <f>IFERROR(__xludf.DUMMYFUNCTION("""COMPUTED_VALUE"""),"Bangalore-")</f>
        <v>Bangalore-</v>
      </c>
      <c r="F735" s="6" t="str">
        <f>IFERROR(__xludf.DUMMYFUNCTION("""COMPUTED_VALUE"""),"West")</f>
        <v>West</v>
      </c>
      <c r="G735" s="6" t="str">
        <f>IFERROR(__xludf.DUMMYFUNCTION("""COMPUTED_VALUE"""),"Assembly")</f>
        <v>Assembly</v>
      </c>
      <c r="H735" s="6" t="str">
        <f>IFERROR(__xludf.DUMMYFUNCTION("""COMPUTED_VALUE"""),"Labour Cost")</f>
        <v>Labour Cost</v>
      </c>
      <c r="I735" s="6" t="str">
        <f t="shared" si="2"/>
        <v>January</v>
      </c>
      <c r="J735" s="6" t="str">
        <f t="shared" si="3"/>
        <v>Bangalore-</v>
      </c>
      <c r="K735" s="6" t="str">
        <f t="shared" si="4"/>
        <v>Bangalore-</v>
      </c>
      <c r="L735" s="6" t="str">
        <f t="shared" si="5"/>
        <v>Bangalore</v>
      </c>
      <c r="M735" s="6" t="str">
        <f t="shared" si="6"/>
        <v>Bangalore</v>
      </c>
      <c r="N735" s="6" t="str">
        <f t="shared" si="7"/>
        <v>West</v>
      </c>
      <c r="O735" s="6" t="str">
        <f t="shared" si="8"/>
        <v>West</v>
      </c>
      <c r="P735" s="6" t="str">
        <f t="shared" si="9"/>
        <v>West</v>
      </c>
      <c r="Q735" s="6" t="str">
        <f t="shared" si="10"/>
        <v>West</v>
      </c>
      <c r="R735" s="6" t="str">
        <f>vlookup(M735,'City Head_Details'!$A$2:$B$5,2,0)</f>
        <v>Arun</v>
      </c>
      <c r="S735" s="6" t="str">
        <f t="shared" ref="S735:T735" si="743">Proper(trim(G735))</f>
        <v>Assembly</v>
      </c>
      <c r="T735" s="6" t="str">
        <f t="shared" si="743"/>
        <v>Labour Cost</v>
      </c>
    </row>
    <row r="736">
      <c r="A736" s="23" t="s">
        <v>1433</v>
      </c>
      <c r="B736" s="32" t="s">
        <v>1434</v>
      </c>
      <c r="C736" s="6">
        <v>175400.0</v>
      </c>
      <c r="D736" s="6" t="str">
        <f>IFERROR(__xludf.DUMMYFUNCTION("Split(B736,""/"")"),"January")</f>
        <v>January</v>
      </c>
      <c r="E736" s="6" t="str">
        <f>IFERROR(__xludf.DUMMYFUNCTION("""COMPUTED_VALUE"""),"Bangalore-")</f>
        <v>Bangalore-</v>
      </c>
      <c r="F736" s="6" t="str">
        <f>IFERROR(__xludf.DUMMYFUNCTION("""COMPUTED_VALUE"""),"North")</f>
        <v>North</v>
      </c>
      <c r="G736" s="6" t="str">
        <f>IFERROR(__xludf.DUMMYFUNCTION("""COMPUTED_VALUE"""),"Maitenance")</f>
        <v>Maitenance</v>
      </c>
      <c r="H736" s="6" t="str">
        <f>IFERROR(__xludf.DUMMYFUNCTION("""COMPUTED_VALUE"""),"Rent")</f>
        <v>Rent</v>
      </c>
      <c r="I736" s="6" t="str">
        <f t="shared" si="2"/>
        <v>January</v>
      </c>
      <c r="J736" s="6" t="str">
        <f t="shared" si="3"/>
        <v>Bangalore-</v>
      </c>
      <c r="K736" s="6" t="str">
        <f t="shared" si="4"/>
        <v>Bangalore-</v>
      </c>
      <c r="L736" s="6" t="str">
        <f t="shared" si="5"/>
        <v>Bangalore</v>
      </c>
      <c r="M736" s="6" t="str">
        <f t="shared" si="6"/>
        <v>Bangalore</v>
      </c>
      <c r="N736" s="6" t="str">
        <f t="shared" si="7"/>
        <v>North</v>
      </c>
      <c r="O736" s="6" t="str">
        <f t="shared" si="8"/>
        <v>North</v>
      </c>
      <c r="P736" s="6" t="str">
        <f t="shared" si="9"/>
        <v>North</v>
      </c>
      <c r="Q736" s="6" t="str">
        <f t="shared" si="10"/>
        <v>North</v>
      </c>
      <c r="R736" s="6" t="str">
        <f>vlookup(M736,'City Head_Details'!$A$2:$B$5,2,0)</f>
        <v>Arun</v>
      </c>
      <c r="S736" s="6" t="str">
        <f t="shared" ref="S736:T736" si="744">Proper(trim(G736))</f>
        <v>Maitenance</v>
      </c>
      <c r="T736" s="6" t="str">
        <f t="shared" si="744"/>
        <v>Rent</v>
      </c>
    </row>
    <row r="737">
      <c r="A737" s="23" t="s">
        <v>1435</v>
      </c>
      <c r="B737" s="32" t="s">
        <v>1436</v>
      </c>
      <c r="C737" s="6">
        <v>103300.0</v>
      </c>
      <c r="D737" s="6" t="str">
        <f>IFERROR(__xludf.DUMMYFUNCTION("Split(B737,""/"")"),"February")</f>
        <v>February</v>
      </c>
      <c r="E737" s="6" t="str">
        <f>IFERROR(__xludf.DUMMYFUNCTION("""COMPUTED_VALUE"""),"Bangalore-")</f>
        <v>Bangalore-</v>
      </c>
      <c r="F737" s="6" t="str">
        <f>IFERROR(__xludf.DUMMYFUNCTION("""COMPUTED_VALUE"""),"West")</f>
        <v>West</v>
      </c>
      <c r="G737" s="6" t="str">
        <f>IFERROR(__xludf.DUMMYFUNCTION("""COMPUTED_VALUE"""),"Maitenance")</f>
        <v>Maitenance</v>
      </c>
      <c r="H737" s="6" t="str">
        <f>IFERROR(__xludf.DUMMYFUNCTION("""COMPUTED_VALUE"""),"Insurance")</f>
        <v>Insurance</v>
      </c>
      <c r="I737" s="6" t="str">
        <f t="shared" si="2"/>
        <v>February</v>
      </c>
      <c r="J737" s="6" t="str">
        <f t="shared" si="3"/>
        <v>Bangalore-</v>
      </c>
      <c r="K737" s="6" t="str">
        <f t="shared" si="4"/>
        <v>Bangalore-</v>
      </c>
      <c r="L737" s="6" t="str">
        <f t="shared" si="5"/>
        <v>Bangalore</v>
      </c>
      <c r="M737" s="6" t="str">
        <f t="shared" si="6"/>
        <v>Bangalore</v>
      </c>
      <c r="N737" s="6" t="str">
        <f t="shared" si="7"/>
        <v>West</v>
      </c>
      <c r="O737" s="6" t="str">
        <f t="shared" si="8"/>
        <v>West</v>
      </c>
      <c r="P737" s="6" t="str">
        <f t="shared" si="9"/>
        <v>West</v>
      </c>
      <c r="Q737" s="6" t="str">
        <f t="shared" si="10"/>
        <v>West</v>
      </c>
      <c r="R737" s="6" t="str">
        <f>vlookup(M737,'City Head_Details'!$A$2:$B$5,2,0)</f>
        <v>Arun</v>
      </c>
      <c r="S737" s="6" t="str">
        <f t="shared" ref="S737:T737" si="745">Proper(trim(G737))</f>
        <v>Maitenance</v>
      </c>
      <c r="T737" s="6" t="str">
        <f t="shared" si="745"/>
        <v>Insurance</v>
      </c>
    </row>
    <row r="738">
      <c r="A738" s="23" t="s">
        <v>1437</v>
      </c>
      <c r="B738" s="32" t="s">
        <v>1438</v>
      </c>
      <c r="C738" s="6">
        <v>97100.0</v>
      </c>
      <c r="D738" s="6" t="str">
        <f>IFERROR(__xludf.DUMMYFUNCTION("Split(B738,""/"")"),"January")</f>
        <v>January</v>
      </c>
      <c r="E738" s="6" t="str">
        <f>IFERROR(__xludf.DUMMYFUNCTION("""COMPUTED_VALUE"""),"Bhubaneswar")</f>
        <v>Bhubaneswar</v>
      </c>
      <c r="F738" s="6" t="str">
        <f>IFERROR(__xludf.DUMMYFUNCTION("""COMPUTED_VALUE"""),"East")</f>
        <v>East</v>
      </c>
      <c r="G738" s="6" t="str">
        <f>IFERROR(__xludf.DUMMYFUNCTION("""COMPUTED_VALUE"""),"Assembly")</f>
        <v>Assembly</v>
      </c>
      <c r="H738" s="6" t="str">
        <f>IFERROR(__xludf.DUMMYFUNCTION("""COMPUTED_VALUE"""),"Labour Cost")</f>
        <v>Labour Cost</v>
      </c>
      <c r="I738" s="6" t="str">
        <f t="shared" si="2"/>
        <v>January</v>
      </c>
      <c r="J738" s="6" t="str">
        <f t="shared" si="3"/>
        <v>Bhubaneswar</v>
      </c>
      <c r="K738" s="6" t="str">
        <f t="shared" si="4"/>
        <v>Bhubaneswar</v>
      </c>
      <c r="L738" s="6" t="str">
        <f t="shared" si="5"/>
        <v>Bhubaneswar</v>
      </c>
      <c r="M738" s="6" t="str">
        <f t="shared" si="6"/>
        <v>Bhubaneswar</v>
      </c>
      <c r="N738" s="6" t="str">
        <f t="shared" si="7"/>
        <v>East</v>
      </c>
      <c r="O738" s="6" t="str">
        <f t="shared" si="8"/>
        <v>East</v>
      </c>
      <c r="P738" s="6" t="str">
        <f t="shared" si="9"/>
        <v>East</v>
      </c>
      <c r="Q738" s="6" t="str">
        <f t="shared" si="10"/>
        <v>East</v>
      </c>
      <c r="R738" s="6" t="str">
        <f>vlookup(M738,'City Head_Details'!$A$2:$B$5,2,0)</f>
        <v>Karuna</v>
      </c>
      <c r="S738" s="6" t="str">
        <f t="shared" ref="S738:T738" si="746">Proper(trim(G738))</f>
        <v>Assembly</v>
      </c>
      <c r="T738" s="6" t="str">
        <f t="shared" si="746"/>
        <v>Labour Cost</v>
      </c>
    </row>
    <row r="739">
      <c r="A739" s="23" t="s">
        <v>1439</v>
      </c>
      <c r="B739" s="32" t="s">
        <v>1440</v>
      </c>
      <c r="C739" s="6">
        <v>148000.0</v>
      </c>
      <c r="D739" s="6" t="str">
        <f>IFERROR(__xludf.DUMMYFUNCTION("Split(B739,""/"")"),"January")</f>
        <v>January</v>
      </c>
      <c r="E739" s="6" t="str">
        <f>IFERROR(__xludf.DUMMYFUNCTION("""COMPUTED_VALUE"""),"Ahmedabad")</f>
        <v>Ahmedabad</v>
      </c>
      <c r="F739" s="6" t="str">
        <f>IFERROR(__xludf.DUMMYFUNCTION("""COMPUTED_VALUE"""),"South")</f>
        <v>South</v>
      </c>
      <c r="G739" s="6" t="str">
        <f>IFERROR(__xludf.DUMMYFUNCTION("""COMPUTED_VALUE"""),"Assembly")</f>
        <v>Assembly</v>
      </c>
      <c r="H739" s="6" t="str">
        <f>IFERROR(__xludf.DUMMYFUNCTION("""COMPUTED_VALUE"""),"Overhead costs")</f>
        <v>Overhead costs</v>
      </c>
      <c r="I739" s="6" t="str">
        <f t="shared" si="2"/>
        <v>January</v>
      </c>
      <c r="J739" s="6" t="str">
        <f t="shared" si="3"/>
        <v>Ahmedabad</v>
      </c>
      <c r="K739" s="6" t="str">
        <f t="shared" si="4"/>
        <v>Ahmedabad</v>
      </c>
      <c r="L739" s="6" t="str">
        <f t="shared" si="5"/>
        <v>Ahmedabad</v>
      </c>
      <c r="M739" s="6" t="str">
        <f t="shared" si="6"/>
        <v>Ahmedabad</v>
      </c>
      <c r="N739" s="6" t="str">
        <f t="shared" si="7"/>
        <v>South</v>
      </c>
      <c r="O739" s="6" t="str">
        <f t="shared" si="8"/>
        <v>South</v>
      </c>
      <c r="P739" s="6" t="str">
        <f t="shared" si="9"/>
        <v>South</v>
      </c>
      <c r="Q739" s="6" t="str">
        <f t="shared" si="10"/>
        <v>South</v>
      </c>
      <c r="R739" s="6" t="str">
        <f>vlookup(M739,'City Head_Details'!$A$2:$B$5,2,0)</f>
        <v>Varun</v>
      </c>
      <c r="S739" s="6" t="str">
        <f t="shared" ref="S739:T739" si="747">Proper(trim(G739))</f>
        <v>Assembly</v>
      </c>
      <c r="T739" s="6" t="str">
        <f t="shared" si="747"/>
        <v>Overhead Costs</v>
      </c>
    </row>
    <row r="740">
      <c r="A740" s="23" t="s">
        <v>1441</v>
      </c>
      <c r="B740" s="32" t="s">
        <v>1442</v>
      </c>
      <c r="C740" s="6">
        <v>112900.0</v>
      </c>
      <c r="D740" s="6" t="str">
        <f>IFERROR(__xludf.DUMMYFUNCTION("Split(B740,""/"")"),"January")</f>
        <v>January</v>
      </c>
      <c r="E740" s="6" t="str">
        <f>IFERROR(__xludf.DUMMYFUNCTION("""COMPUTED_VALUE"""),"Gurgaon")</f>
        <v>Gurgaon</v>
      </c>
      <c r="F740" s="6" t="str">
        <f>IFERROR(__xludf.DUMMYFUNCTION("""COMPUTED_VALUE"""),"East")</f>
        <v>East</v>
      </c>
      <c r="G740" s="6" t="str">
        <f>IFERROR(__xludf.DUMMYFUNCTION("""COMPUTED_VALUE"""),"Materials")</f>
        <v>Materials</v>
      </c>
      <c r="H740" s="6" t="str">
        <f>IFERROR(__xludf.DUMMYFUNCTION("""COMPUTED_VALUE"""),"Material Cost")</f>
        <v>Material Cost</v>
      </c>
      <c r="I740" s="6" t="str">
        <f t="shared" si="2"/>
        <v>January</v>
      </c>
      <c r="J740" s="6" t="str">
        <f t="shared" si="3"/>
        <v>Gurgaon</v>
      </c>
      <c r="K740" s="6" t="str">
        <f t="shared" si="4"/>
        <v>Gurgaon</v>
      </c>
      <c r="L740" s="6" t="str">
        <f t="shared" si="5"/>
        <v>Gurgaon</v>
      </c>
      <c r="M740" s="6" t="str">
        <f t="shared" si="6"/>
        <v>Gurgaon</v>
      </c>
      <c r="N740" s="6" t="str">
        <f t="shared" si="7"/>
        <v>East</v>
      </c>
      <c r="O740" s="6" t="str">
        <f t="shared" si="8"/>
        <v>East</v>
      </c>
      <c r="P740" s="6" t="str">
        <f t="shared" si="9"/>
        <v>East</v>
      </c>
      <c r="Q740" s="6" t="str">
        <f t="shared" si="10"/>
        <v>East</v>
      </c>
      <c r="R740" s="6" t="str">
        <f>vlookup(M740,'City Head_Details'!$A$2:$B$5,2,0)</f>
        <v>Tarun</v>
      </c>
      <c r="S740" s="6" t="str">
        <f t="shared" ref="S740:T740" si="748">Proper(trim(G740))</f>
        <v>Materials</v>
      </c>
      <c r="T740" s="6" t="str">
        <f t="shared" si="748"/>
        <v>Material Cost</v>
      </c>
    </row>
    <row r="741">
      <c r="A741" s="23" t="s">
        <v>1443</v>
      </c>
      <c r="B741" s="32" t="s">
        <v>748</v>
      </c>
      <c r="C741" s="6">
        <v>154600.0</v>
      </c>
      <c r="D741" s="6" t="str">
        <f>IFERROR(__xludf.DUMMYFUNCTION("Split(B741,""/"")"),"February")</f>
        <v>February</v>
      </c>
      <c r="E741" s="6" t="str">
        <f>IFERROR(__xludf.DUMMYFUNCTION("""COMPUTED_VALUE"""),"Gurgaon")</f>
        <v>Gurgaon</v>
      </c>
      <c r="F741" s="6" t="str">
        <f>IFERROR(__xludf.DUMMYFUNCTION("""COMPUTED_VALUE"""),"North")</f>
        <v>North</v>
      </c>
      <c r="G741" s="6" t="str">
        <f>IFERROR(__xludf.DUMMYFUNCTION("""COMPUTED_VALUE"""),"Assembly")</f>
        <v>Assembly</v>
      </c>
      <c r="H741" s="6" t="str">
        <f>IFERROR(__xludf.DUMMYFUNCTION("""COMPUTED_VALUE"""),"Rent")</f>
        <v>Rent</v>
      </c>
      <c r="I741" s="6" t="str">
        <f t="shared" si="2"/>
        <v>February</v>
      </c>
      <c r="J741" s="6" t="str">
        <f t="shared" si="3"/>
        <v>Gurgaon</v>
      </c>
      <c r="K741" s="6" t="str">
        <f t="shared" si="4"/>
        <v>Gurgaon</v>
      </c>
      <c r="L741" s="6" t="str">
        <f t="shared" si="5"/>
        <v>Gurgaon</v>
      </c>
      <c r="M741" s="6" t="str">
        <f t="shared" si="6"/>
        <v>Gurgaon</v>
      </c>
      <c r="N741" s="6" t="str">
        <f t="shared" si="7"/>
        <v>North</v>
      </c>
      <c r="O741" s="6" t="str">
        <f t="shared" si="8"/>
        <v>North</v>
      </c>
      <c r="P741" s="6" t="str">
        <f t="shared" si="9"/>
        <v>North</v>
      </c>
      <c r="Q741" s="6" t="str">
        <f t="shared" si="10"/>
        <v>North</v>
      </c>
      <c r="R741" s="6" t="str">
        <f>vlookup(M741,'City Head_Details'!$A$2:$B$5,2,0)</f>
        <v>Tarun</v>
      </c>
      <c r="S741" s="6" t="str">
        <f t="shared" ref="S741:T741" si="749">Proper(trim(G741))</f>
        <v>Assembly</v>
      </c>
      <c r="T741" s="6" t="str">
        <f t="shared" si="749"/>
        <v>Rent</v>
      </c>
    </row>
    <row r="742">
      <c r="A742" s="23" t="s">
        <v>1444</v>
      </c>
      <c r="B742" s="32" t="s">
        <v>1445</v>
      </c>
      <c r="C742" s="6">
        <v>180500.0</v>
      </c>
      <c r="D742" s="6" t="str">
        <f>IFERROR(__xludf.DUMMYFUNCTION("Split(B742,""/"")"),"January")</f>
        <v>January</v>
      </c>
      <c r="E742" s="6" t="str">
        <f>IFERROR(__xludf.DUMMYFUNCTION("""COMPUTED_VALUE"""),"Gurgaon")</f>
        <v>Gurgaon</v>
      </c>
      <c r="F742" s="6" t="str">
        <f>IFERROR(__xludf.DUMMYFUNCTION("""COMPUTED_VALUE"""),"West")</f>
        <v>West</v>
      </c>
      <c r="G742" s="6" t="str">
        <f>IFERROR(__xludf.DUMMYFUNCTION("""COMPUTED_VALUE"""),"Production")</f>
        <v>Production</v>
      </c>
      <c r="H742" s="6" t="str">
        <f>IFERROR(__xludf.DUMMYFUNCTION("""COMPUTED_VALUE"""),"Overhead costs")</f>
        <v>Overhead costs</v>
      </c>
      <c r="I742" s="6" t="str">
        <f t="shared" si="2"/>
        <v>January</v>
      </c>
      <c r="J742" s="6" t="str">
        <f t="shared" si="3"/>
        <v>Gurgaon</v>
      </c>
      <c r="K742" s="6" t="str">
        <f t="shared" si="4"/>
        <v>Gurgaon</v>
      </c>
      <c r="L742" s="6" t="str">
        <f t="shared" si="5"/>
        <v>Gurgaon</v>
      </c>
      <c r="M742" s="6" t="str">
        <f t="shared" si="6"/>
        <v>Gurgaon</v>
      </c>
      <c r="N742" s="6" t="str">
        <f t="shared" si="7"/>
        <v>West</v>
      </c>
      <c r="O742" s="6" t="str">
        <f t="shared" si="8"/>
        <v>West</v>
      </c>
      <c r="P742" s="6" t="str">
        <f t="shared" si="9"/>
        <v>West</v>
      </c>
      <c r="Q742" s="6" t="str">
        <f t="shared" si="10"/>
        <v>West</v>
      </c>
      <c r="R742" s="6" t="str">
        <f>vlookup(M742,'City Head_Details'!$A$2:$B$5,2,0)</f>
        <v>Tarun</v>
      </c>
      <c r="S742" s="6" t="str">
        <f t="shared" ref="S742:T742" si="750">Proper(trim(G742))</f>
        <v>Production</v>
      </c>
      <c r="T742" s="6" t="str">
        <f t="shared" si="750"/>
        <v>Overhead Costs</v>
      </c>
    </row>
    <row r="743">
      <c r="A743" s="23" t="s">
        <v>1446</v>
      </c>
      <c r="B743" s="32" t="s">
        <v>1447</v>
      </c>
      <c r="C743" s="6">
        <v>188000.0</v>
      </c>
      <c r="D743" s="6" t="str">
        <f>IFERROR(__xludf.DUMMYFUNCTION("Split(B743,""/"")"),"March")</f>
        <v>March</v>
      </c>
      <c r="E743" s="6" t="str">
        <f>IFERROR(__xludf.DUMMYFUNCTION("""COMPUTED_VALUE"""),"Ahmedabad")</f>
        <v>Ahmedabad</v>
      </c>
      <c r="F743" s="6" t="str">
        <f>IFERROR(__xludf.DUMMYFUNCTION("""COMPUTED_VALUE"""),"North")</f>
        <v>North</v>
      </c>
      <c r="G743" s="6" t="str">
        <f>IFERROR(__xludf.DUMMYFUNCTION("""COMPUTED_VALUE"""),"Assembly")</f>
        <v>Assembly</v>
      </c>
      <c r="H743" s="6" t="str">
        <f>IFERROR(__xludf.DUMMYFUNCTION("""COMPUTED_VALUE"""),"Labour Cost")</f>
        <v>Labour Cost</v>
      </c>
      <c r="I743" s="6" t="str">
        <f t="shared" si="2"/>
        <v>March</v>
      </c>
      <c r="J743" s="6" t="str">
        <f t="shared" si="3"/>
        <v>Ahmedabad</v>
      </c>
      <c r="K743" s="6" t="str">
        <f t="shared" si="4"/>
        <v>Ahmedabad</v>
      </c>
      <c r="L743" s="6" t="str">
        <f t="shared" si="5"/>
        <v>Ahmedabad</v>
      </c>
      <c r="M743" s="6" t="str">
        <f t="shared" si="6"/>
        <v>Ahmedabad</v>
      </c>
      <c r="N743" s="6" t="str">
        <f t="shared" si="7"/>
        <v>North</v>
      </c>
      <c r="O743" s="6" t="str">
        <f t="shared" si="8"/>
        <v>North</v>
      </c>
      <c r="P743" s="6" t="str">
        <f t="shared" si="9"/>
        <v>North</v>
      </c>
      <c r="Q743" s="6" t="str">
        <f t="shared" si="10"/>
        <v>North</v>
      </c>
      <c r="R743" s="6" t="str">
        <f>vlookup(M743,'City Head_Details'!$A$2:$B$5,2,0)</f>
        <v>Varun</v>
      </c>
      <c r="S743" s="6" t="str">
        <f t="shared" ref="S743:T743" si="751">Proper(trim(G743))</f>
        <v>Assembly</v>
      </c>
      <c r="T743" s="6" t="str">
        <f t="shared" si="751"/>
        <v>Labour Cost</v>
      </c>
    </row>
    <row r="744">
      <c r="A744" s="23" t="s">
        <v>1448</v>
      </c>
      <c r="B744" s="32" t="s">
        <v>513</v>
      </c>
      <c r="C744" s="6">
        <v>161800.0</v>
      </c>
      <c r="D744" s="6" t="str">
        <f>IFERROR(__xludf.DUMMYFUNCTION("Split(B744,""/"")"),"March")</f>
        <v>March</v>
      </c>
      <c r="E744" s="6" t="str">
        <f>IFERROR(__xludf.DUMMYFUNCTION("""COMPUTED_VALUE"""),"Bangalore")</f>
        <v>Bangalore</v>
      </c>
      <c r="F744" s="6" t="str">
        <f>IFERROR(__xludf.DUMMYFUNCTION("""COMPUTED_VALUE"""),"West")</f>
        <v>West</v>
      </c>
      <c r="G744" s="6" t="str">
        <f>IFERROR(__xludf.DUMMYFUNCTION("""COMPUTED_VALUE"""),"Maitenance")</f>
        <v>Maitenance</v>
      </c>
      <c r="H744" s="6" t="str">
        <f>IFERROR(__xludf.DUMMYFUNCTION("""COMPUTED_VALUE"""),"Insurance")</f>
        <v>Insurance</v>
      </c>
      <c r="I744" s="6" t="str">
        <f t="shared" si="2"/>
        <v>March</v>
      </c>
      <c r="J744" s="6" t="str">
        <f t="shared" si="3"/>
        <v>Bangalore</v>
      </c>
      <c r="K744" s="6" t="str">
        <f t="shared" si="4"/>
        <v>Bangalore</v>
      </c>
      <c r="L744" s="6" t="str">
        <f t="shared" si="5"/>
        <v>Bangalore</v>
      </c>
      <c r="M744" s="6" t="str">
        <f t="shared" si="6"/>
        <v>Bangalore</v>
      </c>
      <c r="N744" s="6" t="str">
        <f t="shared" si="7"/>
        <v>West</v>
      </c>
      <c r="O744" s="6" t="str">
        <f t="shared" si="8"/>
        <v>West</v>
      </c>
      <c r="P744" s="6" t="str">
        <f t="shared" si="9"/>
        <v>West</v>
      </c>
      <c r="Q744" s="6" t="str">
        <f t="shared" si="10"/>
        <v>West</v>
      </c>
      <c r="R744" s="6" t="str">
        <f>vlookup(M744,'City Head_Details'!$A$2:$B$5,2,0)</f>
        <v>Arun</v>
      </c>
      <c r="S744" s="6" t="str">
        <f t="shared" ref="S744:T744" si="752">Proper(trim(G744))</f>
        <v>Maitenance</v>
      </c>
      <c r="T744" s="6" t="str">
        <f t="shared" si="752"/>
        <v>Insurance</v>
      </c>
    </row>
    <row r="745">
      <c r="A745" s="23" t="s">
        <v>1449</v>
      </c>
      <c r="B745" s="32" t="s">
        <v>1450</v>
      </c>
      <c r="C745" s="6">
        <v>175000.0</v>
      </c>
      <c r="D745" s="6" t="str">
        <f>IFERROR(__xludf.DUMMYFUNCTION("Split(B745,""/"")"),"February")</f>
        <v>February</v>
      </c>
      <c r="E745" s="6" t="str">
        <f>IFERROR(__xludf.DUMMYFUNCTION("""COMPUTED_VALUE"""),"Bangalore")</f>
        <v>Bangalore</v>
      </c>
      <c r="F745" s="6" t="str">
        <f>IFERROR(__xludf.DUMMYFUNCTION("""COMPUTED_VALUE"""),"North^")</f>
        <v>North^</v>
      </c>
      <c r="G745" s="6" t="str">
        <f>IFERROR(__xludf.DUMMYFUNCTION("""COMPUTED_VALUE"""),"Production")</f>
        <v>Production</v>
      </c>
      <c r="H745" s="6" t="str">
        <f>IFERROR(__xludf.DUMMYFUNCTION("""COMPUTED_VALUE"""),"Insurance")</f>
        <v>Insurance</v>
      </c>
      <c r="I745" s="6" t="str">
        <f t="shared" si="2"/>
        <v>February</v>
      </c>
      <c r="J745" s="6" t="str">
        <f t="shared" si="3"/>
        <v>Bangalore</v>
      </c>
      <c r="K745" s="6" t="str">
        <f t="shared" si="4"/>
        <v>Bangalore</v>
      </c>
      <c r="L745" s="6" t="str">
        <f t="shared" si="5"/>
        <v>Bangalore</v>
      </c>
      <c r="M745" s="6" t="str">
        <f t="shared" si="6"/>
        <v>Bangalore</v>
      </c>
      <c r="N745" s="6" t="str">
        <f t="shared" si="7"/>
        <v>North^</v>
      </c>
      <c r="O745" s="6" t="str">
        <f t="shared" si="8"/>
        <v>North^</v>
      </c>
      <c r="P745" s="6" t="str">
        <f t="shared" si="9"/>
        <v>North^</v>
      </c>
      <c r="Q745" s="6" t="str">
        <f t="shared" si="10"/>
        <v>North</v>
      </c>
      <c r="R745" s="6" t="str">
        <f>vlookup(M745,'City Head_Details'!$A$2:$B$5,2,0)</f>
        <v>Arun</v>
      </c>
      <c r="S745" s="6" t="str">
        <f t="shared" ref="S745:T745" si="753">Proper(trim(G745))</f>
        <v>Production</v>
      </c>
      <c r="T745" s="6" t="str">
        <f t="shared" si="753"/>
        <v>Insurance</v>
      </c>
    </row>
    <row r="746">
      <c r="A746" s="23" t="s">
        <v>1451</v>
      </c>
      <c r="B746" s="32" t="s">
        <v>1452</v>
      </c>
      <c r="C746" s="6">
        <v>141900.0</v>
      </c>
      <c r="D746" s="6" t="str">
        <f>IFERROR(__xludf.DUMMYFUNCTION("Split(B746,""/"")"),"January")</f>
        <v>January</v>
      </c>
      <c r="E746" s="6" t="str">
        <f>IFERROR(__xludf.DUMMYFUNCTION("""COMPUTED_VALUE"""),"Bangalore")</f>
        <v>Bangalore</v>
      </c>
      <c r="F746" s="6" t="str">
        <f>IFERROR(__xludf.DUMMYFUNCTION("""COMPUTED_VALUE"""),"South")</f>
        <v>South</v>
      </c>
      <c r="G746" s="6" t="str">
        <f>IFERROR(__xludf.DUMMYFUNCTION("""COMPUTED_VALUE"""),"Materials")</f>
        <v>Materials</v>
      </c>
      <c r="H746" s="6" t="str">
        <f>IFERROR(__xludf.DUMMYFUNCTION("""COMPUTED_VALUE"""),"Labour Cost")</f>
        <v>Labour Cost</v>
      </c>
      <c r="I746" s="6" t="str">
        <f t="shared" si="2"/>
        <v>January</v>
      </c>
      <c r="J746" s="6" t="str">
        <f t="shared" si="3"/>
        <v>Bangalore</v>
      </c>
      <c r="K746" s="6" t="str">
        <f t="shared" si="4"/>
        <v>Bangalore</v>
      </c>
      <c r="L746" s="6" t="str">
        <f t="shared" si="5"/>
        <v>Bangalore</v>
      </c>
      <c r="M746" s="6" t="str">
        <f t="shared" si="6"/>
        <v>Bangalore</v>
      </c>
      <c r="N746" s="6" t="str">
        <f t="shared" si="7"/>
        <v>South</v>
      </c>
      <c r="O746" s="6" t="str">
        <f t="shared" si="8"/>
        <v>South</v>
      </c>
      <c r="P746" s="6" t="str">
        <f t="shared" si="9"/>
        <v>South</v>
      </c>
      <c r="Q746" s="6" t="str">
        <f t="shared" si="10"/>
        <v>South</v>
      </c>
      <c r="R746" s="6" t="str">
        <f>vlookup(M746,'City Head_Details'!$A$2:$B$5,2,0)</f>
        <v>Arun</v>
      </c>
      <c r="S746" s="6" t="str">
        <f t="shared" ref="S746:T746" si="754">Proper(trim(G746))</f>
        <v>Materials</v>
      </c>
      <c r="T746" s="6" t="str">
        <f t="shared" si="754"/>
        <v>Labour Cost</v>
      </c>
    </row>
    <row r="747">
      <c r="A747" s="23" t="s">
        <v>1453</v>
      </c>
      <c r="B747" s="32" t="s">
        <v>1454</v>
      </c>
      <c r="C747" s="6">
        <v>170600.0</v>
      </c>
      <c r="D747" s="6" t="str">
        <f>IFERROR(__xludf.DUMMYFUNCTION("Split(B747,""/"")"),"February")</f>
        <v>February</v>
      </c>
      <c r="E747" s="6" t="str">
        <f>IFERROR(__xludf.DUMMYFUNCTION("""COMPUTED_VALUE"""),"Ahmedabad")</f>
        <v>Ahmedabad</v>
      </c>
      <c r="F747" s="6" t="str">
        <f>IFERROR(__xludf.DUMMYFUNCTION("""COMPUTED_VALUE"""),"East")</f>
        <v>East</v>
      </c>
      <c r="G747" s="6" t="str">
        <f>IFERROR(__xludf.DUMMYFUNCTION("""COMPUTED_VALUE"""),"Production")</f>
        <v>Production</v>
      </c>
      <c r="H747" s="6" t="str">
        <f>IFERROR(__xludf.DUMMYFUNCTION("""COMPUTED_VALUE"""),"Labour Cost")</f>
        <v>Labour Cost</v>
      </c>
      <c r="I747" s="6" t="str">
        <f t="shared" si="2"/>
        <v>February</v>
      </c>
      <c r="J747" s="6" t="str">
        <f t="shared" si="3"/>
        <v>Ahmedabad</v>
      </c>
      <c r="K747" s="6" t="str">
        <f t="shared" si="4"/>
        <v>Ahmedabad</v>
      </c>
      <c r="L747" s="6" t="str">
        <f t="shared" si="5"/>
        <v>Ahmedabad</v>
      </c>
      <c r="M747" s="6" t="str">
        <f t="shared" si="6"/>
        <v>Ahmedabad</v>
      </c>
      <c r="N747" s="6" t="str">
        <f t="shared" si="7"/>
        <v>East</v>
      </c>
      <c r="O747" s="6" t="str">
        <f t="shared" si="8"/>
        <v>East</v>
      </c>
      <c r="P747" s="6" t="str">
        <f t="shared" si="9"/>
        <v>East</v>
      </c>
      <c r="Q747" s="6" t="str">
        <f t="shared" si="10"/>
        <v>East</v>
      </c>
      <c r="R747" s="6" t="str">
        <f>vlookup(M747,'City Head_Details'!$A$2:$B$5,2,0)</f>
        <v>Varun</v>
      </c>
      <c r="S747" s="6" t="str">
        <f t="shared" ref="S747:T747" si="755">Proper(trim(G747))</f>
        <v>Production</v>
      </c>
      <c r="T747" s="6" t="str">
        <f t="shared" si="755"/>
        <v>Labour Cost</v>
      </c>
    </row>
    <row r="748">
      <c r="A748" s="23" t="s">
        <v>1455</v>
      </c>
      <c r="B748" s="32" t="s">
        <v>1456</v>
      </c>
      <c r="C748" s="6">
        <v>149300.0</v>
      </c>
      <c r="D748" s="6" t="str">
        <f>IFERROR(__xludf.DUMMYFUNCTION("Split(B748,""/"")"),"January")</f>
        <v>January</v>
      </c>
      <c r="E748" s="6" t="str">
        <f>IFERROR(__xludf.DUMMYFUNCTION("""COMPUTED_VALUE"""),"Bhubaneswar")</f>
        <v>Bhubaneswar</v>
      </c>
      <c r="F748" s="6" t="str">
        <f>IFERROR(__xludf.DUMMYFUNCTION("""COMPUTED_VALUE"""),"West^")</f>
        <v>West^</v>
      </c>
      <c r="G748" s="6" t="str">
        <f>IFERROR(__xludf.DUMMYFUNCTION("""COMPUTED_VALUE"""),"Maitenance")</f>
        <v>Maitenance</v>
      </c>
      <c r="H748" s="6" t="str">
        <f>IFERROR(__xludf.DUMMYFUNCTION("""COMPUTED_VALUE"""),"Labour Cost")</f>
        <v>Labour Cost</v>
      </c>
      <c r="I748" s="6" t="str">
        <f t="shared" si="2"/>
        <v>January</v>
      </c>
      <c r="J748" s="6" t="str">
        <f t="shared" si="3"/>
        <v>Bhubaneswar</v>
      </c>
      <c r="K748" s="6" t="str">
        <f t="shared" si="4"/>
        <v>Bhubaneswar</v>
      </c>
      <c r="L748" s="6" t="str">
        <f t="shared" si="5"/>
        <v>Bhubaneswar</v>
      </c>
      <c r="M748" s="6" t="str">
        <f t="shared" si="6"/>
        <v>Bhubaneswar</v>
      </c>
      <c r="N748" s="6" t="str">
        <f t="shared" si="7"/>
        <v>West^</v>
      </c>
      <c r="O748" s="6" t="str">
        <f t="shared" si="8"/>
        <v>West^</v>
      </c>
      <c r="P748" s="6" t="str">
        <f t="shared" si="9"/>
        <v>West^</v>
      </c>
      <c r="Q748" s="6" t="str">
        <f t="shared" si="10"/>
        <v>West</v>
      </c>
      <c r="R748" s="6" t="str">
        <f>vlookup(M748,'City Head_Details'!$A$2:$B$5,2,0)</f>
        <v>Karuna</v>
      </c>
      <c r="S748" s="6" t="str">
        <f t="shared" ref="S748:T748" si="756">Proper(trim(G748))</f>
        <v>Maitenance</v>
      </c>
      <c r="T748" s="6" t="str">
        <f t="shared" si="756"/>
        <v>Labour Cost</v>
      </c>
    </row>
    <row r="749">
      <c r="A749" s="23" t="s">
        <v>1457</v>
      </c>
      <c r="B749" s="32" t="s">
        <v>193</v>
      </c>
      <c r="C749" s="6">
        <v>195600.0</v>
      </c>
      <c r="D749" s="6" t="str">
        <f>IFERROR(__xludf.DUMMYFUNCTION("Split(B749,""/"")"),"January")</f>
        <v>January</v>
      </c>
      <c r="E749" s="6" t="str">
        <f>IFERROR(__xludf.DUMMYFUNCTION("""COMPUTED_VALUE"""),"Bangalore")</f>
        <v>Bangalore</v>
      </c>
      <c r="F749" s="6" t="str">
        <f>IFERROR(__xludf.DUMMYFUNCTION("""COMPUTED_VALUE"""),"West")</f>
        <v>West</v>
      </c>
      <c r="G749" s="6" t="str">
        <f>IFERROR(__xludf.DUMMYFUNCTION("""COMPUTED_VALUE"""),"Materials")</f>
        <v>Materials</v>
      </c>
      <c r="H749" s="6" t="str">
        <f>IFERROR(__xludf.DUMMYFUNCTION("""COMPUTED_VALUE"""),"Overhead costs")</f>
        <v>Overhead costs</v>
      </c>
      <c r="I749" s="6" t="str">
        <f t="shared" si="2"/>
        <v>January</v>
      </c>
      <c r="J749" s="6" t="str">
        <f t="shared" si="3"/>
        <v>Bangalore</v>
      </c>
      <c r="K749" s="6" t="str">
        <f t="shared" si="4"/>
        <v>Bangalore</v>
      </c>
      <c r="L749" s="6" t="str">
        <f t="shared" si="5"/>
        <v>Bangalore</v>
      </c>
      <c r="M749" s="6" t="str">
        <f t="shared" si="6"/>
        <v>Bangalore</v>
      </c>
      <c r="N749" s="6" t="str">
        <f t="shared" si="7"/>
        <v>West</v>
      </c>
      <c r="O749" s="6" t="str">
        <f t="shared" si="8"/>
        <v>West</v>
      </c>
      <c r="P749" s="6" t="str">
        <f t="shared" si="9"/>
        <v>West</v>
      </c>
      <c r="Q749" s="6" t="str">
        <f t="shared" si="10"/>
        <v>West</v>
      </c>
      <c r="R749" s="6" t="str">
        <f>vlookup(M749,'City Head_Details'!$A$2:$B$5,2,0)</f>
        <v>Arun</v>
      </c>
      <c r="S749" s="6" t="str">
        <f t="shared" ref="S749:T749" si="757">Proper(trim(G749))</f>
        <v>Materials</v>
      </c>
      <c r="T749" s="6" t="str">
        <f t="shared" si="757"/>
        <v>Overhead Costs</v>
      </c>
    </row>
    <row r="750">
      <c r="A750" s="23" t="s">
        <v>1458</v>
      </c>
      <c r="B750" s="32" t="s">
        <v>1459</v>
      </c>
      <c r="C750" s="6">
        <v>169000.0</v>
      </c>
      <c r="D750" s="6" t="str">
        <f>IFERROR(__xludf.DUMMYFUNCTION("Split(B750,""/"")"),"March")</f>
        <v>March</v>
      </c>
      <c r="E750" s="6" t="str">
        <f>IFERROR(__xludf.DUMMYFUNCTION("""COMPUTED_VALUE"""),"BangalORE")</f>
        <v>BangalORE</v>
      </c>
      <c r="F750" s="6" t="str">
        <f>IFERROR(__xludf.DUMMYFUNCTION("""COMPUTED_VALUE"""),"East^")</f>
        <v>East^</v>
      </c>
      <c r="G750" s="6" t="str">
        <f>IFERROR(__xludf.DUMMYFUNCTION("""COMPUTED_VALUE"""),"Assembly")</f>
        <v>Assembly</v>
      </c>
      <c r="H750" s="6" t="str">
        <f>IFERROR(__xludf.DUMMYFUNCTION("""COMPUTED_VALUE"""),"Insurance")</f>
        <v>Insurance</v>
      </c>
      <c r="I750" s="6" t="str">
        <f t="shared" si="2"/>
        <v>March</v>
      </c>
      <c r="J750" s="6" t="str">
        <f t="shared" si="3"/>
        <v>Bangalore</v>
      </c>
      <c r="K750" s="6" t="str">
        <f t="shared" si="4"/>
        <v>Bangalore</v>
      </c>
      <c r="L750" s="6" t="str">
        <f t="shared" si="5"/>
        <v>Bangalore</v>
      </c>
      <c r="M750" s="6" t="str">
        <f t="shared" si="6"/>
        <v>Bangalore</v>
      </c>
      <c r="N750" s="6" t="str">
        <f t="shared" si="7"/>
        <v>East^</v>
      </c>
      <c r="O750" s="6" t="str">
        <f t="shared" si="8"/>
        <v>East^</v>
      </c>
      <c r="P750" s="6" t="str">
        <f t="shared" si="9"/>
        <v>East^</v>
      </c>
      <c r="Q750" s="6" t="str">
        <f t="shared" si="10"/>
        <v>East</v>
      </c>
      <c r="R750" s="6" t="str">
        <f>vlookup(M750,'City Head_Details'!$A$2:$B$5,2,0)</f>
        <v>Arun</v>
      </c>
      <c r="S750" s="6" t="str">
        <f t="shared" ref="S750:T750" si="758">Proper(trim(G750))</f>
        <v>Assembly</v>
      </c>
      <c r="T750" s="6" t="str">
        <f t="shared" si="758"/>
        <v>Insurance</v>
      </c>
    </row>
    <row r="751">
      <c r="A751" s="23" t="s">
        <v>1460</v>
      </c>
      <c r="B751" s="32" t="s">
        <v>1461</v>
      </c>
      <c r="C751" s="6">
        <v>122700.0</v>
      </c>
      <c r="D751" s="6" t="str">
        <f>IFERROR(__xludf.DUMMYFUNCTION("Split(B751,""/"")"),"March")</f>
        <v>March</v>
      </c>
      <c r="E751" s="6" t="str">
        <f>IFERROR(__xludf.DUMMYFUNCTION("""COMPUTED_VALUE"""),"Gurgaon")</f>
        <v>Gurgaon</v>
      </c>
      <c r="F751" s="6" t="str">
        <f>IFERROR(__xludf.DUMMYFUNCTION("""COMPUTED_VALUE"""),"South")</f>
        <v>South</v>
      </c>
      <c r="G751" s="6" t="str">
        <f>IFERROR(__xludf.DUMMYFUNCTION("""COMPUTED_VALUE"""),"Assembly")</f>
        <v>Assembly</v>
      </c>
      <c r="H751" s="6" t="str">
        <f>IFERROR(__xludf.DUMMYFUNCTION("""COMPUTED_VALUE"""),"Rent")</f>
        <v>Rent</v>
      </c>
      <c r="I751" s="6" t="str">
        <f t="shared" si="2"/>
        <v>March</v>
      </c>
      <c r="J751" s="6" t="str">
        <f t="shared" si="3"/>
        <v>Gurgaon</v>
      </c>
      <c r="K751" s="6" t="str">
        <f t="shared" si="4"/>
        <v>Gurgaon</v>
      </c>
      <c r="L751" s="6" t="str">
        <f t="shared" si="5"/>
        <v>Gurgaon</v>
      </c>
      <c r="M751" s="6" t="str">
        <f t="shared" si="6"/>
        <v>Gurgaon</v>
      </c>
      <c r="N751" s="6" t="str">
        <f t="shared" si="7"/>
        <v>South</v>
      </c>
      <c r="O751" s="6" t="str">
        <f t="shared" si="8"/>
        <v>South</v>
      </c>
      <c r="P751" s="6" t="str">
        <f t="shared" si="9"/>
        <v>South</v>
      </c>
      <c r="Q751" s="6" t="str">
        <f t="shared" si="10"/>
        <v>South</v>
      </c>
      <c r="R751" s="6" t="str">
        <f>vlookup(M751,'City Head_Details'!$A$2:$B$5,2,0)</f>
        <v>Tarun</v>
      </c>
      <c r="S751" s="6" t="str">
        <f t="shared" ref="S751:T751" si="759">Proper(trim(G751))</f>
        <v>Assembly</v>
      </c>
      <c r="T751" s="6" t="str">
        <f t="shared" si="759"/>
        <v>Rent</v>
      </c>
    </row>
    <row r="752">
      <c r="A752" s="23" t="s">
        <v>1462</v>
      </c>
      <c r="B752" s="32" t="s">
        <v>1463</v>
      </c>
      <c r="C752" s="6">
        <v>124700.0</v>
      </c>
      <c r="D752" s="6" t="str">
        <f>IFERROR(__xludf.DUMMYFUNCTION("Split(B752,""/"")"),"March")</f>
        <v>March</v>
      </c>
      <c r="E752" s="6" t="str">
        <f>IFERROR(__xludf.DUMMYFUNCTION("""COMPUTED_VALUE"""),"Gurgaon")</f>
        <v>Gurgaon</v>
      </c>
      <c r="F752" s="6" t="str">
        <f>IFERROR(__xludf.DUMMYFUNCTION("""COMPUTED_VALUE"""),"North^")</f>
        <v>North^</v>
      </c>
      <c r="G752" s="6" t="str">
        <f>IFERROR(__xludf.DUMMYFUNCTION("""COMPUTED_VALUE"""),"Assembly")</f>
        <v>Assembly</v>
      </c>
      <c r="H752" s="6" t="str">
        <f>IFERROR(__xludf.DUMMYFUNCTION("""COMPUTED_VALUE"""),"Rent")</f>
        <v>Rent</v>
      </c>
      <c r="I752" s="6" t="str">
        <f t="shared" si="2"/>
        <v>March</v>
      </c>
      <c r="J752" s="6" t="str">
        <f t="shared" si="3"/>
        <v>Gurgaon</v>
      </c>
      <c r="K752" s="6" t="str">
        <f t="shared" si="4"/>
        <v>Gurgaon</v>
      </c>
      <c r="L752" s="6" t="str">
        <f t="shared" si="5"/>
        <v>Gurgaon</v>
      </c>
      <c r="M752" s="6" t="str">
        <f t="shared" si="6"/>
        <v>Gurgaon</v>
      </c>
      <c r="N752" s="6" t="str">
        <f t="shared" si="7"/>
        <v>North^</v>
      </c>
      <c r="O752" s="6" t="str">
        <f t="shared" si="8"/>
        <v>North^</v>
      </c>
      <c r="P752" s="6" t="str">
        <f t="shared" si="9"/>
        <v>North^</v>
      </c>
      <c r="Q752" s="6" t="str">
        <f t="shared" si="10"/>
        <v>North</v>
      </c>
      <c r="R752" s="6" t="str">
        <f>vlookup(M752,'City Head_Details'!$A$2:$B$5,2,0)</f>
        <v>Tarun</v>
      </c>
      <c r="S752" s="6" t="str">
        <f t="shared" ref="S752:T752" si="760">Proper(trim(G752))</f>
        <v>Assembly</v>
      </c>
      <c r="T752" s="6" t="str">
        <f t="shared" si="760"/>
        <v>Rent</v>
      </c>
    </row>
    <row r="753">
      <c r="A753" s="23" t="s">
        <v>1464</v>
      </c>
      <c r="B753" s="32" t="s">
        <v>959</v>
      </c>
      <c r="C753" s="6">
        <v>151000.0</v>
      </c>
      <c r="D753" s="6" t="str">
        <f>IFERROR(__xludf.DUMMYFUNCTION("Split(B753,""/"")"),"March")</f>
        <v>March</v>
      </c>
      <c r="E753" s="6" t="str">
        <f>IFERROR(__xludf.DUMMYFUNCTION("""COMPUTED_VALUE"""),"Ahmedabad")</f>
        <v>Ahmedabad</v>
      </c>
      <c r="F753" s="6" t="str">
        <f>IFERROR(__xludf.DUMMYFUNCTION("""COMPUTED_VALUE"""),"South")</f>
        <v>South</v>
      </c>
      <c r="G753" s="6" t="str">
        <f>IFERROR(__xludf.DUMMYFUNCTION("""COMPUTED_VALUE"""),"Maitenance")</f>
        <v>Maitenance</v>
      </c>
      <c r="H753" s="6" t="str">
        <f>IFERROR(__xludf.DUMMYFUNCTION("""COMPUTED_VALUE"""),"Labour Cost")</f>
        <v>Labour Cost</v>
      </c>
      <c r="I753" s="6" t="str">
        <f t="shared" si="2"/>
        <v>March</v>
      </c>
      <c r="J753" s="6" t="str">
        <f t="shared" si="3"/>
        <v>Ahmedabad</v>
      </c>
      <c r="K753" s="6" t="str">
        <f t="shared" si="4"/>
        <v>Ahmedabad</v>
      </c>
      <c r="L753" s="6" t="str">
        <f t="shared" si="5"/>
        <v>Ahmedabad</v>
      </c>
      <c r="M753" s="6" t="str">
        <f t="shared" si="6"/>
        <v>Ahmedabad</v>
      </c>
      <c r="N753" s="6" t="str">
        <f t="shared" si="7"/>
        <v>South</v>
      </c>
      <c r="O753" s="6" t="str">
        <f t="shared" si="8"/>
        <v>South</v>
      </c>
      <c r="P753" s="6" t="str">
        <f t="shared" si="9"/>
        <v>South</v>
      </c>
      <c r="Q753" s="6" t="str">
        <f t="shared" si="10"/>
        <v>South</v>
      </c>
      <c r="R753" s="6" t="str">
        <f>vlookup(M753,'City Head_Details'!$A$2:$B$5,2,0)</f>
        <v>Varun</v>
      </c>
      <c r="S753" s="6" t="str">
        <f t="shared" ref="S753:T753" si="761">Proper(trim(G753))</f>
        <v>Maitenance</v>
      </c>
      <c r="T753" s="6" t="str">
        <f t="shared" si="761"/>
        <v>Labour Cost</v>
      </c>
    </row>
    <row r="754">
      <c r="A754" s="23" t="s">
        <v>1465</v>
      </c>
      <c r="B754" s="32" t="s">
        <v>1466</v>
      </c>
      <c r="C754" s="6">
        <v>124900.0</v>
      </c>
      <c r="D754" s="6" t="str">
        <f>IFERROR(__xludf.DUMMYFUNCTION("Split(B754,""/"")"),"March")</f>
        <v>March</v>
      </c>
      <c r="E754" s="6" t="str">
        <f>IFERROR(__xludf.DUMMYFUNCTION("""COMPUTED_VALUE"""),"Ahmedabad")</f>
        <v>Ahmedabad</v>
      </c>
      <c r="F754" s="6" t="str">
        <f>IFERROR(__xludf.DUMMYFUNCTION("""COMPUTED_VALUE"""),"South")</f>
        <v>South</v>
      </c>
      <c r="G754" s="6" t="str">
        <f>IFERROR(__xludf.DUMMYFUNCTION("""COMPUTED_VALUE"""),"Maitenance")</f>
        <v>Maitenance</v>
      </c>
      <c r="H754" s="6" t="str">
        <f>IFERROR(__xludf.DUMMYFUNCTION("""COMPUTED_VALUE"""),"Rent")</f>
        <v>Rent</v>
      </c>
      <c r="I754" s="6" t="str">
        <f t="shared" si="2"/>
        <v>March</v>
      </c>
      <c r="J754" s="6" t="str">
        <f t="shared" si="3"/>
        <v>Ahmedabad</v>
      </c>
      <c r="K754" s="6" t="str">
        <f t="shared" si="4"/>
        <v>Ahmedabad</v>
      </c>
      <c r="L754" s="6" t="str">
        <f t="shared" si="5"/>
        <v>Ahmedabad</v>
      </c>
      <c r="M754" s="6" t="str">
        <f t="shared" si="6"/>
        <v>Ahmedabad</v>
      </c>
      <c r="N754" s="6" t="str">
        <f t="shared" si="7"/>
        <v>South</v>
      </c>
      <c r="O754" s="6" t="str">
        <f t="shared" si="8"/>
        <v>South</v>
      </c>
      <c r="P754" s="6" t="str">
        <f t="shared" si="9"/>
        <v>South</v>
      </c>
      <c r="Q754" s="6" t="str">
        <f t="shared" si="10"/>
        <v>South</v>
      </c>
      <c r="R754" s="6" t="str">
        <f>vlookup(M754,'City Head_Details'!$A$2:$B$5,2,0)</f>
        <v>Varun</v>
      </c>
      <c r="S754" s="6" t="str">
        <f t="shared" ref="S754:T754" si="762">Proper(trim(G754))</f>
        <v>Maitenance</v>
      </c>
      <c r="T754" s="6" t="str">
        <f t="shared" si="762"/>
        <v>Rent</v>
      </c>
    </row>
    <row r="755">
      <c r="A755" s="23" t="s">
        <v>1467</v>
      </c>
      <c r="B755" s="32" t="s">
        <v>1468</v>
      </c>
      <c r="C755" s="6">
        <v>160700.0</v>
      </c>
      <c r="D755" s="6" t="str">
        <f>IFERROR(__xludf.DUMMYFUNCTION("Split(B755,""/"")"),"March")</f>
        <v>March</v>
      </c>
      <c r="E755" s="6" t="str">
        <f>IFERROR(__xludf.DUMMYFUNCTION("""COMPUTED_VALUE"""),"Ahmedabad")</f>
        <v>Ahmedabad</v>
      </c>
      <c r="F755" s="6" t="str">
        <f>IFERROR(__xludf.DUMMYFUNCTION("""COMPUTED_VALUE"""),"South&amp;")</f>
        <v>South&amp;</v>
      </c>
      <c r="G755" s="6" t="str">
        <f>IFERROR(__xludf.DUMMYFUNCTION("""COMPUTED_VALUE"""),"Maitenance")</f>
        <v>Maitenance</v>
      </c>
      <c r="H755" s="6" t="str">
        <f>IFERROR(__xludf.DUMMYFUNCTION("""COMPUTED_VALUE"""),"Overhead costs")</f>
        <v>Overhead costs</v>
      </c>
      <c r="I755" s="6" t="str">
        <f t="shared" si="2"/>
        <v>March</v>
      </c>
      <c r="J755" s="6" t="str">
        <f t="shared" si="3"/>
        <v>Ahmedabad</v>
      </c>
      <c r="K755" s="6" t="str">
        <f t="shared" si="4"/>
        <v>Ahmedabad</v>
      </c>
      <c r="L755" s="6" t="str">
        <f t="shared" si="5"/>
        <v>Ahmedabad</v>
      </c>
      <c r="M755" s="6" t="str">
        <f t="shared" si="6"/>
        <v>Ahmedabad</v>
      </c>
      <c r="N755" s="6" t="str">
        <f t="shared" si="7"/>
        <v>South&amp;</v>
      </c>
      <c r="O755" s="6" t="str">
        <f t="shared" si="8"/>
        <v>South-</v>
      </c>
      <c r="P755" s="6" t="str">
        <f t="shared" si="9"/>
        <v>South^</v>
      </c>
      <c r="Q755" s="6" t="str">
        <f t="shared" si="10"/>
        <v>South</v>
      </c>
      <c r="R755" s="6" t="str">
        <f>vlookup(M755,'City Head_Details'!$A$2:$B$5,2,0)</f>
        <v>Varun</v>
      </c>
      <c r="S755" s="6" t="str">
        <f t="shared" ref="S755:T755" si="763">Proper(trim(G755))</f>
        <v>Maitenance</v>
      </c>
      <c r="T755" s="6" t="str">
        <f t="shared" si="763"/>
        <v>Overhead Costs</v>
      </c>
    </row>
    <row r="756">
      <c r="A756" s="23" t="s">
        <v>1469</v>
      </c>
      <c r="B756" s="32" t="s">
        <v>1470</v>
      </c>
      <c r="C756" s="6">
        <v>198100.0</v>
      </c>
      <c r="D756" s="6" t="str">
        <f>IFERROR(__xludf.DUMMYFUNCTION("Split(B756,""/"")"),"March")</f>
        <v>March</v>
      </c>
      <c r="E756" s="6" t="str">
        <f>IFERROR(__xludf.DUMMYFUNCTION("""COMPUTED_VALUE"""),"Ahmedabad")</f>
        <v>Ahmedabad</v>
      </c>
      <c r="F756" s="6" t="str">
        <f>IFERROR(__xludf.DUMMYFUNCTION("""COMPUTED_VALUE"""),"South&amp;")</f>
        <v>South&amp;</v>
      </c>
      <c r="G756" s="6" t="str">
        <f>IFERROR(__xludf.DUMMYFUNCTION("""COMPUTED_VALUE"""),"Maitenance")</f>
        <v>Maitenance</v>
      </c>
      <c r="H756" s="6" t="str">
        <f>IFERROR(__xludf.DUMMYFUNCTION("""COMPUTED_VALUE"""),"Insurance")</f>
        <v>Insurance</v>
      </c>
      <c r="I756" s="6" t="str">
        <f t="shared" si="2"/>
        <v>March</v>
      </c>
      <c r="J756" s="6" t="str">
        <f t="shared" si="3"/>
        <v>Ahmedabad</v>
      </c>
      <c r="K756" s="6" t="str">
        <f t="shared" si="4"/>
        <v>Ahmedabad</v>
      </c>
      <c r="L756" s="6" t="str">
        <f t="shared" si="5"/>
        <v>Ahmedabad</v>
      </c>
      <c r="M756" s="6" t="str">
        <f t="shared" si="6"/>
        <v>Ahmedabad</v>
      </c>
      <c r="N756" s="6" t="str">
        <f t="shared" si="7"/>
        <v>South&amp;</v>
      </c>
      <c r="O756" s="6" t="str">
        <f t="shared" si="8"/>
        <v>South-</v>
      </c>
      <c r="P756" s="6" t="str">
        <f t="shared" si="9"/>
        <v>South^</v>
      </c>
      <c r="Q756" s="6" t="str">
        <f t="shared" si="10"/>
        <v>South</v>
      </c>
      <c r="R756" s="6" t="str">
        <f>vlookup(M756,'City Head_Details'!$A$2:$B$5,2,0)</f>
        <v>Varun</v>
      </c>
      <c r="S756" s="6" t="str">
        <f t="shared" ref="S756:T756" si="764">Proper(trim(G756))</f>
        <v>Maitenance</v>
      </c>
      <c r="T756" s="6" t="str">
        <f t="shared" si="764"/>
        <v>Insurance</v>
      </c>
    </row>
    <row r="757">
      <c r="A757" s="23" t="s">
        <v>1471</v>
      </c>
      <c r="B757" s="32" t="s">
        <v>509</v>
      </c>
      <c r="C757" s="6">
        <v>104900.0</v>
      </c>
      <c r="D757" s="6" t="str">
        <f>IFERROR(__xludf.DUMMYFUNCTION("Split(B757,""/"")"),"March")</f>
        <v>March</v>
      </c>
      <c r="E757" s="6" t="str">
        <f>IFERROR(__xludf.DUMMYFUNCTION("""COMPUTED_VALUE"""),"Ahmedabad")</f>
        <v>Ahmedabad</v>
      </c>
      <c r="F757" s="6" t="str">
        <f>IFERROR(__xludf.DUMMYFUNCTION("""COMPUTED_VALUE"""),"South")</f>
        <v>South</v>
      </c>
      <c r="G757" s="6" t="str">
        <f>IFERROR(__xludf.DUMMYFUNCTION("""COMPUTED_VALUE"""),"Assembly")</f>
        <v>Assembly</v>
      </c>
      <c r="H757" s="6" t="str">
        <f>IFERROR(__xludf.DUMMYFUNCTION("""COMPUTED_VALUE"""),"Material Cost")</f>
        <v>Material Cost</v>
      </c>
      <c r="I757" s="6" t="str">
        <f t="shared" si="2"/>
        <v>March</v>
      </c>
      <c r="J757" s="6" t="str">
        <f t="shared" si="3"/>
        <v>Ahmedabad</v>
      </c>
      <c r="K757" s="6" t="str">
        <f t="shared" si="4"/>
        <v>Ahmedabad</v>
      </c>
      <c r="L757" s="6" t="str">
        <f t="shared" si="5"/>
        <v>Ahmedabad</v>
      </c>
      <c r="M757" s="6" t="str">
        <f t="shared" si="6"/>
        <v>Ahmedabad</v>
      </c>
      <c r="N757" s="6" t="str">
        <f t="shared" si="7"/>
        <v>South</v>
      </c>
      <c r="O757" s="6" t="str">
        <f t="shared" si="8"/>
        <v>South</v>
      </c>
      <c r="P757" s="6" t="str">
        <f t="shared" si="9"/>
        <v>South</v>
      </c>
      <c r="Q757" s="6" t="str">
        <f t="shared" si="10"/>
        <v>South</v>
      </c>
      <c r="R757" s="6" t="str">
        <f>vlookup(M757,'City Head_Details'!$A$2:$B$5,2,0)</f>
        <v>Varun</v>
      </c>
      <c r="S757" s="6" t="str">
        <f t="shared" ref="S757:T757" si="765">Proper(trim(G757))</f>
        <v>Assembly</v>
      </c>
      <c r="T757" s="6" t="str">
        <f t="shared" si="765"/>
        <v>Material Cost</v>
      </c>
    </row>
    <row r="758">
      <c r="A758" s="23" t="s">
        <v>1472</v>
      </c>
      <c r="B758" s="32" t="s">
        <v>1473</v>
      </c>
      <c r="C758" s="6">
        <v>97900.0</v>
      </c>
      <c r="D758" s="6" t="str">
        <f>IFERROR(__xludf.DUMMYFUNCTION("Split(B758,""/"")"),"March")</f>
        <v>March</v>
      </c>
      <c r="E758" s="6" t="str">
        <f>IFERROR(__xludf.DUMMYFUNCTION("""COMPUTED_VALUE"""),"Ahmedabad^")</f>
        <v>Ahmedabad^</v>
      </c>
      <c r="F758" s="6" t="str">
        <f>IFERROR(__xludf.DUMMYFUNCTION("""COMPUTED_VALUE"""),"South")</f>
        <v>South</v>
      </c>
      <c r="G758" s="6" t="str">
        <f>IFERROR(__xludf.DUMMYFUNCTION("""COMPUTED_VALUE"""),"Assembly")</f>
        <v>Assembly</v>
      </c>
      <c r="H758" s="6" t="str">
        <f>IFERROR(__xludf.DUMMYFUNCTION("""COMPUTED_VALUE"""),"Labour Cost")</f>
        <v>Labour Cost</v>
      </c>
      <c r="I758" s="6" t="str">
        <f t="shared" si="2"/>
        <v>March</v>
      </c>
      <c r="J758" s="6" t="str">
        <f t="shared" si="3"/>
        <v>Ahmedabad^</v>
      </c>
      <c r="K758" s="6" t="str">
        <f t="shared" si="4"/>
        <v>Ahmedabad^</v>
      </c>
      <c r="L758" s="6" t="str">
        <f t="shared" si="5"/>
        <v>Ahmedabad^</v>
      </c>
      <c r="M758" s="6" t="str">
        <f t="shared" si="6"/>
        <v>Ahmedabad</v>
      </c>
      <c r="N758" s="6" t="str">
        <f t="shared" si="7"/>
        <v>South</v>
      </c>
      <c r="O758" s="6" t="str">
        <f t="shared" si="8"/>
        <v>South</v>
      </c>
      <c r="P758" s="6" t="str">
        <f t="shared" si="9"/>
        <v>South</v>
      </c>
      <c r="Q758" s="6" t="str">
        <f t="shared" si="10"/>
        <v>South</v>
      </c>
      <c r="R758" s="6" t="str">
        <f>vlookup(M758,'City Head_Details'!$A$2:$B$5,2,0)</f>
        <v>Varun</v>
      </c>
      <c r="S758" s="6" t="str">
        <f t="shared" ref="S758:T758" si="766">Proper(trim(G758))</f>
        <v>Assembly</v>
      </c>
      <c r="T758" s="6" t="str">
        <f t="shared" si="766"/>
        <v>Labour Cost</v>
      </c>
    </row>
    <row r="759">
      <c r="A759" s="23" t="s">
        <v>1474</v>
      </c>
      <c r="B759" s="32" t="s">
        <v>1475</v>
      </c>
      <c r="C759" s="6">
        <v>165300.0</v>
      </c>
      <c r="D759" s="6" t="str">
        <f>IFERROR(__xludf.DUMMYFUNCTION("Split(B759,""/"")"),"March")</f>
        <v>March</v>
      </c>
      <c r="E759" s="6" t="str">
        <f>IFERROR(__xludf.DUMMYFUNCTION("""COMPUTED_VALUE"""),"Ahmedabad^")</f>
        <v>Ahmedabad^</v>
      </c>
      <c r="F759" s="6" t="str">
        <f>IFERROR(__xludf.DUMMYFUNCTION("""COMPUTED_VALUE"""),"South")</f>
        <v>South</v>
      </c>
      <c r="G759" s="6" t="str">
        <f>IFERROR(__xludf.DUMMYFUNCTION("""COMPUTED_VALUE"""),"Assembly")</f>
        <v>Assembly</v>
      </c>
      <c r="H759" s="6" t="str">
        <f>IFERROR(__xludf.DUMMYFUNCTION("""COMPUTED_VALUE"""),"Rent")</f>
        <v>Rent</v>
      </c>
      <c r="I759" s="6" t="str">
        <f t="shared" si="2"/>
        <v>March</v>
      </c>
      <c r="J759" s="6" t="str">
        <f t="shared" si="3"/>
        <v>Ahmedabad^</v>
      </c>
      <c r="K759" s="6" t="str">
        <f t="shared" si="4"/>
        <v>Ahmedabad^</v>
      </c>
      <c r="L759" s="6" t="str">
        <f t="shared" si="5"/>
        <v>Ahmedabad^</v>
      </c>
      <c r="M759" s="6" t="str">
        <f t="shared" si="6"/>
        <v>Ahmedabad</v>
      </c>
      <c r="N759" s="6" t="str">
        <f t="shared" si="7"/>
        <v>South</v>
      </c>
      <c r="O759" s="6" t="str">
        <f t="shared" si="8"/>
        <v>South</v>
      </c>
      <c r="P759" s="6" t="str">
        <f t="shared" si="9"/>
        <v>South</v>
      </c>
      <c r="Q759" s="6" t="str">
        <f t="shared" si="10"/>
        <v>South</v>
      </c>
      <c r="R759" s="6" t="str">
        <f>vlookup(M759,'City Head_Details'!$A$2:$B$5,2,0)</f>
        <v>Varun</v>
      </c>
      <c r="S759" s="6" t="str">
        <f t="shared" ref="S759:T759" si="767">Proper(trim(G759))</f>
        <v>Assembly</v>
      </c>
      <c r="T759" s="6" t="str">
        <f t="shared" si="767"/>
        <v>Rent</v>
      </c>
    </row>
    <row r="760">
      <c r="A760" s="23" t="s">
        <v>1476</v>
      </c>
      <c r="B760" s="32" t="s">
        <v>1477</v>
      </c>
      <c r="C760" s="6">
        <v>144400.0</v>
      </c>
      <c r="D760" s="6" t="str">
        <f>IFERROR(__xludf.DUMMYFUNCTION("Split(B760,""/"")"),"March")</f>
        <v>March</v>
      </c>
      <c r="E760" s="6" t="str">
        <f>IFERROR(__xludf.DUMMYFUNCTION("""COMPUTED_VALUE"""),"Ahmedabad^")</f>
        <v>Ahmedabad^</v>
      </c>
      <c r="F760" s="6" t="str">
        <f>IFERROR(__xludf.DUMMYFUNCTION("""COMPUTED_VALUE"""),"South")</f>
        <v>South</v>
      </c>
      <c r="G760" s="6" t="str">
        <f>IFERROR(__xludf.DUMMYFUNCTION("""COMPUTED_VALUE"""),"Assembly")</f>
        <v>Assembly</v>
      </c>
      <c r="H760" s="6" t="str">
        <f>IFERROR(__xludf.DUMMYFUNCTION("""COMPUTED_VALUE"""),"Overhead costs")</f>
        <v>Overhead costs</v>
      </c>
      <c r="I760" s="6" t="str">
        <f t="shared" si="2"/>
        <v>March</v>
      </c>
      <c r="J760" s="6" t="str">
        <f t="shared" si="3"/>
        <v>Ahmedabad^</v>
      </c>
      <c r="K760" s="6" t="str">
        <f t="shared" si="4"/>
        <v>Ahmedabad^</v>
      </c>
      <c r="L760" s="6" t="str">
        <f t="shared" si="5"/>
        <v>Ahmedabad^</v>
      </c>
      <c r="M760" s="6" t="str">
        <f t="shared" si="6"/>
        <v>Ahmedabad</v>
      </c>
      <c r="N760" s="6" t="str">
        <f t="shared" si="7"/>
        <v>South</v>
      </c>
      <c r="O760" s="6" t="str">
        <f t="shared" si="8"/>
        <v>South</v>
      </c>
      <c r="P760" s="6" t="str">
        <f t="shared" si="9"/>
        <v>South</v>
      </c>
      <c r="Q760" s="6" t="str">
        <f t="shared" si="10"/>
        <v>South</v>
      </c>
      <c r="R760" s="6" t="str">
        <f>vlookup(M760,'City Head_Details'!$A$2:$B$5,2,0)</f>
        <v>Varun</v>
      </c>
      <c r="S760" s="6" t="str">
        <f t="shared" ref="S760:T760" si="768">Proper(trim(G760))</f>
        <v>Assembly</v>
      </c>
      <c r="T760" s="6" t="str">
        <f t="shared" si="768"/>
        <v>Overhead Costs</v>
      </c>
    </row>
    <row r="761">
      <c r="A761" s="23" t="s">
        <v>1478</v>
      </c>
      <c r="B761" s="32" t="s">
        <v>1479</v>
      </c>
      <c r="C761" s="6">
        <v>109700.0</v>
      </c>
      <c r="D761" s="6" t="str">
        <f>IFERROR(__xludf.DUMMYFUNCTION("Split(B761,""/"")"),"March")</f>
        <v>March</v>
      </c>
      <c r="E761" s="6" t="str">
        <f>IFERROR(__xludf.DUMMYFUNCTION("""COMPUTED_VALUE"""),"Ahmedabad^")</f>
        <v>Ahmedabad^</v>
      </c>
      <c r="F761" s="6" t="str">
        <f>IFERROR(__xludf.DUMMYFUNCTION("""COMPUTED_VALUE"""),"South")</f>
        <v>South</v>
      </c>
      <c r="G761" s="6" t="str">
        <f>IFERROR(__xludf.DUMMYFUNCTION("""COMPUTED_VALUE"""),"Assembly")</f>
        <v>Assembly</v>
      </c>
      <c r="H761" s="6" t="str">
        <f>IFERROR(__xludf.DUMMYFUNCTION("""COMPUTED_VALUE"""),"Insurance")</f>
        <v>Insurance</v>
      </c>
      <c r="I761" s="6" t="str">
        <f t="shared" si="2"/>
        <v>March</v>
      </c>
      <c r="J761" s="6" t="str">
        <f t="shared" si="3"/>
        <v>Ahmedabad^</v>
      </c>
      <c r="K761" s="6" t="str">
        <f t="shared" si="4"/>
        <v>Ahmedabad^</v>
      </c>
      <c r="L761" s="6" t="str">
        <f t="shared" si="5"/>
        <v>Ahmedabad^</v>
      </c>
      <c r="M761" s="6" t="str">
        <f t="shared" si="6"/>
        <v>Ahmedabad</v>
      </c>
      <c r="N761" s="6" t="str">
        <f t="shared" si="7"/>
        <v>South</v>
      </c>
      <c r="O761" s="6" t="str">
        <f t="shared" si="8"/>
        <v>South</v>
      </c>
      <c r="P761" s="6" t="str">
        <f t="shared" si="9"/>
        <v>South</v>
      </c>
      <c r="Q761" s="6" t="str">
        <f t="shared" si="10"/>
        <v>South</v>
      </c>
      <c r="R761" s="6" t="str">
        <f>vlookup(M761,'City Head_Details'!$A$2:$B$5,2,0)</f>
        <v>Varun</v>
      </c>
      <c r="S761" s="6" t="str">
        <f t="shared" ref="S761:T761" si="769">Proper(trim(G761))</f>
        <v>Assembly</v>
      </c>
      <c r="T761" s="6" t="str">
        <f t="shared" si="769"/>
        <v>Insurance</v>
      </c>
    </row>
    <row r="762">
      <c r="A762" s="23" t="s">
        <v>1480</v>
      </c>
      <c r="B762" s="32" t="s">
        <v>1481</v>
      </c>
      <c r="C762" s="6">
        <v>94800.0</v>
      </c>
      <c r="D762" s="6" t="str">
        <f>IFERROR(__xludf.DUMMYFUNCTION("Split(B762,""/"")"),"March")</f>
        <v>March</v>
      </c>
      <c r="E762" s="6" t="str">
        <f>IFERROR(__xludf.DUMMYFUNCTION("""COMPUTED_VALUE"""),"Ahmedabad^")</f>
        <v>Ahmedabad^</v>
      </c>
      <c r="F762" s="6" t="str">
        <f>IFERROR(__xludf.DUMMYFUNCTION("""COMPUTED_VALUE"""),"East")</f>
        <v>East</v>
      </c>
      <c r="G762" s="6" t="str">
        <f>IFERROR(__xludf.DUMMYFUNCTION("""COMPUTED_VALUE"""),"Production")</f>
        <v>Production</v>
      </c>
      <c r="H762" s="6" t="str">
        <f>IFERROR(__xludf.DUMMYFUNCTION("""COMPUTED_VALUE"""),"Material Cost")</f>
        <v>Material Cost</v>
      </c>
      <c r="I762" s="6" t="str">
        <f t="shared" si="2"/>
        <v>March</v>
      </c>
      <c r="J762" s="6" t="str">
        <f t="shared" si="3"/>
        <v>Ahmedabad^</v>
      </c>
      <c r="K762" s="6" t="str">
        <f t="shared" si="4"/>
        <v>Ahmedabad^</v>
      </c>
      <c r="L762" s="6" t="str">
        <f t="shared" si="5"/>
        <v>Ahmedabad^</v>
      </c>
      <c r="M762" s="6" t="str">
        <f t="shared" si="6"/>
        <v>Ahmedabad</v>
      </c>
      <c r="N762" s="6" t="str">
        <f t="shared" si="7"/>
        <v>East</v>
      </c>
      <c r="O762" s="6" t="str">
        <f t="shared" si="8"/>
        <v>East</v>
      </c>
      <c r="P762" s="6" t="str">
        <f t="shared" si="9"/>
        <v>East</v>
      </c>
      <c r="Q762" s="6" t="str">
        <f t="shared" si="10"/>
        <v>East</v>
      </c>
      <c r="R762" s="6" t="str">
        <f>vlookup(M762,'City Head_Details'!$A$2:$B$5,2,0)</f>
        <v>Varun</v>
      </c>
      <c r="S762" s="6" t="str">
        <f t="shared" ref="S762:T762" si="770">Proper(trim(G762))</f>
        <v>Production</v>
      </c>
      <c r="T762" s="6" t="str">
        <f t="shared" si="770"/>
        <v>Material Cost</v>
      </c>
    </row>
    <row r="763">
      <c r="A763" s="23" t="s">
        <v>1482</v>
      </c>
      <c r="B763" s="32" t="s">
        <v>1483</v>
      </c>
      <c r="C763" s="6">
        <v>166800.0</v>
      </c>
      <c r="D763" s="6" t="str">
        <f>IFERROR(__xludf.DUMMYFUNCTION("Split(B763,""/"")"),"March")</f>
        <v>March</v>
      </c>
      <c r="E763" s="6" t="str">
        <f>IFERROR(__xludf.DUMMYFUNCTION("""COMPUTED_VALUE"""),"Ahmedabad^")</f>
        <v>Ahmedabad^</v>
      </c>
      <c r="F763" s="6" t="str">
        <f>IFERROR(__xludf.DUMMYFUNCTION("""COMPUTED_VALUE"""),"East")</f>
        <v>East</v>
      </c>
      <c r="G763" s="6" t="str">
        <f>IFERROR(__xludf.DUMMYFUNCTION("""COMPUTED_VALUE"""),"Production")</f>
        <v>Production</v>
      </c>
      <c r="H763" s="6" t="str">
        <f>IFERROR(__xludf.DUMMYFUNCTION("""COMPUTED_VALUE"""),"Labour Cost")</f>
        <v>Labour Cost</v>
      </c>
      <c r="I763" s="6" t="str">
        <f t="shared" si="2"/>
        <v>March</v>
      </c>
      <c r="J763" s="6" t="str">
        <f t="shared" si="3"/>
        <v>Ahmedabad^</v>
      </c>
      <c r="K763" s="6" t="str">
        <f t="shared" si="4"/>
        <v>Ahmedabad^</v>
      </c>
      <c r="L763" s="6" t="str">
        <f t="shared" si="5"/>
        <v>Ahmedabad^</v>
      </c>
      <c r="M763" s="6" t="str">
        <f t="shared" si="6"/>
        <v>Ahmedabad</v>
      </c>
      <c r="N763" s="6" t="str">
        <f t="shared" si="7"/>
        <v>East</v>
      </c>
      <c r="O763" s="6" t="str">
        <f t="shared" si="8"/>
        <v>East</v>
      </c>
      <c r="P763" s="6" t="str">
        <f t="shared" si="9"/>
        <v>East</v>
      </c>
      <c r="Q763" s="6" t="str">
        <f t="shared" si="10"/>
        <v>East</v>
      </c>
      <c r="R763" s="6" t="str">
        <f>vlookup(M763,'City Head_Details'!$A$2:$B$5,2,0)</f>
        <v>Varun</v>
      </c>
      <c r="S763" s="6" t="str">
        <f t="shared" ref="S763:T763" si="771">Proper(trim(G763))</f>
        <v>Production</v>
      </c>
      <c r="T763" s="6" t="str">
        <f t="shared" si="771"/>
        <v>Labour Cost</v>
      </c>
    </row>
    <row r="764">
      <c r="A764" s="23" t="s">
        <v>1484</v>
      </c>
      <c r="B764" s="32" t="s">
        <v>1485</v>
      </c>
      <c r="C764" s="6">
        <v>117400.0</v>
      </c>
      <c r="D764" s="6" t="str">
        <f>IFERROR(__xludf.DUMMYFUNCTION("Split(B764,""/"")"),"March")</f>
        <v>March</v>
      </c>
      <c r="E764" s="6" t="str">
        <f>IFERROR(__xludf.DUMMYFUNCTION("""COMPUTED_VALUE"""),"Ahmedabad^")</f>
        <v>Ahmedabad^</v>
      </c>
      <c r="F764" s="6" t="str">
        <f>IFERROR(__xludf.DUMMYFUNCTION("""COMPUTED_VALUE"""),"East")</f>
        <v>East</v>
      </c>
      <c r="G764" s="6" t="str">
        <f>IFERROR(__xludf.DUMMYFUNCTION("""COMPUTED_VALUE"""),"Production")</f>
        <v>Production</v>
      </c>
      <c r="H764" s="6" t="str">
        <f>IFERROR(__xludf.DUMMYFUNCTION("""COMPUTED_VALUE"""),"Rent")</f>
        <v>Rent</v>
      </c>
      <c r="I764" s="6" t="str">
        <f t="shared" si="2"/>
        <v>March</v>
      </c>
      <c r="J764" s="6" t="str">
        <f t="shared" si="3"/>
        <v>Ahmedabad^</v>
      </c>
      <c r="K764" s="6" t="str">
        <f t="shared" si="4"/>
        <v>Ahmedabad^</v>
      </c>
      <c r="L764" s="6" t="str">
        <f t="shared" si="5"/>
        <v>Ahmedabad^</v>
      </c>
      <c r="M764" s="6" t="str">
        <f t="shared" si="6"/>
        <v>Ahmedabad</v>
      </c>
      <c r="N764" s="6" t="str">
        <f t="shared" si="7"/>
        <v>East</v>
      </c>
      <c r="O764" s="6" t="str">
        <f t="shared" si="8"/>
        <v>East</v>
      </c>
      <c r="P764" s="6" t="str">
        <f t="shared" si="9"/>
        <v>East</v>
      </c>
      <c r="Q764" s="6" t="str">
        <f t="shared" si="10"/>
        <v>East</v>
      </c>
      <c r="R764" s="6" t="str">
        <f>vlookup(M764,'City Head_Details'!$A$2:$B$5,2,0)</f>
        <v>Varun</v>
      </c>
      <c r="S764" s="6" t="str">
        <f t="shared" ref="S764:T764" si="772">Proper(trim(G764))</f>
        <v>Production</v>
      </c>
      <c r="T764" s="6" t="str">
        <f t="shared" si="772"/>
        <v>Rent</v>
      </c>
    </row>
    <row r="765">
      <c r="A765" s="23" t="s">
        <v>1486</v>
      </c>
      <c r="B765" s="32" t="s">
        <v>1487</v>
      </c>
      <c r="C765" s="6">
        <v>144300.0</v>
      </c>
      <c r="D765" s="6" t="str">
        <f>IFERROR(__xludf.DUMMYFUNCTION("Split(B765,""/"")"),"March")</f>
        <v>March</v>
      </c>
      <c r="E765" s="6" t="str">
        <f>IFERROR(__xludf.DUMMYFUNCTION("""COMPUTED_VALUE"""),"Ahmedabad")</f>
        <v>Ahmedabad</v>
      </c>
      <c r="F765" s="6" t="str">
        <f>IFERROR(__xludf.DUMMYFUNCTION("""COMPUTED_VALUE"""),"East")</f>
        <v>East</v>
      </c>
      <c r="G765" s="6" t="str">
        <f>IFERROR(__xludf.DUMMYFUNCTION("""COMPUTED_VALUE"""),"Production")</f>
        <v>Production</v>
      </c>
      <c r="H765" s="6" t="str">
        <f>IFERROR(__xludf.DUMMYFUNCTION("""COMPUTED_VALUE"""),"Overhead costs")</f>
        <v>Overhead costs</v>
      </c>
      <c r="I765" s="6" t="str">
        <f t="shared" si="2"/>
        <v>March</v>
      </c>
      <c r="J765" s="6" t="str">
        <f t="shared" si="3"/>
        <v>Ahmedabad</v>
      </c>
      <c r="K765" s="6" t="str">
        <f t="shared" si="4"/>
        <v>Ahmedabad</v>
      </c>
      <c r="L765" s="6" t="str">
        <f t="shared" si="5"/>
        <v>Ahmedabad</v>
      </c>
      <c r="M765" s="6" t="str">
        <f t="shared" si="6"/>
        <v>Ahmedabad</v>
      </c>
      <c r="N765" s="6" t="str">
        <f t="shared" si="7"/>
        <v>East</v>
      </c>
      <c r="O765" s="6" t="str">
        <f t="shared" si="8"/>
        <v>East</v>
      </c>
      <c r="P765" s="6" t="str">
        <f t="shared" si="9"/>
        <v>East</v>
      </c>
      <c r="Q765" s="6" t="str">
        <f t="shared" si="10"/>
        <v>East</v>
      </c>
      <c r="R765" s="6" t="str">
        <f>vlookup(M765,'City Head_Details'!$A$2:$B$5,2,0)</f>
        <v>Varun</v>
      </c>
      <c r="S765" s="6" t="str">
        <f t="shared" ref="S765:T765" si="773">Proper(trim(G765))</f>
        <v>Production</v>
      </c>
      <c r="T765" s="6" t="str">
        <f t="shared" si="773"/>
        <v>Overhead Costs</v>
      </c>
    </row>
    <row r="766">
      <c r="A766" s="23" t="s">
        <v>1488</v>
      </c>
      <c r="B766" s="32" t="s">
        <v>1489</v>
      </c>
      <c r="C766" s="6">
        <v>109900.0</v>
      </c>
      <c r="D766" s="6" t="str">
        <f>IFERROR(__xludf.DUMMYFUNCTION("Split(B766,""/"")"),"March")</f>
        <v>March</v>
      </c>
      <c r="E766" s="6" t="str">
        <f>IFERROR(__xludf.DUMMYFUNCTION("""COMPUTED_VALUE"""),"Ahmedabad")</f>
        <v>Ahmedabad</v>
      </c>
      <c r="F766" s="6" t="str">
        <f>IFERROR(__xludf.DUMMYFUNCTION("""COMPUTED_VALUE"""),"East^")</f>
        <v>East^</v>
      </c>
      <c r="G766" s="6" t="str">
        <f>IFERROR(__xludf.DUMMYFUNCTION("""COMPUTED_VALUE"""),"Production")</f>
        <v>Production</v>
      </c>
      <c r="H766" s="6" t="str">
        <f>IFERROR(__xludf.DUMMYFUNCTION("""COMPUTED_VALUE"""),"Insurance")</f>
        <v>Insurance</v>
      </c>
      <c r="I766" s="6" t="str">
        <f t="shared" si="2"/>
        <v>March</v>
      </c>
      <c r="J766" s="6" t="str">
        <f t="shared" si="3"/>
        <v>Ahmedabad</v>
      </c>
      <c r="K766" s="6" t="str">
        <f t="shared" si="4"/>
        <v>Ahmedabad</v>
      </c>
      <c r="L766" s="6" t="str">
        <f t="shared" si="5"/>
        <v>Ahmedabad</v>
      </c>
      <c r="M766" s="6" t="str">
        <f t="shared" si="6"/>
        <v>Ahmedabad</v>
      </c>
      <c r="N766" s="6" t="str">
        <f t="shared" si="7"/>
        <v>East^</v>
      </c>
      <c r="O766" s="6" t="str">
        <f t="shared" si="8"/>
        <v>East^</v>
      </c>
      <c r="P766" s="6" t="str">
        <f t="shared" si="9"/>
        <v>East^</v>
      </c>
      <c r="Q766" s="6" t="str">
        <f t="shared" si="10"/>
        <v>East</v>
      </c>
      <c r="R766" s="6" t="str">
        <f>vlookup(M766,'City Head_Details'!$A$2:$B$5,2,0)</f>
        <v>Varun</v>
      </c>
      <c r="S766" s="6" t="str">
        <f t="shared" ref="S766:T766" si="774">Proper(trim(G766))</f>
        <v>Production</v>
      </c>
      <c r="T766" s="6" t="str">
        <f t="shared" si="774"/>
        <v>Insurance</v>
      </c>
    </row>
    <row r="767">
      <c r="A767" s="23" t="s">
        <v>1490</v>
      </c>
      <c r="B767" s="32" t="s">
        <v>1491</v>
      </c>
      <c r="C767" s="6">
        <v>139400.0</v>
      </c>
      <c r="D767" s="6" t="str">
        <f>IFERROR(__xludf.DUMMYFUNCTION("Split(B767,""/"")"),"March")</f>
        <v>March</v>
      </c>
      <c r="E767" s="6" t="str">
        <f>IFERROR(__xludf.DUMMYFUNCTION("""COMPUTED_VALUE"""),"Ahmedabad")</f>
        <v>Ahmedabad</v>
      </c>
      <c r="F767" s="6" t="str">
        <f>IFERROR(__xludf.DUMMYFUNCTION("""COMPUTED_VALUE"""),"East")</f>
        <v>East</v>
      </c>
      <c r="G767" s="6" t="str">
        <f>IFERROR(__xludf.DUMMYFUNCTION("""COMPUTED_VALUE"""),"Materials")</f>
        <v>Materials</v>
      </c>
      <c r="H767" s="6" t="str">
        <f>IFERROR(__xludf.DUMMYFUNCTION("""COMPUTED_VALUE"""),"Material Cost")</f>
        <v>Material Cost</v>
      </c>
      <c r="I767" s="6" t="str">
        <f t="shared" si="2"/>
        <v>March</v>
      </c>
      <c r="J767" s="6" t="str">
        <f t="shared" si="3"/>
        <v>Ahmedabad</v>
      </c>
      <c r="K767" s="6" t="str">
        <f t="shared" si="4"/>
        <v>Ahmedabad</v>
      </c>
      <c r="L767" s="6" t="str">
        <f t="shared" si="5"/>
        <v>Ahmedabad</v>
      </c>
      <c r="M767" s="6" t="str">
        <f t="shared" si="6"/>
        <v>Ahmedabad</v>
      </c>
      <c r="N767" s="6" t="str">
        <f t="shared" si="7"/>
        <v>East</v>
      </c>
      <c r="O767" s="6" t="str">
        <f t="shared" si="8"/>
        <v>East</v>
      </c>
      <c r="P767" s="6" t="str">
        <f t="shared" si="9"/>
        <v>East</v>
      </c>
      <c r="Q767" s="6" t="str">
        <f t="shared" si="10"/>
        <v>East</v>
      </c>
      <c r="R767" s="6" t="str">
        <f>vlookup(M767,'City Head_Details'!$A$2:$B$5,2,0)</f>
        <v>Varun</v>
      </c>
      <c r="S767" s="6" t="str">
        <f t="shared" ref="S767:T767" si="775">Proper(trim(G767))</f>
        <v>Materials</v>
      </c>
      <c r="T767" s="6" t="str">
        <f t="shared" si="775"/>
        <v>Material Cost</v>
      </c>
    </row>
    <row r="768">
      <c r="A768" s="23" t="s">
        <v>1492</v>
      </c>
      <c r="B768" s="32" t="s">
        <v>758</v>
      </c>
      <c r="C768" s="6">
        <v>151200.0</v>
      </c>
      <c r="D768" s="6" t="str">
        <f>IFERROR(__xludf.DUMMYFUNCTION("Split(B768,""/"")"),"March")</f>
        <v>March</v>
      </c>
      <c r="E768" s="6" t="str">
        <f>IFERROR(__xludf.DUMMYFUNCTION("""COMPUTED_VALUE"""),"Ahmedabad")</f>
        <v>Ahmedabad</v>
      </c>
      <c r="F768" s="6" t="str">
        <f>IFERROR(__xludf.DUMMYFUNCTION("""COMPUTED_VALUE"""),"East")</f>
        <v>East</v>
      </c>
      <c r="G768" s="6" t="str">
        <f>IFERROR(__xludf.DUMMYFUNCTION("""COMPUTED_VALUE"""),"Materials")</f>
        <v>Materials</v>
      </c>
      <c r="H768" s="6" t="str">
        <f>IFERROR(__xludf.DUMMYFUNCTION("""COMPUTED_VALUE"""),"Labour Cost")</f>
        <v>Labour Cost</v>
      </c>
      <c r="I768" s="6" t="str">
        <f t="shared" si="2"/>
        <v>March</v>
      </c>
      <c r="J768" s="6" t="str">
        <f t="shared" si="3"/>
        <v>Ahmedabad</v>
      </c>
      <c r="K768" s="6" t="str">
        <f t="shared" si="4"/>
        <v>Ahmedabad</v>
      </c>
      <c r="L768" s="6" t="str">
        <f t="shared" si="5"/>
        <v>Ahmedabad</v>
      </c>
      <c r="M768" s="6" t="str">
        <f t="shared" si="6"/>
        <v>Ahmedabad</v>
      </c>
      <c r="N768" s="6" t="str">
        <f t="shared" si="7"/>
        <v>East</v>
      </c>
      <c r="O768" s="6" t="str">
        <f t="shared" si="8"/>
        <v>East</v>
      </c>
      <c r="P768" s="6" t="str">
        <f t="shared" si="9"/>
        <v>East</v>
      </c>
      <c r="Q768" s="6" t="str">
        <f t="shared" si="10"/>
        <v>East</v>
      </c>
      <c r="R768" s="6" t="str">
        <f>vlookup(M768,'City Head_Details'!$A$2:$B$5,2,0)</f>
        <v>Varun</v>
      </c>
      <c r="S768" s="6" t="str">
        <f t="shared" ref="S768:T768" si="776">Proper(trim(G768))</f>
        <v>Materials</v>
      </c>
      <c r="T768" s="6" t="str">
        <f t="shared" si="776"/>
        <v>Labour Cost</v>
      </c>
    </row>
    <row r="769">
      <c r="A769" s="23" t="s">
        <v>1493</v>
      </c>
      <c r="B769" s="32" t="s">
        <v>1494</v>
      </c>
      <c r="C769" s="6">
        <v>133100.0</v>
      </c>
      <c r="D769" s="6" t="str">
        <f>IFERROR(__xludf.DUMMYFUNCTION("Split(B769,""/"")"),"March")</f>
        <v>March</v>
      </c>
      <c r="E769" s="6" t="str">
        <f>IFERROR(__xludf.DUMMYFUNCTION("""COMPUTED_VALUE"""),"Ahmedabad")</f>
        <v>Ahmedabad</v>
      </c>
      <c r="F769" s="6" t="str">
        <f>IFERROR(__xludf.DUMMYFUNCTION("""COMPUTED_VALUE"""),"East")</f>
        <v>East</v>
      </c>
      <c r="G769" s="6" t="str">
        <f>IFERROR(__xludf.DUMMYFUNCTION("""COMPUTED_VALUE"""),"Materials")</f>
        <v>Materials</v>
      </c>
      <c r="H769" s="6" t="str">
        <f>IFERROR(__xludf.DUMMYFUNCTION("""COMPUTED_VALUE"""),"Rent")</f>
        <v>Rent</v>
      </c>
      <c r="I769" s="6" t="str">
        <f t="shared" si="2"/>
        <v>March</v>
      </c>
      <c r="J769" s="6" t="str">
        <f t="shared" si="3"/>
        <v>Ahmedabad</v>
      </c>
      <c r="K769" s="6" t="str">
        <f t="shared" si="4"/>
        <v>Ahmedabad</v>
      </c>
      <c r="L769" s="6" t="str">
        <f t="shared" si="5"/>
        <v>Ahmedabad</v>
      </c>
      <c r="M769" s="6" t="str">
        <f t="shared" si="6"/>
        <v>Ahmedabad</v>
      </c>
      <c r="N769" s="6" t="str">
        <f t="shared" si="7"/>
        <v>East</v>
      </c>
      <c r="O769" s="6" t="str">
        <f t="shared" si="8"/>
        <v>East</v>
      </c>
      <c r="P769" s="6" t="str">
        <f t="shared" si="9"/>
        <v>East</v>
      </c>
      <c r="Q769" s="6" t="str">
        <f t="shared" si="10"/>
        <v>East</v>
      </c>
      <c r="R769" s="6" t="str">
        <f>vlookup(M769,'City Head_Details'!$A$2:$B$5,2,0)</f>
        <v>Varun</v>
      </c>
      <c r="S769" s="6" t="str">
        <f t="shared" ref="S769:T769" si="777">Proper(trim(G769))</f>
        <v>Materials</v>
      </c>
      <c r="T769" s="6" t="str">
        <f t="shared" si="777"/>
        <v>Rent</v>
      </c>
    </row>
    <row r="770">
      <c r="A770" s="23" t="s">
        <v>1495</v>
      </c>
      <c r="B770" s="32" t="s">
        <v>1496</v>
      </c>
      <c r="C770" s="6">
        <v>117300.0</v>
      </c>
      <c r="D770" s="6" t="str">
        <f>IFERROR(__xludf.DUMMYFUNCTION("Split(B770,""/"")"),"March")</f>
        <v>March</v>
      </c>
      <c r="E770" s="6" t="str">
        <f>IFERROR(__xludf.DUMMYFUNCTION("""COMPUTED_VALUE"""),"Ahmedabad")</f>
        <v>Ahmedabad</v>
      </c>
      <c r="F770" s="6" t="str">
        <f>IFERROR(__xludf.DUMMYFUNCTION("""COMPUTED_VALUE"""),"East^")</f>
        <v>East^</v>
      </c>
      <c r="G770" s="6" t="str">
        <f>IFERROR(__xludf.DUMMYFUNCTION("""COMPUTED_VALUE"""),"Materials")</f>
        <v>Materials</v>
      </c>
      <c r="H770" s="6" t="str">
        <f>IFERROR(__xludf.DUMMYFUNCTION("""COMPUTED_VALUE"""),"Overhead costs")</f>
        <v>Overhead costs</v>
      </c>
      <c r="I770" s="6" t="str">
        <f t="shared" si="2"/>
        <v>March</v>
      </c>
      <c r="J770" s="6" t="str">
        <f t="shared" si="3"/>
        <v>Ahmedabad</v>
      </c>
      <c r="K770" s="6" t="str">
        <f t="shared" si="4"/>
        <v>Ahmedabad</v>
      </c>
      <c r="L770" s="6" t="str">
        <f t="shared" si="5"/>
        <v>Ahmedabad</v>
      </c>
      <c r="M770" s="6" t="str">
        <f t="shared" si="6"/>
        <v>Ahmedabad</v>
      </c>
      <c r="N770" s="6" t="str">
        <f t="shared" si="7"/>
        <v>East^</v>
      </c>
      <c r="O770" s="6" t="str">
        <f t="shared" si="8"/>
        <v>East^</v>
      </c>
      <c r="P770" s="6" t="str">
        <f t="shared" si="9"/>
        <v>East^</v>
      </c>
      <c r="Q770" s="6" t="str">
        <f t="shared" si="10"/>
        <v>East</v>
      </c>
      <c r="R770" s="6" t="str">
        <f>vlookup(M770,'City Head_Details'!$A$2:$B$5,2,0)</f>
        <v>Varun</v>
      </c>
      <c r="S770" s="6" t="str">
        <f t="shared" ref="S770:T770" si="778">Proper(trim(G770))</f>
        <v>Materials</v>
      </c>
      <c r="T770" s="6" t="str">
        <f t="shared" si="778"/>
        <v>Overhead Costs</v>
      </c>
    </row>
    <row r="771">
      <c r="A771" s="23" t="s">
        <v>1497</v>
      </c>
      <c r="B771" s="32" t="s">
        <v>1498</v>
      </c>
      <c r="C771" s="6">
        <v>113300.0</v>
      </c>
      <c r="D771" s="6" t="str">
        <f>IFERROR(__xludf.DUMMYFUNCTION("Split(B771,""/"")"),"January")</f>
        <v>January</v>
      </c>
      <c r="E771" s="6" t="str">
        <f>IFERROR(__xludf.DUMMYFUNCTION("""COMPUTED_VALUE"""),"Bangalore")</f>
        <v>Bangalore</v>
      </c>
      <c r="F771" s="6" t="str">
        <f>IFERROR(__xludf.DUMMYFUNCTION("""COMPUTED_VALUE"""),"South^")</f>
        <v>South^</v>
      </c>
      <c r="G771" s="6" t="str">
        <f>IFERROR(__xludf.DUMMYFUNCTION("""COMPUTED_VALUE"""),"Assembly")</f>
        <v>Assembly</v>
      </c>
      <c r="H771" s="6" t="str">
        <f>IFERROR(__xludf.DUMMYFUNCTION("""COMPUTED_VALUE"""),"Rent")</f>
        <v>Rent</v>
      </c>
      <c r="I771" s="6" t="str">
        <f t="shared" si="2"/>
        <v>January</v>
      </c>
      <c r="J771" s="6" t="str">
        <f t="shared" si="3"/>
        <v>Bangalore</v>
      </c>
      <c r="K771" s="6" t="str">
        <f t="shared" si="4"/>
        <v>Bangalore</v>
      </c>
      <c r="L771" s="6" t="str">
        <f t="shared" si="5"/>
        <v>Bangalore</v>
      </c>
      <c r="M771" s="6" t="str">
        <f t="shared" si="6"/>
        <v>Bangalore</v>
      </c>
      <c r="N771" s="6" t="str">
        <f t="shared" si="7"/>
        <v>South^</v>
      </c>
      <c r="O771" s="6" t="str">
        <f t="shared" si="8"/>
        <v>South^</v>
      </c>
      <c r="P771" s="6" t="str">
        <f t="shared" si="9"/>
        <v>South^</v>
      </c>
      <c r="Q771" s="6" t="str">
        <f t="shared" si="10"/>
        <v>South</v>
      </c>
      <c r="R771" s="6" t="str">
        <f>vlookup(M771,'City Head_Details'!$A$2:$B$5,2,0)</f>
        <v>Arun</v>
      </c>
      <c r="S771" s="6" t="str">
        <f t="shared" ref="S771:T771" si="779">Proper(trim(G771))</f>
        <v>Assembly</v>
      </c>
      <c r="T771" s="6" t="str">
        <f t="shared" si="779"/>
        <v>Rent</v>
      </c>
    </row>
    <row r="772">
      <c r="A772" s="23" t="s">
        <v>1499</v>
      </c>
      <c r="B772" s="32" t="s">
        <v>1500</v>
      </c>
      <c r="C772" s="6">
        <v>182300.0</v>
      </c>
      <c r="D772" s="6" t="str">
        <f>IFERROR(__xludf.DUMMYFUNCTION("Split(B772,""/"")"),"February")</f>
        <v>February</v>
      </c>
      <c r="E772" s="6" t="str">
        <f>IFERROR(__xludf.DUMMYFUNCTION("""COMPUTED_VALUE"""),"Bangalore")</f>
        <v>Bangalore</v>
      </c>
      <c r="F772" s="6" t="str">
        <f>IFERROR(__xludf.DUMMYFUNCTION("""COMPUTED_VALUE"""),"South^")</f>
        <v>South^</v>
      </c>
      <c r="G772" s="6" t="str">
        <f>IFERROR(__xludf.DUMMYFUNCTION("""COMPUTED_VALUE"""),"Materials")</f>
        <v>Materials</v>
      </c>
      <c r="H772" s="6" t="str">
        <f>IFERROR(__xludf.DUMMYFUNCTION("""COMPUTED_VALUE"""),"Rent")</f>
        <v>Rent</v>
      </c>
      <c r="I772" s="6" t="str">
        <f t="shared" si="2"/>
        <v>February</v>
      </c>
      <c r="J772" s="6" t="str">
        <f t="shared" si="3"/>
        <v>Bangalore</v>
      </c>
      <c r="K772" s="6" t="str">
        <f t="shared" si="4"/>
        <v>Bangalore</v>
      </c>
      <c r="L772" s="6" t="str">
        <f t="shared" si="5"/>
        <v>Bangalore</v>
      </c>
      <c r="M772" s="6" t="str">
        <f t="shared" si="6"/>
        <v>Bangalore</v>
      </c>
      <c r="N772" s="6" t="str">
        <f t="shared" si="7"/>
        <v>South^</v>
      </c>
      <c r="O772" s="6" t="str">
        <f t="shared" si="8"/>
        <v>South^</v>
      </c>
      <c r="P772" s="6" t="str">
        <f t="shared" si="9"/>
        <v>South^</v>
      </c>
      <c r="Q772" s="6" t="str">
        <f t="shared" si="10"/>
        <v>South</v>
      </c>
      <c r="R772" s="6" t="str">
        <f>vlookup(M772,'City Head_Details'!$A$2:$B$5,2,0)</f>
        <v>Arun</v>
      </c>
      <c r="S772" s="6" t="str">
        <f t="shared" ref="S772:T772" si="780">Proper(trim(G772))</f>
        <v>Materials</v>
      </c>
      <c r="T772" s="6" t="str">
        <f t="shared" si="780"/>
        <v>Rent</v>
      </c>
    </row>
    <row r="773">
      <c r="A773" s="23" t="s">
        <v>1501</v>
      </c>
      <c r="B773" s="32" t="s">
        <v>1502</v>
      </c>
      <c r="C773" s="6">
        <v>99100.0</v>
      </c>
      <c r="D773" s="6" t="str">
        <f>IFERROR(__xludf.DUMMYFUNCTION("Split(B773,""/"")"),"February")</f>
        <v>February</v>
      </c>
      <c r="E773" s="6" t="str">
        <f>IFERROR(__xludf.DUMMYFUNCTION("""COMPUTED_VALUE"""),"Bhubaneswar")</f>
        <v>Bhubaneswar</v>
      </c>
      <c r="F773" s="6" t="str">
        <f>IFERROR(__xludf.DUMMYFUNCTION("""COMPUTED_VALUE"""),"West^")</f>
        <v>West^</v>
      </c>
      <c r="G773" s="6" t="str">
        <f>IFERROR(__xludf.DUMMYFUNCTION("""COMPUTED_VALUE"""),"Production")</f>
        <v>Production</v>
      </c>
      <c r="H773" s="6" t="str">
        <f>IFERROR(__xludf.DUMMYFUNCTION("""COMPUTED_VALUE"""),"Labour Cost")</f>
        <v>Labour Cost</v>
      </c>
      <c r="I773" s="6" t="str">
        <f t="shared" si="2"/>
        <v>February</v>
      </c>
      <c r="J773" s="6" t="str">
        <f t="shared" si="3"/>
        <v>Bhubaneswar</v>
      </c>
      <c r="K773" s="6" t="str">
        <f t="shared" si="4"/>
        <v>Bhubaneswar</v>
      </c>
      <c r="L773" s="6" t="str">
        <f t="shared" si="5"/>
        <v>Bhubaneswar</v>
      </c>
      <c r="M773" s="6" t="str">
        <f t="shared" si="6"/>
        <v>Bhubaneswar</v>
      </c>
      <c r="N773" s="6" t="str">
        <f t="shared" si="7"/>
        <v>West^</v>
      </c>
      <c r="O773" s="6" t="str">
        <f t="shared" si="8"/>
        <v>West^</v>
      </c>
      <c r="P773" s="6" t="str">
        <f t="shared" si="9"/>
        <v>West^</v>
      </c>
      <c r="Q773" s="6" t="str">
        <f t="shared" si="10"/>
        <v>West</v>
      </c>
      <c r="R773" s="6" t="str">
        <f>vlookup(M773,'City Head_Details'!$A$2:$B$5,2,0)</f>
        <v>Karuna</v>
      </c>
      <c r="S773" s="6" t="str">
        <f t="shared" ref="S773:T773" si="781">Proper(trim(G773))</f>
        <v>Production</v>
      </c>
      <c r="T773" s="6" t="str">
        <f t="shared" si="781"/>
        <v>Labour Cost</v>
      </c>
    </row>
    <row r="774">
      <c r="A774" s="23" t="s">
        <v>1503</v>
      </c>
      <c r="B774" s="32" t="s">
        <v>1504</v>
      </c>
      <c r="C774" s="6">
        <v>115000.0</v>
      </c>
      <c r="D774" s="6" t="str">
        <f>IFERROR(__xludf.DUMMYFUNCTION("Split(B774,""/"")"),"February")</f>
        <v>February</v>
      </c>
      <c r="E774" s="6" t="str">
        <f>IFERROR(__xludf.DUMMYFUNCTION("""COMPUTED_VALUE"""),"Gurgaon-")</f>
        <v>Gurgaon-</v>
      </c>
      <c r="F774" s="6" t="str">
        <f>IFERROR(__xludf.DUMMYFUNCTION("""COMPUTED_VALUE"""),"North^")</f>
        <v>North^</v>
      </c>
      <c r="G774" s="6" t="str">
        <f>IFERROR(__xludf.DUMMYFUNCTION("""COMPUTED_VALUE"""),"Assembly")</f>
        <v>Assembly</v>
      </c>
      <c r="H774" s="6" t="str">
        <f>IFERROR(__xludf.DUMMYFUNCTION("""COMPUTED_VALUE"""),"Rent")</f>
        <v>Rent</v>
      </c>
      <c r="I774" s="6" t="str">
        <f t="shared" si="2"/>
        <v>February</v>
      </c>
      <c r="J774" s="6" t="str">
        <f t="shared" si="3"/>
        <v>Gurgaon-</v>
      </c>
      <c r="K774" s="6" t="str">
        <f t="shared" si="4"/>
        <v>Gurgaon-</v>
      </c>
      <c r="L774" s="6" t="str">
        <f t="shared" si="5"/>
        <v>Gurgaon</v>
      </c>
      <c r="M774" s="6" t="str">
        <f t="shared" si="6"/>
        <v>Gurgaon</v>
      </c>
      <c r="N774" s="6" t="str">
        <f t="shared" si="7"/>
        <v>North^</v>
      </c>
      <c r="O774" s="6" t="str">
        <f t="shared" si="8"/>
        <v>North^</v>
      </c>
      <c r="P774" s="6" t="str">
        <f t="shared" si="9"/>
        <v>North^</v>
      </c>
      <c r="Q774" s="6" t="str">
        <f t="shared" si="10"/>
        <v>North</v>
      </c>
      <c r="R774" s="6" t="str">
        <f>vlookup(M774,'City Head_Details'!$A$2:$B$5,2,0)</f>
        <v>Tarun</v>
      </c>
      <c r="S774" s="6" t="str">
        <f t="shared" ref="S774:T774" si="782">Proper(trim(G774))</f>
        <v>Assembly</v>
      </c>
      <c r="T774" s="6" t="str">
        <f t="shared" si="782"/>
        <v>Rent</v>
      </c>
    </row>
    <row r="775">
      <c r="A775" s="23" t="s">
        <v>1505</v>
      </c>
      <c r="B775" s="32" t="s">
        <v>1506</v>
      </c>
      <c r="C775" s="6">
        <v>195900.0</v>
      </c>
      <c r="D775" s="6" t="str">
        <f>IFERROR(__xludf.DUMMYFUNCTION("Split(B775,""/"")"),"January")</f>
        <v>January</v>
      </c>
      <c r="E775" s="6" t="str">
        <f>IFERROR(__xludf.DUMMYFUNCTION("""COMPUTED_VALUE"""),"Bangalore-")</f>
        <v>Bangalore-</v>
      </c>
      <c r="F775" s="6" t="str">
        <f>IFERROR(__xludf.DUMMYFUNCTION("""COMPUTED_VALUE"""),"South^")</f>
        <v>South^</v>
      </c>
      <c r="G775" s="6" t="str">
        <f>IFERROR(__xludf.DUMMYFUNCTION("""COMPUTED_VALUE"""),"Maitenance")</f>
        <v>Maitenance</v>
      </c>
      <c r="H775" s="6" t="str">
        <f>IFERROR(__xludf.DUMMYFUNCTION("""COMPUTED_VALUE"""),"Material Cost")</f>
        <v>Material Cost</v>
      </c>
      <c r="I775" s="6" t="str">
        <f t="shared" si="2"/>
        <v>January</v>
      </c>
      <c r="J775" s="6" t="str">
        <f t="shared" si="3"/>
        <v>Bangalore-</v>
      </c>
      <c r="K775" s="6" t="str">
        <f t="shared" si="4"/>
        <v>Bangalore-</v>
      </c>
      <c r="L775" s="6" t="str">
        <f t="shared" si="5"/>
        <v>Bangalore</v>
      </c>
      <c r="M775" s="6" t="str">
        <f t="shared" si="6"/>
        <v>Bangalore</v>
      </c>
      <c r="N775" s="6" t="str">
        <f t="shared" si="7"/>
        <v>South^</v>
      </c>
      <c r="O775" s="6" t="str">
        <f t="shared" si="8"/>
        <v>South^</v>
      </c>
      <c r="P775" s="6" t="str">
        <f t="shared" si="9"/>
        <v>South^</v>
      </c>
      <c r="Q775" s="6" t="str">
        <f t="shared" si="10"/>
        <v>South</v>
      </c>
      <c r="R775" s="6" t="str">
        <f>vlookup(M775,'City Head_Details'!$A$2:$B$5,2,0)</f>
        <v>Arun</v>
      </c>
      <c r="S775" s="6" t="str">
        <f t="shared" ref="S775:T775" si="783">Proper(trim(G775))</f>
        <v>Maitenance</v>
      </c>
      <c r="T775" s="6" t="str">
        <f t="shared" si="783"/>
        <v>Material Cost</v>
      </c>
    </row>
    <row r="776">
      <c r="A776" s="23" t="s">
        <v>1507</v>
      </c>
      <c r="B776" s="32" t="s">
        <v>1508</v>
      </c>
      <c r="C776" s="6">
        <v>127700.0</v>
      </c>
      <c r="D776" s="6" t="str">
        <f>IFERROR(__xludf.DUMMYFUNCTION("Split(B776,""/"")"),"March")</f>
        <v>March</v>
      </c>
      <c r="E776" s="6" t="str">
        <f>IFERROR(__xludf.DUMMYFUNCTION("""COMPUTED_VALUE"""),"Bhubaneswar-")</f>
        <v>Bhubaneswar-</v>
      </c>
      <c r="F776" s="6" t="str">
        <f>IFERROR(__xludf.DUMMYFUNCTION("""COMPUTED_VALUE"""),"South^")</f>
        <v>South^</v>
      </c>
      <c r="G776" s="6" t="str">
        <f>IFERROR(__xludf.DUMMYFUNCTION("""COMPUTED_VALUE"""),"Production")</f>
        <v>Production</v>
      </c>
      <c r="H776" s="6" t="str">
        <f>IFERROR(__xludf.DUMMYFUNCTION("""COMPUTED_VALUE"""),"Material Cost")</f>
        <v>Material Cost</v>
      </c>
      <c r="I776" s="6" t="str">
        <f t="shared" si="2"/>
        <v>March</v>
      </c>
      <c r="J776" s="6" t="str">
        <f t="shared" si="3"/>
        <v>Bhubaneswar-</v>
      </c>
      <c r="K776" s="6" t="str">
        <f t="shared" si="4"/>
        <v>Bhubaneswar-</v>
      </c>
      <c r="L776" s="6" t="str">
        <f t="shared" si="5"/>
        <v>Bhubaneswar</v>
      </c>
      <c r="M776" s="6" t="str">
        <f t="shared" si="6"/>
        <v>Bhubaneswar</v>
      </c>
      <c r="N776" s="6" t="str">
        <f t="shared" si="7"/>
        <v>South^</v>
      </c>
      <c r="O776" s="6" t="str">
        <f t="shared" si="8"/>
        <v>South^</v>
      </c>
      <c r="P776" s="6" t="str">
        <f t="shared" si="9"/>
        <v>South^</v>
      </c>
      <c r="Q776" s="6" t="str">
        <f t="shared" si="10"/>
        <v>South</v>
      </c>
      <c r="R776" s="6" t="str">
        <f>vlookup(M776,'City Head_Details'!$A$2:$B$5,2,0)</f>
        <v>Karuna</v>
      </c>
      <c r="S776" s="6" t="str">
        <f t="shared" ref="S776:T776" si="784">Proper(trim(G776))</f>
        <v>Production</v>
      </c>
      <c r="T776" s="6" t="str">
        <f t="shared" si="784"/>
        <v>Material Cost</v>
      </c>
    </row>
    <row r="777">
      <c r="A777" s="23" t="s">
        <v>1509</v>
      </c>
      <c r="B777" s="32" t="s">
        <v>1510</v>
      </c>
      <c r="C777" s="6">
        <v>154300.0</v>
      </c>
      <c r="D777" s="6" t="str">
        <f>IFERROR(__xludf.DUMMYFUNCTION("Split(B777,""/"")"),"March")</f>
        <v>March</v>
      </c>
      <c r="E777" s="6" t="str">
        <f>IFERROR(__xludf.DUMMYFUNCTION("""COMPUTED_VALUE"""),"Ahmedabad-")</f>
        <v>Ahmedabad-</v>
      </c>
      <c r="F777" s="6" t="str">
        <f>IFERROR(__xludf.DUMMYFUNCTION("""COMPUTED_VALUE"""),"South^")</f>
        <v>South^</v>
      </c>
      <c r="G777" s="6" t="str">
        <f>IFERROR(__xludf.DUMMYFUNCTION("""COMPUTED_VALUE"""),"Assembly")</f>
        <v>Assembly</v>
      </c>
      <c r="H777" s="6" t="str">
        <f>IFERROR(__xludf.DUMMYFUNCTION("""COMPUTED_VALUE"""),"Overhead costs")</f>
        <v>Overhead costs</v>
      </c>
      <c r="I777" s="6" t="str">
        <f t="shared" si="2"/>
        <v>March</v>
      </c>
      <c r="J777" s="6" t="str">
        <f t="shared" si="3"/>
        <v>Ahmedabad-</v>
      </c>
      <c r="K777" s="6" t="str">
        <f t="shared" si="4"/>
        <v>Ahmedabad-</v>
      </c>
      <c r="L777" s="6" t="str">
        <f t="shared" si="5"/>
        <v>Ahmedabad</v>
      </c>
      <c r="M777" s="6" t="str">
        <f t="shared" si="6"/>
        <v>Ahmedabad</v>
      </c>
      <c r="N777" s="6" t="str">
        <f t="shared" si="7"/>
        <v>South^</v>
      </c>
      <c r="O777" s="6" t="str">
        <f t="shared" si="8"/>
        <v>South^</v>
      </c>
      <c r="P777" s="6" t="str">
        <f t="shared" si="9"/>
        <v>South^</v>
      </c>
      <c r="Q777" s="6" t="str">
        <f t="shared" si="10"/>
        <v>South</v>
      </c>
      <c r="R777" s="6" t="str">
        <f>vlookup(M777,'City Head_Details'!$A$2:$B$5,2,0)</f>
        <v>Varun</v>
      </c>
      <c r="S777" s="6" t="str">
        <f t="shared" ref="S777:T777" si="785">Proper(trim(G777))</f>
        <v>Assembly</v>
      </c>
      <c r="T777" s="6" t="str">
        <f t="shared" si="785"/>
        <v>Overhead Costs</v>
      </c>
    </row>
    <row r="778">
      <c r="A778" s="23" t="s">
        <v>1511</v>
      </c>
      <c r="B778" s="32" t="s">
        <v>1512</v>
      </c>
      <c r="C778" s="6">
        <v>127500.0</v>
      </c>
      <c r="D778" s="6" t="str">
        <f>IFERROR(__xludf.DUMMYFUNCTION("Split(B778,""/"")"),"January")</f>
        <v>January</v>
      </c>
      <c r="E778" s="6" t="str">
        <f>IFERROR(__xludf.DUMMYFUNCTION("""COMPUTED_VALUE"""),"Bangalore-")</f>
        <v>Bangalore-</v>
      </c>
      <c r="F778" s="6" t="str">
        <f>IFERROR(__xludf.DUMMYFUNCTION("""COMPUTED_VALUE"""),"South^")</f>
        <v>South^</v>
      </c>
      <c r="G778" s="6" t="str">
        <f>IFERROR(__xludf.DUMMYFUNCTION("""COMPUTED_VALUE"""),"Assembly")</f>
        <v>Assembly</v>
      </c>
      <c r="H778" s="6" t="str">
        <f>IFERROR(__xludf.DUMMYFUNCTION("""COMPUTED_VALUE"""),"Insurance")</f>
        <v>Insurance</v>
      </c>
      <c r="I778" s="6" t="str">
        <f t="shared" si="2"/>
        <v>January</v>
      </c>
      <c r="J778" s="6" t="str">
        <f t="shared" si="3"/>
        <v>Bangalore-</v>
      </c>
      <c r="K778" s="6" t="str">
        <f t="shared" si="4"/>
        <v>Bangalore-</v>
      </c>
      <c r="L778" s="6" t="str">
        <f t="shared" si="5"/>
        <v>Bangalore</v>
      </c>
      <c r="M778" s="6" t="str">
        <f t="shared" si="6"/>
        <v>Bangalore</v>
      </c>
      <c r="N778" s="6" t="str">
        <f t="shared" si="7"/>
        <v>South^</v>
      </c>
      <c r="O778" s="6" t="str">
        <f t="shared" si="8"/>
        <v>South^</v>
      </c>
      <c r="P778" s="6" t="str">
        <f t="shared" si="9"/>
        <v>South^</v>
      </c>
      <c r="Q778" s="6" t="str">
        <f t="shared" si="10"/>
        <v>South</v>
      </c>
      <c r="R778" s="6" t="str">
        <f>vlookup(M778,'City Head_Details'!$A$2:$B$5,2,0)</f>
        <v>Arun</v>
      </c>
      <c r="S778" s="6" t="str">
        <f t="shared" ref="S778:T778" si="786">Proper(trim(G778))</f>
        <v>Assembly</v>
      </c>
      <c r="T778" s="6" t="str">
        <f t="shared" si="786"/>
        <v>Insurance</v>
      </c>
    </row>
    <row r="779">
      <c r="A779" s="23" t="s">
        <v>1513</v>
      </c>
      <c r="B779" s="32" t="s">
        <v>1514</v>
      </c>
      <c r="C779" s="6">
        <v>191300.0</v>
      </c>
      <c r="D779" s="6" t="str">
        <f>IFERROR(__xludf.DUMMYFUNCTION("Split(B779,""/"")"),"January")</f>
        <v>January</v>
      </c>
      <c r="E779" s="6" t="str">
        <f>IFERROR(__xludf.DUMMYFUNCTION("""COMPUTED_VALUE"""),"Ahmedabad-")</f>
        <v>Ahmedabad-</v>
      </c>
      <c r="F779" s="6" t="str">
        <f>IFERROR(__xludf.DUMMYFUNCTION("""COMPUTED_VALUE"""),"West^")</f>
        <v>West^</v>
      </c>
      <c r="G779" s="6" t="str">
        <f>IFERROR(__xludf.DUMMYFUNCTION("""COMPUTED_VALUE"""),"Assembly")</f>
        <v>Assembly</v>
      </c>
      <c r="H779" s="6" t="str">
        <f>IFERROR(__xludf.DUMMYFUNCTION("""COMPUTED_VALUE"""),"Material Cost")</f>
        <v>Material Cost</v>
      </c>
      <c r="I779" s="6" t="str">
        <f t="shared" si="2"/>
        <v>January</v>
      </c>
      <c r="J779" s="6" t="str">
        <f t="shared" si="3"/>
        <v>Ahmedabad-</v>
      </c>
      <c r="K779" s="6" t="str">
        <f t="shared" si="4"/>
        <v>Ahmedabad-</v>
      </c>
      <c r="L779" s="6" t="str">
        <f t="shared" si="5"/>
        <v>Ahmedabad</v>
      </c>
      <c r="M779" s="6" t="str">
        <f t="shared" si="6"/>
        <v>Ahmedabad</v>
      </c>
      <c r="N779" s="6" t="str">
        <f t="shared" si="7"/>
        <v>West^</v>
      </c>
      <c r="O779" s="6" t="str">
        <f t="shared" si="8"/>
        <v>West^</v>
      </c>
      <c r="P779" s="6" t="str">
        <f t="shared" si="9"/>
        <v>West^</v>
      </c>
      <c r="Q779" s="6" t="str">
        <f t="shared" si="10"/>
        <v>West</v>
      </c>
      <c r="R779" s="6" t="str">
        <f>vlookup(M779,'City Head_Details'!$A$2:$B$5,2,0)</f>
        <v>Varun</v>
      </c>
      <c r="S779" s="6" t="str">
        <f t="shared" ref="S779:T779" si="787">Proper(trim(G779))</f>
        <v>Assembly</v>
      </c>
      <c r="T779" s="6" t="str">
        <f t="shared" si="787"/>
        <v>Material Cost</v>
      </c>
    </row>
    <row r="780">
      <c r="A780" s="23" t="s">
        <v>1515</v>
      </c>
      <c r="B780" s="32" t="s">
        <v>1516</v>
      </c>
      <c r="C780" s="6">
        <v>120500.0</v>
      </c>
      <c r="D780" s="6" t="str">
        <f>IFERROR(__xludf.DUMMYFUNCTION("Split(B780,""/"")"),"February")</f>
        <v>February</v>
      </c>
      <c r="E780" s="6" t="str">
        <f>IFERROR(__xludf.DUMMYFUNCTION("""COMPUTED_VALUE"""),"Ahmedabad-")</f>
        <v>Ahmedabad-</v>
      </c>
      <c r="F780" s="6" t="str">
        <f>IFERROR(__xludf.DUMMYFUNCTION("""COMPUTED_VALUE"""),"East^")</f>
        <v>East^</v>
      </c>
      <c r="G780" s="6" t="str">
        <f>IFERROR(__xludf.DUMMYFUNCTION("""COMPUTED_VALUE"""),"Production")</f>
        <v>Production</v>
      </c>
      <c r="H780" s="6" t="str">
        <f>IFERROR(__xludf.DUMMYFUNCTION("""COMPUTED_VALUE"""),"Labour Cost")</f>
        <v>Labour Cost</v>
      </c>
      <c r="I780" s="6" t="str">
        <f t="shared" si="2"/>
        <v>February</v>
      </c>
      <c r="J780" s="6" t="str">
        <f t="shared" si="3"/>
        <v>Ahmedabad-</v>
      </c>
      <c r="K780" s="6" t="str">
        <f t="shared" si="4"/>
        <v>Ahmedabad-</v>
      </c>
      <c r="L780" s="6" t="str">
        <f t="shared" si="5"/>
        <v>Ahmedabad</v>
      </c>
      <c r="M780" s="6" t="str">
        <f t="shared" si="6"/>
        <v>Ahmedabad</v>
      </c>
      <c r="N780" s="6" t="str">
        <f t="shared" si="7"/>
        <v>East^</v>
      </c>
      <c r="O780" s="6" t="str">
        <f t="shared" si="8"/>
        <v>East^</v>
      </c>
      <c r="P780" s="6" t="str">
        <f t="shared" si="9"/>
        <v>East^</v>
      </c>
      <c r="Q780" s="6" t="str">
        <f t="shared" si="10"/>
        <v>East</v>
      </c>
      <c r="R780" s="6" t="str">
        <f>vlookup(M780,'City Head_Details'!$A$2:$B$5,2,0)</f>
        <v>Varun</v>
      </c>
      <c r="S780" s="6" t="str">
        <f t="shared" ref="S780:T780" si="788">Proper(trim(G780))</f>
        <v>Production</v>
      </c>
      <c r="T780" s="6" t="str">
        <f t="shared" si="788"/>
        <v>Labour Cost</v>
      </c>
    </row>
    <row r="781">
      <c r="A781" s="23" t="s">
        <v>1517</v>
      </c>
      <c r="B781" s="32" t="s">
        <v>1518</v>
      </c>
      <c r="C781" s="6">
        <v>166900.0</v>
      </c>
      <c r="D781" s="6" t="str">
        <f>IFERROR(__xludf.DUMMYFUNCTION("Split(B781,""/"")"),"January")</f>
        <v>January</v>
      </c>
      <c r="E781" s="6" t="str">
        <f>IFERROR(__xludf.DUMMYFUNCTION("""COMPUTED_VALUE"""),"Bangalore-")</f>
        <v>Bangalore-</v>
      </c>
      <c r="F781" s="6" t="str">
        <f>IFERROR(__xludf.DUMMYFUNCTION("""COMPUTED_VALUE"""),"West^")</f>
        <v>West^</v>
      </c>
      <c r="G781" s="6" t="str">
        <f>IFERROR(__xludf.DUMMYFUNCTION("""COMPUTED_VALUE"""),"Maitenance")</f>
        <v>Maitenance</v>
      </c>
      <c r="H781" s="6" t="str">
        <f>IFERROR(__xludf.DUMMYFUNCTION("""COMPUTED_VALUE"""),"Overhead costs")</f>
        <v>Overhead costs</v>
      </c>
      <c r="I781" s="6" t="str">
        <f t="shared" si="2"/>
        <v>January</v>
      </c>
      <c r="J781" s="6" t="str">
        <f t="shared" si="3"/>
        <v>Bangalore-</v>
      </c>
      <c r="K781" s="6" t="str">
        <f t="shared" si="4"/>
        <v>Bangalore-</v>
      </c>
      <c r="L781" s="6" t="str">
        <f t="shared" si="5"/>
        <v>Bangalore</v>
      </c>
      <c r="M781" s="6" t="str">
        <f t="shared" si="6"/>
        <v>Bangalore</v>
      </c>
      <c r="N781" s="6" t="str">
        <f t="shared" si="7"/>
        <v>West^</v>
      </c>
      <c r="O781" s="6" t="str">
        <f t="shared" si="8"/>
        <v>West^</v>
      </c>
      <c r="P781" s="6" t="str">
        <f t="shared" si="9"/>
        <v>West^</v>
      </c>
      <c r="Q781" s="6" t="str">
        <f t="shared" si="10"/>
        <v>West</v>
      </c>
      <c r="R781" s="6" t="str">
        <f>vlookup(M781,'City Head_Details'!$A$2:$B$5,2,0)</f>
        <v>Arun</v>
      </c>
      <c r="S781" s="6" t="str">
        <f t="shared" ref="S781:T781" si="789">Proper(trim(G781))</f>
        <v>Maitenance</v>
      </c>
      <c r="T781" s="6" t="str">
        <f t="shared" si="789"/>
        <v>Overhead Costs</v>
      </c>
    </row>
    <row r="782">
      <c r="A782" s="23" t="s">
        <v>1519</v>
      </c>
      <c r="B782" s="32" t="s">
        <v>1520</v>
      </c>
      <c r="C782" s="6">
        <v>141000.0</v>
      </c>
      <c r="D782" s="6" t="str">
        <f>IFERROR(__xludf.DUMMYFUNCTION("Split(B782,""/"")"),"January")</f>
        <v>January</v>
      </c>
      <c r="E782" s="6" t="str">
        <f>IFERROR(__xludf.DUMMYFUNCTION("""COMPUTED_VALUE"""),"Bangalore-")</f>
        <v>Bangalore-</v>
      </c>
      <c r="F782" s="6" t="str">
        <f>IFERROR(__xludf.DUMMYFUNCTION("""COMPUTED_VALUE"""),"West^")</f>
        <v>West^</v>
      </c>
      <c r="G782" s="6" t="str">
        <f>IFERROR(__xludf.DUMMYFUNCTION("""COMPUTED_VALUE"""),"Materials")</f>
        <v>Materials</v>
      </c>
      <c r="H782" s="6" t="str">
        <f>IFERROR(__xludf.DUMMYFUNCTION("""COMPUTED_VALUE"""),"Rent")</f>
        <v>Rent</v>
      </c>
      <c r="I782" s="6" t="str">
        <f t="shared" si="2"/>
        <v>January</v>
      </c>
      <c r="J782" s="6" t="str">
        <f t="shared" si="3"/>
        <v>Bangalore-</v>
      </c>
      <c r="K782" s="6" t="str">
        <f t="shared" si="4"/>
        <v>Bangalore-</v>
      </c>
      <c r="L782" s="6" t="str">
        <f t="shared" si="5"/>
        <v>Bangalore</v>
      </c>
      <c r="M782" s="6" t="str">
        <f t="shared" si="6"/>
        <v>Bangalore</v>
      </c>
      <c r="N782" s="6" t="str">
        <f t="shared" si="7"/>
        <v>West^</v>
      </c>
      <c r="O782" s="6" t="str">
        <f t="shared" si="8"/>
        <v>West^</v>
      </c>
      <c r="P782" s="6" t="str">
        <f t="shared" si="9"/>
        <v>West^</v>
      </c>
      <c r="Q782" s="6" t="str">
        <f t="shared" si="10"/>
        <v>West</v>
      </c>
      <c r="R782" s="6" t="str">
        <f>vlookup(M782,'City Head_Details'!$A$2:$B$5,2,0)</f>
        <v>Arun</v>
      </c>
      <c r="S782" s="6" t="str">
        <f t="shared" ref="S782:T782" si="790">Proper(trim(G782))</f>
        <v>Materials</v>
      </c>
      <c r="T782" s="6" t="str">
        <f t="shared" si="790"/>
        <v>Rent</v>
      </c>
    </row>
    <row r="783">
      <c r="A783" s="23" t="s">
        <v>1521</v>
      </c>
      <c r="B783" s="32" t="s">
        <v>1522</v>
      </c>
      <c r="C783" s="6">
        <v>139600.0</v>
      </c>
      <c r="D783" s="6" t="str">
        <f>IFERROR(__xludf.DUMMYFUNCTION("Split(B783,""/"")"),"February")</f>
        <v>February</v>
      </c>
      <c r="E783" s="6" t="str">
        <f>IFERROR(__xludf.DUMMYFUNCTION("""COMPUTED_VALUE"""),"Ahmedabad")</f>
        <v>Ahmedabad</v>
      </c>
      <c r="F783" s="6" t="str">
        <f>IFERROR(__xludf.DUMMYFUNCTION("""COMPUTED_VALUE"""),"East^")</f>
        <v>East^</v>
      </c>
      <c r="G783" s="6" t="str">
        <f>IFERROR(__xludf.DUMMYFUNCTION("""COMPUTED_VALUE"""),"Maitenance")</f>
        <v>Maitenance</v>
      </c>
      <c r="H783" s="6" t="str">
        <f>IFERROR(__xludf.DUMMYFUNCTION("""COMPUTED_VALUE"""),"Rent")</f>
        <v>Rent</v>
      </c>
      <c r="I783" s="6" t="str">
        <f t="shared" si="2"/>
        <v>February</v>
      </c>
      <c r="J783" s="6" t="str">
        <f t="shared" si="3"/>
        <v>Ahmedabad</v>
      </c>
      <c r="K783" s="6" t="str">
        <f t="shared" si="4"/>
        <v>Ahmedabad</v>
      </c>
      <c r="L783" s="6" t="str">
        <f t="shared" si="5"/>
        <v>Ahmedabad</v>
      </c>
      <c r="M783" s="6" t="str">
        <f t="shared" si="6"/>
        <v>Ahmedabad</v>
      </c>
      <c r="N783" s="6" t="str">
        <f t="shared" si="7"/>
        <v>East^</v>
      </c>
      <c r="O783" s="6" t="str">
        <f t="shared" si="8"/>
        <v>East^</v>
      </c>
      <c r="P783" s="6" t="str">
        <f t="shared" si="9"/>
        <v>East^</v>
      </c>
      <c r="Q783" s="6" t="str">
        <f t="shared" si="10"/>
        <v>East</v>
      </c>
      <c r="R783" s="6" t="str">
        <f>vlookup(M783,'City Head_Details'!$A$2:$B$5,2,0)</f>
        <v>Varun</v>
      </c>
      <c r="S783" s="6" t="str">
        <f t="shared" ref="S783:T783" si="791">Proper(trim(G783))</f>
        <v>Maitenance</v>
      </c>
      <c r="T783" s="6" t="str">
        <f t="shared" si="791"/>
        <v>Rent</v>
      </c>
    </row>
    <row r="784">
      <c r="A784" s="23" t="s">
        <v>1523</v>
      </c>
      <c r="B784" s="32" t="s">
        <v>1524</v>
      </c>
      <c r="C784" s="6">
        <v>163800.0</v>
      </c>
      <c r="D784" s="6" t="str">
        <f>IFERROR(__xludf.DUMMYFUNCTION("Split(B784,""/"")"),"January")</f>
        <v>January</v>
      </c>
      <c r="E784" s="6" t="str">
        <f>IFERROR(__xludf.DUMMYFUNCTION("""COMPUTED_VALUE"""),"Bangalore")</f>
        <v>Bangalore</v>
      </c>
      <c r="F784" s="6" t="str">
        <f>IFERROR(__xludf.DUMMYFUNCTION("""COMPUTED_VALUE"""),"West^")</f>
        <v>West^</v>
      </c>
      <c r="G784" s="6" t="str">
        <f>IFERROR(__xludf.DUMMYFUNCTION("""COMPUTED_VALUE"""),"Assembly")</f>
        <v>Assembly</v>
      </c>
      <c r="H784" s="6" t="str">
        <f>IFERROR(__xludf.DUMMYFUNCTION("""COMPUTED_VALUE"""),"Rent")</f>
        <v>Rent</v>
      </c>
      <c r="I784" s="6" t="str">
        <f t="shared" si="2"/>
        <v>January</v>
      </c>
      <c r="J784" s="6" t="str">
        <f t="shared" si="3"/>
        <v>Bangalore</v>
      </c>
      <c r="K784" s="6" t="str">
        <f t="shared" si="4"/>
        <v>Bangalore</v>
      </c>
      <c r="L784" s="6" t="str">
        <f t="shared" si="5"/>
        <v>Bangalore</v>
      </c>
      <c r="M784" s="6" t="str">
        <f t="shared" si="6"/>
        <v>Bangalore</v>
      </c>
      <c r="N784" s="6" t="str">
        <f t="shared" si="7"/>
        <v>West^</v>
      </c>
      <c r="O784" s="6" t="str">
        <f t="shared" si="8"/>
        <v>West^</v>
      </c>
      <c r="P784" s="6" t="str">
        <f t="shared" si="9"/>
        <v>West^</v>
      </c>
      <c r="Q784" s="6" t="str">
        <f t="shared" si="10"/>
        <v>West</v>
      </c>
      <c r="R784" s="6" t="str">
        <f>vlookup(M784,'City Head_Details'!$A$2:$B$5,2,0)</f>
        <v>Arun</v>
      </c>
      <c r="S784" s="6" t="str">
        <f t="shared" ref="S784:T784" si="792">Proper(trim(G784))</f>
        <v>Assembly</v>
      </c>
      <c r="T784" s="6" t="str">
        <f t="shared" si="792"/>
        <v>Rent</v>
      </c>
    </row>
    <row r="785">
      <c r="A785" s="23" t="s">
        <v>1525</v>
      </c>
      <c r="B785" s="32" t="s">
        <v>1526</v>
      </c>
      <c r="C785" s="6">
        <v>115900.0</v>
      </c>
      <c r="D785" s="6" t="str">
        <f>IFERROR(__xludf.DUMMYFUNCTION("Split(B785,""/"")"),"March")</f>
        <v>March</v>
      </c>
      <c r="E785" s="6" t="str">
        <f>IFERROR(__xludf.DUMMYFUNCTION("""COMPUTED_VALUE"""),"Gurgaon")</f>
        <v>Gurgaon</v>
      </c>
      <c r="F785" s="6" t="str">
        <f>IFERROR(__xludf.DUMMYFUNCTION("""COMPUTED_VALUE"""),"East^")</f>
        <v>East^</v>
      </c>
      <c r="G785" s="6" t="str">
        <f>IFERROR(__xludf.DUMMYFUNCTION("""COMPUTED_VALUE"""),"Production")</f>
        <v>Production</v>
      </c>
      <c r="H785" s="6" t="str">
        <f>IFERROR(__xludf.DUMMYFUNCTION("""COMPUTED_VALUE"""),"Labour Cost")</f>
        <v>Labour Cost</v>
      </c>
      <c r="I785" s="6" t="str">
        <f t="shared" si="2"/>
        <v>March</v>
      </c>
      <c r="J785" s="6" t="str">
        <f t="shared" si="3"/>
        <v>Gurgaon</v>
      </c>
      <c r="K785" s="6" t="str">
        <f t="shared" si="4"/>
        <v>Gurgaon</v>
      </c>
      <c r="L785" s="6" t="str">
        <f t="shared" si="5"/>
        <v>Gurgaon</v>
      </c>
      <c r="M785" s="6" t="str">
        <f t="shared" si="6"/>
        <v>Gurgaon</v>
      </c>
      <c r="N785" s="6" t="str">
        <f t="shared" si="7"/>
        <v>East^</v>
      </c>
      <c r="O785" s="6" t="str">
        <f t="shared" si="8"/>
        <v>East^</v>
      </c>
      <c r="P785" s="6" t="str">
        <f t="shared" si="9"/>
        <v>East^</v>
      </c>
      <c r="Q785" s="6" t="str">
        <f t="shared" si="10"/>
        <v>East</v>
      </c>
      <c r="R785" s="6" t="str">
        <f>vlookup(M785,'City Head_Details'!$A$2:$B$5,2,0)</f>
        <v>Tarun</v>
      </c>
      <c r="S785" s="6" t="str">
        <f t="shared" ref="S785:T785" si="793">Proper(trim(G785))</f>
        <v>Production</v>
      </c>
      <c r="T785" s="6" t="str">
        <f t="shared" si="793"/>
        <v>Labour Cost</v>
      </c>
    </row>
    <row r="786">
      <c r="A786" s="23" t="s">
        <v>1527</v>
      </c>
      <c r="B786" s="32" t="s">
        <v>1528</v>
      </c>
      <c r="C786" s="6">
        <v>196800.0</v>
      </c>
      <c r="D786" s="6" t="str">
        <f>IFERROR(__xludf.DUMMYFUNCTION("Split(B786,""/"")"),"February")</f>
        <v>February</v>
      </c>
      <c r="E786" s="6" t="str">
        <f>IFERROR(__xludf.DUMMYFUNCTION("""COMPUTED_VALUE"""),"Gurgaon")</f>
        <v>Gurgaon</v>
      </c>
      <c r="F786" s="6" t="str">
        <f>IFERROR(__xludf.DUMMYFUNCTION("""COMPUTED_VALUE"""),"South")</f>
        <v>South</v>
      </c>
      <c r="G786" s="6" t="str">
        <f>IFERROR(__xludf.DUMMYFUNCTION("""COMPUTED_VALUE"""),"Production")</f>
        <v>Production</v>
      </c>
      <c r="H786" s="6" t="str">
        <f>IFERROR(__xludf.DUMMYFUNCTION("""COMPUTED_VALUE"""),"Material Cost")</f>
        <v>Material Cost</v>
      </c>
      <c r="I786" s="6" t="str">
        <f t="shared" si="2"/>
        <v>February</v>
      </c>
      <c r="J786" s="6" t="str">
        <f t="shared" si="3"/>
        <v>Gurgaon</v>
      </c>
      <c r="K786" s="6" t="str">
        <f t="shared" si="4"/>
        <v>Gurgaon</v>
      </c>
      <c r="L786" s="6" t="str">
        <f t="shared" si="5"/>
        <v>Gurgaon</v>
      </c>
      <c r="M786" s="6" t="str">
        <f t="shared" si="6"/>
        <v>Gurgaon</v>
      </c>
      <c r="N786" s="6" t="str">
        <f t="shared" si="7"/>
        <v>South</v>
      </c>
      <c r="O786" s="6" t="str">
        <f t="shared" si="8"/>
        <v>South</v>
      </c>
      <c r="P786" s="6" t="str">
        <f t="shared" si="9"/>
        <v>South</v>
      </c>
      <c r="Q786" s="6" t="str">
        <f t="shared" si="10"/>
        <v>South</v>
      </c>
      <c r="R786" s="6" t="str">
        <f>vlookup(M786,'City Head_Details'!$A$2:$B$5,2,0)</f>
        <v>Tarun</v>
      </c>
      <c r="S786" s="6" t="str">
        <f t="shared" ref="S786:T786" si="794">Proper(trim(G786))</f>
        <v>Production</v>
      </c>
      <c r="T786" s="6" t="str">
        <f t="shared" si="794"/>
        <v>Material Cost</v>
      </c>
    </row>
    <row r="787">
      <c r="A787" s="23" t="s">
        <v>1529</v>
      </c>
      <c r="B787" s="32" t="s">
        <v>1530</v>
      </c>
      <c r="C787" s="6">
        <v>94300.0</v>
      </c>
      <c r="D787" s="6" t="str">
        <f>IFERROR(__xludf.DUMMYFUNCTION("Split(B787,""/"")"),"March")</f>
        <v>March</v>
      </c>
      <c r="E787" s="6" t="str">
        <f>IFERROR(__xludf.DUMMYFUNCTION("""COMPUTED_VALUE"""),"Bhubaneswar")</f>
        <v>Bhubaneswar</v>
      </c>
      <c r="F787" s="6" t="str">
        <f>IFERROR(__xludf.DUMMYFUNCTION("""COMPUTED_VALUE"""),"North")</f>
        <v>North</v>
      </c>
      <c r="G787" s="6" t="str">
        <f>IFERROR(__xludf.DUMMYFUNCTION("""COMPUTED_VALUE"""),"Materials")</f>
        <v>Materials</v>
      </c>
      <c r="H787" s="6" t="str">
        <f>IFERROR(__xludf.DUMMYFUNCTION("""COMPUTED_VALUE"""),"Material Cost")</f>
        <v>Material Cost</v>
      </c>
      <c r="I787" s="6" t="str">
        <f t="shared" si="2"/>
        <v>March</v>
      </c>
      <c r="J787" s="6" t="str">
        <f t="shared" si="3"/>
        <v>Bhubaneswar</v>
      </c>
      <c r="K787" s="6" t="str">
        <f t="shared" si="4"/>
        <v>Bhubaneswar</v>
      </c>
      <c r="L787" s="6" t="str">
        <f t="shared" si="5"/>
        <v>Bhubaneswar</v>
      </c>
      <c r="M787" s="6" t="str">
        <f t="shared" si="6"/>
        <v>Bhubaneswar</v>
      </c>
      <c r="N787" s="6" t="str">
        <f t="shared" si="7"/>
        <v>North</v>
      </c>
      <c r="O787" s="6" t="str">
        <f t="shared" si="8"/>
        <v>North</v>
      </c>
      <c r="P787" s="6" t="str">
        <f t="shared" si="9"/>
        <v>North</v>
      </c>
      <c r="Q787" s="6" t="str">
        <f t="shared" si="10"/>
        <v>North</v>
      </c>
      <c r="R787" s="6" t="str">
        <f>vlookup(M787,'City Head_Details'!$A$2:$B$5,2,0)</f>
        <v>Karuna</v>
      </c>
      <c r="S787" s="6" t="str">
        <f t="shared" ref="S787:T787" si="795">Proper(trim(G787))</f>
        <v>Materials</v>
      </c>
      <c r="T787" s="6" t="str">
        <f t="shared" si="795"/>
        <v>Material Cost</v>
      </c>
    </row>
    <row r="788">
      <c r="A788" s="23" t="s">
        <v>1531</v>
      </c>
      <c r="B788" s="32" t="s">
        <v>895</v>
      </c>
      <c r="C788" s="6">
        <v>163200.0</v>
      </c>
      <c r="D788" s="6" t="str">
        <f>IFERROR(__xludf.DUMMYFUNCTION("Split(B788,""/"")"),"February")</f>
        <v>February</v>
      </c>
      <c r="E788" s="6" t="str">
        <f>IFERROR(__xludf.DUMMYFUNCTION("""COMPUTED_VALUE"""),"Ahmedabad")</f>
        <v>Ahmedabad</v>
      </c>
      <c r="F788" s="6" t="str">
        <f>IFERROR(__xludf.DUMMYFUNCTION("""COMPUTED_VALUE"""),"North")</f>
        <v>North</v>
      </c>
      <c r="G788" s="6" t="str">
        <f>IFERROR(__xludf.DUMMYFUNCTION("""COMPUTED_VALUE"""),"Maitenance")</f>
        <v>Maitenance</v>
      </c>
      <c r="H788" s="6" t="str">
        <f>IFERROR(__xludf.DUMMYFUNCTION("""COMPUTED_VALUE"""),"Overhead costs")</f>
        <v>Overhead costs</v>
      </c>
      <c r="I788" s="6" t="str">
        <f t="shared" si="2"/>
        <v>February</v>
      </c>
      <c r="J788" s="6" t="str">
        <f t="shared" si="3"/>
        <v>Ahmedabad</v>
      </c>
      <c r="K788" s="6" t="str">
        <f t="shared" si="4"/>
        <v>Ahmedabad</v>
      </c>
      <c r="L788" s="6" t="str">
        <f t="shared" si="5"/>
        <v>Ahmedabad</v>
      </c>
      <c r="M788" s="6" t="str">
        <f t="shared" si="6"/>
        <v>Ahmedabad</v>
      </c>
      <c r="N788" s="6" t="str">
        <f t="shared" si="7"/>
        <v>North</v>
      </c>
      <c r="O788" s="6" t="str">
        <f t="shared" si="8"/>
        <v>North</v>
      </c>
      <c r="P788" s="6" t="str">
        <f t="shared" si="9"/>
        <v>North</v>
      </c>
      <c r="Q788" s="6" t="str">
        <f t="shared" si="10"/>
        <v>North</v>
      </c>
      <c r="R788" s="6" t="str">
        <f>vlookup(M788,'City Head_Details'!$A$2:$B$5,2,0)</f>
        <v>Varun</v>
      </c>
      <c r="S788" s="6" t="str">
        <f t="shared" ref="S788:T788" si="796">Proper(trim(G788))</f>
        <v>Maitenance</v>
      </c>
      <c r="T788" s="6" t="str">
        <f t="shared" si="796"/>
        <v>Overhead Costs</v>
      </c>
    </row>
    <row r="789">
      <c r="A789" s="23" t="s">
        <v>1532</v>
      </c>
      <c r="B789" s="32" t="s">
        <v>1533</v>
      </c>
      <c r="C789" s="6">
        <v>170200.0</v>
      </c>
      <c r="D789" s="6" t="str">
        <f>IFERROR(__xludf.DUMMYFUNCTION("Split(B789,""/"")"),"February")</f>
        <v>February</v>
      </c>
      <c r="E789" s="6" t="str">
        <f>IFERROR(__xludf.DUMMYFUNCTION("""COMPUTED_VALUE"""),"Bangalore&amp;")</f>
        <v>Bangalore&amp;</v>
      </c>
      <c r="F789" s="6" t="str">
        <f>IFERROR(__xludf.DUMMYFUNCTION("""COMPUTED_VALUE"""),"North^")</f>
        <v>North^</v>
      </c>
      <c r="G789" s="6" t="str">
        <f>IFERROR(__xludf.DUMMYFUNCTION("""COMPUTED_VALUE"""),"Assembly")</f>
        <v>Assembly</v>
      </c>
      <c r="H789" s="6" t="str">
        <f>IFERROR(__xludf.DUMMYFUNCTION("""COMPUTED_VALUE"""),"Insurance")</f>
        <v>Insurance</v>
      </c>
      <c r="I789" s="6" t="str">
        <f t="shared" si="2"/>
        <v>February</v>
      </c>
      <c r="J789" s="6" t="str">
        <f t="shared" si="3"/>
        <v>Bangalore&amp;</v>
      </c>
      <c r="K789" s="6" t="str">
        <f t="shared" si="4"/>
        <v>Bangalore-</v>
      </c>
      <c r="L789" s="6" t="str">
        <f t="shared" si="5"/>
        <v>Bangalore</v>
      </c>
      <c r="M789" s="6" t="str">
        <f t="shared" si="6"/>
        <v>Bangalore</v>
      </c>
      <c r="N789" s="6" t="str">
        <f t="shared" si="7"/>
        <v>North^</v>
      </c>
      <c r="O789" s="6" t="str">
        <f t="shared" si="8"/>
        <v>North^</v>
      </c>
      <c r="P789" s="6" t="str">
        <f t="shared" si="9"/>
        <v>North^</v>
      </c>
      <c r="Q789" s="6" t="str">
        <f t="shared" si="10"/>
        <v>North</v>
      </c>
      <c r="R789" s="6" t="str">
        <f>vlookup(M789,'City Head_Details'!$A$2:$B$5,2,0)</f>
        <v>Arun</v>
      </c>
      <c r="S789" s="6" t="str">
        <f t="shared" ref="S789:T789" si="797">Proper(trim(G789))</f>
        <v>Assembly</v>
      </c>
      <c r="T789" s="6" t="str">
        <f t="shared" si="797"/>
        <v>Insurance</v>
      </c>
    </row>
    <row r="790">
      <c r="A790" s="23" t="s">
        <v>1534</v>
      </c>
      <c r="B790" s="32" t="s">
        <v>1535</v>
      </c>
      <c r="C790" s="6">
        <v>199500.0</v>
      </c>
      <c r="D790" s="6" t="str">
        <f>IFERROR(__xludf.DUMMYFUNCTION("Split(B790,""/"")"),"March")</f>
        <v>March</v>
      </c>
      <c r="E790" s="6" t="str">
        <f>IFERROR(__xludf.DUMMYFUNCTION("""COMPUTED_VALUE"""),"Bhubaneswar&amp;")</f>
        <v>Bhubaneswar&amp;</v>
      </c>
      <c r="F790" s="6" t="str">
        <f>IFERROR(__xludf.DUMMYFUNCTION("""COMPUTED_VALUE"""),"East")</f>
        <v>East</v>
      </c>
      <c r="G790" s="6" t="str">
        <f>IFERROR(__xludf.DUMMYFUNCTION("""COMPUTED_VALUE"""),"Maitenance")</f>
        <v>Maitenance</v>
      </c>
      <c r="H790" s="6" t="str">
        <f>IFERROR(__xludf.DUMMYFUNCTION("""COMPUTED_VALUE"""),"Insurance")</f>
        <v>Insurance</v>
      </c>
      <c r="I790" s="6" t="str">
        <f t="shared" si="2"/>
        <v>March</v>
      </c>
      <c r="J790" s="6" t="str">
        <f t="shared" si="3"/>
        <v>Bhubaneswar&amp;</v>
      </c>
      <c r="K790" s="6" t="str">
        <f t="shared" si="4"/>
        <v>Bhubaneswar-</v>
      </c>
      <c r="L790" s="6" t="str">
        <f t="shared" si="5"/>
        <v>Bhubaneswar</v>
      </c>
      <c r="M790" s="6" t="str">
        <f t="shared" si="6"/>
        <v>Bhubaneswar</v>
      </c>
      <c r="N790" s="6" t="str">
        <f t="shared" si="7"/>
        <v>East</v>
      </c>
      <c r="O790" s="6" t="str">
        <f t="shared" si="8"/>
        <v>East</v>
      </c>
      <c r="P790" s="6" t="str">
        <f t="shared" si="9"/>
        <v>East</v>
      </c>
      <c r="Q790" s="6" t="str">
        <f t="shared" si="10"/>
        <v>East</v>
      </c>
      <c r="R790" s="6" t="str">
        <f>vlookup(M790,'City Head_Details'!$A$2:$B$5,2,0)</f>
        <v>Karuna</v>
      </c>
      <c r="S790" s="6" t="str">
        <f t="shared" ref="S790:T790" si="798">Proper(trim(G790))</f>
        <v>Maitenance</v>
      </c>
      <c r="T790" s="6" t="str">
        <f t="shared" si="798"/>
        <v>Insurance</v>
      </c>
    </row>
    <row r="791">
      <c r="A791" s="23" t="s">
        <v>1536</v>
      </c>
      <c r="B791" s="32" t="s">
        <v>710</v>
      </c>
      <c r="C791" s="6">
        <v>168900.0</v>
      </c>
      <c r="D791" s="6" t="str">
        <f>IFERROR(__xludf.DUMMYFUNCTION("Split(B791,""/"")"),"February")</f>
        <v>February</v>
      </c>
      <c r="E791" s="6" t="str">
        <f>IFERROR(__xludf.DUMMYFUNCTION("""COMPUTED_VALUE"""),"Bhubaneswar")</f>
        <v>Bhubaneswar</v>
      </c>
      <c r="F791" s="6" t="str">
        <f>IFERROR(__xludf.DUMMYFUNCTION("""COMPUTED_VALUE"""),"North")</f>
        <v>North</v>
      </c>
      <c r="G791" s="6" t="str">
        <f>IFERROR(__xludf.DUMMYFUNCTION("""COMPUTED_VALUE"""),"Maitenance")</f>
        <v>Maitenance</v>
      </c>
      <c r="H791" s="6" t="str">
        <f>IFERROR(__xludf.DUMMYFUNCTION("""COMPUTED_VALUE"""),"Overhead costs")</f>
        <v>Overhead costs</v>
      </c>
      <c r="I791" s="6" t="str">
        <f t="shared" si="2"/>
        <v>February</v>
      </c>
      <c r="J791" s="6" t="str">
        <f t="shared" si="3"/>
        <v>Bhubaneswar</v>
      </c>
      <c r="K791" s="6" t="str">
        <f t="shared" si="4"/>
        <v>Bhubaneswar</v>
      </c>
      <c r="L791" s="6" t="str">
        <f t="shared" si="5"/>
        <v>Bhubaneswar</v>
      </c>
      <c r="M791" s="6" t="str">
        <f t="shared" si="6"/>
        <v>Bhubaneswar</v>
      </c>
      <c r="N791" s="6" t="str">
        <f t="shared" si="7"/>
        <v>North</v>
      </c>
      <c r="O791" s="6" t="str">
        <f t="shared" si="8"/>
        <v>North</v>
      </c>
      <c r="P791" s="6" t="str">
        <f t="shared" si="9"/>
        <v>North</v>
      </c>
      <c r="Q791" s="6" t="str">
        <f t="shared" si="10"/>
        <v>North</v>
      </c>
      <c r="R791" s="6" t="str">
        <f>vlookup(M791,'City Head_Details'!$A$2:$B$5,2,0)</f>
        <v>Karuna</v>
      </c>
      <c r="S791" s="6" t="str">
        <f t="shared" ref="S791:T791" si="799">Proper(trim(G791))</f>
        <v>Maitenance</v>
      </c>
      <c r="T791" s="6" t="str">
        <f t="shared" si="799"/>
        <v>Overhead Costs</v>
      </c>
    </row>
    <row r="792">
      <c r="A792" s="23" t="s">
        <v>1537</v>
      </c>
      <c r="B792" s="32" t="s">
        <v>1538</v>
      </c>
      <c r="C792" s="6">
        <v>160200.0</v>
      </c>
      <c r="D792" s="6" t="str">
        <f>IFERROR(__xludf.DUMMYFUNCTION("Split(B792,""/"")"),"January")</f>
        <v>January</v>
      </c>
      <c r="E792" s="6" t="str">
        <f>IFERROR(__xludf.DUMMYFUNCTION("""COMPUTED_VALUE"""),"Ahmedabad")</f>
        <v>Ahmedabad</v>
      </c>
      <c r="F792" s="6" t="str">
        <f>IFERROR(__xludf.DUMMYFUNCTION("""COMPUTED_VALUE"""),"West^")</f>
        <v>West^</v>
      </c>
      <c r="G792" s="6" t="str">
        <f>IFERROR(__xludf.DUMMYFUNCTION("""COMPUTED_VALUE"""),"Maitenance")</f>
        <v>Maitenance</v>
      </c>
      <c r="H792" s="6" t="str">
        <f>IFERROR(__xludf.DUMMYFUNCTION("""COMPUTED_VALUE"""),"Rent")</f>
        <v>Rent</v>
      </c>
      <c r="I792" s="6" t="str">
        <f t="shared" si="2"/>
        <v>January</v>
      </c>
      <c r="J792" s="6" t="str">
        <f t="shared" si="3"/>
        <v>Ahmedabad</v>
      </c>
      <c r="K792" s="6" t="str">
        <f t="shared" si="4"/>
        <v>Ahmedabad</v>
      </c>
      <c r="L792" s="6" t="str">
        <f t="shared" si="5"/>
        <v>Ahmedabad</v>
      </c>
      <c r="M792" s="6" t="str">
        <f t="shared" si="6"/>
        <v>Ahmedabad</v>
      </c>
      <c r="N792" s="6" t="str">
        <f t="shared" si="7"/>
        <v>West^</v>
      </c>
      <c r="O792" s="6" t="str">
        <f t="shared" si="8"/>
        <v>West^</v>
      </c>
      <c r="P792" s="6" t="str">
        <f t="shared" si="9"/>
        <v>West^</v>
      </c>
      <c r="Q792" s="6" t="str">
        <f t="shared" si="10"/>
        <v>West</v>
      </c>
      <c r="R792" s="6" t="str">
        <f>vlookup(M792,'City Head_Details'!$A$2:$B$5,2,0)</f>
        <v>Varun</v>
      </c>
      <c r="S792" s="6" t="str">
        <f t="shared" ref="S792:T792" si="800">Proper(trim(G792))</f>
        <v>Maitenance</v>
      </c>
      <c r="T792" s="6" t="str">
        <f t="shared" si="800"/>
        <v>Rent</v>
      </c>
    </row>
    <row r="793">
      <c r="A793" s="23" t="s">
        <v>1539</v>
      </c>
      <c r="B793" s="32" t="s">
        <v>1540</v>
      </c>
      <c r="C793" s="6">
        <v>128300.0</v>
      </c>
      <c r="D793" s="6" t="str">
        <f>IFERROR(__xludf.DUMMYFUNCTION("Split(B793,""/"")"),"February")</f>
        <v>February</v>
      </c>
      <c r="E793" s="6" t="str">
        <f>IFERROR(__xludf.DUMMYFUNCTION("""COMPUTED_VALUE"""),"Bhubaneswar^")</f>
        <v>Bhubaneswar^</v>
      </c>
      <c r="F793" s="6" t="str">
        <f>IFERROR(__xludf.DUMMYFUNCTION("""COMPUTED_VALUE"""),"North")</f>
        <v>North</v>
      </c>
      <c r="G793" s="6" t="str">
        <f>IFERROR(__xludf.DUMMYFUNCTION("""COMPUTED_VALUE"""),"Materials")</f>
        <v>Materials</v>
      </c>
      <c r="H793" s="6" t="str">
        <f>IFERROR(__xludf.DUMMYFUNCTION("""COMPUTED_VALUE"""),"Material Cost")</f>
        <v>Material Cost</v>
      </c>
      <c r="I793" s="6" t="str">
        <f t="shared" si="2"/>
        <v>February</v>
      </c>
      <c r="J793" s="6" t="str">
        <f t="shared" si="3"/>
        <v>Bhubaneswar^</v>
      </c>
      <c r="K793" s="6" t="str">
        <f t="shared" si="4"/>
        <v>Bhubaneswar^</v>
      </c>
      <c r="L793" s="6" t="str">
        <f t="shared" si="5"/>
        <v>Bhubaneswar^</v>
      </c>
      <c r="M793" s="6" t="str">
        <f t="shared" si="6"/>
        <v>Bhubaneswar</v>
      </c>
      <c r="N793" s="6" t="str">
        <f t="shared" si="7"/>
        <v>North</v>
      </c>
      <c r="O793" s="6" t="str">
        <f t="shared" si="8"/>
        <v>North</v>
      </c>
      <c r="P793" s="6" t="str">
        <f t="shared" si="9"/>
        <v>North</v>
      </c>
      <c r="Q793" s="6" t="str">
        <f t="shared" si="10"/>
        <v>North</v>
      </c>
      <c r="R793" s="6" t="str">
        <f>vlookup(M793,'City Head_Details'!$A$2:$B$5,2,0)</f>
        <v>Karuna</v>
      </c>
      <c r="S793" s="6" t="str">
        <f t="shared" ref="S793:T793" si="801">Proper(trim(G793))</f>
        <v>Materials</v>
      </c>
      <c r="T793" s="6" t="str">
        <f t="shared" si="801"/>
        <v>Material Cost</v>
      </c>
    </row>
    <row r="794">
      <c r="A794" s="23" t="s">
        <v>1541</v>
      </c>
      <c r="B794" s="32" t="s">
        <v>1542</v>
      </c>
      <c r="C794" s="6">
        <v>164700.0</v>
      </c>
      <c r="D794" s="6" t="str">
        <f>IFERROR(__xludf.DUMMYFUNCTION("Split(B794,""/"")"),"March")</f>
        <v>March</v>
      </c>
      <c r="E794" s="6" t="str">
        <f>IFERROR(__xludf.DUMMYFUNCTION("""COMPUTED_VALUE"""),"Ahmedabad")</f>
        <v>Ahmedabad</v>
      </c>
      <c r="F794" s="6" t="str">
        <f>IFERROR(__xludf.DUMMYFUNCTION("""COMPUTED_VALUE"""),"West")</f>
        <v>West</v>
      </c>
      <c r="G794" s="6" t="str">
        <f>IFERROR(__xludf.DUMMYFUNCTION("""COMPUTED_VALUE"""),"Maitenance")</f>
        <v>Maitenance</v>
      </c>
      <c r="H794" s="6" t="str">
        <f>IFERROR(__xludf.DUMMYFUNCTION("""COMPUTED_VALUE"""),"Overhead costs")</f>
        <v>Overhead costs</v>
      </c>
      <c r="I794" s="6" t="str">
        <f t="shared" si="2"/>
        <v>March</v>
      </c>
      <c r="J794" s="6" t="str">
        <f t="shared" si="3"/>
        <v>Ahmedabad</v>
      </c>
      <c r="K794" s="6" t="str">
        <f t="shared" si="4"/>
        <v>Ahmedabad</v>
      </c>
      <c r="L794" s="6" t="str">
        <f t="shared" si="5"/>
        <v>Ahmedabad</v>
      </c>
      <c r="M794" s="6" t="str">
        <f t="shared" si="6"/>
        <v>Ahmedabad</v>
      </c>
      <c r="N794" s="6" t="str">
        <f t="shared" si="7"/>
        <v>West</v>
      </c>
      <c r="O794" s="6" t="str">
        <f t="shared" si="8"/>
        <v>West</v>
      </c>
      <c r="P794" s="6" t="str">
        <f t="shared" si="9"/>
        <v>West</v>
      </c>
      <c r="Q794" s="6" t="str">
        <f t="shared" si="10"/>
        <v>West</v>
      </c>
      <c r="R794" s="6" t="str">
        <f>vlookup(M794,'City Head_Details'!$A$2:$B$5,2,0)</f>
        <v>Varun</v>
      </c>
      <c r="S794" s="6" t="str">
        <f t="shared" ref="S794:T794" si="802">Proper(trim(G794))</f>
        <v>Maitenance</v>
      </c>
      <c r="T794" s="6" t="str">
        <f t="shared" si="802"/>
        <v>Overhead Costs</v>
      </c>
    </row>
    <row r="795">
      <c r="A795" s="23" t="s">
        <v>1543</v>
      </c>
      <c r="B795" s="32" t="s">
        <v>1544</v>
      </c>
      <c r="C795" s="6">
        <v>178500.0</v>
      </c>
      <c r="D795" s="6" t="str">
        <f>IFERROR(__xludf.DUMMYFUNCTION("Split(B795,""/"")"),"March")</f>
        <v>March</v>
      </c>
      <c r="E795" s="6" t="str">
        <f>IFERROR(__xludf.DUMMYFUNCTION("""COMPUTED_VALUE"""),"Ahmedabad")</f>
        <v>Ahmedabad</v>
      </c>
      <c r="F795" s="6" t="str">
        <f>IFERROR(__xludf.DUMMYFUNCTION("""COMPUTED_VALUE"""),"South^")</f>
        <v>South^</v>
      </c>
      <c r="G795" s="6" t="str">
        <f>IFERROR(__xludf.DUMMYFUNCTION("""COMPUTED_VALUE"""),"Materials")</f>
        <v>Materials</v>
      </c>
      <c r="H795" s="6" t="str">
        <f>IFERROR(__xludf.DUMMYFUNCTION("""COMPUTED_VALUE"""),"Overhead costs")</f>
        <v>Overhead costs</v>
      </c>
      <c r="I795" s="6" t="str">
        <f t="shared" si="2"/>
        <v>March</v>
      </c>
      <c r="J795" s="6" t="str">
        <f t="shared" si="3"/>
        <v>Ahmedabad</v>
      </c>
      <c r="K795" s="6" t="str">
        <f t="shared" si="4"/>
        <v>Ahmedabad</v>
      </c>
      <c r="L795" s="6" t="str">
        <f t="shared" si="5"/>
        <v>Ahmedabad</v>
      </c>
      <c r="M795" s="6" t="str">
        <f t="shared" si="6"/>
        <v>Ahmedabad</v>
      </c>
      <c r="N795" s="6" t="str">
        <f t="shared" si="7"/>
        <v>South^</v>
      </c>
      <c r="O795" s="6" t="str">
        <f t="shared" si="8"/>
        <v>South^</v>
      </c>
      <c r="P795" s="6" t="str">
        <f t="shared" si="9"/>
        <v>South^</v>
      </c>
      <c r="Q795" s="6" t="str">
        <f t="shared" si="10"/>
        <v>South</v>
      </c>
      <c r="R795" s="6" t="str">
        <f>vlookup(M795,'City Head_Details'!$A$2:$B$5,2,0)</f>
        <v>Varun</v>
      </c>
      <c r="S795" s="6" t="str">
        <f t="shared" ref="S795:T795" si="803">Proper(trim(G795))</f>
        <v>Materials</v>
      </c>
      <c r="T795" s="6" t="str">
        <f t="shared" si="803"/>
        <v>Overhead Costs</v>
      </c>
    </row>
    <row r="796">
      <c r="A796" s="23" t="s">
        <v>1545</v>
      </c>
      <c r="B796" s="32" t="s">
        <v>1546</v>
      </c>
      <c r="C796" s="6">
        <v>126900.0</v>
      </c>
      <c r="D796" s="6" t="str">
        <f>IFERROR(__xludf.DUMMYFUNCTION("Split(B796,""/"")"),"January")</f>
        <v>January</v>
      </c>
      <c r="E796" s="6" t="str">
        <f>IFERROR(__xludf.DUMMYFUNCTION("""COMPUTED_VALUE"""),"Bangalore^")</f>
        <v>Bangalore^</v>
      </c>
      <c r="F796" s="6" t="str">
        <f>IFERROR(__xludf.DUMMYFUNCTION("""COMPUTED_VALUE"""),"West")</f>
        <v>West</v>
      </c>
      <c r="G796" s="6" t="str">
        <f>IFERROR(__xludf.DUMMYFUNCTION("""COMPUTED_VALUE"""),"Maitenance")</f>
        <v>Maitenance</v>
      </c>
      <c r="H796" s="6" t="str">
        <f>IFERROR(__xludf.DUMMYFUNCTION("""COMPUTED_VALUE"""),"Insurance")</f>
        <v>Insurance</v>
      </c>
      <c r="I796" s="6" t="str">
        <f t="shared" si="2"/>
        <v>January</v>
      </c>
      <c r="J796" s="6" t="str">
        <f t="shared" si="3"/>
        <v>Bangalore^</v>
      </c>
      <c r="K796" s="6" t="str">
        <f t="shared" si="4"/>
        <v>Bangalore^</v>
      </c>
      <c r="L796" s="6" t="str">
        <f t="shared" si="5"/>
        <v>Bangalore^</v>
      </c>
      <c r="M796" s="6" t="str">
        <f t="shared" si="6"/>
        <v>Bangalore</v>
      </c>
      <c r="N796" s="6" t="str">
        <f t="shared" si="7"/>
        <v>West</v>
      </c>
      <c r="O796" s="6" t="str">
        <f t="shared" si="8"/>
        <v>West</v>
      </c>
      <c r="P796" s="6" t="str">
        <f t="shared" si="9"/>
        <v>West</v>
      </c>
      <c r="Q796" s="6" t="str">
        <f t="shared" si="10"/>
        <v>West</v>
      </c>
      <c r="R796" s="6" t="str">
        <f>vlookup(M796,'City Head_Details'!$A$2:$B$5,2,0)</f>
        <v>Arun</v>
      </c>
      <c r="S796" s="6" t="str">
        <f t="shared" ref="S796:T796" si="804">Proper(trim(G796))</f>
        <v>Maitenance</v>
      </c>
      <c r="T796" s="6" t="str">
        <f t="shared" si="804"/>
        <v>Insurance</v>
      </c>
    </row>
    <row r="797">
      <c r="A797" s="23" t="s">
        <v>1547</v>
      </c>
      <c r="B797" s="32" t="s">
        <v>1548</v>
      </c>
      <c r="C797" s="6">
        <v>150500.0</v>
      </c>
      <c r="D797" s="6" t="str">
        <f>IFERROR(__xludf.DUMMYFUNCTION("Split(B797,""/"")"),"February")</f>
        <v>February</v>
      </c>
      <c r="E797" s="6" t="str">
        <f>IFERROR(__xludf.DUMMYFUNCTION("""COMPUTED_VALUE"""),"Bangalore")</f>
        <v>Bangalore</v>
      </c>
      <c r="F797" s="6" t="str">
        <f>IFERROR(__xludf.DUMMYFUNCTION("""COMPUTED_VALUE"""),"South")</f>
        <v>South</v>
      </c>
      <c r="G797" s="6" t="str">
        <f>IFERROR(__xludf.DUMMYFUNCTION("""COMPUTED_VALUE"""),"Production")</f>
        <v>Production</v>
      </c>
      <c r="H797" s="6" t="str">
        <f>IFERROR(__xludf.DUMMYFUNCTION("""COMPUTED_VALUE"""),"Material Cost")</f>
        <v>Material Cost</v>
      </c>
      <c r="I797" s="6" t="str">
        <f t="shared" si="2"/>
        <v>February</v>
      </c>
      <c r="J797" s="6" t="str">
        <f t="shared" si="3"/>
        <v>Bangalore</v>
      </c>
      <c r="K797" s="6" t="str">
        <f t="shared" si="4"/>
        <v>Bangalore</v>
      </c>
      <c r="L797" s="6" t="str">
        <f t="shared" si="5"/>
        <v>Bangalore</v>
      </c>
      <c r="M797" s="6" t="str">
        <f t="shared" si="6"/>
        <v>Bangalore</v>
      </c>
      <c r="N797" s="6" t="str">
        <f t="shared" si="7"/>
        <v>South</v>
      </c>
      <c r="O797" s="6" t="str">
        <f t="shared" si="8"/>
        <v>South</v>
      </c>
      <c r="P797" s="6" t="str">
        <f t="shared" si="9"/>
        <v>South</v>
      </c>
      <c r="Q797" s="6" t="str">
        <f t="shared" si="10"/>
        <v>South</v>
      </c>
      <c r="R797" s="6" t="str">
        <f>vlookup(M797,'City Head_Details'!$A$2:$B$5,2,0)</f>
        <v>Arun</v>
      </c>
      <c r="S797" s="6" t="str">
        <f t="shared" ref="S797:T797" si="805">Proper(trim(G797))</f>
        <v>Production</v>
      </c>
      <c r="T797" s="6" t="str">
        <f t="shared" si="805"/>
        <v>Material Cost</v>
      </c>
    </row>
    <row r="798">
      <c r="A798" s="23" t="s">
        <v>1549</v>
      </c>
      <c r="B798" s="32" t="s">
        <v>1550</v>
      </c>
      <c r="C798" s="6">
        <v>114900.0</v>
      </c>
      <c r="D798" s="6" t="str">
        <f>IFERROR(__xludf.DUMMYFUNCTION("Split(B798,""/"")"),"January")</f>
        <v>January</v>
      </c>
      <c r="E798" s="6" t="str">
        <f>IFERROR(__xludf.DUMMYFUNCTION("""COMPUTED_VALUE"""),"Bhubaneswar^")</f>
        <v>Bhubaneswar^</v>
      </c>
      <c r="F798" s="6" t="str">
        <f>IFERROR(__xludf.DUMMYFUNCTION("""COMPUTED_VALUE"""),"South")</f>
        <v>South</v>
      </c>
      <c r="G798" s="6" t="str">
        <f>IFERROR(__xludf.DUMMYFUNCTION("""COMPUTED_VALUE"""),"Maitenance")</f>
        <v>Maitenance</v>
      </c>
      <c r="H798" s="6" t="str">
        <f>IFERROR(__xludf.DUMMYFUNCTION("""COMPUTED_VALUE"""),"Rent")</f>
        <v>Rent</v>
      </c>
      <c r="I798" s="6" t="str">
        <f t="shared" si="2"/>
        <v>January</v>
      </c>
      <c r="J798" s="6" t="str">
        <f t="shared" si="3"/>
        <v>Bhubaneswar^</v>
      </c>
      <c r="K798" s="6" t="str">
        <f t="shared" si="4"/>
        <v>Bhubaneswar^</v>
      </c>
      <c r="L798" s="6" t="str">
        <f t="shared" si="5"/>
        <v>Bhubaneswar^</v>
      </c>
      <c r="M798" s="6" t="str">
        <f t="shared" si="6"/>
        <v>Bhubaneswar</v>
      </c>
      <c r="N798" s="6" t="str">
        <f t="shared" si="7"/>
        <v>South</v>
      </c>
      <c r="O798" s="6" t="str">
        <f t="shared" si="8"/>
        <v>South</v>
      </c>
      <c r="P798" s="6" t="str">
        <f t="shared" si="9"/>
        <v>South</v>
      </c>
      <c r="Q798" s="6" t="str">
        <f t="shared" si="10"/>
        <v>South</v>
      </c>
      <c r="R798" s="6" t="str">
        <f>vlookup(M798,'City Head_Details'!$A$2:$B$5,2,0)</f>
        <v>Karuna</v>
      </c>
      <c r="S798" s="6" t="str">
        <f t="shared" ref="S798:T798" si="806">Proper(trim(G798))</f>
        <v>Maitenance</v>
      </c>
      <c r="T798" s="6" t="str">
        <f t="shared" si="806"/>
        <v>Rent</v>
      </c>
    </row>
    <row r="799">
      <c r="A799" s="23" t="s">
        <v>1551</v>
      </c>
      <c r="B799" s="32" t="s">
        <v>1552</v>
      </c>
      <c r="C799" s="6">
        <v>125600.0</v>
      </c>
      <c r="D799" s="6" t="str">
        <f>IFERROR(__xludf.DUMMYFUNCTION("Split(B799,""/"")"),"March")</f>
        <v>March</v>
      </c>
      <c r="E799" s="6" t="str">
        <f>IFERROR(__xludf.DUMMYFUNCTION("""COMPUTED_VALUE"""),"Bhubaneswar")</f>
        <v>Bhubaneswar</v>
      </c>
      <c r="F799" s="6" t="str">
        <f>IFERROR(__xludf.DUMMYFUNCTION("""COMPUTED_VALUE"""),"North")</f>
        <v>North</v>
      </c>
      <c r="G799" s="6" t="str">
        <f>IFERROR(__xludf.DUMMYFUNCTION("""COMPUTED_VALUE"""),"Materials")</f>
        <v>Materials</v>
      </c>
      <c r="H799" s="6" t="str">
        <f>IFERROR(__xludf.DUMMYFUNCTION("""COMPUTED_VALUE"""),"Rent")</f>
        <v>Rent</v>
      </c>
      <c r="I799" s="6" t="str">
        <f t="shared" si="2"/>
        <v>March</v>
      </c>
      <c r="J799" s="6" t="str">
        <f t="shared" si="3"/>
        <v>Bhubaneswar</v>
      </c>
      <c r="K799" s="6" t="str">
        <f t="shared" si="4"/>
        <v>Bhubaneswar</v>
      </c>
      <c r="L799" s="6" t="str">
        <f t="shared" si="5"/>
        <v>Bhubaneswar</v>
      </c>
      <c r="M799" s="6" t="str">
        <f t="shared" si="6"/>
        <v>Bhubaneswar</v>
      </c>
      <c r="N799" s="6" t="str">
        <f t="shared" si="7"/>
        <v>North</v>
      </c>
      <c r="O799" s="6" t="str">
        <f t="shared" si="8"/>
        <v>North</v>
      </c>
      <c r="P799" s="6" t="str">
        <f t="shared" si="9"/>
        <v>North</v>
      </c>
      <c r="Q799" s="6" t="str">
        <f t="shared" si="10"/>
        <v>North</v>
      </c>
      <c r="R799" s="6" t="str">
        <f>vlookup(M799,'City Head_Details'!$A$2:$B$5,2,0)</f>
        <v>Karuna</v>
      </c>
      <c r="S799" s="6" t="str">
        <f t="shared" ref="S799:T799" si="807">Proper(trim(G799))</f>
        <v>Materials</v>
      </c>
      <c r="T799" s="6" t="str">
        <f t="shared" si="807"/>
        <v>Rent</v>
      </c>
    </row>
    <row r="800">
      <c r="A800" s="23" t="s">
        <v>1553</v>
      </c>
      <c r="B800" s="32" t="s">
        <v>722</v>
      </c>
      <c r="C800" s="6">
        <v>103500.0</v>
      </c>
      <c r="D800" s="6" t="str">
        <f>IFERROR(__xludf.DUMMYFUNCTION("Split(B800,""/"")"),"March")</f>
        <v>March</v>
      </c>
      <c r="E800" s="6" t="str">
        <f>IFERROR(__xludf.DUMMYFUNCTION("""COMPUTED_VALUE"""),"Bangalore")</f>
        <v>Bangalore</v>
      </c>
      <c r="F800" s="6" t="str">
        <f>IFERROR(__xludf.DUMMYFUNCTION("""COMPUTED_VALUE"""),"South")</f>
        <v>South</v>
      </c>
      <c r="G800" s="6" t="str">
        <f>IFERROR(__xludf.DUMMYFUNCTION("""COMPUTED_VALUE"""),"Assembly")</f>
        <v>Assembly</v>
      </c>
      <c r="H800" s="6" t="str">
        <f>IFERROR(__xludf.DUMMYFUNCTION("""COMPUTED_VALUE"""),"Labour Cost")</f>
        <v>Labour Cost</v>
      </c>
      <c r="I800" s="6" t="str">
        <f t="shared" si="2"/>
        <v>March</v>
      </c>
      <c r="J800" s="6" t="str">
        <f t="shared" si="3"/>
        <v>Bangalore</v>
      </c>
      <c r="K800" s="6" t="str">
        <f t="shared" si="4"/>
        <v>Bangalore</v>
      </c>
      <c r="L800" s="6" t="str">
        <f t="shared" si="5"/>
        <v>Bangalore</v>
      </c>
      <c r="M800" s="6" t="str">
        <f t="shared" si="6"/>
        <v>Bangalore</v>
      </c>
      <c r="N800" s="6" t="str">
        <f t="shared" si="7"/>
        <v>South</v>
      </c>
      <c r="O800" s="6" t="str">
        <f t="shared" si="8"/>
        <v>South</v>
      </c>
      <c r="P800" s="6" t="str">
        <f t="shared" si="9"/>
        <v>South</v>
      </c>
      <c r="Q800" s="6" t="str">
        <f t="shared" si="10"/>
        <v>South</v>
      </c>
      <c r="R800" s="6" t="str">
        <f>vlookup(M800,'City Head_Details'!$A$2:$B$5,2,0)</f>
        <v>Arun</v>
      </c>
      <c r="S800" s="6" t="str">
        <f t="shared" ref="S800:T800" si="808">Proper(trim(G800))</f>
        <v>Assembly</v>
      </c>
      <c r="T800" s="6" t="str">
        <f t="shared" si="808"/>
        <v>Labour Cost</v>
      </c>
    </row>
    <row r="801">
      <c r="A801" s="23" t="s">
        <v>1554</v>
      </c>
      <c r="B801" s="32" t="s">
        <v>1555</v>
      </c>
      <c r="C801" s="6">
        <v>126000.0</v>
      </c>
      <c r="D801" s="6" t="str">
        <f>IFERROR(__xludf.DUMMYFUNCTION("Split(B801,""/"")"),"February")</f>
        <v>February</v>
      </c>
      <c r="E801" s="6" t="str">
        <f>IFERROR(__xludf.DUMMYFUNCTION("""COMPUTED_VALUE"""),"Bangalore")</f>
        <v>Bangalore</v>
      </c>
      <c r="F801" s="6" t="str">
        <f>IFERROR(__xludf.DUMMYFUNCTION("""COMPUTED_VALUE"""),"North^")</f>
        <v>North^</v>
      </c>
      <c r="G801" s="6" t="str">
        <f>IFERROR(__xludf.DUMMYFUNCTION("""COMPUTED_VALUE"""),"Materials")</f>
        <v>Materials</v>
      </c>
      <c r="H801" s="6" t="str">
        <f>IFERROR(__xludf.DUMMYFUNCTION("""COMPUTED_VALUE"""),"Material Cost")</f>
        <v>Material Cost</v>
      </c>
      <c r="I801" s="6" t="str">
        <f t="shared" si="2"/>
        <v>February</v>
      </c>
      <c r="J801" s="6" t="str">
        <f t="shared" si="3"/>
        <v>Bangalore</v>
      </c>
      <c r="K801" s="6" t="str">
        <f t="shared" si="4"/>
        <v>Bangalore</v>
      </c>
      <c r="L801" s="6" t="str">
        <f t="shared" si="5"/>
        <v>Bangalore</v>
      </c>
      <c r="M801" s="6" t="str">
        <f t="shared" si="6"/>
        <v>Bangalore</v>
      </c>
      <c r="N801" s="6" t="str">
        <f t="shared" si="7"/>
        <v>North^</v>
      </c>
      <c r="O801" s="6" t="str">
        <f t="shared" si="8"/>
        <v>North^</v>
      </c>
      <c r="P801" s="6" t="str">
        <f t="shared" si="9"/>
        <v>North^</v>
      </c>
      <c r="Q801" s="6" t="str">
        <f t="shared" si="10"/>
        <v>North</v>
      </c>
      <c r="R801" s="6" t="str">
        <f>vlookup(M801,'City Head_Details'!$A$2:$B$5,2,0)</f>
        <v>Arun</v>
      </c>
      <c r="S801" s="6" t="str">
        <f t="shared" ref="S801:T801" si="809">Proper(trim(G801))</f>
        <v>Materials</v>
      </c>
      <c r="T801" s="6" t="str">
        <f t="shared" si="809"/>
        <v>Material Cost</v>
      </c>
    </row>
    <row r="802">
      <c r="A802" s="23" t="s">
        <v>1556</v>
      </c>
      <c r="B802" s="32" t="s">
        <v>1557</v>
      </c>
      <c r="C802" s="6">
        <v>142800.0</v>
      </c>
      <c r="D802" s="6" t="str">
        <f>IFERROR(__xludf.DUMMYFUNCTION("Split(B802,""/"")"),"March")</f>
        <v>March</v>
      </c>
      <c r="E802" s="6" t="str">
        <f>IFERROR(__xludf.DUMMYFUNCTION("""COMPUTED_VALUE"""),"Bhubaneswar^")</f>
        <v>Bhubaneswar^</v>
      </c>
      <c r="F802" s="6" t="str">
        <f>IFERROR(__xludf.DUMMYFUNCTION("""COMPUTED_VALUE"""),"South")</f>
        <v>South</v>
      </c>
      <c r="G802" s="6" t="str">
        <f>IFERROR(__xludf.DUMMYFUNCTION("""COMPUTED_VALUE"""),"Production")</f>
        <v>Production</v>
      </c>
      <c r="H802" s="6" t="str">
        <f>IFERROR(__xludf.DUMMYFUNCTION("""COMPUTED_VALUE"""),"Rent")</f>
        <v>Rent</v>
      </c>
      <c r="I802" s="6" t="str">
        <f t="shared" si="2"/>
        <v>March</v>
      </c>
      <c r="J802" s="6" t="str">
        <f t="shared" si="3"/>
        <v>Bhubaneswar^</v>
      </c>
      <c r="K802" s="6" t="str">
        <f t="shared" si="4"/>
        <v>Bhubaneswar^</v>
      </c>
      <c r="L802" s="6" t="str">
        <f t="shared" si="5"/>
        <v>Bhubaneswar^</v>
      </c>
      <c r="M802" s="6" t="str">
        <f t="shared" si="6"/>
        <v>Bhubaneswar</v>
      </c>
      <c r="N802" s="6" t="str">
        <f t="shared" si="7"/>
        <v>South</v>
      </c>
      <c r="O802" s="6" t="str">
        <f t="shared" si="8"/>
        <v>South</v>
      </c>
      <c r="P802" s="6" t="str">
        <f t="shared" si="9"/>
        <v>South</v>
      </c>
      <c r="Q802" s="6" t="str">
        <f t="shared" si="10"/>
        <v>South</v>
      </c>
      <c r="R802" s="6" t="str">
        <f>vlookup(M802,'City Head_Details'!$A$2:$B$5,2,0)</f>
        <v>Karuna</v>
      </c>
      <c r="S802" s="6" t="str">
        <f t="shared" ref="S802:T802" si="810">Proper(trim(G802))</f>
        <v>Production</v>
      </c>
      <c r="T802" s="6" t="str">
        <f t="shared" si="810"/>
        <v>Rent</v>
      </c>
    </row>
    <row r="803">
      <c r="A803" s="23" t="s">
        <v>1558</v>
      </c>
      <c r="B803" s="32" t="s">
        <v>1559</v>
      </c>
      <c r="C803" s="6">
        <v>173400.0</v>
      </c>
      <c r="D803" s="6" t="str">
        <f>IFERROR(__xludf.DUMMYFUNCTION("Split(B803,""/"")"),"January")</f>
        <v>January</v>
      </c>
      <c r="E803" s="6" t="str">
        <f>IFERROR(__xludf.DUMMYFUNCTION("""COMPUTED_VALUE"""),"Bangalore")</f>
        <v>Bangalore</v>
      </c>
      <c r="F803" s="6" t="str">
        <f>IFERROR(__xludf.DUMMYFUNCTION("""COMPUTED_VALUE"""),"North&amp;")</f>
        <v>North&amp;</v>
      </c>
      <c r="G803" s="6" t="str">
        <f>IFERROR(__xludf.DUMMYFUNCTION("""COMPUTED_VALUE"""),"Production")</f>
        <v>Production</v>
      </c>
      <c r="H803" s="6" t="str">
        <f>IFERROR(__xludf.DUMMYFUNCTION("""COMPUTED_VALUE"""),"Insurance")</f>
        <v>Insurance</v>
      </c>
      <c r="I803" s="6" t="str">
        <f t="shared" si="2"/>
        <v>January</v>
      </c>
      <c r="J803" s="6" t="str">
        <f t="shared" si="3"/>
        <v>Bangalore</v>
      </c>
      <c r="K803" s="6" t="str">
        <f t="shared" si="4"/>
        <v>Bangalore</v>
      </c>
      <c r="L803" s="6" t="str">
        <f t="shared" si="5"/>
        <v>Bangalore</v>
      </c>
      <c r="M803" s="6" t="str">
        <f t="shared" si="6"/>
        <v>Bangalore</v>
      </c>
      <c r="N803" s="6" t="str">
        <f t="shared" si="7"/>
        <v>North&amp;</v>
      </c>
      <c r="O803" s="6" t="str">
        <f t="shared" si="8"/>
        <v>North-</v>
      </c>
      <c r="P803" s="6" t="str">
        <f t="shared" si="9"/>
        <v>North^</v>
      </c>
      <c r="Q803" s="6" t="str">
        <f t="shared" si="10"/>
        <v>North</v>
      </c>
      <c r="R803" s="6" t="str">
        <f>vlookup(M803,'City Head_Details'!$A$2:$B$5,2,0)</f>
        <v>Arun</v>
      </c>
      <c r="S803" s="6" t="str">
        <f t="shared" ref="S803:T803" si="811">Proper(trim(G803))</f>
        <v>Production</v>
      </c>
      <c r="T803" s="6" t="str">
        <f t="shared" si="811"/>
        <v>Insurance</v>
      </c>
    </row>
    <row r="804">
      <c r="A804" s="23" t="s">
        <v>1560</v>
      </c>
      <c r="B804" s="32" t="s">
        <v>1561</v>
      </c>
      <c r="C804" s="6">
        <v>157400.0</v>
      </c>
      <c r="D804" s="6" t="str">
        <f>IFERROR(__xludf.DUMMYFUNCTION("Split(B804,""/"")"),"March")</f>
        <v>March</v>
      </c>
      <c r="E804" s="6" t="str">
        <f>IFERROR(__xludf.DUMMYFUNCTION("""COMPUTED_VALUE"""),"Ahmedabad")</f>
        <v>Ahmedabad</v>
      </c>
      <c r="F804" s="6" t="str">
        <f>IFERROR(__xludf.DUMMYFUNCTION("""COMPUTED_VALUE"""),"East&amp;")</f>
        <v>East&amp;</v>
      </c>
      <c r="G804" s="6" t="str">
        <f>IFERROR(__xludf.DUMMYFUNCTION("""COMPUTED_VALUE"""),"Assembly")</f>
        <v>Assembly</v>
      </c>
      <c r="H804" s="6" t="str">
        <f>IFERROR(__xludf.DUMMYFUNCTION("""COMPUTED_VALUE"""),"Insurance")</f>
        <v>Insurance</v>
      </c>
      <c r="I804" s="6" t="str">
        <f t="shared" si="2"/>
        <v>March</v>
      </c>
      <c r="J804" s="6" t="str">
        <f t="shared" si="3"/>
        <v>Ahmedabad</v>
      </c>
      <c r="K804" s="6" t="str">
        <f t="shared" si="4"/>
        <v>Ahmedabad</v>
      </c>
      <c r="L804" s="6" t="str">
        <f t="shared" si="5"/>
        <v>Ahmedabad</v>
      </c>
      <c r="M804" s="6" t="str">
        <f t="shared" si="6"/>
        <v>Ahmedabad</v>
      </c>
      <c r="N804" s="6" t="str">
        <f t="shared" si="7"/>
        <v>East&amp;</v>
      </c>
      <c r="O804" s="6" t="str">
        <f t="shared" si="8"/>
        <v>East-</v>
      </c>
      <c r="P804" s="6" t="str">
        <f t="shared" si="9"/>
        <v>East^</v>
      </c>
      <c r="Q804" s="6" t="str">
        <f t="shared" si="10"/>
        <v>East</v>
      </c>
      <c r="R804" s="6" t="str">
        <f>vlookup(M804,'City Head_Details'!$A$2:$B$5,2,0)</f>
        <v>Varun</v>
      </c>
      <c r="S804" s="6" t="str">
        <f t="shared" ref="S804:T804" si="812">Proper(trim(G804))</f>
        <v>Assembly</v>
      </c>
      <c r="T804" s="6" t="str">
        <f t="shared" si="812"/>
        <v>Insurance</v>
      </c>
    </row>
    <row r="805">
      <c r="A805" s="23" t="s">
        <v>1562</v>
      </c>
      <c r="B805" s="32" t="s">
        <v>1563</v>
      </c>
      <c r="C805" s="6">
        <v>149800.0</v>
      </c>
      <c r="D805" s="6" t="str">
        <f>IFERROR(__xludf.DUMMYFUNCTION("Split(B805,""/"")"),"February")</f>
        <v>February</v>
      </c>
      <c r="E805" s="6" t="str">
        <f>IFERROR(__xludf.DUMMYFUNCTION("""COMPUTED_VALUE"""),"Bangalore^")</f>
        <v>Bangalore^</v>
      </c>
      <c r="F805" s="6" t="str">
        <f>IFERROR(__xludf.DUMMYFUNCTION("""COMPUTED_VALUE"""),"East&amp;")</f>
        <v>East&amp;</v>
      </c>
      <c r="G805" s="6" t="str">
        <f>IFERROR(__xludf.DUMMYFUNCTION("""COMPUTED_VALUE"""),"Production")</f>
        <v>Production</v>
      </c>
      <c r="H805" s="6" t="str">
        <f>IFERROR(__xludf.DUMMYFUNCTION("""COMPUTED_VALUE"""),"Labour Cost")</f>
        <v>Labour Cost</v>
      </c>
      <c r="I805" s="6" t="str">
        <f t="shared" si="2"/>
        <v>February</v>
      </c>
      <c r="J805" s="6" t="str">
        <f t="shared" si="3"/>
        <v>Bangalore^</v>
      </c>
      <c r="K805" s="6" t="str">
        <f t="shared" si="4"/>
        <v>Bangalore^</v>
      </c>
      <c r="L805" s="6" t="str">
        <f t="shared" si="5"/>
        <v>Bangalore^</v>
      </c>
      <c r="M805" s="6" t="str">
        <f t="shared" si="6"/>
        <v>Bangalore</v>
      </c>
      <c r="N805" s="6" t="str">
        <f t="shared" si="7"/>
        <v>East&amp;</v>
      </c>
      <c r="O805" s="6" t="str">
        <f t="shared" si="8"/>
        <v>East-</v>
      </c>
      <c r="P805" s="6" t="str">
        <f t="shared" si="9"/>
        <v>East^</v>
      </c>
      <c r="Q805" s="6" t="str">
        <f t="shared" si="10"/>
        <v>East</v>
      </c>
      <c r="R805" s="6" t="str">
        <f>vlookup(M805,'City Head_Details'!$A$2:$B$5,2,0)</f>
        <v>Arun</v>
      </c>
      <c r="S805" s="6" t="str">
        <f t="shared" ref="S805:T805" si="813">Proper(trim(G805))</f>
        <v>Production</v>
      </c>
      <c r="T805" s="6" t="str">
        <f t="shared" si="813"/>
        <v>Labour Cost</v>
      </c>
    </row>
    <row r="806">
      <c r="A806" s="23" t="s">
        <v>1564</v>
      </c>
      <c r="B806" s="32" t="s">
        <v>799</v>
      </c>
      <c r="C806" s="6">
        <v>124500.0</v>
      </c>
      <c r="D806" s="6" t="str">
        <f>IFERROR(__xludf.DUMMYFUNCTION("Split(B806,""/"")"),"February")</f>
        <v>February</v>
      </c>
      <c r="E806" s="6" t="str">
        <f>IFERROR(__xludf.DUMMYFUNCTION("""COMPUTED_VALUE"""),"Bangalore")</f>
        <v>Bangalore</v>
      </c>
      <c r="F806" s="6" t="str">
        <f>IFERROR(__xludf.DUMMYFUNCTION("""COMPUTED_VALUE"""),"West&amp;")</f>
        <v>West&amp;</v>
      </c>
      <c r="G806" s="6" t="str">
        <f>IFERROR(__xludf.DUMMYFUNCTION("""COMPUTED_VALUE"""),"Production")</f>
        <v>Production</v>
      </c>
      <c r="H806" s="6" t="str">
        <f>IFERROR(__xludf.DUMMYFUNCTION("""COMPUTED_VALUE"""),"Labour Cost")</f>
        <v>Labour Cost</v>
      </c>
      <c r="I806" s="6" t="str">
        <f t="shared" si="2"/>
        <v>February</v>
      </c>
      <c r="J806" s="6" t="str">
        <f t="shared" si="3"/>
        <v>Bangalore</v>
      </c>
      <c r="K806" s="6" t="str">
        <f t="shared" si="4"/>
        <v>Bangalore</v>
      </c>
      <c r="L806" s="6" t="str">
        <f t="shared" si="5"/>
        <v>Bangalore</v>
      </c>
      <c r="M806" s="6" t="str">
        <f t="shared" si="6"/>
        <v>Bangalore</v>
      </c>
      <c r="N806" s="6" t="str">
        <f t="shared" si="7"/>
        <v>West&amp;</v>
      </c>
      <c r="O806" s="6" t="str">
        <f t="shared" si="8"/>
        <v>West-</v>
      </c>
      <c r="P806" s="6" t="str">
        <f t="shared" si="9"/>
        <v>West^</v>
      </c>
      <c r="Q806" s="6" t="str">
        <f t="shared" si="10"/>
        <v>West</v>
      </c>
      <c r="R806" s="6" t="str">
        <f>vlookup(M806,'City Head_Details'!$A$2:$B$5,2,0)</f>
        <v>Arun</v>
      </c>
      <c r="S806" s="6" t="str">
        <f t="shared" ref="S806:T806" si="814">Proper(trim(G806))</f>
        <v>Production</v>
      </c>
      <c r="T806" s="6" t="str">
        <f t="shared" si="814"/>
        <v>Labour Cost</v>
      </c>
    </row>
    <row r="807">
      <c r="A807" s="23" t="s">
        <v>1565</v>
      </c>
      <c r="B807" s="32" t="s">
        <v>1566</v>
      </c>
      <c r="C807" s="6">
        <v>100400.0</v>
      </c>
      <c r="D807" s="6" t="str">
        <f>IFERROR(__xludf.DUMMYFUNCTION("Split(B807,""/"")"),"March")</f>
        <v>March</v>
      </c>
      <c r="E807" s="6" t="str">
        <f>IFERROR(__xludf.DUMMYFUNCTION("""COMPUTED_VALUE"""),"Bangalore")</f>
        <v>Bangalore</v>
      </c>
      <c r="F807" s="6" t="str">
        <f>IFERROR(__xludf.DUMMYFUNCTION("""COMPUTED_VALUE"""),"South&amp;")</f>
        <v>South&amp;</v>
      </c>
      <c r="G807" s="6" t="str">
        <f>IFERROR(__xludf.DUMMYFUNCTION("""COMPUTED_VALUE"""),"Materials")</f>
        <v>Materials</v>
      </c>
      <c r="H807" s="6" t="str">
        <f>IFERROR(__xludf.DUMMYFUNCTION("""COMPUTED_VALUE"""),"Overhead costs")</f>
        <v>Overhead costs</v>
      </c>
      <c r="I807" s="6" t="str">
        <f t="shared" si="2"/>
        <v>March</v>
      </c>
      <c r="J807" s="6" t="str">
        <f t="shared" si="3"/>
        <v>Bangalore</v>
      </c>
      <c r="K807" s="6" t="str">
        <f t="shared" si="4"/>
        <v>Bangalore</v>
      </c>
      <c r="L807" s="6" t="str">
        <f t="shared" si="5"/>
        <v>Bangalore</v>
      </c>
      <c r="M807" s="6" t="str">
        <f t="shared" si="6"/>
        <v>Bangalore</v>
      </c>
      <c r="N807" s="6" t="str">
        <f t="shared" si="7"/>
        <v>South&amp;</v>
      </c>
      <c r="O807" s="6" t="str">
        <f t="shared" si="8"/>
        <v>South-</v>
      </c>
      <c r="P807" s="6" t="str">
        <f t="shared" si="9"/>
        <v>South^</v>
      </c>
      <c r="Q807" s="6" t="str">
        <f t="shared" si="10"/>
        <v>South</v>
      </c>
      <c r="R807" s="6" t="str">
        <f>vlookup(M807,'City Head_Details'!$A$2:$B$5,2,0)</f>
        <v>Arun</v>
      </c>
      <c r="S807" s="6" t="str">
        <f t="shared" ref="S807:T807" si="815">Proper(trim(G807))</f>
        <v>Materials</v>
      </c>
      <c r="T807" s="6" t="str">
        <f t="shared" si="815"/>
        <v>Overhead Costs</v>
      </c>
    </row>
    <row r="808">
      <c r="A808" s="23" t="s">
        <v>1567</v>
      </c>
      <c r="B808" s="32" t="s">
        <v>1568</v>
      </c>
      <c r="C808" s="6">
        <v>104400.0</v>
      </c>
      <c r="D808" s="6" t="str">
        <f>IFERROR(__xludf.DUMMYFUNCTION("Split(B808,""/"")"),"January")</f>
        <v>January</v>
      </c>
      <c r="E808" s="6" t="str">
        <f>IFERROR(__xludf.DUMMYFUNCTION("""COMPUTED_VALUE"""),"Gurgaon")</f>
        <v>Gurgaon</v>
      </c>
      <c r="F808" s="6" t="str">
        <f>IFERROR(__xludf.DUMMYFUNCTION("""COMPUTED_VALUE"""),"South&amp;")</f>
        <v>South&amp;</v>
      </c>
      <c r="G808" s="6" t="str">
        <f>IFERROR(__xludf.DUMMYFUNCTION("""COMPUTED_VALUE"""),"Maitenance")</f>
        <v>Maitenance</v>
      </c>
      <c r="H808" s="6" t="str">
        <f>IFERROR(__xludf.DUMMYFUNCTION("""COMPUTED_VALUE"""),"Labour Cost")</f>
        <v>Labour Cost</v>
      </c>
      <c r="I808" s="6" t="str">
        <f t="shared" si="2"/>
        <v>January</v>
      </c>
      <c r="J808" s="6" t="str">
        <f t="shared" si="3"/>
        <v>Gurgaon</v>
      </c>
      <c r="K808" s="6" t="str">
        <f t="shared" si="4"/>
        <v>Gurgaon</v>
      </c>
      <c r="L808" s="6" t="str">
        <f t="shared" si="5"/>
        <v>Gurgaon</v>
      </c>
      <c r="M808" s="6" t="str">
        <f t="shared" si="6"/>
        <v>Gurgaon</v>
      </c>
      <c r="N808" s="6" t="str">
        <f t="shared" si="7"/>
        <v>South&amp;</v>
      </c>
      <c r="O808" s="6" t="str">
        <f t="shared" si="8"/>
        <v>South-</v>
      </c>
      <c r="P808" s="6" t="str">
        <f t="shared" si="9"/>
        <v>South^</v>
      </c>
      <c r="Q808" s="6" t="str">
        <f t="shared" si="10"/>
        <v>South</v>
      </c>
      <c r="R808" s="6" t="str">
        <f>vlookup(M808,'City Head_Details'!$A$2:$B$5,2,0)</f>
        <v>Tarun</v>
      </c>
      <c r="S808" s="6" t="str">
        <f t="shared" ref="S808:T808" si="816">Proper(trim(G808))</f>
        <v>Maitenance</v>
      </c>
      <c r="T808" s="6" t="str">
        <f t="shared" si="816"/>
        <v>Labour Cost</v>
      </c>
    </row>
    <row r="809">
      <c r="A809" s="23" t="s">
        <v>1569</v>
      </c>
      <c r="B809" s="32" t="s">
        <v>1570</v>
      </c>
      <c r="C809" s="6">
        <v>195300.0</v>
      </c>
      <c r="D809" s="6" t="str">
        <f>IFERROR(__xludf.DUMMYFUNCTION("Split(B809,""/"")"),"February")</f>
        <v>February</v>
      </c>
      <c r="E809" s="6" t="str">
        <f>IFERROR(__xludf.DUMMYFUNCTION("""COMPUTED_VALUE"""),"Ahmedabad")</f>
        <v>Ahmedabad</v>
      </c>
      <c r="F809" s="6" t="str">
        <f>IFERROR(__xludf.DUMMYFUNCTION("""COMPUTED_VALUE"""),"South&amp;")</f>
        <v>South&amp;</v>
      </c>
      <c r="G809" s="6" t="str">
        <f>IFERROR(__xludf.DUMMYFUNCTION("""COMPUTED_VALUE"""),"Maitenance")</f>
        <v>Maitenance</v>
      </c>
      <c r="H809" s="6" t="str">
        <f>IFERROR(__xludf.DUMMYFUNCTION("""COMPUTED_VALUE"""),"Rent")</f>
        <v>Rent</v>
      </c>
      <c r="I809" s="6" t="str">
        <f t="shared" si="2"/>
        <v>February</v>
      </c>
      <c r="J809" s="6" t="str">
        <f t="shared" si="3"/>
        <v>Ahmedabad</v>
      </c>
      <c r="K809" s="6" t="str">
        <f t="shared" si="4"/>
        <v>Ahmedabad</v>
      </c>
      <c r="L809" s="6" t="str">
        <f t="shared" si="5"/>
        <v>Ahmedabad</v>
      </c>
      <c r="M809" s="6" t="str">
        <f t="shared" si="6"/>
        <v>Ahmedabad</v>
      </c>
      <c r="N809" s="6" t="str">
        <f t="shared" si="7"/>
        <v>South&amp;</v>
      </c>
      <c r="O809" s="6" t="str">
        <f t="shared" si="8"/>
        <v>South-</v>
      </c>
      <c r="P809" s="6" t="str">
        <f t="shared" si="9"/>
        <v>South^</v>
      </c>
      <c r="Q809" s="6" t="str">
        <f t="shared" si="10"/>
        <v>South</v>
      </c>
      <c r="R809" s="6" t="str">
        <f>vlookup(M809,'City Head_Details'!$A$2:$B$5,2,0)</f>
        <v>Varun</v>
      </c>
      <c r="S809" s="6" t="str">
        <f t="shared" ref="S809:T809" si="817">Proper(trim(G809))</f>
        <v>Maitenance</v>
      </c>
      <c r="T809" s="6" t="str">
        <f t="shared" si="817"/>
        <v>Rent</v>
      </c>
    </row>
    <row r="810">
      <c r="A810" s="23" t="s">
        <v>1571</v>
      </c>
      <c r="B810" s="32" t="s">
        <v>1568</v>
      </c>
      <c r="C810" s="6">
        <v>125800.0</v>
      </c>
      <c r="D810" s="6" t="str">
        <f>IFERROR(__xludf.DUMMYFUNCTION("Split(B810,""/"")"),"January")</f>
        <v>January</v>
      </c>
      <c r="E810" s="6" t="str">
        <f>IFERROR(__xludf.DUMMYFUNCTION("""COMPUTED_VALUE"""),"Gurgaon")</f>
        <v>Gurgaon</v>
      </c>
      <c r="F810" s="6" t="str">
        <f>IFERROR(__xludf.DUMMYFUNCTION("""COMPUTED_VALUE"""),"South&amp;")</f>
        <v>South&amp;</v>
      </c>
      <c r="G810" s="6" t="str">
        <f>IFERROR(__xludf.DUMMYFUNCTION("""COMPUTED_VALUE"""),"Maitenance")</f>
        <v>Maitenance</v>
      </c>
      <c r="H810" s="6" t="str">
        <f>IFERROR(__xludf.DUMMYFUNCTION("""COMPUTED_VALUE"""),"Labour Cost")</f>
        <v>Labour Cost</v>
      </c>
      <c r="I810" s="6" t="str">
        <f t="shared" si="2"/>
        <v>January</v>
      </c>
      <c r="J810" s="6" t="str">
        <f t="shared" si="3"/>
        <v>Gurgaon</v>
      </c>
      <c r="K810" s="6" t="str">
        <f t="shared" si="4"/>
        <v>Gurgaon</v>
      </c>
      <c r="L810" s="6" t="str">
        <f t="shared" si="5"/>
        <v>Gurgaon</v>
      </c>
      <c r="M810" s="6" t="str">
        <f t="shared" si="6"/>
        <v>Gurgaon</v>
      </c>
      <c r="N810" s="6" t="str">
        <f t="shared" si="7"/>
        <v>South&amp;</v>
      </c>
      <c r="O810" s="6" t="str">
        <f t="shared" si="8"/>
        <v>South-</v>
      </c>
      <c r="P810" s="6" t="str">
        <f t="shared" si="9"/>
        <v>South^</v>
      </c>
      <c r="Q810" s="6" t="str">
        <f t="shared" si="10"/>
        <v>South</v>
      </c>
      <c r="R810" s="6" t="str">
        <f>vlookup(M810,'City Head_Details'!$A$2:$B$5,2,0)</f>
        <v>Tarun</v>
      </c>
      <c r="S810" s="6" t="str">
        <f t="shared" ref="S810:T810" si="818">Proper(trim(G810))</f>
        <v>Maitenance</v>
      </c>
      <c r="T810" s="6" t="str">
        <f t="shared" si="818"/>
        <v>Labour Cost</v>
      </c>
    </row>
    <row r="811">
      <c r="A811" s="23" t="s">
        <v>1572</v>
      </c>
      <c r="B811" s="32" t="s">
        <v>1573</v>
      </c>
      <c r="C811" s="6">
        <v>117200.0</v>
      </c>
      <c r="D811" s="6" t="str">
        <f>IFERROR(__xludf.DUMMYFUNCTION("Split(B811,""/"")"),"February")</f>
        <v>February</v>
      </c>
      <c r="E811" s="6" t="str">
        <f>IFERROR(__xludf.DUMMYFUNCTION("""COMPUTED_VALUE"""),"Ahmedabad^")</f>
        <v>Ahmedabad^</v>
      </c>
      <c r="F811" s="6" t="str">
        <f>IFERROR(__xludf.DUMMYFUNCTION("""COMPUTED_VALUE"""),"South&amp;")</f>
        <v>South&amp;</v>
      </c>
      <c r="G811" s="6" t="str">
        <f>IFERROR(__xludf.DUMMYFUNCTION("""COMPUTED_VALUE"""),"Materials")</f>
        <v>Materials</v>
      </c>
      <c r="H811" s="6" t="str">
        <f>IFERROR(__xludf.DUMMYFUNCTION("""COMPUTED_VALUE"""),"Material Cost")</f>
        <v>Material Cost</v>
      </c>
      <c r="I811" s="6" t="str">
        <f t="shared" si="2"/>
        <v>February</v>
      </c>
      <c r="J811" s="6" t="str">
        <f t="shared" si="3"/>
        <v>Ahmedabad^</v>
      </c>
      <c r="K811" s="6" t="str">
        <f t="shared" si="4"/>
        <v>Ahmedabad^</v>
      </c>
      <c r="L811" s="6" t="str">
        <f t="shared" si="5"/>
        <v>Ahmedabad^</v>
      </c>
      <c r="M811" s="6" t="str">
        <f t="shared" si="6"/>
        <v>Ahmedabad</v>
      </c>
      <c r="N811" s="6" t="str">
        <f t="shared" si="7"/>
        <v>South&amp;</v>
      </c>
      <c r="O811" s="6" t="str">
        <f t="shared" si="8"/>
        <v>South-</v>
      </c>
      <c r="P811" s="6" t="str">
        <f t="shared" si="9"/>
        <v>South^</v>
      </c>
      <c r="Q811" s="6" t="str">
        <f t="shared" si="10"/>
        <v>South</v>
      </c>
      <c r="R811" s="6" t="str">
        <f>vlookup(M811,'City Head_Details'!$A$2:$B$5,2,0)</f>
        <v>Varun</v>
      </c>
      <c r="S811" s="6" t="str">
        <f t="shared" ref="S811:T811" si="819">Proper(trim(G811))</f>
        <v>Materials</v>
      </c>
      <c r="T811" s="6" t="str">
        <f t="shared" si="819"/>
        <v>Material Cost</v>
      </c>
    </row>
    <row r="812">
      <c r="A812" s="23" t="s">
        <v>1574</v>
      </c>
      <c r="B812" s="32" t="s">
        <v>1575</v>
      </c>
      <c r="C812" s="6">
        <v>196500.0</v>
      </c>
      <c r="D812" s="6" t="str">
        <f>IFERROR(__xludf.DUMMYFUNCTION("Split(B812,""/"")"),"February")</f>
        <v>February</v>
      </c>
      <c r="E812" s="6" t="str">
        <f>IFERROR(__xludf.DUMMYFUNCTION("""COMPUTED_VALUE"""),"Bangalore^")</f>
        <v>Bangalore^</v>
      </c>
      <c r="F812" s="6" t="str">
        <f>IFERROR(__xludf.DUMMYFUNCTION("""COMPUTED_VALUE"""),"East&amp;")</f>
        <v>East&amp;</v>
      </c>
      <c r="G812" s="6" t="str">
        <f>IFERROR(__xludf.DUMMYFUNCTION("""COMPUTED_VALUE"""),"Assembly")</f>
        <v>Assembly</v>
      </c>
      <c r="H812" s="6" t="str">
        <f>IFERROR(__xludf.DUMMYFUNCTION("""COMPUTED_VALUE"""),"Insurance")</f>
        <v>Insurance</v>
      </c>
      <c r="I812" s="6" t="str">
        <f t="shared" si="2"/>
        <v>February</v>
      </c>
      <c r="J812" s="6" t="str">
        <f t="shared" si="3"/>
        <v>Bangalore^</v>
      </c>
      <c r="K812" s="6" t="str">
        <f t="shared" si="4"/>
        <v>Bangalore^</v>
      </c>
      <c r="L812" s="6" t="str">
        <f t="shared" si="5"/>
        <v>Bangalore^</v>
      </c>
      <c r="M812" s="6" t="str">
        <f t="shared" si="6"/>
        <v>Bangalore</v>
      </c>
      <c r="N812" s="6" t="str">
        <f t="shared" si="7"/>
        <v>East&amp;</v>
      </c>
      <c r="O812" s="6" t="str">
        <f t="shared" si="8"/>
        <v>East-</v>
      </c>
      <c r="P812" s="6" t="str">
        <f t="shared" si="9"/>
        <v>East^</v>
      </c>
      <c r="Q812" s="6" t="str">
        <f t="shared" si="10"/>
        <v>East</v>
      </c>
      <c r="R812" s="6" t="str">
        <f>vlookup(M812,'City Head_Details'!$A$2:$B$5,2,0)</f>
        <v>Arun</v>
      </c>
      <c r="S812" s="6" t="str">
        <f t="shared" ref="S812:T812" si="820">Proper(trim(G812))</f>
        <v>Assembly</v>
      </c>
      <c r="T812" s="6" t="str">
        <f t="shared" si="820"/>
        <v>Insurance</v>
      </c>
    </row>
    <row r="813">
      <c r="A813" s="23" t="s">
        <v>1576</v>
      </c>
      <c r="B813" s="32" t="s">
        <v>1577</v>
      </c>
      <c r="C813" s="6">
        <v>92200.0</v>
      </c>
      <c r="D813" s="6" t="str">
        <f>IFERROR(__xludf.DUMMYFUNCTION("Split(B813,""/"")"),"January")</f>
        <v>January</v>
      </c>
      <c r="E813" s="6" t="str">
        <f>IFERROR(__xludf.DUMMYFUNCTION("""COMPUTED_VALUE"""),"Bangalore^")</f>
        <v>Bangalore^</v>
      </c>
      <c r="F813" s="6" t="str">
        <f>IFERROR(__xludf.DUMMYFUNCTION("""COMPUTED_VALUE"""),"South&amp;")</f>
        <v>South&amp;</v>
      </c>
      <c r="G813" s="6" t="str">
        <f>IFERROR(__xludf.DUMMYFUNCTION("""COMPUTED_VALUE"""),"Materials")</f>
        <v>Materials</v>
      </c>
      <c r="H813" s="6" t="str">
        <f>IFERROR(__xludf.DUMMYFUNCTION("""COMPUTED_VALUE"""),"Material Cost")</f>
        <v>Material Cost</v>
      </c>
      <c r="I813" s="6" t="str">
        <f t="shared" si="2"/>
        <v>January</v>
      </c>
      <c r="J813" s="6" t="str">
        <f t="shared" si="3"/>
        <v>Bangalore^</v>
      </c>
      <c r="K813" s="6" t="str">
        <f t="shared" si="4"/>
        <v>Bangalore^</v>
      </c>
      <c r="L813" s="6" t="str">
        <f t="shared" si="5"/>
        <v>Bangalore^</v>
      </c>
      <c r="M813" s="6" t="str">
        <f t="shared" si="6"/>
        <v>Bangalore</v>
      </c>
      <c r="N813" s="6" t="str">
        <f t="shared" si="7"/>
        <v>South&amp;</v>
      </c>
      <c r="O813" s="6" t="str">
        <f t="shared" si="8"/>
        <v>South-</v>
      </c>
      <c r="P813" s="6" t="str">
        <f t="shared" si="9"/>
        <v>South^</v>
      </c>
      <c r="Q813" s="6" t="str">
        <f t="shared" si="10"/>
        <v>South</v>
      </c>
      <c r="R813" s="6" t="str">
        <f>vlookup(M813,'City Head_Details'!$A$2:$B$5,2,0)</f>
        <v>Arun</v>
      </c>
      <c r="S813" s="6" t="str">
        <f t="shared" ref="S813:T813" si="821">Proper(trim(G813))</f>
        <v>Materials</v>
      </c>
      <c r="T813" s="6" t="str">
        <f t="shared" si="821"/>
        <v>Material Cost</v>
      </c>
    </row>
    <row r="814">
      <c r="A814" s="23" t="s">
        <v>1578</v>
      </c>
      <c r="B814" s="32" t="s">
        <v>1579</v>
      </c>
      <c r="C814" s="6">
        <v>112400.0</v>
      </c>
      <c r="D814" s="6" t="str">
        <f>IFERROR(__xludf.DUMMYFUNCTION("Split(B814,""/"")"),"March")</f>
        <v>March</v>
      </c>
      <c r="E814" s="6" t="str">
        <f>IFERROR(__xludf.DUMMYFUNCTION("""COMPUTED_VALUE"""),"Ahmedabad^")</f>
        <v>Ahmedabad^</v>
      </c>
      <c r="F814" s="6" t="str">
        <f>IFERROR(__xludf.DUMMYFUNCTION("""COMPUTED_VALUE"""),"West&amp;")</f>
        <v>West&amp;</v>
      </c>
      <c r="G814" s="6" t="str">
        <f>IFERROR(__xludf.DUMMYFUNCTION("""COMPUTED_VALUE"""),"Assembly")</f>
        <v>Assembly</v>
      </c>
      <c r="H814" s="6" t="str">
        <f>IFERROR(__xludf.DUMMYFUNCTION("""COMPUTED_VALUE"""),"Overhead costs")</f>
        <v>Overhead costs</v>
      </c>
      <c r="I814" s="6" t="str">
        <f t="shared" si="2"/>
        <v>March</v>
      </c>
      <c r="J814" s="6" t="str">
        <f t="shared" si="3"/>
        <v>Ahmedabad^</v>
      </c>
      <c r="K814" s="6" t="str">
        <f t="shared" si="4"/>
        <v>Ahmedabad^</v>
      </c>
      <c r="L814" s="6" t="str">
        <f t="shared" si="5"/>
        <v>Ahmedabad^</v>
      </c>
      <c r="M814" s="6" t="str">
        <f t="shared" si="6"/>
        <v>Ahmedabad</v>
      </c>
      <c r="N814" s="6" t="str">
        <f t="shared" si="7"/>
        <v>West&amp;</v>
      </c>
      <c r="O814" s="6" t="str">
        <f t="shared" si="8"/>
        <v>West-</v>
      </c>
      <c r="P814" s="6" t="str">
        <f t="shared" si="9"/>
        <v>West^</v>
      </c>
      <c r="Q814" s="6" t="str">
        <f t="shared" si="10"/>
        <v>West</v>
      </c>
      <c r="R814" s="6" t="str">
        <f>vlookup(M814,'City Head_Details'!$A$2:$B$5,2,0)</f>
        <v>Varun</v>
      </c>
      <c r="S814" s="6" t="str">
        <f t="shared" ref="S814:T814" si="822">Proper(trim(G814))</f>
        <v>Assembly</v>
      </c>
      <c r="T814" s="6" t="str">
        <f t="shared" si="822"/>
        <v>Overhead Costs</v>
      </c>
    </row>
    <row r="815">
      <c r="A815" s="23" t="s">
        <v>1580</v>
      </c>
      <c r="B815" s="32" t="s">
        <v>1581</v>
      </c>
      <c r="C815" s="6">
        <v>94700.0</v>
      </c>
      <c r="D815" s="6" t="str">
        <f>IFERROR(__xludf.DUMMYFUNCTION("Split(B815,""/"")"),"January")</f>
        <v>January</v>
      </c>
      <c r="E815" s="6" t="str">
        <f>IFERROR(__xludf.DUMMYFUNCTION("""COMPUTED_VALUE"""),"Bhubaneswar^")</f>
        <v>Bhubaneswar^</v>
      </c>
      <c r="F815" s="6" t="str">
        <f>IFERROR(__xludf.DUMMYFUNCTION("""COMPUTED_VALUE"""),"East&amp;")</f>
        <v>East&amp;</v>
      </c>
      <c r="G815" s="6" t="str">
        <f>IFERROR(__xludf.DUMMYFUNCTION("""COMPUTED_VALUE"""),"Production")</f>
        <v>Production</v>
      </c>
      <c r="H815" s="6" t="str">
        <f>IFERROR(__xludf.DUMMYFUNCTION("""COMPUTED_VALUE"""),"Insurance")</f>
        <v>Insurance</v>
      </c>
      <c r="I815" s="6" t="str">
        <f t="shared" si="2"/>
        <v>January</v>
      </c>
      <c r="J815" s="6" t="str">
        <f t="shared" si="3"/>
        <v>Bhubaneswar^</v>
      </c>
      <c r="K815" s="6" t="str">
        <f t="shared" si="4"/>
        <v>Bhubaneswar^</v>
      </c>
      <c r="L815" s="6" t="str">
        <f t="shared" si="5"/>
        <v>Bhubaneswar^</v>
      </c>
      <c r="M815" s="6" t="str">
        <f t="shared" si="6"/>
        <v>Bhubaneswar</v>
      </c>
      <c r="N815" s="6" t="str">
        <f t="shared" si="7"/>
        <v>East&amp;</v>
      </c>
      <c r="O815" s="6" t="str">
        <f t="shared" si="8"/>
        <v>East-</v>
      </c>
      <c r="P815" s="6" t="str">
        <f t="shared" si="9"/>
        <v>East^</v>
      </c>
      <c r="Q815" s="6" t="str">
        <f t="shared" si="10"/>
        <v>East</v>
      </c>
      <c r="R815" s="6" t="str">
        <f>vlookup(M815,'City Head_Details'!$A$2:$B$5,2,0)</f>
        <v>Karuna</v>
      </c>
      <c r="S815" s="6" t="str">
        <f t="shared" ref="S815:T815" si="823">Proper(trim(G815))</f>
        <v>Production</v>
      </c>
      <c r="T815" s="6" t="str">
        <f t="shared" si="823"/>
        <v>Insurance</v>
      </c>
    </row>
    <row r="816">
      <c r="A816" s="23" t="s">
        <v>1582</v>
      </c>
      <c r="B816" s="32" t="s">
        <v>1583</v>
      </c>
      <c r="C816" s="6">
        <v>186800.0</v>
      </c>
      <c r="D816" s="6" t="str">
        <f>IFERROR(__xludf.DUMMYFUNCTION("Split(B816,""/"")"),"March")</f>
        <v>March</v>
      </c>
      <c r="E816" s="6" t="str">
        <f>IFERROR(__xludf.DUMMYFUNCTION("""COMPUTED_VALUE"""),"Bangalore")</f>
        <v>Bangalore</v>
      </c>
      <c r="F816" s="6" t="str">
        <f>IFERROR(__xludf.DUMMYFUNCTION("""COMPUTED_VALUE"""),"West&amp;")</f>
        <v>West&amp;</v>
      </c>
      <c r="G816" s="6" t="str">
        <f>IFERROR(__xludf.DUMMYFUNCTION("""COMPUTED_VALUE"""),"Production")</f>
        <v>Production</v>
      </c>
      <c r="H816" s="6" t="str">
        <f>IFERROR(__xludf.DUMMYFUNCTION("""COMPUTED_VALUE"""),"Insurance")</f>
        <v>Insurance</v>
      </c>
      <c r="I816" s="6" t="str">
        <f t="shared" si="2"/>
        <v>March</v>
      </c>
      <c r="J816" s="6" t="str">
        <f t="shared" si="3"/>
        <v>Bangalore</v>
      </c>
      <c r="K816" s="6" t="str">
        <f t="shared" si="4"/>
        <v>Bangalore</v>
      </c>
      <c r="L816" s="6" t="str">
        <f t="shared" si="5"/>
        <v>Bangalore</v>
      </c>
      <c r="M816" s="6" t="str">
        <f t="shared" si="6"/>
        <v>Bangalore</v>
      </c>
      <c r="N816" s="6" t="str">
        <f t="shared" si="7"/>
        <v>West&amp;</v>
      </c>
      <c r="O816" s="6" t="str">
        <f t="shared" si="8"/>
        <v>West-</v>
      </c>
      <c r="P816" s="6" t="str">
        <f t="shared" si="9"/>
        <v>West^</v>
      </c>
      <c r="Q816" s="6" t="str">
        <f t="shared" si="10"/>
        <v>West</v>
      </c>
      <c r="R816" s="6" t="str">
        <f>vlookup(M816,'City Head_Details'!$A$2:$B$5,2,0)</f>
        <v>Arun</v>
      </c>
      <c r="S816" s="6" t="str">
        <f t="shared" ref="S816:T816" si="824">Proper(trim(G816))</f>
        <v>Production</v>
      </c>
      <c r="T816" s="6" t="str">
        <f t="shared" si="824"/>
        <v>Insurance</v>
      </c>
    </row>
    <row r="817">
      <c r="A817" s="23" t="s">
        <v>1584</v>
      </c>
      <c r="B817" s="32" t="s">
        <v>1585</v>
      </c>
      <c r="C817" s="6">
        <v>135400.0</v>
      </c>
      <c r="D817" s="6" t="str">
        <f>IFERROR(__xludf.DUMMYFUNCTION("Split(B817,""/"")"),"January")</f>
        <v>January</v>
      </c>
      <c r="E817" s="6" t="str">
        <f>IFERROR(__xludf.DUMMYFUNCTION("""COMPUTED_VALUE"""),"Bangalore")</f>
        <v>Bangalore</v>
      </c>
      <c r="F817" s="6" t="str">
        <f>IFERROR(__xludf.DUMMYFUNCTION("""COMPUTED_VALUE"""),"North&amp;")</f>
        <v>North&amp;</v>
      </c>
      <c r="G817" s="6" t="str">
        <f>IFERROR(__xludf.DUMMYFUNCTION("""COMPUTED_VALUE"""),"Production")</f>
        <v>Production</v>
      </c>
      <c r="H817" s="6" t="str">
        <f>IFERROR(__xludf.DUMMYFUNCTION("""COMPUTED_VALUE"""),"Rent")</f>
        <v>Rent</v>
      </c>
      <c r="I817" s="6" t="str">
        <f t="shared" si="2"/>
        <v>January</v>
      </c>
      <c r="J817" s="6" t="str">
        <f t="shared" si="3"/>
        <v>Bangalore</v>
      </c>
      <c r="K817" s="6" t="str">
        <f t="shared" si="4"/>
        <v>Bangalore</v>
      </c>
      <c r="L817" s="6" t="str">
        <f t="shared" si="5"/>
        <v>Bangalore</v>
      </c>
      <c r="M817" s="6" t="str">
        <f t="shared" si="6"/>
        <v>Bangalore</v>
      </c>
      <c r="N817" s="6" t="str">
        <f t="shared" si="7"/>
        <v>North&amp;</v>
      </c>
      <c r="O817" s="6" t="str">
        <f t="shared" si="8"/>
        <v>North-</v>
      </c>
      <c r="P817" s="6" t="str">
        <f t="shared" si="9"/>
        <v>North^</v>
      </c>
      <c r="Q817" s="6" t="str">
        <f t="shared" si="10"/>
        <v>North</v>
      </c>
      <c r="R817" s="6" t="str">
        <f>vlookup(M817,'City Head_Details'!$A$2:$B$5,2,0)</f>
        <v>Arun</v>
      </c>
      <c r="S817" s="6" t="str">
        <f t="shared" ref="S817:T817" si="825">Proper(trim(G817))</f>
        <v>Production</v>
      </c>
      <c r="T817" s="6" t="str">
        <f t="shared" si="825"/>
        <v>Rent</v>
      </c>
    </row>
    <row r="818">
      <c r="A818" s="23" t="s">
        <v>1586</v>
      </c>
      <c r="B818" s="32" t="s">
        <v>1587</v>
      </c>
      <c r="C818" s="6">
        <v>163900.0</v>
      </c>
      <c r="D818" s="6" t="str">
        <f>IFERROR(__xludf.DUMMYFUNCTION("Split(B818,""/"")"),"February")</f>
        <v>February</v>
      </c>
      <c r="E818" s="6" t="str">
        <f>IFERROR(__xludf.DUMMYFUNCTION("""COMPUTED_VALUE"""),"Gurgaon")</f>
        <v>Gurgaon</v>
      </c>
      <c r="F818" s="6" t="str">
        <f>IFERROR(__xludf.DUMMYFUNCTION("""COMPUTED_VALUE"""),"South&amp;")</f>
        <v>South&amp;</v>
      </c>
      <c r="G818" s="6" t="str">
        <f>IFERROR(__xludf.DUMMYFUNCTION("""COMPUTED_VALUE"""),"Production")</f>
        <v>Production</v>
      </c>
      <c r="H818" s="6" t="str">
        <f>IFERROR(__xludf.DUMMYFUNCTION("""COMPUTED_VALUE"""),"Insurance")</f>
        <v>Insurance</v>
      </c>
      <c r="I818" s="6" t="str">
        <f t="shared" si="2"/>
        <v>February</v>
      </c>
      <c r="J818" s="6" t="str">
        <f t="shared" si="3"/>
        <v>Gurgaon</v>
      </c>
      <c r="K818" s="6" t="str">
        <f t="shared" si="4"/>
        <v>Gurgaon</v>
      </c>
      <c r="L818" s="6" t="str">
        <f t="shared" si="5"/>
        <v>Gurgaon</v>
      </c>
      <c r="M818" s="6" t="str">
        <f t="shared" si="6"/>
        <v>Gurgaon</v>
      </c>
      <c r="N818" s="6" t="str">
        <f t="shared" si="7"/>
        <v>South&amp;</v>
      </c>
      <c r="O818" s="6" t="str">
        <f t="shared" si="8"/>
        <v>South-</v>
      </c>
      <c r="P818" s="6" t="str">
        <f t="shared" si="9"/>
        <v>South^</v>
      </c>
      <c r="Q818" s="6" t="str">
        <f t="shared" si="10"/>
        <v>South</v>
      </c>
      <c r="R818" s="6" t="str">
        <f>vlookup(M818,'City Head_Details'!$A$2:$B$5,2,0)</f>
        <v>Tarun</v>
      </c>
      <c r="S818" s="6" t="str">
        <f t="shared" ref="S818:T818" si="826">Proper(trim(G818))</f>
        <v>Production</v>
      </c>
      <c r="T818" s="6" t="str">
        <f t="shared" si="826"/>
        <v>Insurance</v>
      </c>
    </row>
    <row r="819">
      <c r="A819" s="23" t="s">
        <v>1588</v>
      </c>
      <c r="B819" s="32" t="s">
        <v>1589</v>
      </c>
      <c r="C819" s="6">
        <v>186700.0</v>
      </c>
      <c r="D819" s="6" t="str">
        <f>IFERROR(__xludf.DUMMYFUNCTION("Split(B819,""/"")"),"March")</f>
        <v>March</v>
      </c>
      <c r="E819" s="6" t="str">
        <f>IFERROR(__xludf.DUMMYFUNCTION("""COMPUTED_VALUE"""),"Ahmedabad^")</f>
        <v>Ahmedabad^</v>
      </c>
      <c r="F819" s="6" t="str">
        <f>IFERROR(__xludf.DUMMYFUNCTION("""COMPUTED_VALUE"""),"North&amp;")</f>
        <v>North&amp;</v>
      </c>
      <c r="G819" s="6" t="str">
        <f>IFERROR(__xludf.DUMMYFUNCTION("""COMPUTED_VALUE"""),"Assembly")</f>
        <v>Assembly</v>
      </c>
      <c r="H819" s="6" t="str">
        <f>IFERROR(__xludf.DUMMYFUNCTION("""COMPUTED_VALUE"""),"Rent")</f>
        <v>Rent</v>
      </c>
      <c r="I819" s="6" t="str">
        <f t="shared" si="2"/>
        <v>March</v>
      </c>
      <c r="J819" s="6" t="str">
        <f t="shared" si="3"/>
        <v>Ahmedabad^</v>
      </c>
      <c r="K819" s="6" t="str">
        <f t="shared" si="4"/>
        <v>Ahmedabad^</v>
      </c>
      <c r="L819" s="6" t="str">
        <f t="shared" si="5"/>
        <v>Ahmedabad^</v>
      </c>
      <c r="M819" s="6" t="str">
        <f t="shared" si="6"/>
        <v>Ahmedabad</v>
      </c>
      <c r="N819" s="6" t="str">
        <f t="shared" si="7"/>
        <v>North&amp;</v>
      </c>
      <c r="O819" s="6" t="str">
        <f t="shared" si="8"/>
        <v>North-</v>
      </c>
      <c r="P819" s="6" t="str">
        <f t="shared" si="9"/>
        <v>North^</v>
      </c>
      <c r="Q819" s="6" t="str">
        <f t="shared" si="10"/>
        <v>North</v>
      </c>
      <c r="R819" s="6" t="str">
        <f>vlookup(M819,'City Head_Details'!$A$2:$B$5,2,0)</f>
        <v>Varun</v>
      </c>
      <c r="S819" s="6" t="str">
        <f t="shared" ref="S819:T819" si="827">Proper(trim(G819))</f>
        <v>Assembly</v>
      </c>
      <c r="T819" s="6" t="str">
        <f t="shared" si="827"/>
        <v>Rent</v>
      </c>
    </row>
    <row r="820">
      <c r="A820" s="23" t="s">
        <v>1590</v>
      </c>
      <c r="B820" s="32" t="s">
        <v>1591</v>
      </c>
      <c r="C820" s="6">
        <v>98000.0</v>
      </c>
      <c r="D820" s="6" t="str">
        <f>IFERROR(__xludf.DUMMYFUNCTION("Split(B820,""/"")"),"February")</f>
        <v>February</v>
      </c>
      <c r="E820" s="6" t="str">
        <f>IFERROR(__xludf.DUMMYFUNCTION("""COMPUTED_VALUE"""),"Bangalore")</f>
        <v>Bangalore</v>
      </c>
      <c r="F820" s="6" t="str">
        <f>IFERROR(__xludf.DUMMYFUNCTION("""COMPUTED_VALUE"""),"South&amp;")</f>
        <v>South&amp;</v>
      </c>
      <c r="G820" s="6" t="str">
        <f>IFERROR(__xludf.DUMMYFUNCTION("""COMPUTED_VALUE"""),"Production")</f>
        <v>Production</v>
      </c>
      <c r="H820" s="6" t="str">
        <f>IFERROR(__xludf.DUMMYFUNCTION("""COMPUTED_VALUE"""),"Rent")</f>
        <v>Rent</v>
      </c>
      <c r="I820" s="6" t="str">
        <f t="shared" si="2"/>
        <v>February</v>
      </c>
      <c r="J820" s="6" t="str">
        <f t="shared" si="3"/>
        <v>Bangalore</v>
      </c>
      <c r="K820" s="6" t="str">
        <f t="shared" si="4"/>
        <v>Bangalore</v>
      </c>
      <c r="L820" s="6" t="str">
        <f t="shared" si="5"/>
        <v>Bangalore</v>
      </c>
      <c r="M820" s="6" t="str">
        <f t="shared" si="6"/>
        <v>Bangalore</v>
      </c>
      <c r="N820" s="6" t="str">
        <f t="shared" si="7"/>
        <v>South&amp;</v>
      </c>
      <c r="O820" s="6" t="str">
        <f t="shared" si="8"/>
        <v>South-</v>
      </c>
      <c r="P820" s="6" t="str">
        <f t="shared" si="9"/>
        <v>South^</v>
      </c>
      <c r="Q820" s="6" t="str">
        <f t="shared" si="10"/>
        <v>South</v>
      </c>
      <c r="R820" s="6" t="str">
        <f>vlookup(M820,'City Head_Details'!$A$2:$B$5,2,0)</f>
        <v>Arun</v>
      </c>
      <c r="S820" s="6" t="str">
        <f t="shared" ref="S820:T820" si="828">Proper(trim(G820))</f>
        <v>Production</v>
      </c>
      <c r="T820" s="6" t="str">
        <f t="shared" si="828"/>
        <v>Rent</v>
      </c>
    </row>
    <row r="821">
      <c r="A821" s="23" t="s">
        <v>1592</v>
      </c>
      <c r="B821" s="32" t="s">
        <v>1581</v>
      </c>
      <c r="C821" s="6">
        <v>157300.0</v>
      </c>
      <c r="D821" s="6" t="str">
        <f>IFERROR(__xludf.DUMMYFUNCTION("Split(B821,""/"")"),"January")</f>
        <v>January</v>
      </c>
      <c r="E821" s="6" t="str">
        <f>IFERROR(__xludf.DUMMYFUNCTION("""COMPUTED_VALUE"""),"Bhubaneswar^")</f>
        <v>Bhubaneswar^</v>
      </c>
      <c r="F821" s="6" t="str">
        <f>IFERROR(__xludf.DUMMYFUNCTION("""COMPUTED_VALUE"""),"East&amp;")</f>
        <v>East&amp;</v>
      </c>
      <c r="G821" s="6" t="str">
        <f>IFERROR(__xludf.DUMMYFUNCTION("""COMPUTED_VALUE"""),"Production")</f>
        <v>Production</v>
      </c>
      <c r="H821" s="6" t="str">
        <f>IFERROR(__xludf.DUMMYFUNCTION("""COMPUTED_VALUE"""),"Insurance")</f>
        <v>Insurance</v>
      </c>
      <c r="I821" s="6" t="str">
        <f t="shared" si="2"/>
        <v>January</v>
      </c>
      <c r="J821" s="6" t="str">
        <f t="shared" si="3"/>
        <v>Bhubaneswar^</v>
      </c>
      <c r="K821" s="6" t="str">
        <f t="shared" si="4"/>
        <v>Bhubaneswar^</v>
      </c>
      <c r="L821" s="6" t="str">
        <f t="shared" si="5"/>
        <v>Bhubaneswar^</v>
      </c>
      <c r="M821" s="6" t="str">
        <f t="shared" si="6"/>
        <v>Bhubaneswar</v>
      </c>
      <c r="N821" s="6" t="str">
        <f t="shared" si="7"/>
        <v>East&amp;</v>
      </c>
      <c r="O821" s="6" t="str">
        <f t="shared" si="8"/>
        <v>East-</v>
      </c>
      <c r="P821" s="6" t="str">
        <f t="shared" si="9"/>
        <v>East^</v>
      </c>
      <c r="Q821" s="6" t="str">
        <f t="shared" si="10"/>
        <v>East</v>
      </c>
      <c r="R821" s="6" t="str">
        <f>vlookup(M821,'City Head_Details'!$A$2:$B$5,2,0)</f>
        <v>Karuna</v>
      </c>
      <c r="S821" s="6" t="str">
        <f t="shared" ref="S821:T821" si="829">Proper(trim(G821))</f>
        <v>Production</v>
      </c>
      <c r="T821" s="6" t="str">
        <f t="shared" si="829"/>
        <v>Insurance</v>
      </c>
    </row>
    <row r="822">
      <c r="A822" s="23" t="s">
        <v>1593</v>
      </c>
      <c r="B822" s="32" t="s">
        <v>1594</v>
      </c>
      <c r="C822" s="6">
        <v>99200.0</v>
      </c>
      <c r="D822" s="6" t="str">
        <f>IFERROR(__xludf.DUMMYFUNCTION("Split(B822,""/"")"),"March")</f>
        <v>March</v>
      </c>
      <c r="E822" s="6" t="str">
        <f>IFERROR(__xludf.DUMMYFUNCTION("""COMPUTED_VALUE"""),"Gurgaon")</f>
        <v>Gurgaon</v>
      </c>
      <c r="F822" s="6" t="str">
        <f>IFERROR(__xludf.DUMMYFUNCTION("""COMPUTED_VALUE"""),"North&amp;")</f>
        <v>North&amp;</v>
      </c>
      <c r="G822" s="6" t="str">
        <f>IFERROR(__xludf.DUMMYFUNCTION("""COMPUTED_VALUE"""),"Assembly")</f>
        <v>Assembly</v>
      </c>
      <c r="H822" s="6" t="str">
        <f>IFERROR(__xludf.DUMMYFUNCTION("""COMPUTED_VALUE"""),"Labour Cost")</f>
        <v>Labour Cost</v>
      </c>
      <c r="I822" s="6" t="str">
        <f t="shared" si="2"/>
        <v>March</v>
      </c>
      <c r="J822" s="6" t="str">
        <f t="shared" si="3"/>
        <v>Gurgaon</v>
      </c>
      <c r="K822" s="6" t="str">
        <f t="shared" si="4"/>
        <v>Gurgaon</v>
      </c>
      <c r="L822" s="6" t="str">
        <f t="shared" si="5"/>
        <v>Gurgaon</v>
      </c>
      <c r="M822" s="6" t="str">
        <f t="shared" si="6"/>
        <v>Gurgaon</v>
      </c>
      <c r="N822" s="6" t="str">
        <f t="shared" si="7"/>
        <v>North&amp;</v>
      </c>
      <c r="O822" s="6" t="str">
        <f t="shared" si="8"/>
        <v>North-</v>
      </c>
      <c r="P822" s="6" t="str">
        <f t="shared" si="9"/>
        <v>North^</v>
      </c>
      <c r="Q822" s="6" t="str">
        <f t="shared" si="10"/>
        <v>North</v>
      </c>
      <c r="R822" s="6" t="str">
        <f>vlookup(M822,'City Head_Details'!$A$2:$B$5,2,0)</f>
        <v>Tarun</v>
      </c>
      <c r="S822" s="6" t="str">
        <f t="shared" ref="S822:T822" si="830">Proper(trim(G822))</f>
        <v>Assembly</v>
      </c>
      <c r="T822" s="6" t="str">
        <f t="shared" si="830"/>
        <v>Labour Cost</v>
      </c>
    </row>
    <row r="823">
      <c r="A823" s="23" t="s">
        <v>1595</v>
      </c>
      <c r="B823" s="32" t="s">
        <v>1596</v>
      </c>
      <c r="C823" s="6">
        <v>101800.0</v>
      </c>
      <c r="D823" s="6" t="str">
        <f>IFERROR(__xludf.DUMMYFUNCTION("Split(B823,""/"")"),"January")</f>
        <v>January</v>
      </c>
      <c r="E823" s="6" t="str">
        <f>IFERROR(__xludf.DUMMYFUNCTION("""COMPUTED_VALUE"""),"Bhubaneswar^")</f>
        <v>Bhubaneswar^</v>
      </c>
      <c r="F823" s="6" t="str">
        <f>IFERROR(__xludf.DUMMYFUNCTION("""COMPUTED_VALUE"""),"West&amp;")</f>
        <v>West&amp;</v>
      </c>
      <c r="G823" s="6" t="str">
        <f>IFERROR(__xludf.DUMMYFUNCTION("""COMPUTED_VALUE"""),"Assembly")</f>
        <v>Assembly</v>
      </c>
      <c r="H823" s="6" t="str">
        <f>IFERROR(__xludf.DUMMYFUNCTION("""COMPUTED_VALUE"""),"Insurance")</f>
        <v>Insurance</v>
      </c>
      <c r="I823" s="6" t="str">
        <f t="shared" si="2"/>
        <v>January</v>
      </c>
      <c r="J823" s="6" t="str">
        <f t="shared" si="3"/>
        <v>Bhubaneswar^</v>
      </c>
      <c r="K823" s="6" t="str">
        <f t="shared" si="4"/>
        <v>Bhubaneswar^</v>
      </c>
      <c r="L823" s="6" t="str">
        <f t="shared" si="5"/>
        <v>Bhubaneswar^</v>
      </c>
      <c r="M823" s="6" t="str">
        <f t="shared" si="6"/>
        <v>Bhubaneswar</v>
      </c>
      <c r="N823" s="6" t="str">
        <f t="shared" si="7"/>
        <v>West&amp;</v>
      </c>
      <c r="O823" s="6" t="str">
        <f t="shared" si="8"/>
        <v>West-</v>
      </c>
      <c r="P823" s="6" t="str">
        <f t="shared" si="9"/>
        <v>West^</v>
      </c>
      <c r="Q823" s="6" t="str">
        <f t="shared" si="10"/>
        <v>West</v>
      </c>
      <c r="R823" s="6" t="str">
        <f>vlookup(M823,'City Head_Details'!$A$2:$B$5,2,0)</f>
        <v>Karuna</v>
      </c>
      <c r="S823" s="6" t="str">
        <f t="shared" ref="S823:T823" si="831">Proper(trim(G823))</f>
        <v>Assembly</v>
      </c>
      <c r="T823" s="6" t="str">
        <f t="shared" si="831"/>
        <v>Insurance</v>
      </c>
    </row>
    <row r="824">
      <c r="A824" s="23" t="s">
        <v>1597</v>
      </c>
      <c r="B824" s="32" t="s">
        <v>1598</v>
      </c>
      <c r="C824" s="6">
        <v>174700.0</v>
      </c>
      <c r="D824" s="6" t="str">
        <f>IFERROR(__xludf.DUMMYFUNCTION("Split(B824,""/"")"),"March")</f>
        <v>March</v>
      </c>
      <c r="E824" s="6" t="str">
        <f>IFERROR(__xludf.DUMMYFUNCTION("""COMPUTED_VALUE"""),"Bhubaneswar^")</f>
        <v>Bhubaneswar^</v>
      </c>
      <c r="F824" s="6" t="str">
        <f>IFERROR(__xludf.DUMMYFUNCTION("""COMPUTED_VALUE"""),"West&amp;")</f>
        <v>West&amp;</v>
      </c>
      <c r="G824" s="6" t="str">
        <f>IFERROR(__xludf.DUMMYFUNCTION("""COMPUTED_VALUE"""),"Maitenance")</f>
        <v>Maitenance</v>
      </c>
      <c r="H824" s="6" t="str">
        <f>IFERROR(__xludf.DUMMYFUNCTION("""COMPUTED_VALUE"""),"Material Cost")</f>
        <v>Material Cost</v>
      </c>
      <c r="I824" s="6" t="str">
        <f t="shared" si="2"/>
        <v>March</v>
      </c>
      <c r="J824" s="6" t="str">
        <f t="shared" si="3"/>
        <v>Bhubaneswar^</v>
      </c>
      <c r="K824" s="6" t="str">
        <f t="shared" si="4"/>
        <v>Bhubaneswar^</v>
      </c>
      <c r="L824" s="6" t="str">
        <f t="shared" si="5"/>
        <v>Bhubaneswar^</v>
      </c>
      <c r="M824" s="6" t="str">
        <f t="shared" si="6"/>
        <v>Bhubaneswar</v>
      </c>
      <c r="N824" s="6" t="str">
        <f t="shared" si="7"/>
        <v>West&amp;</v>
      </c>
      <c r="O824" s="6" t="str">
        <f t="shared" si="8"/>
        <v>West-</v>
      </c>
      <c r="P824" s="6" t="str">
        <f t="shared" si="9"/>
        <v>West^</v>
      </c>
      <c r="Q824" s="6" t="str">
        <f t="shared" si="10"/>
        <v>West</v>
      </c>
      <c r="R824" s="6" t="str">
        <f>vlookup(M824,'City Head_Details'!$A$2:$B$5,2,0)</f>
        <v>Karuna</v>
      </c>
      <c r="S824" s="6" t="str">
        <f t="shared" ref="S824:T824" si="832">Proper(trim(G824))</f>
        <v>Maitenance</v>
      </c>
      <c r="T824" s="6" t="str">
        <f t="shared" si="832"/>
        <v>Material Cost</v>
      </c>
    </row>
    <row r="825">
      <c r="A825" s="23" t="s">
        <v>1599</v>
      </c>
      <c r="B825" s="32" t="s">
        <v>1600</v>
      </c>
      <c r="C825" s="6">
        <v>142100.0</v>
      </c>
      <c r="D825" s="6" t="str">
        <f>IFERROR(__xludf.DUMMYFUNCTION("Split(B825,""/"")"),"January")</f>
        <v>January</v>
      </c>
      <c r="E825" s="6" t="str">
        <f>IFERROR(__xludf.DUMMYFUNCTION("""COMPUTED_VALUE"""),"Ahmedabad")</f>
        <v>Ahmedabad</v>
      </c>
      <c r="F825" s="6" t="str">
        <f>IFERROR(__xludf.DUMMYFUNCTION("""COMPUTED_VALUE"""),"South&amp;")</f>
        <v>South&amp;</v>
      </c>
      <c r="G825" s="6" t="str">
        <f>IFERROR(__xludf.DUMMYFUNCTION("""COMPUTED_VALUE"""),"Production")</f>
        <v>Production</v>
      </c>
      <c r="H825" s="6" t="str">
        <f>IFERROR(__xludf.DUMMYFUNCTION("""COMPUTED_VALUE"""),"Insurance")</f>
        <v>Insurance</v>
      </c>
      <c r="I825" s="6" t="str">
        <f t="shared" si="2"/>
        <v>January</v>
      </c>
      <c r="J825" s="6" t="str">
        <f t="shared" si="3"/>
        <v>Ahmedabad</v>
      </c>
      <c r="K825" s="6" t="str">
        <f t="shared" si="4"/>
        <v>Ahmedabad</v>
      </c>
      <c r="L825" s="6" t="str">
        <f t="shared" si="5"/>
        <v>Ahmedabad</v>
      </c>
      <c r="M825" s="6" t="str">
        <f t="shared" si="6"/>
        <v>Ahmedabad</v>
      </c>
      <c r="N825" s="6" t="str">
        <f t="shared" si="7"/>
        <v>South&amp;</v>
      </c>
      <c r="O825" s="6" t="str">
        <f t="shared" si="8"/>
        <v>South-</v>
      </c>
      <c r="P825" s="6" t="str">
        <f t="shared" si="9"/>
        <v>South^</v>
      </c>
      <c r="Q825" s="6" t="str">
        <f t="shared" si="10"/>
        <v>South</v>
      </c>
      <c r="R825" s="6" t="str">
        <f>vlookup(M825,'City Head_Details'!$A$2:$B$5,2,0)</f>
        <v>Varun</v>
      </c>
      <c r="S825" s="6" t="str">
        <f t="shared" ref="S825:T825" si="833">Proper(trim(G825))</f>
        <v>Production</v>
      </c>
      <c r="T825" s="6" t="str">
        <f t="shared" si="833"/>
        <v>Insurance</v>
      </c>
    </row>
    <row r="826">
      <c r="A826" s="23" t="s">
        <v>1601</v>
      </c>
      <c r="B826" s="32" t="s">
        <v>1602</v>
      </c>
      <c r="C826" s="6">
        <v>155500.0</v>
      </c>
      <c r="D826" s="6" t="str">
        <f>IFERROR(__xludf.DUMMYFUNCTION("Split(B826,""/"")"),"January")</f>
        <v>January</v>
      </c>
      <c r="E826" s="6" t="str">
        <f>IFERROR(__xludf.DUMMYFUNCTION("""COMPUTED_VALUE"""),"Bangalore^")</f>
        <v>Bangalore^</v>
      </c>
      <c r="F826" s="6" t="str">
        <f>IFERROR(__xludf.DUMMYFUNCTION("""COMPUTED_VALUE"""),"South&amp;")</f>
        <v>South&amp;</v>
      </c>
      <c r="G826" s="6" t="str">
        <f>IFERROR(__xludf.DUMMYFUNCTION("""COMPUTED_VALUE"""),"Assembly")</f>
        <v>Assembly</v>
      </c>
      <c r="H826" s="6" t="str">
        <f>IFERROR(__xludf.DUMMYFUNCTION("""COMPUTED_VALUE"""),"Overhead costs")</f>
        <v>Overhead costs</v>
      </c>
      <c r="I826" s="6" t="str">
        <f t="shared" si="2"/>
        <v>January</v>
      </c>
      <c r="J826" s="6" t="str">
        <f t="shared" si="3"/>
        <v>Bangalore^</v>
      </c>
      <c r="K826" s="6" t="str">
        <f t="shared" si="4"/>
        <v>Bangalore^</v>
      </c>
      <c r="L826" s="6" t="str">
        <f t="shared" si="5"/>
        <v>Bangalore^</v>
      </c>
      <c r="M826" s="6" t="str">
        <f t="shared" si="6"/>
        <v>Bangalore</v>
      </c>
      <c r="N826" s="6" t="str">
        <f t="shared" si="7"/>
        <v>South&amp;</v>
      </c>
      <c r="O826" s="6" t="str">
        <f t="shared" si="8"/>
        <v>South-</v>
      </c>
      <c r="P826" s="6" t="str">
        <f t="shared" si="9"/>
        <v>South^</v>
      </c>
      <c r="Q826" s="6" t="str">
        <f t="shared" si="10"/>
        <v>South</v>
      </c>
      <c r="R826" s="6" t="str">
        <f>vlookup(M826,'City Head_Details'!$A$2:$B$5,2,0)</f>
        <v>Arun</v>
      </c>
      <c r="S826" s="6" t="str">
        <f t="shared" ref="S826:T826" si="834">Proper(trim(G826))</f>
        <v>Assembly</v>
      </c>
      <c r="T826" s="6" t="str">
        <f t="shared" si="834"/>
        <v>Overhead Costs</v>
      </c>
    </row>
    <row r="827">
      <c r="A827" s="23" t="s">
        <v>1603</v>
      </c>
      <c r="B827" s="32" t="s">
        <v>1604</v>
      </c>
      <c r="C827" s="6">
        <v>191900.0</v>
      </c>
      <c r="D827" s="6" t="str">
        <f>IFERROR(__xludf.DUMMYFUNCTION("Split(B827,""/"")"),"February")</f>
        <v>February</v>
      </c>
      <c r="E827" s="6" t="str">
        <f>IFERROR(__xludf.DUMMYFUNCTION("""COMPUTED_VALUE"""),"Bhubaneswar")</f>
        <v>Bhubaneswar</v>
      </c>
      <c r="F827" s="6" t="str">
        <f>IFERROR(__xludf.DUMMYFUNCTION("""COMPUTED_VALUE"""),"North&amp;")</f>
        <v>North&amp;</v>
      </c>
      <c r="G827" s="6" t="str">
        <f>IFERROR(__xludf.DUMMYFUNCTION("""COMPUTED_VALUE"""),"Production")</f>
        <v>Production</v>
      </c>
      <c r="H827" s="6" t="str">
        <f>IFERROR(__xludf.DUMMYFUNCTION("""COMPUTED_VALUE"""),"Material Cost")</f>
        <v>Material Cost</v>
      </c>
      <c r="I827" s="6" t="str">
        <f t="shared" si="2"/>
        <v>February</v>
      </c>
      <c r="J827" s="6" t="str">
        <f t="shared" si="3"/>
        <v>Bhubaneswar</v>
      </c>
      <c r="K827" s="6" t="str">
        <f t="shared" si="4"/>
        <v>Bhubaneswar</v>
      </c>
      <c r="L827" s="6" t="str">
        <f t="shared" si="5"/>
        <v>Bhubaneswar</v>
      </c>
      <c r="M827" s="6" t="str">
        <f t="shared" si="6"/>
        <v>Bhubaneswar</v>
      </c>
      <c r="N827" s="6" t="str">
        <f t="shared" si="7"/>
        <v>North&amp;</v>
      </c>
      <c r="O827" s="6" t="str">
        <f t="shared" si="8"/>
        <v>North-</v>
      </c>
      <c r="P827" s="6" t="str">
        <f t="shared" si="9"/>
        <v>North^</v>
      </c>
      <c r="Q827" s="6" t="str">
        <f t="shared" si="10"/>
        <v>North</v>
      </c>
      <c r="R827" s="6" t="str">
        <f>vlookup(M827,'City Head_Details'!$A$2:$B$5,2,0)</f>
        <v>Karuna</v>
      </c>
      <c r="S827" s="6" t="str">
        <f t="shared" ref="S827:T827" si="835">Proper(trim(G827))</f>
        <v>Production</v>
      </c>
      <c r="T827" s="6" t="str">
        <f t="shared" si="835"/>
        <v>Material Cost</v>
      </c>
    </row>
    <row r="828">
      <c r="A828" s="23" t="s">
        <v>1605</v>
      </c>
      <c r="B828" s="32" t="s">
        <v>1606</v>
      </c>
      <c r="C828" s="6">
        <v>147700.0</v>
      </c>
      <c r="D828" s="6" t="str">
        <f>IFERROR(__xludf.DUMMYFUNCTION("Split(B828,""/"")"),"January")</f>
        <v>January</v>
      </c>
      <c r="E828" s="6" t="str">
        <f>IFERROR(__xludf.DUMMYFUNCTION("""COMPUTED_VALUE"""),"Bhubaneswar^")</f>
        <v>Bhubaneswar^</v>
      </c>
      <c r="F828" s="6" t="str">
        <f>IFERROR(__xludf.DUMMYFUNCTION("""COMPUTED_VALUE"""),"North&amp;")</f>
        <v>North&amp;</v>
      </c>
      <c r="G828" s="6" t="str">
        <f>IFERROR(__xludf.DUMMYFUNCTION("""COMPUTED_VALUE"""),"Assembly")</f>
        <v>Assembly</v>
      </c>
      <c r="H828" s="6" t="str">
        <f>IFERROR(__xludf.DUMMYFUNCTION("""COMPUTED_VALUE"""),"Material Cost")</f>
        <v>Material Cost</v>
      </c>
      <c r="I828" s="6" t="str">
        <f t="shared" si="2"/>
        <v>January</v>
      </c>
      <c r="J828" s="6" t="str">
        <f t="shared" si="3"/>
        <v>Bhubaneswar^</v>
      </c>
      <c r="K828" s="6" t="str">
        <f t="shared" si="4"/>
        <v>Bhubaneswar^</v>
      </c>
      <c r="L828" s="6" t="str">
        <f t="shared" si="5"/>
        <v>Bhubaneswar^</v>
      </c>
      <c r="M828" s="6" t="str">
        <f t="shared" si="6"/>
        <v>Bhubaneswar</v>
      </c>
      <c r="N828" s="6" t="str">
        <f t="shared" si="7"/>
        <v>North&amp;</v>
      </c>
      <c r="O828" s="6" t="str">
        <f t="shared" si="8"/>
        <v>North-</v>
      </c>
      <c r="P828" s="6" t="str">
        <f t="shared" si="9"/>
        <v>North^</v>
      </c>
      <c r="Q828" s="6" t="str">
        <f t="shared" si="10"/>
        <v>North</v>
      </c>
      <c r="R828" s="6" t="str">
        <f>vlookup(M828,'City Head_Details'!$A$2:$B$5,2,0)</f>
        <v>Karuna</v>
      </c>
      <c r="S828" s="6" t="str">
        <f t="shared" ref="S828:T828" si="836">Proper(trim(G828))</f>
        <v>Assembly</v>
      </c>
      <c r="T828" s="6" t="str">
        <f t="shared" si="836"/>
        <v>Material Cost</v>
      </c>
    </row>
    <row r="829">
      <c r="A829" s="23" t="s">
        <v>1607</v>
      </c>
      <c r="B829" s="32" t="s">
        <v>1608</v>
      </c>
      <c r="C829" s="6">
        <v>191300.0</v>
      </c>
      <c r="D829" s="6" t="str">
        <f>IFERROR(__xludf.DUMMYFUNCTION("Split(B829,""/"")"),"January")</f>
        <v>January</v>
      </c>
      <c r="E829" s="6" t="str">
        <f>IFERROR(__xludf.DUMMYFUNCTION("""COMPUTED_VALUE"""),"Bhubaneswar^")</f>
        <v>Bhubaneswar^</v>
      </c>
      <c r="F829" s="6" t="str">
        <f>IFERROR(__xludf.DUMMYFUNCTION("""COMPUTED_VALUE"""),"East&amp;")</f>
        <v>East&amp;</v>
      </c>
      <c r="G829" s="6" t="str">
        <f>IFERROR(__xludf.DUMMYFUNCTION("""COMPUTED_VALUE"""),"Materials")</f>
        <v>Materials</v>
      </c>
      <c r="H829" s="6" t="str">
        <f>IFERROR(__xludf.DUMMYFUNCTION("""COMPUTED_VALUE"""),"Labour Cost")</f>
        <v>Labour Cost</v>
      </c>
      <c r="I829" s="6" t="str">
        <f t="shared" si="2"/>
        <v>January</v>
      </c>
      <c r="J829" s="6" t="str">
        <f t="shared" si="3"/>
        <v>Bhubaneswar^</v>
      </c>
      <c r="K829" s="6" t="str">
        <f t="shared" si="4"/>
        <v>Bhubaneswar^</v>
      </c>
      <c r="L829" s="6" t="str">
        <f t="shared" si="5"/>
        <v>Bhubaneswar^</v>
      </c>
      <c r="M829" s="6" t="str">
        <f t="shared" si="6"/>
        <v>Bhubaneswar</v>
      </c>
      <c r="N829" s="6" t="str">
        <f t="shared" si="7"/>
        <v>East&amp;</v>
      </c>
      <c r="O829" s="6" t="str">
        <f t="shared" si="8"/>
        <v>East-</v>
      </c>
      <c r="P829" s="6" t="str">
        <f t="shared" si="9"/>
        <v>East^</v>
      </c>
      <c r="Q829" s="6" t="str">
        <f t="shared" si="10"/>
        <v>East</v>
      </c>
      <c r="R829" s="6" t="str">
        <f>vlookup(M829,'City Head_Details'!$A$2:$B$5,2,0)</f>
        <v>Karuna</v>
      </c>
      <c r="S829" s="6" t="str">
        <f t="shared" ref="S829:T829" si="837">Proper(trim(G829))</f>
        <v>Materials</v>
      </c>
      <c r="T829" s="6" t="str">
        <f t="shared" si="837"/>
        <v>Labour Cost</v>
      </c>
    </row>
    <row r="830">
      <c r="A830" s="23" t="s">
        <v>1609</v>
      </c>
      <c r="B830" s="32" t="s">
        <v>1610</v>
      </c>
      <c r="C830" s="6">
        <v>127200.0</v>
      </c>
      <c r="D830" s="6" t="str">
        <f>IFERROR(__xludf.DUMMYFUNCTION("Split(B830,""/"")"),"January")</f>
        <v>January</v>
      </c>
      <c r="E830" s="6" t="str">
        <f>IFERROR(__xludf.DUMMYFUNCTION("""COMPUTED_VALUE"""),"Ahmedabad")</f>
        <v>Ahmedabad</v>
      </c>
      <c r="F830" s="6" t="str">
        <f>IFERROR(__xludf.DUMMYFUNCTION("""COMPUTED_VALUE"""),"NORTH&amp;")</f>
        <v>NORTH&amp;</v>
      </c>
      <c r="G830" s="6" t="str">
        <f>IFERROR(__xludf.DUMMYFUNCTION("""COMPUTED_VALUE"""),"Materials")</f>
        <v>Materials</v>
      </c>
      <c r="H830" s="6" t="str">
        <f>IFERROR(__xludf.DUMMYFUNCTION("""COMPUTED_VALUE"""),"Material Cost")</f>
        <v>Material Cost</v>
      </c>
      <c r="I830" s="6" t="str">
        <f t="shared" si="2"/>
        <v>January</v>
      </c>
      <c r="J830" s="6" t="str">
        <f t="shared" si="3"/>
        <v>Ahmedabad</v>
      </c>
      <c r="K830" s="6" t="str">
        <f t="shared" si="4"/>
        <v>Ahmedabad</v>
      </c>
      <c r="L830" s="6" t="str">
        <f t="shared" si="5"/>
        <v>Ahmedabad</v>
      </c>
      <c r="M830" s="6" t="str">
        <f t="shared" si="6"/>
        <v>Ahmedabad</v>
      </c>
      <c r="N830" s="6" t="str">
        <f t="shared" si="7"/>
        <v>North&amp;</v>
      </c>
      <c r="O830" s="6" t="str">
        <f t="shared" si="8"/>
        <v>North-</v>
      </c>
      <c r="P830" s="6" t="str">
        <f t="shared" si="9"/>
        <v>North^</v>
      </c>
      <c r="Q830" s="6" t="str">
        <f t="shared" si="10"/>
        <v>North</v>
      </c>
      <c r="R830" s="6" t="str">
        <f>vlookup(M830,'City Head_Details'!$A$2:$B$5,2,0)</f>
        <v>Varun</v>
      </c>
      <c r="S830" s="6" t="str">
        <f t="shared" ref="S830:T830" si="838">Proper(trim(G830))</f>
        <v>Materials</v>
      </c>
      <c r="T830" s="6" t="str">
        <f t="shared" si="838"/>
        <v>Material Cost</v>
      </c>
    </row>
    <row r="831">
      <c r="A831" s="23" t="s">
        <v>1611</v>
      </c>
      <c r="B831" s="32" t="s">
        <v>1612</v>
      </c>
      <c r="C831" s="6">
        <v>121600.0</v>
      </c>
      <c r="D831" s="6" t="str">
        <f>IFERROR(__xludf.DUMMYFUNCTION("Split(B831,""/"")"),"February")</f>
        <v>February</v>
      </c>
      <c r="E831" s="6" t="str">
        <f>IFERROR(__xludf.DUMMYFUNCTION("""COMPUTED_VALUE"""),"Bangalore^")</f>
        <v>Bangalore^</v>
      </c>
      <c r="F831" s="6" t="str">
        <f>IFERROR(__xludf.DUMMYFUNCTION("""COMPUTED_VALUE"""),"West&amp;")</f>
        <v>West&amp;</v>
      </c>
      <c r="G831" s="6" t="str">
        <f>IFERROR(__xludf.DUMMYFUNCTION("""COMPUTED_VALUE"""),"Materials")</f>
        <v>Materials</v>
      </c>
      <c r="H831" s="6" t="str">
        <f>IFERROR(__xludf.DUMMYFUNCTION("""COMPUTED_VALUE"""),"Labour Cost")</f>
        <v>Labour Cost</v>
      </c>
      <c r="I831" s="6" t="str">
        <f t="shared" si="2"/>
        <v>February</v>
      </c>
      <c r="J831" s="6" t="str">
        <f t="shared" si="3"/>
        <v>Bangalore^</v>
      </c>
      <c r="K831" s="6" t="str">
        <f t="shared" si="4"/>
        <v>Bangalore^</v>
      </c>
      <c r="L831" s="6" t="str">
        <f t="shared" si="5"/>
        <v>Bangalore^</v>
      </c>
      <c r="M831" s="6" t="str">
        <f t="shared" si="6"/>
        <v>Bangalore</v>
      </c>
      <c r="N831" s="6" t="str">
        <f t="shared" si="7"/>
        <v>West&amp;</v>
      </c>
      <c r="O831" s="6" t="str">
        <f t="shared" si="8"/>
        <v>West-</v>
      </c>
      <c r="P831" s="6" t="str">
        <f t="shared" si="9"/>
        <v>West^</v>
      </c>
      <c r="Q831" s="6" t="str">
        <f t="shared" si="10"/>
        <v>West</v>
      </c>
      <c r="R831" s="6" t="str">
        <f>vlookup(M831,'City Head_Details'!$A$2:$B$5,2,0)</f>
        <v>Arun</v>
      </c>
      <c r="S831" s="6" t="str">
        <f t="shared" ref="S831:T831" si="839">Proper(trim(G831))</f>
        <v>Materials</v>
      </c>
      <c r="T831" s="6" t="str">
        <f t="shared" si="839"/>
        <v>Labour Cost</v>
      </c>
    </row>
    <row r="832">
      <c r="A832" s="23" t="s">
        <v>1613</v>
      </c>
      <c r="B832" s="32" t="s">
        <v>1614</v>
      </c>
      <c r="C832" s="6">
        <v>158300.0</v>
      </c>
      <c r="D832" s="6" t="str">
        <f>IFERROR(__xludf.DUMMYFUNCTION("Split(B832,""/"")"),"January")</f>
        <v>January</v>
      </c>
      <c r="E832" s="6" t="str">
        <f>IFERROR(__xludf.DUMMYFUNCTION("""COMPUTED_VALUE"""),"Gurgaon")</f>
        <v>Gurgaon</v>
      </c>
      <c r="F832" s="6" t="str">
        <f>IFERROR(__xludf.DUMMYFUNCTION("""COMPUTED_VALUE"""),"North&amp;")</f>
        <v>North&amp;</v>
      </c>
      <c r="G832" s="6" t="str">
        <f>IFERROR(__xludf.DUMMYFUNCTION("""COMPUTED_VALUE"""),"Production")</f>
        <v>Production</v>
      </c>
      <c r="H832" s="6" t="str">
        <f>IFERROR(__xludf.DUMMYFUNCTION("""COMPUTED_VALUE"""),"Labour Cost")</f>
        <v>Labour Cost</v>
      </c>
      <c r="I832" s="6" t="str">
        <f t="shared" si="2"/>
        <v>January</v>
      </c>
      <c r="J832" s="6" t="str">
        <f t="shared" si="3"/>
        <v>Gurgaon</v>
      </c>
      <c r="K832" s="6" t="str">
        <f t="shared" si="4"/>
        <v>Gurgaon</v>
      </c>
      <c r="L832" s="6" t="str">
        <f t="shared" si="5"/>
        <v>Gurgaon</v>
      </c>
      <c r="M832" s="6" t="str">
        <f t="shared" si="6"/>
        <v>Gurgaon</v>
      </c>
      <c r="N832" s="6" t="str">
        <f t="shared" si="7"/>
        <v>North&amp;</v>
      </c>
      <c r="O832" s="6" t="str">
        <f t="shared" si="8"/>
        <v>North-</v>
      </c>
      <c r="P832" s="6" t="str">
        <f t="shared" si="9"/>
        <v>North^</v>
      </c>
      <c r="Q832" s="6" t="str">
        <f t="shared" si="10"/>
        <v>North</v>
      </c>
      <c r="R832" s="6" t="str">
        <f>vlookup(M832,'City Head_Details'!$A$2:$B$5,2,0)</f>
        <v>Tarun</v>
      </c>
      <c r="S832" s="6" t="str">
        <f t="shared" ref="S832:T832" si="840">Proper(trim(G832))</f>
        <v>Production</v>
      </c>
      <c r="T832" s="6" t="str">
        <f t="shared" si="840"/>
        <v>Labour Cost</v>
      </c>
    </row>
    <row r="833">
      <c r="A833" s="23" t="s">
        <v>1615</v>
      </c>
      <c r="B833" s="32" t="s">
        <v>1616</v>
      </c>
      <c r="C833" s="6">
        <v>131800.0</v>
      </c>
      <c r="D833" s="6" t="str">
        <f>IFERROR(__xludf.DUMMYFUNCTION("Split(B833,""/"")"),"March")</f>
        <v>March</v>
      </c>
      <c r="E833" s="6" t="str">
        <f>IFERROR(__xludf.DUMMYFUNCTION("""COMPUTED_VALUE"""),"Bangalore^")</f>
        <v>Bangalore^</v>
      </c>
      <c r="F833" s="6" t="str">
        <f>IFERROR(__xludf.DUMMYFUNCTION("""COMPUTED_VALUE"""),"West&amp;")</f>
        <v>West&amp;</v>
      </c>
      <c r="G833" s="6" t="str">
        <f>IFERROR(__xludf.DUMMYFUNCTION("""COMPUTED_VALUE"""),"Maitenance")</f>
        <v>Maitenance</v>
      </c>
      <c r="H833" s="6" t="str">
        <f>IFERROR(__xludf.DUMMYFUNCTION("""COMPUTED_VALUE"""),"Rent")</f>
        <v>Rent</v>
      </c>
      <c r="I833" s="6" t="str">
        <f t="shared" si="2"/>
        <v>March</v>
      </c>
      <c r="J833" s="6" t="str">
        <f t="shared" si="3"/>
        <v>Bangalore^</v>
      </c>
      <c r="K833" s="6" t="str">
        <f t="shared" si="4"/>
        <v>Bangalore^</v>
      </c>
      <c r="L833" s="6" t="str">
        <f t="shared" si="5"/>
        <v>Bangalore^</v>
      </c>
      <c r="M833" s="6" t="str">
        <f t="shared" si="6"/>
        <v>Bangalore</v>
      </c>
      <c r="N833" s="6" t="str">
        <f t="shared" si="7"/>
        <v>West&amp;</v>
      </c>
      <c r="O833" s="6" t="str">
        <f t="shared" si="8"/>
        <v>West-</v>
      </c>
      <c r="P833" s="6" t="str">
        <f t="shared" si="9"/>
        <v>West^</v>
      </c>
      <c r="Q833" s="6" t="str">
        <f t="shared" si="10"/>
        <v>West</v>
      </c>
      <c r="R833" s="6" t="str">
        <f>vlookup(M833,'City Head_Details'!$A$2:$B$5,2,0)</f>
        <v>Arun</v>
      </c>
      <c r="S833" s="6" t="str">
        <f t="shared" ref="S833:T833" si="841">Proper(trim(G833))</f>
        <v>Maitenance</v>
      </c>
      <c r="T833" s="6" t="str">
        <f t="shared" si="841"/>
        <v>Rent</v>
      </c>
    </row>
    <row r="834">
      <c r="A834" s="23" t="s">
        <v>1617</v>
      </c>
      <c r="B834" s="32" t="s">
        <v>1618</v>
      </c>
      <c r="C834" s="6">
        <v>107700.0</v>
      </c>
      <c r="D834" s="6" t="str">
        <f>IFERROR(__xludf.DUMMYFUNCTION("Split(B834,""/"")"),"January")</f>
        <v>January</v>
      </c>
      <c r="E834" s="6" t="str">
        <f>IFERROR(__xludf.DUMMYFUNCTION("""COMPUTED_VALUE"""),"Gurgaon")</f>
        <v>Gurgaon</v>
      </c>
      <c r="F834" s="6" t="str">
        <f>IFERROR(__xludf.DUMMYFUNCTION("""COMPUTED_VALUE"""),"West&amp;")</f>
        <v>West&amp;</v>
      </c>
      <c r="G834" s="6" t="str">
        <f>IFERROR(__xludf.DUMMYFUNCTION("""COMPUTED_VALUE"""),"Maitenance")</f>
        <v>Maitenance</v>
      </c>
      <c r="H834" s="6" t="str">
        <f>IFERROR(__xludf.DUMMYFUNCTION("""COMPUTED_VALUE"""),"Overhead costs")</f>
        <v>Overhead costs</v>
      </c>
      <c r="I834" s="6" t="str">
        <f t="shared" si="2"/>
        <v>January</v>
      </c>
      <c r="J834" s="6" t="str">
        <f t="shared" si="3"/>
        <v>Gurgaon</v>
      </c>
      <c r="K834" s="6" t="str">
        <f t="shared" si="4"/>
        <v>Gurgaon</v>
      </c>
      <c r="L834" s="6" t="str">
        <f t="shared" si="5"/>
        <v>Gurgaon</v>
      </c>
      <c r="M834" s="6" t="str">
        <f t="shared" si="6"/>
        <v>Gurgaon</v>
      </c>
      <c r="N834" s="6" t="str">
        <f t="shared" si="7"/>
        <v>West&amp;</v>
      </c>
      <c r="O834" s="6" t="str">
        <f t="shared" si="8"/>
        <v>West-</v>
      </c>
      <c r="P834" s="6" t="str">
        <f t="shared" si="9"/>
        <v>West^</v>
      </c>
      <c r="Q834" s="6" t="str">
        <f t="shared" si="10"/>
        <v>West</v>
      </c>
      <c r="R834" s="6" t="str">
        <f>vlookup(M834,'City Head_Details'!$A$2:$B$5,2,0)</f>
        <v>Tarun</v>
      </c>
      <c r="S834" s="6" t="str">
        <f t="shared" ref="S834:T834" si="842">Proper(trim(G834))</f>
        <v>Maitenance</v>
      </c>
      <c r="T834" s="6" t="str">
        <f t="shared" si="842"/>
        <v>Overhead Costs</v>
      </c>
    </row>
    <row r="835">
      <c r="A835" s="23" t="s">
        <v>1619</v>
      </c>
      <c r="B835" s="32" t="s">
        <v>1620</v>
      </c>
      <c r="C835" s="6">
        <v>190900.0</v>
      </c>
      <c r="D835" s="6" t="str">
        <f>IFERROR(__xludf.DUMMYFUNCTION("Split(B835,""/"")"),"February")</f>
        <v>February</v>
      </c>
      <c r="E835" s="6" t="str">
        <f>IFERROR(__xludf.DUMMYFUNCTION("""COMPUTED_VALUE"""),"Gurgaon-")</f>
        <v>Gurgaon-</v>
      </c>
      <c r="F835" s="6" t="str">
        <f>IFERROR(__xludf.DUMMYFUNCTION("""COMPUTED_VALUE"""),"North&amp;")</f>
        <v>North&amp;</v>
      </c>
      <c r="G835" s="6" t="str">
        <f>IFERROR(__xludf.DUMMYFUNCTION("""COMPUTED_VALUE"""),"Maitenance")</f>
        <v>Maitenance</v>
      </c>
      <c r="H835" s="6" t="str">
        <f>IFERROR(__xludf.DUMMYFUNCTION("""COMPUTED_VALUE"""),"Material Cost")</f>
        <v>Material Cost</v>
      </c>
      <c r="I835" s="6" t="str">
        <f t="shared" si="2"/>
        <v>February</v>
      </c>
      <c r="J835" s="6" t="str">
        <f t="shared" si="3"/>
        <v>Gurgaon-</v>
      </c>
      <c r="K835" s="6" t="str">
        <f t="shared" si="4"/>
        <v>Gurgaon-</v>
      </c>
      <c r="L835" s="6" t="str">
        <f t="shared" si="5"/>
        <v>Gurgaon</v>
      </c>
      <c r="M835" s="6" t="str">
        <f t="shared" si="6"/>
        <v>Gurgaon</v>
      </c>
      <c r="N835" s="6" t="str">
        <f t="shared" si="7"/>
        <v>North&amp;</v>
      </c>
      <c r="O835" s="6" t="str">
        <f t="shared" si="8"/>
        <v>North-</v>
      </c>
      <c r="P835" s="6" t="str">
        <f t="shared" si="9"/>
        <v>North^</v>
      </c>
      <c r="Q835" s="6" t="str">
        <f t="shared" si="10"/>
        <v>North</v>
      </c>
      <c r="R835" s="6" t="str">
        <f>vlookup(M835,'City Head_Details'!$A$2:$B$5,2,0)</f>
        <v>Tarun</v>
      </c>
      <c r="S835" s="6" t="str">
        <f t="shared" ref="S835:T835" si="843">Proper(trim(G835))</f>
        <v>Maitenance</v>
      </c>
      <c r="T835" s="6" t="str">
        <f t="shared" si="843"/>
        <v>Material Cost</v>
      </c>
    </row>
    <row r="836">
      <c r="A836" s="23" t="s">
        <v>1621</v>
      </c>
      <c r="B836" s="32" t="s">
        <v>1622</v>
      </c>
      <c r="C836" s="6">
        <v>119900.0</v>
      </c>
      <c r="D836" s="6" t="str">
        <f>IFERROR(__xludf.DUMMYFUNCTION("Split(B836,""/"")"),"February")</f>
        <v>February</v>
      </c>
      <c r="E836" s="6" t="str">
        <f>IFERROR(__xludf.DUMMYFUNCTION("""COMPUTED_VALUE"""),"Bangalore-")</f>
        <v>Bangalore-</v>
      </c>
      <c r="F836" s="6" t="str">
        <f>IFERROR(__xludf.DUMMYFUNCTION("""COMPUTED_VALUE"""),"West&amp;")</f>
        <v>West&amp;</v>
      </c>
      <c r="G836" s="6" t="str">
        <f>IFERROR(__xludf.DUMMYFUNCTION("""COMPUTED_VALUE"""),"Production")</f>
        <v>Production</v>
      </c>
      <c r="H836" s="6" t="str">
        <f>IFERROR(__xludf.DUMMYFUNCTION("""COMPUTED_VALUE"""),"Material Cost")</f>
        <v>Material Cost</v>
      </c>
      <c r="I836" s="6" t="str">
        <f t="shared" si="2"/>
        <v>February</v>
      </c>
      <c r="J836" s="6" t="str">
        <f t="shared" si="3"/>
        <v>Bangalore-</v>
      </c>
      <c r="K836" s="6" t="str">
        <f t="shared" si="4"/>
        <v>Bangalore-</v>
      </c>
      <c r="L836" s="6" t="str">
        <f t="shared" si="5"/>
        <v>Bangalore</v>
      </c>
      <c r="M836" s="6" t="str">
        <f t="shared" si="6"/>
        <v>Bangalore</v>
      </c>
      <c r="N836" s="6" t="str">
        <f t="shared" si="7"/>
        <v>West&amp;</v>
      </c>
      <c r="O836" s="6" t="str">
        <f t="shared" si="8"/>
        <v>West-</v>
      </c>
      <c r="P836" s="6" t="str">
        <f t="shared" si="9"/>
        <v>West^</v>
      </c>
      <c r="Q836" s="6" t="str">
        <f t="shared" si="10"/>
        <v>West</v>
      </c>
      <c r="R836" s="6" t="str">
        <f>vlookup(M836,'City Head_Details'!$A$2:$B$5,2,0)</f>
        <v>Arun</v>
      </c>
      <c r="S836" s="6" t="str">
        <f t="shared" ref="S836:T836" si="844">Proper(trim(G836))</f>
        <v>Production</v>
      </c>
      <c r="T836" s="6" t="str">
        <f t="shared" si="844"/>
        <v>Material Cost</v>
      </c>
    </row>
    <row r="837">
      <c r="A837" s="23" t="s">
        <v>1623</v>
      </c>
      <c r="B837" s="32" t="s">
        <v>1624</v>
      </c>
      <c r="C837" s="6">
        <v>143900.0</v>
      </c>
      <c r="D837" s="6" t="str">
        <f>IFERROR(__xludf.DUMMYFUNCTION("Split(B837,""/"")"),"March")</f>
        <v>March</v>
      </c>
      <c r="E837" s="6" t="str">
        <f>IFERROR(__xludf.DUMMYFUNCTION("""COMPUTED_VALUE"""),"Gurgaon-")</f>
        <v>Gurgaon-</v>
      </c>
      <c r="F837" s="6" t="str">
        <f>IFERROR(__xludf.DUMMYFUNCTION("""COMPUTED_VALUE"""),"South&amp;")</f>
        <v>South&amp;</v>
      </c>
      <c r="G837" s="6" t="str">
        <f>IFERROR(__xludf.DUMMYFUNCTION("""COMPUTED_VALUE"""),"Assembly")</f>
        <v>Assembly</v>
      </c>
      <c r="H837" s="6" t="str">
        <f>IFERROR(__xludf.DUMMYFUNCTION("""COMPUTED_VALUE"""),"Material Cost")</f>
        <v>Material Cost</v>
      </c>
      <c r="I837" s="6" t="str">
        <f t="shared" si="2"/>
        <v>March</v>
      </c>
      <c r="J837" s="6" t="str">
        <f t="shared" si="3"/>
        <v>Gurgaon-</v>
      </c>
      <c r="K837" s="6" t="str">
        <f t="shared" si="4"/>
        <v>Gurgaon-</v>
      </c>
      <c r="L837" s="6" t="str">
        <f t="shared" si="5"/>
        <v>Gurgaon</v>
      </c>
      <c r="M837" s="6" t="str">
        <f t="shared" si="6"/>
        <v>Gurgaon</v>
      </c>
      <c r="N837" s="6" t="str">
        <f t="shared" si="7"/>
        <v>South&amp;</v>
      </c>
      <c r="O837" s="6" t="str">
        <f t="shared" si="8"/>
        <v>South-</v>
      </c>
      <c r="P837" s="6" t="str">
        <f t="shared" si="9"/>
        <v>South^</v>
      </c>
      <c r="Q837" s="6" t="str">
        <f t="shared" si="10"/>
        <v>South</v>
      </c>
      <c r="R837" s="6" t="str">
        <f>vlookup(M837,'City Head_Details'!$A$2:$B$5,2,0)</f>
        <v>Tarun</v>
      </c>
      <c r="S837" s="6" t="str">
        <f t="shared" ref="S837:T837" si="845">Proper(trim(G837))</f>
        <v>Assembly</v>
      </c>
      <c r="T837" s="6" t="str">
        <f t="shared" si="845"/>
        <v>Material Cost</v>
      </c>
    </row>
    <row r="838">
      <c r="A838" s="23" t="s">
        <v>1625</v>
      </c>
      <c r="B838" s="32" t="s">
        <v>1626</v>
      </c>
      <c r="C838" s="6">
        <v>126000.0</v>
      </c>
      <c r="D838" s="6" t="str">
        <f>IFERROR(__xludf.DUMMYFUNCTION("Split(B838,""/"")"),"March")</f>
        <v>March</v>
      </c>
      <c r="E838" s="6" t="str">
        <f>IFERROR(__xludf.DUMMYFUNCTION("""COMPUTED_VALUE"""),"Gurgaon-")</f>
        <v>Gurgaon-</v>
      </c>
      <c r="F838" s="6" t="str">
        <f>IFERROR(__xludf.DUMMYFUNCTION("""COMPUTED_VALUE"""),"South&amp;")</f>
        <v>South&amp;</v>
      </c>
      <c r="G838" s="6" t="str">
        <f>IFERROR(__xludf.DUMMYFUNCTION("""COMPUTED_VALUE"""),"Assembly")</f>
        <v>Assembly</v>
      </c>
      <c r="H838" s="6" t="str">
        <f>IFERROR(__xludf.DUMMYFUNCTION("""COMPUTED_VALUE"""),"Labour Cost")</f>
        <v>Labour Cost</v>
      </c>
      <c r="I838" s="6" t="str">
        <f t="shared" si="2"/>
        <v>March</v>
      </c>
      <c r="J838" s="6" t="str">
        <f t="shared" si="3"/>
        <v>Gurgaon-</v>
      </c>
      <c r="K838" s="6" t="str">
        <f t="shared" si="4"/>
        <v>Gurgaon-</v>
      </c>
      <c r="L838" s="6" t="str">
        <f t="shared" si="5"/>
        <v>Gurgaon</v>
      </c>
      <c r="M838" s="6" t="str">
        <f t="shared" si="6"/>
        <v>Gurgaon</v>
      </c>
      <c r="N838" s="6" t="str">
        <f t="shared" si="7"/>
        <v>South&amp;</v>
      </c>
      <c r="O838" s="6" t="str">
        <f t="shared" si="8"/>
        <v>South-</v>
      </c>
      <c r="P838" s="6" t="str">
        <f t="shared" si="9"/>
        <v>South^</v>
      </c>
      <c r="Q838" s="6" t="str">
        <f t="shared" si="10"/>
        <v>South</v>
      </c>
      <c r="R838" s="6" t="str">
        <f>vlookup(M838,'City Head_Details'!$A$2:$B$5,2,0)</f>
        <v>Tarun</v>
      </c>
      <c r="S838" s="6" t="str">
        <f t="shared" ref="S838:T838" si="846">Proper(trim(G838))</f>
        <v>Assembly</v>
      </c>
      <c r="T838" s="6" t="str">
        <f t="shared" si="846"/>
        <v>Labour Cost</v>
      </c>
    </row>
    <row r="839">
      <c r="A839" s="23" t="s">
        <v>1627</v>
      </c>
      <c r="B839" s="32" t="s">
        <v>1628</v>
      </c>
      <c r="C839" s="6">
        <v>95800.0</v>
      </c>
      <c r="D839" s="6" t="str">
        <f>IFERROR(__xludf.DUMMYFUNCTION("Split(B839,""/"")"),"March")</f>
        <v>March</v>
      </c>
      <c r="E839" s="6" t="str">
        <f>IFERROR(__xludf.DUMMYFUNCTION("""COMPUTED_VALUE"""),"Gurgaon-")</f>
        <v>Gurgaon-</v>
      </c>
      <c r="F839" s="6" t="str">
        <f>IFERROR(__xludf.DUMMYFUNCTION("""COMPUTED_VALUE"""),"South")</f>
        <v>South</v>
      </c>
      <c r="G839" s="6" t="str">
        <f>IFERROR(__xludf.DUMMYFUNCTION("""COMPUTED_VALUE"""),"Assembly")</f>
        <v>Assembly</v>
      </c>
      <c r="H839" s="6" t="str">
        <f>IFERROR(__xludf.DUMMYFUNCTION("""COMPUTED_VALUE"""),"Rent")</f>
        <v>Rent</v>
      </c>
      <c r="I839" s="6" t="str">
        <f t="shared" si="2"/>
        <v>March</v>
      </c>
      <c r="J839" s="6" t="str">
        <f t="shared" si="3"/>
        <v>Gurgaon-</v>
      </c>
      <c r="K839" s="6" t="str">
        <f t="shared" si="4"/>
        <v>Gurgaon-</v>
      </c>
      <c r="L839" s="6" t="str">
        <f t="shared" si="5"/>
        <v>Gurgaon</v>
      </c>
      <c r="M839" s="6" t="str">
        <f t="shared" si="6"/>
        <v>Gurgaon</v>
      </c>
      <c r="N839" s="6" t="str">
        <f t="shared" si="7"/>
        <v>South</v>
      </c>
      <c r="O839" s="6" t="str">
        <f t="shared" si="8"/>
        <v>South</v>
      </c>
      <c r="P839" s="6" t="str">
        <f t="shared" si="9"/>
        <v>South</v>
      </c>
      <c r="Q839" s="6" t="str">
        <f t="shared" si="10"/>
        <v>South</v>
      </c>
      <c r="R839" s="6" t="str">
        <f>vlookup(M839,'City Head_Details'!$A$2:$B$5,2,0)</f>
        <v>Tarun</v>
      </c>
      <c r="S839" s="6" t="str">
        <f t="shared" ref="S839:T839" si="847">Proper(trim(G839))</f>
        <v>Assembly</v>
      </c>
      <c r="T839" s="6" t="str">
        <f t="shared" si="847"/>
        <v>Rent</v>
      </c>
    </row>
    <row r="840">
      <c r="A840" s="23" t="s">
        <v>1629</v>
      </c>
      <c r="B840" s="32" t="s">
        <v>1630</v>
      </c>
      <c r="C840" s="6">
        <v>183000.0</v>
      </c>
      <c r="D840" s="6" t="str">
        <f>IFERROR(__xludf.DUMMYFUNCTION("Split(B840,""/"")"),"March")</f>
        <v>March</v>
      </c>
      <c r="E840" s="6" t="str">
        <f>IFERROR(__xludf.DUMMYFUNCTION("""COMPUTED_VALUE"""),"Gurgaon-")</f>
        <v>Gurgaon-</v>
      </c>
      <c r="F840" s="6" t="str">
        <f>IFERROR(__xludf.DUMMYFUNCTION("""COMPUTED_VALUE"""),"South")</f>
        <v>South</v>
      </c>
      <c r="G840" s="6" t="str">
        <f>IFERROR(__xludf.DUMMYFUNCTION("""COMPUTED_VALUE"""),"Assembly")</f>
        <v>Assembly</v>
      </c>
      <c r="H840" s="6" t="str">
        <f>IFERROR(__xludf.DUMMYFUNCTION("""COMPUTED_VALUE"""),"Overhead costs")</f>
        <v>Overhead costs</v>
      </c>
      <c r="I840" s="6" t="str">
        <f t="shared" si="2"/>
        <v>March</v>
      </c>
      <c r="J840" s="6" t="str">
        <f t="shared" si="3"/>
        <v>Gurgaon-</v>
      </c>
      <c r="K840" s="6" t="str">
        <f t="shared" si="4"/>
        <v>Gurgaon-</v>
      </c>
      <c r="L840" s="6" t="str">
        <f t="shared" si="5"/>
        <v>Gurgaon</v>
      </c>
      <c r="M840" s="6" t="str">
        <f t="shared" si="6"/>
        <v>Gurgaon</v>
      </c>
      <c r="N840" s="6" t="str">
        <f t="shared" si="7"/>
        <v>South</v>
      </c>
      <c r="O840" s="6" t="str">
        <f t="shared" si="8"/>
        <v>South</v>
      </c>
      <c r="P840" s="6" t="str">
        <f t="shared" si="9"/>
        <v>South</v>
      </c>
      <c r="Q840" s="6" t="str">
        <f t="shared" si="10"/>
        <v>South</v>
      </c>
      <c r="R840" s="6" t="str">
        <f>vlookup(M840,'City Head_Details'!$A$2:$B$5,2,0)</f>
        <v>Tarun</v>
      </c>
      <c r="S840" s="6" t="str">
        <f t="shared" ref="S840:T840" si="848">Proper(trim(G840))</f>
        <v>Assembly</v>
      </c>
      <c r="T840" s="6" t="str">
        <f t="shared" si="848"/>
        <v>Overhead Costs</v>
      </c>
    </row>
    <row r="841">
      <c r="A841" s="23" t="s">
        <v>1631</v>
      </c>
      <c r="B841" s="32" t="s">
        <v>1632</v>
      </c>
      <c r="C841" s="6">
        <v>198900.0</v>
      </c>
      <c r="D841" s="6" t="str">
        <f>IFERROR(__xludf.DUMMYFUNCTION("Split(B841,""/"")"),"March")</f>
        <v>March</v>
      </c>
      <c r="E841" s="6" t="str">
        <f>IFERROR(__xludf.DUMMYFUNCTION("""COMPUTED_VALUE"""),"Gurgaon-")</f>
        <v>Gurgaon-</v>
      </c>
      <c r="F841" s="6" t="str">
        <f>IFERROR(__xludf.DUMMYFUNCTION("""COMPUTED_VALUE"""),"South^")</f>
        <v>South^</v>
      </c>
      <c r="G841" s="6" t="str">
        <f>IFERROR(__xludf.DUMMYFUNCTION("""COMPUTED_VALUE"""),"Assembly")</f>
        <v>Assembly</v>
      </c>
      <c r="H841" s="6" t="str">
        <f>IFERROR(__xludf.DUMMYFUNCTION("""COMPUTED_VALUE"""),"Insurance")</f>
        <v>Insurance</v>
      </c>
      <c r="I841" s="6" t="str">
        <f t="shared" si="2"/>
        <v>March</v>
      </c>
      <c r="J841" s="6" t="str">
        <f t="shared" si="3"/>
        <v>Gurgaon-</v>
      </c>
      <c r="K841" s="6" t="str">
        <f t="shared" si="4"/>
        <v>Gurgaon-</v>
      </c>
      <c r="L841" s="6" t="str">
        <f t="shared" si="5"/>
        <v>Gurgaon</v>
      </c>
      <c r="M841" s="6" t="str">
        <f t="shared" si="6"/>
        <v>Gurgaon</v>
      </c>
      <c r="N841" s="6" t="str">
        <f t="shared" si="7"/>
        <v>South^</v>
      </c>
      <c r="O841" s="6" t="str">
        <f t="shared" si="8"/>
        <v>South^</v>
      </c>
      <c r="P841" s="6" t="str">
        <f t="shared" si="9"/>
        <v>South^</v>
      </c>
      <c r="Q841" s="6" t="str">
        <f t="shared" si="10"/>
        <v>South</v>
      </c>
      <c r="R841" s="6" t="str">
        <f>vlookup(M841,'City Head_Details'!$A$2:$B$5,2,0)</f>
        <v>Tarun</v>
      </c>
      <c r="S841" s="6" t="str">
        <f t="shared" ref="S841:T841" si="849">Proper(trim(G841))</f>
        <v>Assembly</v>
      </c>
      <c r="T841" s="6" t="str">
        <f t="shared" si="849"/>
        <v>Insurance</v>
      </c>
    </row>
    <row r="842">
      <c r="A842" s="23" t="s">
        <v>1633</v>
      </c>
      <c r="B842" s="32" t="s">
        <v>1634</v>
      </c>
      <c r="C842" s="6">
        <v>91600.0</v>
      </c>
      <c r="D842" s="6" t="str">
        <f>IFERROR(__xludf.DUMMYFUNCTION("Split(B842,""/"")"),"March")</f>
        <v>March</v>
      </c>
      <c r="E842" s="6" t="str">
        <f>IFERROR(__xludf.DUMMYFUNCTION("""COMPUTED_VALUE"""),"Gurgaon-")</f>
        <v>Gurgaon-</v>
      </c>
      <c r="F842" s="6" t="str">
        <f>IFERROR(__xludf.DUMMYFUNCTION("""COMPUTED_VALUE"""),"East^")</f>
        <v>East^</v>
      </c>
      <c r="G842" s="6" t="str">
        <f>IFERROR(__xludf.DUMMYFUNCTION("""COMPUTED_VALUE"""),"Production")</f>
        <v>Production</v>
      </c>
      <c r="H842" s="6" t="str">
        <f>IFERROR(__xludf.DUMMYFUNCTION("""COMPUTED_VALUE"""),"Material Cost")</f>
        <v>Material Cost</v>
      </c>
      <c r="I842" s="6" t="str">
        <f t="shared" si="2"/>
        <v>March</v>
      </c>
      <c r="J842" s="6" t="str">
        <f t="shared" si="3"/>
        <v>Gurgaon-</v>
      </c>
      <c r="K842" s="6" t="str">
        <f t="shared" si="4"/>
        <v>Gurgaon-</v>
      </c>
      <c r="L842" s="6" t="str">
        <f t="shared" si="5"/>
        <v>Gurgaon</v>
      </c>
      <c r="M842" s="6" t="str">
        <f t="shared" si="6"/>
        <v>Gurgaon</v>
      </c>
      <c r="N842" s="6" t="str">
        <f t="shared" si="7"/>
        <v>East^</v>
      </c>
      <c r="O842" s="6" t="str">
        <f t="shared" si="8"/>
        <v>East^</v>
      </c>
      <c r="P842" s="6" t="str">
        <f t="shared" si="9"/>
        <v>East^</v>
      </c>
      <c r="Q842" s="6" t="str">
        <f t="shared" si="10"/>
        <v>East</v>
      </c>
      <c r="R842" s="6" t="str">
        <f>vlookup(M842,'City Head_Details'!$A$2:$B$5,2,0)</f>
        <v>Tarun</v>
      </c>
      <c r="S842" s="6" t="str">
        <f t="shared" ref="S842:T842" si="850">Proper(trim(G842))</f>
        <v>Production</v>
      </c>
      <c r="T842" s="6" t="str">
        <f t="shared" si="850"/>
        <v>Material Cost</v>
      </c>
    </row>
    <row r="843">
      <c r="A843" s="23" t="s">
        <v>1635</v>
      </c>
      <c r="B843" s="32" t="s">
        <v>1636</v>
      </c>
      <c r="C843" s="6">
        <v>188800.0</v>
      </c>
      <c r="D843" s="6" t="str">
        <f>IFERROR(__xludf.DUMMYFUNCTION("Split(B843,""/"")"),"March")</f>
        <v>March</v>
      </c>
      <c r="E843" s="6" t="str">
        <f>IFERROR(__xludf.DUMMYFUNCTION("""COMPUTED_VALUE"""),"Gurgaon-")</f>
        <v>Gurgaon-</v>
      </c>
      <c r="F843" s="6" t="str">
        <f>IFERROR(__xludf.DUMMYFUNCTION("""COMPUTED_VALUE"""),"East^")</f>
        <v>East^</v>
      </c>
      <c r="G843" s="6" t="str">
        <f>IFERROR(__xludf.DUMMYFUNCTION("""COMPUTED_VALUE"""),"Production")</f>
        <v>Production</v>
      </c>
      <c r="H843" s="6" t="str">
        <f>IFERROR(__xludf.DUMMYFUNCTION("""COMPUTED_VALUE"""),"Labour Cost")</f>
        <v>Labour Cost</v>
      </c>
      <c r="I843" s="6" t="str">
        <f t="shared" si="2"/>
        <v>March</v>
      </c>
      <c r="J843" s="6" t="str">
        <f t="shared" si="3"/>
        <v>Gurgaon-</v>
      </c>
      <c r="K843" s="6" t="str">
        <f t="shared" si="4"/>
        <v>Gurgaon-</v>
      </c>
      <c r="L843" s="6" t="str">
        <f t="shared" si="5"/>
        <v>Gurgaon</v>
      </c>
      <c r="M843" s="6" t="str">
        <f t="shared" si="6"/>
        <v>Gurgaon</v>
      </c>
      <c r="N843" s="6" t="str">
        <f t="shared" si="7"/>
        <v>East^</v>
      </c>
      <c r="O843" s="6" t="str">
        <f t="shared" si="8"/>
        <v>East^</v>
      </c>
      <c r="P843" s="6" t="str">
        <f t="shared" si="9"/>
        <v>East^</v>
      </c>
      <c r="Q843" s="6" t="str">
        <f t="shared" si="10"/>
        <v>East</v>
      </c>
      <c r="R843" s="6" t="str">
        <f>vlookup(M843,'City Head_Details'!$A$2:$B$5,2,0)</f>
        <v>Tarun</v>
      </c>
      <c r="S843" s="6" t="str">
        <f t="shared" ref="S843:T843" si="851">Proper(trim(G843))</f>
        <v>Production</v>
      </c>
      <c r="T843" s="6" t="str">
        <f t="shared" si="851"/>
        <v>Labour Cost</v>
      </c>
    </row>
    <row r="844">
      <c r="A844" s="23" t="s">
        <v>1637</v>
      </c>
      <c r="B844" s="32" t="s">
        <v>1638</v>
      </c>
      <c r="C844" s="6">
        <v>199500.0</v>
      </c>
      <c r="D844" s="6" t="str">
        <f>IFERROR(__xludf.DUMMYFUNCTION("Split(B844,""/"")"),"March")</f>
        <v>March</v>
      </c>
      <c r="E844" s="6" t="str">
        <f>IFERROR(__xludf.DUMMYFUNCTION("""COMPUTED_VALUE"""),"Gurgaon")</f>
        <v>Gurgaon</v>
      </c>
      <c r="F844" s="6" t="str">
        <f>IFERROR(__xludf.DUMMYFUNCTION("""COMPUTED_VALUE"""),"East^")</f>
        <v>East^</v>
      </c>
      <c r="G844" s="6" t="str">
        <f>IFERROR(__xludf.DUMMYFUNCTION("""COMPUTED_VALUE"""),"Production")</f>
        <v>Production</v>
      </c>
      <c r="H844" s="6" t="str">
        <f>IFERROR(__xludf.DUMMYFUNCTION("""COMPUTED_VALUE"""),"Rent")</f>
        <v>Rent</v>
      </c>
      <c r="I844" s="6" t="str">
        <f t="shared" si="2"/>
        <v>March</v>
      </c>
      <c r="J844" s="6" t="str">
        <f t="shared" si="3"/>
        <v>Gurgaon</v>
      </c>
      <c r="K844" s="6" t="str">
        <f t="shared" si="4"/>
        <v>Gurgaon</v>
      </c>
      <c r="L844" s="6" t="str">
        <f t="shared" si="5"/>
        <v>Gurgaon</v>
      </c>
      <c r="M844" s="6" t="str">
        <f t="shared" si="6"/>
        <v>Gurgaon</v>
      </c>
      <c r="N844" s="6" t="str">
        <f t="shared" si="7"/>
        <v>East^</v>
      </c>
      <c r="O844" s="6" t="str">
        <f t="shared" si="8"/>
        <v>East^</v>
      </c>
      <c r="P844" s="6" t="str">
        <f t="shared" si="9"/>
        <v>East^</v>
      </c>
      <c r="Q844" s="6" t="str">
        <f t="shared" si="10"/>
        <v>East</v>
      </c>
      <c r="R844" s="6" t="str">
        <f>vlookup(M844,'City Head_Details'!$A$2:$B$5,2,0)</f>
        <v>Tarun</v>
      </c>
      <c r="S844" s="6" t="str">
        <f t="shared" ref="S844:T844" si="852">Proper(trim(G844))</f>
        <v>Production</v>
      </c>
      <c r="T844" s="6" t="str">
        <f t="shared" si="852"/>
        <v>Rent</v>
      </c>
    </row>
    <row r="845">
      <c r="A845" s="23" t="s">
        <v>1639</v>
      </c>
      <c r="B845" s="32" t="s">
        <v>1640</v>
      </c>
      <c r="C845" s="6">
        <v>132300.0</v>
      </c>
      <c r="D845" s="6" t="str">
        <f>IFERROR(__xludf.DUMMYFUNCTION("Split(B845,""/"")"),"March")</f>
        <v>March</v>
      </c>
      <c r="E845" s="6" t="str">
        <f>IFERROR(__xludf.DUMMYFUNCTION("""COMPUTED_VALUE"""),"Gurgaon")</f>
        <v>Gurgaon</v>
      </c>
      <c r="F845" s="6" t="str">
        <f>IFERROR(__xludf.DUMMYFUNCTION("""COMPUTED_VALUE"""),"East^")</f>
        <v>East^</v>
      </c>
      <c r="G845" s="6" t="str">
        <f>IFERROR(__xludf.DUMMYFUNCTION("""COMPUTED_VALUE"""),"Production")</f>
        <v>Production</v>
      </c>
      <c r="H845" s="6" t="str">
        <f>IFERROR(__xludf.DUMMYFUNCTION("""COMPUTED_VALUE"""),"Overhead costs")</f>
        <v>Overhead costs</v>
      </c>
      <c r="I845" s="6" t="str">
        <f t="shared" si="2"/>
        <v>March</v>
      </c>
      <c r="J845" s="6" t="str">
        <f t="shared" si="3"/>
        <v>Gurgaon</v>
      </c>
      <c r="K845" s="6" t="str">
        <f t="shared" si="4"/>
        <v>Gurgaon</v>
      </c>
      <c r="L845" s="6" t="str">
        <f t="shared" si="5"/>
        <v>Gurgaon</v>
      </c>
      <c r="M845" s="6" t="str">
        <f t="shared" si="6"/>
        <v>Gurgaon</v>
      </c>
      <c r="N845" s="6" t="str">
        <f t="shared" si="7"/>
        <v>East^</v>
      </c>
      <c r="O845" s="6" t="str">
        <f t="shared" si="8"/>
        <v>East^</v>
      </c>
      <c r="P845" s="6" t="str">
        <f t="shared" si="9"/>
        <v>East^</v>
      </c>
      <c r="Q845" s="6" t="str">
        <f t="shared" si="10"/>
        <v>East</v>
      </c>
      <c r="R845" s="6" t="str">
        <f>vlookup(M845,'City Head_Details'!$A$2:$B$5,2,0)</f>
        <v>Tarun</v>
      </c>
      <c r="S845" s="6" t="str">
        <f t="shared" ref="S845:T845" si="853">Proper(trim(G845))</f>
        <v>Production</v>
      </c>
      <c r="T845" s="6" t="str">
        <f t="shared" si="853"/>
        <v>Overhead Costs</v>
      </c>
    </row>
    <row r="846">
      <c r="A846" s="23" t="s">
        <v>1641</v>
      </c>
      <c r="B846" s="32" t="s">
        <v>1642</v>
      </c>
      <c r="C846" s="6">
        <v>154600.0</v>
      </c>
      <c r="D846" s="6" t="str">
        <f>IFERROR(__xludf.DUMMYFUNCTION("Split(B846,""/"")"),"March")</f>
        <v>March</v>
      </c>
      <c r="E846" s="6" t="str">
        <f>IFERROR(__xludf.DUMMYFUNCTION("""COMPUTED_VALUE"""),"Gurgaon")</f>
        <v>Gurgaon</v>
      </c>
      <c r="F846" s="6" t="str">
        <f>IFERROR(__xludf.DUMMYFUNCTION("""COMPUTED_VALUE"""),"East^")</f>
        <v>East^</v>
      </c>
      <c r="G846" s="6" t="str">
        <f>IFERROR(__xludf.DUMMYFUNCTION("""COMPUTED_VALUE"""),"Production")</f>
        <v>Production</v>
      </c>
      <c r="H846" s="6" t="str">
        <f>IFERROR(__xludf.DUMMYFUNCTION("""COMPUTED_VALUE"""),"Insurance")</f>
        <v>Insurance</v>
      </c>
      <c r="I846" s="6" t="str">
        <f t="shared" si="2"/>
        <v>March</v>
      </c>
      <c r="J846" s="6" t="str">
        <f t="shared" si="3"/>
        <v>Gurgaon</v>
      </c>
      <c r="K846" s="6" t="str">
        <f t="shared" si="4"/>
        <v>Gurgaon</v>
      </c>
      <c r="L846" s="6" t="str">
        <f t="shared" si="5"/>
        <v>Gurgaon</v>
      </c>
      <c r="M846" s="6" t="str">
        <f t="shared" si="6"/>
        <v>Gurgaon</v>
      </c>
      <c r="N846" s="6" t="str">
        <f t="shared" si="7"/>
        <v>East^</v>
      </c>
      <c r="O846" s="6" t="str">
        <f t="shared" si="8"/>
        <v>East^</v>
      </c>
      <c r="P846" s="6" t="str">
        <f t="shared" si="9"/>
        <v>East^</v>
      </c>
      <c r="Q846" s="6" t="str">
        <f t="shared" si="10"/>
        <v>East</v>
      </c>
      <c r="R846" s="6" t="str">
        <f>vlookup(M846,'City Head_Details'!$A$2:$B$5,2,0)</f>
        <v>Tarun</v>
      </c>
      <c r="S846" s="6" t="str">
        <f t="shared" ref="S846:T846" si="854">Proper(trim(G846))</f>
        <v>Production</v>
      </c>
      <c r="T846" s="6" t="str">
        <f t="shared" si="854"/>
        <v>Insurance</v>
      </c>
    </row>
    <row r="847">
      <c r="A847" s="23" t="s">
        <v>1643</v>
      </c>
      <c r="B847" s="32" t="s">
        <v>1644</v>
      </c>
      <c r="C847" s="6">
        <v>106100.0</v>
      </c>
      <c r="D847" s="6" t="str">
        <f>IFERROR(__xludf.DUMMYFUNCTION("Split(B847,""/"")"),"March")</f>
        <v>March</v>
      </c>
      <c r="E847" s="6" t="str">
        <f>IFERROR(__xludf.DUMMYFUNCTION("""COMPUTED_VALUE"""),"Gurgaon")</f>
        <v>Gurgaon</v>
      </c>
      <c r="F847" s="6" t="str">
        <f>IFERROR(__xludf.DUMMYFUNCTION("""COMPUTED_VALUE"""),"East^")</f>
        <v>East^</v>
      </c>
      <c r="G847" s="6" t="str">
        <f>IFERROR(__xludf.DUMMYFUNCTION("""COMPUTED_VALUE"""),"Materials")</f>
        <v>Materials</v>
      </c>
      <c r="H847" s="6" t="str">
        <f>IFERROR(__xludf.DUMMYFUNCTION("""COMPUTED_VALUE"""),"Material Cost")</f>
        <v>Material Cost</v>
      </c>
      <c r="I847" s="6" t="str">
        <f t="shared" si="2"/>
        <v>March</v>
      </c>
      <c r="J847" s="6" t="str">
        <f t="shared" si="3"/>
        <v>Gurgaon</v>
      </c>
      <c r="K847" s="6" t="str">
        <f t="shared" si="4"/>
        <v>Gurgaon</v>
      </c>
      <c r="L847" s="6" t="str">
        <f t="shared" si="5"/>
        <v>Gurgaon</v>
      </c>
      <c r="M847" s="6" t="str">
        <f t="shared" si="6"/>
        <v>Gurgaon</v>
      </c>
      <c r="N847" s="6" t="str">
        <f t="shared" si="7"/>
        <v>East^</v>
      </c>
      <c r="O847" s="6" t="str">
        <f t="shared" si="8"/>
        <v>East^</v>
      </c>
      <c r="P847" s="6" t="str">
        <f t="shared" si="9"/>
        <v>East^</v>
      </c>
      <c r="Q847" s="6" t="str">
        <f t="shared" si="10"/>
        <v>East</v>
      </c>
      <c r="R847" s="6" t="str">
        <f>vlookup(M847,'City Head_Details'!$A$2:$B$5,2,0)</f>
        <v>Tarun</v>
      </c>
      <c r="S847" s="6" t="str">
        <f t="shared" ref="S847:T847" si="855">Proper(trim(G847))</f>
        <v>Materials</v>
      </c>
      <c r="T847" s="6" t="str">
        <f t="shared" si="855"/>
        <v>Material Cost</v>
      </c>
    </row>
    <row r="848">
      <c r="A848" s="23" t="s">
        <v>1645</v>
      </c>
      <c r="B848" s="32" t="s">
        <v>1646</v>
      </c>
      <c r="C848" s="6">
        <v>136900.0</v>
      </c>
      <c r="D848" s="6" t="str">
        <f>IFERROR(__xludf.DUMMYFUNCTION("Split(B848,""/"")"),"March")</f>
        <v>March</v>
      </c>
      <c r="E848" s="6" t="str">
        <f>IFERROR(__xludf.DUMMYFUNCTION("""COMPUTED_VALUE"""),"Gurgaon")</f>
        <v>Gurgaon</v>
      </c>
      <c r="F848" s="6" t="str">
        <f>IFERROR(__xludf.DUMMYFUNCTION("""COMPUTED_VALUE"""),"East^")</f>
        <v>East^</v>
      </c>
      <c r="G848" s="6" t="str">
        <f>IFERROR(__xludf.DUMMYFUNCTION("""COMPUTED_VALUE"""),"Materials")</f>
        <v>Materials</v>
      </c>
      <c r="H848" s="6" t="str">
        <f>IFERROR(__xludf.DUMMYFUNCTION("""COMPUTED_VALUE"""),"Labour Cost")</f>
        <v>Labour Cost</v>
      </c>
      <c r="I848" s="6" t="str">
        <f t="shared" si="2"/>
        <v>March</v>
      </c>
      <c r="J848" s="6" t="str">
        <f t="shared" si="3"/>
        <v>Gurgaon</v>
      </c>
      <c r="K848" s="6" t="str">
        <f t="shared" si="4"/>
        <v>Gurgaon</v>
      </c>
      <c r="L848" s="6" t="str">
        <f t="shared" si="5"/>
        <v>Gurgaon</v>
      </c>
      <c r="M848" s="6" t="str">
        <f t="shared" si="6"/>
        <v>Gurgaon</v>
      </c>
      <c r="N848" s="6" t="str">
        <f t="shared" si="7"/>
        <v>East^</v>
      </c>
      <c r="O848" s="6" t="str">
        <f t="shared" si="8"/>
        <v>East^</v>
      </c>
      <c r="P848" s="6" t="str">
        <f t="shared" si="9"/>
        <v>East^</v>
      </c>
      <c r="Q848" s="6" t="str">
        <f t="shared" si="10"/>
        <v>East</v>
      </c>
      <c r="R848" s="6" t="str">
        <f>vlookup(M848,'City Head_Details'!$A$2:$B$5,2,0)</f>
        <v>Tarun</v>
      </c>
      <c r="S848" s="6" t="str">
        <f t="shared" ref="S848:T848" si="856">Proper(trim(G848))</f>
        <v>Materials</v>
      </c>
      <c r="T848" s="6" t="str">
        <f t="shared" si="856"/>
        <v>Labour Cost</v>
      </c>
    </row>
    <row r="849">
      <c r="A849" s="23" t="s">
        <v>1647</v>
      </c>
      <c r="B849" s="32" t="s">
        <v>1648</v>
      </c>
      <c r="C849" s="6">
        <v>108900.0</v>
      </c>
      <c r="D849" s="6" t="str">
        <f>IFERROR(__xludf.DUMMYFUNCTION("Split(B849,""/"")"),"March")</f>
        <v>March</v>
      </c>
      <c r="E849" s="6" t="str">
        <f>IFERROR(__xludf.DUMMYFUNCTION("""COMPUTED_VALUE"""),"Gurgaon")</f>
        <v>Gurgaon</v>
      </c>
      <c r="F849" s="6" t="str">
        <f>IFERROR(__xludf.DUMMYFUNCTION("""COMPUTED_VALUE"""),"East^")</f>
        <v>East^</v>
      </c>
      <c r="G849" s="6" t="str">
        <f>IFERROR(__xludf.DUMMYFUNCTION("""COMPUTED_VALUE"""),"Materials")</f>
        <v>Materials</v>
      </c>
      <c r="H849" s="6" t="str">
        <f>IFERROR(__xludf.DUMMYFUNCTION("""COMPUTED_VALUE"""),"Rent")</f>
        <v>Rent</v>
      </c>
      <c r="I849" s="6" t="str">
        <f t="shared" si="2"/>
        <v>March</v>
      </c>
      <c r="J849" s="6" t="str">
        <f t="shared" si="3"/>
        <v>Gurgaon</v>
      </c>
      <c r="K849" s="6" t="str">
        <f t="shared" si="4"/>
        <v>Gurgaon</v>
      </c>
      <c r="L849" s="6" t="str">
        <f t="shared" si="5"/>
        <v>Gurgaon</v>
      </c>
      <c r="M849" s="6" t="str">
        <f t="shared" si="6"/>
        <v>Gurgaon</v>
      </c>
      <c r="N849" s="6" t="str">
        <f t="shared" si="7"/>
        <v>East^</v>
      </c>
      <c r="O849" s="6" t="str">
        <f t="shared" si="8"/>
        <v>East^</v>
      </c>
      <c r="P849" s="6" t="str">
        <f t="shared" si="9"/>
        <v>East^</v>
      </c>
      <c r="Q849" s="6" t="str">
        <f t="shared" si="10"/>
        <v>East</v>
      </c>
      <c r="R849" s="6" t="str">
        <f>vlookup(M849,'City Head_Details'!$A$2:$B$5,2,0)</f>
        <v>Tarun</v>
      </c>
      <c r="S849" s="6" t="str">
        <f t="shared" ref="S849:T849" si="857">Proper(trim(G849))</f>
        <v>Materials</v>
      </c>
      <c r="T849" s="6" t="str">
        <f t="shared" si="857"/>
        <v>Rent</v>
      </c>
    </row>
    <row r="850">
      <c r="A850" s="23" t="s">
        <v>1649</v>
      </c>
      <c r="B850" s="32" t="s">
        <v>1650</v>
      </c>
      <c r="C850" s="6">
        <v>133300.0</v>
      </c>
      <c r="D850" s="6" t="str">
        <f>IFERROR(__xludf.DUMMYFUNCTION("Split(B850,""/"")"),"March")</f>
        <v>March</v>
      </c>
      <c r="E850" s="6" t="str">
        <f>IFERROR(__xludf.DUMMYFUNCTION("""COMPUTED_VALUE"""),"Gurgaon")</f>
        <v>Gurgaon</v>
      </c>
      <c r="F850" s="6" t="str">
        <f>IFERROR(__xludf.DUMMYFUNCTION("""COMPUTED_VALUE"""),"East^")</f>
        <v>East^</v>
      </c>
      <c r="G850" s="6" t="str">
        <f>IFERROR(__xludf.DUMMYFUNCTION("""COMPUTED_VALUE"""),"Materials")</f>
        <v>Materials</v>
      </c>
      <c r="H850" s="6" t="str">
        <f>IFERROR(__xludf.DUMMYFUNCTION("""COMPUTED_VALUE"""),"Overhead costs")</f>
        <v>Overhead costs</v>
      </c>
      <c r="I850" s="6" t="str">
        <f t="shared" si="2"/>
        <v>March</v>
      </c>
      <c r="J850" s="6" t="str">
        <f t="shared" si="3"/>
        <v>Gurgaon</v>
      </c>
      <c r="K850" s="6" t="str">
        <f t="shared" si="4"/>
        <v>Gurgaon</v>
      </c>
      <c r="L850" s="6" t="str">
        <f t="shared" si="5"/>
        <v>Gurgaon</v>
      </c>
      <c r="M850" s="6" t="str">
        <f t="shared" si="6"/>
        <v>Gurgaon</v>
      </c>
      <c r="N850" s="6" t="str">
        <f t="shared" si="7"/>
        <v>East^</v>
      </c>
      <c r="O850" s="6" t="str">
        <f t="shared" si="8"/>
        <v>East^</v>
      </c>
      <c r="P850" s="6" t="str">
        <f t="shared" si="9"/>
        <v>East^</v>
      </c>
      <c r="Q850" s="6" t="str">
        <f t="shared" si="10"/>
        <v>East</v>
      </c>
      <c r="R850" s="6" t="str">
        <f>vlookup(M850,'City Head_Details'!$A$2:$B$5,2,0)</f>
        <v>Tarun</v>
      </c>
      <c r="S850" s="6" t="str">
        <f t="shared" ref="S850:T850" si="858">Proper(trim(G850))</f>
        <v>Materials</v>
      </c>
      <c r="T850" s="6" t="str">
        <f t="shared" si="858"/>
        <v>Overhead Costs</v>
      </c>
    </row>
    <row r="851">
      <c r="A851" s="23" t="s">
        <v>1651</v>
      </c>
      <c r="B851" s="32" t="s">
        <v>1652</v>
      </c>
      <c r="C851" s="6">
        <v>101600.0</v>
      </c>
      <c r="D851" s="6" t="str">
        <f>IFERROR(__xludf.DUMMYFUNCTION("Split(B851,""/"")"),"March")</f>
        <v>March</v>
      </c>
      <c r="E851" s="6" t="str">
        <f>IFERROR(__xludf.DUMMYFUNCTION("""COMPUTED_VALUE"""),"Gurgaon")</f>
        <v>Gurgaon</v>
      </c>
      <c r="F851" s="6" t="str">
        <f>IFERROR(__xludf.DUMMYFUNCTION("""COMPUTED_VALUE"""),"East^")</f>
        <v>East^</v>
      </c>
      <c r="G851" s="6" t="str">
        <f>IFERROR(__xludf.DUMMYFUNCTION("""COMPUTED_VALUE"""),"Materials")</f>
        <v>Materials</v>
      </c>
      <c r="H851" s="6" t="str">
        <f>IFERROR(__xludf.DUMMYFUNCTION("""COMPUTED_VALUE"""),"Insurance")</f>
        <v>Insurance</v>
      </c>
      <c r="I851" s="6" t="str">
        <f t="shared" si="2"/>
        <v>March</v>
      </c>
      <c r="J851" s="6" t="str">
        <f t="shared" si="3"/>
        <v>Gurgaon</v>
      </c>
      <c r="K851" s="6" t="str">
        <f t="shared" si="4"/>
        <v>Gurgaon</v>
      </c>
      <c r="L851" s="6" t="str">
        <f t="shared" si="5"/>
        <v>Gurgaon</v>
      </c>
      <c r="M851" s="6" t="str">
        <f t="shared" si="6"/>
        <v>Gurgaon</v>
      </c>
      <c r="N851" s="6" t="str">
        <f t="shared" si="7"/>
        <v>East^</v>
      </c>
      <c r="O851" s="6" t="str">
        <f t="shared" si="8"/>
        <v>East^</v>
      </c>
      <c r="P851" s="6" t="str">
        <f t="shared" si="9"/>
        <v>East^</v>
      </c>
      <c r="Q851" s="6" t="str">
        <f t="shared" si="10"/>
        <v>East</v>
      </c>
      <c r="R851" s="6" t="str">
        <f>vlookup(M851,'City Head_Details'!$A$2:$B$5,2,0)</f>
        <v>Tarun</v>
      </c>
      <c r="S851" s="6" t="str">
        <f t="shared" ref="S851:T851" si="859">Proper(trim(G851))</f>
        <v>Materials</v>
      </c>
      <c r="T851" s="6" t="str">
        <f t="shared" si="859"/>
        <v>Insurance</v>
      </c>
    </row>
    <row r="852">
      <c r="A852" s="23" t="s">
        <v>1653</v>
      </c>
      <c r="B852" s="32" t="s">
        <v>1654</v>
      </c>
      <c r="C852" s="6">
        <v>197400.0</v>
      </c>
      <c r="D852" s="6" t="str">
        <f>IFERROR(__xludf.DUMMYFUNCTION("Split(B852,""/"")"),"March")</f>
        <v>March</v>
      </c>
      <c r="E852" s="6" t="str">
        <f>IFERROR(__xludf.DUMMYFUNCTION("""COMPUTED_VALUE"""),"Gurgaon")</f>
        <v>Gurgaon</v>
      </c>
      <c r="F852" s="6" t="str">
        <f>IFERROR(__xludf.DUMMYFUNCTION("""COMPUTED_VALUE"""),"East^")</f>
        <v>East^</v>
      </c>
      <c r="G852" s="6" t="str">
        <f>IFERROR(__xludf.DUMMYFUNCTION("""COMPUTED_VALUE"""),"Maitenance")</f>
        <v>Maitenance</v>
      </c>
      <c r="H852" s="6" t="str">
        <f>IFERROR(__xludf.DUMMYFUNCTION("""COMPUTED_VALUE"""),"Material Cost")</f>
        <v>Material Cost</v>
      </c>
      <c r="I852" s="6" t="str">
        <f t="shared" si="2"/>
        <v>March</v>
      </c>
      <c r="J852" s="6" t="str">
        <f t="shared" si="3"/>
        <v>Gurgaon</v>
      </c>
      <c r="K852" s="6" t="str">
        <f t="shared" si="4"/>
        <v>Gurgaon</v>
      </c>
      <c r="L852" s="6" t="str">
        <f t="shared" si="5"/>
        <v>Gurgaon</v>
      </c>
      <c r="M852" s="6" t="str">
        <f t="shared" si="6"/>
        <v>Gurgaon</v>
      </c>
      <c r="N852" s="6" t="str">
        <f t="shared" si="7"/>
        <v>East^</v>
      </c>
      <c r="O852" s="6" t="str">
        <f t="shared" si="8"/>
        <v>East^</v>
      </c>
      <c r="P852" s="6" t="str">
        <f t="shared" si="9"/>
        <v>East^</v>
      </c>
      <c r="Q852" s="6" t="str">
        <f t="shared" si="10"/>
        <v>East</v>
      </c>
      <c r="R852" s="6" t="str">
        <f>vlookup(M852,'City Head_Details'!$A$2:$B$5,2,0)</f>
        <v>Tarun</v>
      </c>
      <c r="S852" s="6" t="str">
        <f t="shared" ref="S852:T852" si="860">Proper(trim(G852))</f>
        <v>Maitenance</v>
      </c>
      <c r="T852" s="6" t="str">
        <f t="shared" si="860"/>
        <v>Material Cost</v>
      </c>
    </row>
    <row r="853">
      <c r="A853" s="23" t="s">
        <v>1655</v>
      </c>
      <c r="B853" s="32" t="s">
        <v>1656</v>
      </c>
      <c r="C853" s="6">
        <v>193400.0</v>
      </c>
      <c r="D853" s="6" t="str">
        <f>IFERROR(__xludf.DUMMYFUNCTION("Split(B853,""/"")"),"March")</f>
        <v>March</v>
      </c>
      <c r="E853" s="6" t="str">
        <f>IFERROR(__xludf.DUMMYFUNCTION("""COMPUTED_VALUE"""),"Gurgaon")</f>
        <v>Gurgaon</v>
      </c>
      <c r="F853" s="6" t="str">
        <f>IFERROR(__xludf.DUMMYFUNCTION("""COMPUTED_VALUE"""),"East^")</f>
        <v>East^</v>
      </c>
      <c r="G853" s="6" t="str">
        <f>IFERROR(__xludf.DUMMYFUNCTION("""COMPUTED_VALUE"""),"Maitenance")</f>
        <v>Maitenance</v>
      </c>
      <c r="H853" s="6" t="str">
        <f>IFERROR(__xludf.DUMMYFUNCTION("""COMPUTED_VALUE"""),"Labour Cost")</f>
        <v>Labour Cost</v>
      </c>
      <c r="I853" s="6" t="str">
        <f t="shared" si="2"/>
        <v>March</v>
      </c>
      <c r="J853" s="6" t="str">
        <f t="shared" si="3"/>
        <v>Gurgaon</v>
      </c>
      <c r="K853" s="6" t="str">
        <f t="shared" si="4"/>
        <v>Gurgaon</v>
      </c>
      <c r="L853" s="6" t="str">
        <f t="shared" si="5"/>
        <v>Gurgaon</v>
      </c>
      <c r="M853" s="6" t="str">
        <f t="shared" si="6"/>
        <v>Gurgaon</v>
      </c>
      <c r="N853" s="6" t="str">
        <f t="shared" si="7"/>
        <v>East^</v>
      </c>
      <c r="O853" s="6" t="str">
        <f t="shared" si="8"/>
        <v>East^</v>
      </c>
      <c r="P853" s="6" t="str">
        <f t="shared" si="9"/>
        <v>East^</v>
      </c>
      <c r="Q853" s="6" t="str">
        <f t="shared" si="10"/>
        <v>East</v>
      </c>
      <c r="R853" s="6" t="str">
        <f>vlookup(M853,'City Head_Details'!$A$2:$B$5,2,0)</f>
        <v>Tarun</v>
      </c>
      <c r="S853" s="6" t="str">
        <f t="shared" ref="S853:T853" si="861">Proper(trim(G853))</f>
        <v>Maitenance</v>
      </c>
      <c r="T853" s="6" t="str">
        <f t="shared" si="861"/>
        <v>Labour Cost</v>
      </c>
    </row>
    <row r="854">
      <c r="A854" s="23" t="s">
        <v>1657</v>
      </c>
      <c r="B854" s="32" t="s">
        <v>1658</v>
      </c>
      <c r="C854" s="6">
        <v>119500.0</v>
      </c>
      <c r="D854" s="6" t="str">
        <f>IFERROR(__xludf.DUMMYFUNCTION("Split(B854,""/"")"),"March")</f>
        <v>March</v>
      </c>
      <c r="E854" s="6" t="str">
        <f>IFERROR(__xludf.DUMMYFUNCTION("""COMPUTED_VALUE"""),"Gurgaon")</f>
        <v>Gurgaon</v>
      </c>
      <c r="F854" s="6" t="str">
        <f>IFERROR(__xludf.DUMMYFUNCTION("""COMPUTED_VALUE"""),"East^")</f>
        <v>East^</v>
      </c>
      <c r="G854" s="6" t="str">
        <f>IFERROR(__xludf.DUMMYFUNCTION("""COMPUTED_VALUE"""),"Maitenance")</f>
        <v>Maitenance</v>
      </c>
      <c r="H854" s="6" t="str">
        <f>IFERROR(__xludf.DUMMYFUNCTION("""COMPUTED_VALUE"""),"Rent")</f>
        <v>Rent</v>
      </c>
      <c r="I854" s="6" t="str">
        <f t="shared" si="2"/>
        <v>March</v>
      </c>
      <c r="J854" s="6" t="str">
        <f t="shared" si="3"/>
        <v>Gurgaon</v>
      </c>
      <c r="K854" s="6" t="str">
        <f t="shared" si="4"/>
        <v>Gurgaon</v>
      </c>
      <c r="L854" s="6" t="str">
        <f t="shared" si="5"/>
        <v>Gurgaon</v>
      </c>
      <c r="M854" s="6" t="str">
        <f t="shared" si="6"/>
        <v>Gurgaon</v>
      </c>
      <c r="N854" s="6" t="str">
        <f t="shared" si="7"/>
        <v>East^</v>
      </c>
      <c r="O854" s="6" t="str">
        <f t="shared" si="8"/>
        <v>East^</v>
      </c>
      <c r="P854" s="6" t="str">
        <f t="shared" si="9"/>
        <v>East^</v>
      </c>
      <c r="Q854" s="6" t="str">
        <f t="shared" si="10"/>
        <v>East</v>
      </c>
      <c r="R854" s="6" t="str">
        <f>vlookup(M854,'City Head_Details'!$A$2:$B$5,2,0)</f>
        <v>Tarun</v>
      </c>
      <c r="S854" s="6" t="str">
        <f t="shared" ref="S854:T854" si="862">Proper(trim(G854))</f>
        <v>Maitenance</v>
      </c>
      <c r="T854" s="6" t="str">
        <f t="shared" si="862"/>
        <v>Rent</v>
      </c>
    </row>
    <row r="855">
      <c r="A855" s="23" t="s">
        <v>1659</v>
      </c>
      <c r="B855" s="32" t="s">
        <v>1660</v>
      </c>
      <c r="C855" s="6">
        <v>104000.0</v>
      </c>
      <c r="D855" s="6" t="str">
        <f>IFERROR(__xludf.DUMMYFUNCTION("Split(B855,""/"")"),"March")</f>
        <v>March</v>
      </c>
      <c r="E855" s="6" t="str">
        <f>IFERROR(__xludf.DUMMYFUNCTION("""COMPUTED_VALUE"""),"Gurgaon")</f>
        <v>Gurgaon</v>
      </c>
      <c r="F855" s="6" t="str">
        <f>IFERROR(__xludf.DUMMYFUNCTION("""COMPUTED_VALUE"""),"East^")</f>
        <v>East^</v>
      </c>
      <c r="G855" s="6" t="str">
        <f>IFERROR(__xludf.DUMMYFUNCTION("""COMPUTED_VALUE"""),"Maitenance")</f>
        <v>Maitenance</v>
      </c>
      <c r="H855" s="6" t="str">
        <f>IFERROR(__xludf.DUMMYFUNCTION("""COMPUTED_VALUE"""),"Overhead costs")</f>
        <v>Overhead costs</v>
      </c>
      <c r="I855" s="6" t="str">
        <f t="shared" si="2"/>
        <v>March</v>
      </c>
      <c r="J855" s="6" t="str">
        <f t="shared" si="3"/>
        <v>Gurgaon</v>
      </c>
      <c r="K855" s="6" t="str">
        <f t="shared" si="4"/>
        <v>Gurgaon</v>
      </c>
      <c r="L855" s="6" t="str">
        <f t="shared" si="5"/>
        <v>Gurgaon</v>
      </c>
      <c r="M855" s="6" t="str">
        <f t="shared" si="6"/>
        <v>Gurgaon</v>
      </c>
      <c r="N855" s="6" t="str">
        <f t="shared" si="7"/>
        <v>East^</v>
      </c>
      <c r="O855" s="6" t="str">
        <f t="shared" si="8"/>
        <v>East^</v>
      </c>
      <c r="P855" s="6" t="str">
        <f t="shared" si="9"/>
        <v>East^</v>
      </c>
      <c r="Q855" s="6" t="str">
        <f t="shared" si="10"/>
        <v>East</v>
      </c>
      <c r="R855" s="6" t="str">
        <f>vlookup(M855,'City Head_Details'!$A$2:$B$5,2,0)</f>
        <v>Tarun</v>
      </c>
      <c r="S855" s="6" t="str">
        <f t="shared" ref="S855:T855" si="863">Proper(trim(G855))</f>
        <v>Maitenance</v>
      </c>
      <c r="T855" s="6" t="str">
        <f t="shared" si="863"/>
        <v>Overhead Costs</v>
      </c>
    </row>
    <row r="856">
      <c r="A856" s="23" t="s">
        <v>1661</v>
      </c>
      <c r="B856" s="32" t="s">
        <v>1662</v>
      </c>
      <c r="C856" s="6">
        <v>184800.0</v>
      </c>
      <c r="D856" s="6" t="str">
        <f>IFERROR(__xludf.DUMMYFUNCTION("Split(B856,""/"")"),"March")</f>
        <v>March</v>
      </c>
      <c r="E856" s="6" t="str">
        <f>IFERROR(__xludf.DUMMYFUNCTION("""COMPUTED_VALUE"""),"Gurgaon")</f>
        <v>Gurgaon</v>
      </c>
      <c r="F856" s="6" t="str">
        <f>IFERROR(__xludf.DUMMYFUNCTION("""COMPUTED_VALUE"""),"East")</f>
        <v>East</v>
      </c>
      <c r="G856" s="6" t="str">
        <f>IFERROR(__xludf.DUMMYFUNCTION("""COMPUTED_VALUE"""),"Maitenance")</f>
        <v>Maitenance</v>
      </c>
      <c r="H856" s="6" t="str">
        <f>IFERROR(__xludf.DUMMYFUNCTION("""COMPUTED_VALUE"""),"Insurance")</f>
        <v>Insurance</v>
      </c>
      <c r="I856" s="6" t="str">
        <f t="shared" si="2"/>
        <v>March</v>
      </c>
      <c r="J856" s="6" t="str">
        <f t="shared" si="3"/>
        <v>Gurgaon</v>
      </c>
      <c r="K856" s="6" t="str">
        <f t="shared" si="4"/>
        <v>Gurgaon</v>
      </c>
      <c r="L856" s="6" t="str">
        <f t="shared" si="5"/>
        <v>Gurgaon</v>
      </c>
      <c r="M856" s="6" t="str">
        <f t="shared" si="6"/>
        <v>Gurgaon</v>
      </c>
      <c r="N856" s="6" t="str">
        <f t="shared" si="7"/>
        <v>East</v>
      </c>
      <c r="O856" s="6" t="str">
        <f t="shared" si="8"/>
        <v>East</v>
      </c>
      <c r="P856" s="6" t="str">
        <f t="shared" si="9"/>
        <v>East</v>
      </c>
      <c r="Q856" s="6" t="str">
        <f t="shared" si="10"/>
        <v>East</v>
      </c>
      <c r="R856" s="6" t="str">
        <f>vlookup(M856,'City Head_Details'!$A$2:$B$5,2,0)</f>
        <v>Tarun</v>
      </c>
      <c r="S856" s="6" t="str">
        <f t="shared" ref="S856:T856" si="864">Proper(trim(G856))</f>
        <v>Maitenance</v>
      </c>
      <c r="T856" s="6" t="str">
        <f t="shared" si="864"/>
        <v>Insurance</v>
      </c>
    </row>
    <row r="857">
      <c r="A857" s="23" t="s">
        <v>1663</v>
      </c>
      <c r="B857" s="32" t="s">
        <v>548</v>
      </c>
      <c r="C857" s="6">
        <v>157400.0</v>
      </c>
      <c r="D857" s="6" t="str">
        <f>IFERROR(__xludf.DUMMYFUNCTION("Split(B857,""/"")"),"March")</f>
        <v>March</v>
      </c>
      <c r="E857" s="6" t="str">
        <f>IFERROR(__xludf.DUMMYFUNCTION("""COMPUTED_VALUE"""),"Gurgaon")</f>
        <v>Gurgaon</v>
      </c>
      <c r="F857" s="6" t="str">
        <f>IFERROR(__xludf.DUMMYFUNCTION("""COMPUTED_VALUE"""),"East")</f>
        <v>East</v>
      </c>
      <c r="G857" s="6" t="str">
        <f>IFERROR(__xludf.DUMMYFUNCTION("""COMPUTED_VALUE"""),"Assembly")</f>
        <v>Assembly</v>
      </c>
      <c r="H857" s="6" t="str">
        <f>IFERROR(__xludf.DUMMYFUNCTION("""COMPUTED_VALUE"""),"Material Cost")</f>
        <v>Material Cost</v>
      </c>
      <c r="I857" s="6" t="str">
        <f t="shared" si="2"/>
        <v>March</v>
      </c>
      <c r="J857" s="6" t="str">
        <f t="shared" si="3"/>
        <v>Gurgaon</v>
      </c>
      <c r="K857" s="6" t="str">
        <f t="shared" si="4"/>
        <v>Gurgaon</v>
      </c>
      <c r="L857" s="6" t="str">
        <f t="shared" si="5"/>
        <v>Gurgaon</v>
      </c>
      <c r="M857" s="6" t="str">
        <f t="shared" si="6"/>
        <v>Gurgaon</v>
      </c>
      <c r="N857" s="6" t="str">
        <f t="shared" si="7"/>
        <v>East</v>
      </c>
      <c r="O857" s="6" t="str">
        <f t="shared" si="8"/>
        <v>East</v>
      </c>
      <c r="P857" s="6" t="str">
        <f t="shared" si="9"/>
        <v>East</v>
      </c>
      <c r="Q857" s="6" t="str">
        <f t="shared" si="10"/>
        <v>East</v>
      </c>
      <c r="R857" s="6" t="str">
        <f>vlookup(M857,'City Head_Details'!$A$2:$B$5,2,0)</f>
        <v>Tarun</v>
      </c>
      <c r="S857" s="6" t="str">
        <f t="shared" ref="S857:T857" si="865">Proper(trim(G857))</f>
        <v>Assembly</v>
      </c>
      <c r="T857" s="6" t="str">
        <f t="shared" si="865"/>
        <v>Material Cost</v>
      </c>
    </row>
    <row r="858">
      <c r="A858" s="23" t="s">
        <v>1664</v>
      </c>
      <c r="B858" s="32" t="s">
        <v>1665</v>
      </c>
      <c r="C858" s="6">
        <v>92000.0</v>
      </c>
      <c r="D858" s="6" t="str">
        <f>IFERROR(__xludf.DUMMYFUNCTION("Split(B858,""/"")"),"March")</f>
        <v>March</v>
      </c>
      <c r="E858" s="6" t="str">
        <f>IFERROR(__xludf.DUMMYFUNCTION("""COMPUTED_VALUE"""),"Gurgaon")</f>
        <v>Gurgaon</v>
      </c>
      <c r="F858" s="6" t="str">
        <f>IFERROR(__xludf.DUMMYFUNCTION("""COMPUTED_VALUE"""),"East")</f>
        <v>East</v>
      </c>
      <c r="G858" s="6" t="str">
        <f>IFERROR(__xludf.DUMMYFUNCTION("""COMPUTED_VALUE"""),"Assembly")</f>
        <v>Assembly</v>
      </c>
      <c r="H858" s="6" t="str">
        <f>IFERROR(__xludf.DUMMYFUNCTION("""COMPUTED_VALUE"""),"Labour Cost")</f>
        <v>Labour Cost</v>
      </c>
      <c r="I858" s="6" t="str">
        <f t="shared" si="2"/>
        <v>March</v>
      </c>
      <c r="J858" s="6" t="str">
        <f t="shared" si="3"/>
        <v>Gurgaon</v>
      </c>
      <c r="K858" s="6" t="str">
        <f t="shared" si="4"/>
        <v>Gurgaon</v>
      </c>
      <c r="L858" s="6" t="str">
        <f t="shared" si="5"/>
        <v>Gurgaon</v>
      </c>
      <c r="M858" s="6" t="str">
        <f t="shared" si="6"/>
        <v>Gurgaon</v>
      </c>
      <c r="N858" s="6" t="str">
        <f t="shared" si="7"/>
        <v>East</v>
      </c>
      <c r="O858" s="6" t="str">
        <f t="shared" si="8"/>
        <v>East</v>
      </c>
      <c r="P858" s="6" t="str">
        <f t="shared" si="9"/>
        <v>East</v>
      </c>
      <c r="Q858" s="6" t="str">
        <f t="shared" si="10"/>
        <v>East</v>
      </c>
      <c r="R858" s="6" t="str">
        <f>vlookup(M858,'City Head_Details'!$A$2:$B$5,2,0)</f>
        <v>Tarun</v>
      </c>
      <c r="S858" s="6" t="str">
        <f t="shared" ref="S858:T858" si="866">Proper(trim(G858))</f>
        <v>Assembly</v>
      </c>
      <c r="T858" s="6" t="str">
        <f t="shared" si="866"/>
        <v>Labour Cost</v>
      </c>
    </row>
    <row r="859">
      <c r="A859" s="23" t="s">
        <v>1666</v>
      </c>
      <c r="B859" s="32" t="s">
        <v>1667</v>
      </c>
      <c r="C859" s="6">
        <v>94700.0</v>
      </c>
      <c r="D859" s="6" t="str">
        <f>IFERROR(__xludf.DUMMYFUNCTION("Split(B859,""/"")"),"March")</f>
        <v>March</v>
      </c>
      <c r="E859" s="6" t="str">
        <f>IFERROR(__xludf.DUMMYFUNCTION("""COMPUTED_VALUE"""),"Gurgaon^")</f>
        <v>Gurgaon^</v>
      </c>
      <c r="F859" s="6" t="str">
        <f>IFERROR(__xludf.DUMMYFUNCTION("""COMPUTED_VALUE"""),"East^")</f>
        <v>East^</v>
      </c>
      <c r="G859" s="6" t="str">
        <f>IFERROR(__xludf.DUMMYFUNCTION("""COMPUTED_VALUE"""),"Assembly")</f>
        <v>Assembly</v>
      </c>
      <c r="H859" s="6" t="str">
        <f>IFERROR(__xludf.DUMMYFUNCTION("""COMPUTED_VALUE"""),"Rent")</f>
        <v>Rent</v>
      </c>
      <c r="I859" s="6" t="str">
        <f t="shared" si="2"/>
        <v>March</v>
      </c>
      <c r="J859" s="6" t="str">
        <f t="shared" si="3"/>
        <v>Gurgaon^</v>
      </c>
      <c r="K859" s="6" t="str">
        <f t="shared" si="4"/>
        <v>Gurgaon^</v>
      </c>
      <c r="L859" s="6" t="str">
        <f t="shared" si="5"/>
        <v>Gurgaon^</v>
      </c>
      <c r="M859" s="6" t="str">
        <f t="shared" si="6"/>
        <v>Gurgaon</v>
      </c>
      <c r="N859" s="6" t="str">
        <f t="shared" si="7"/>
        <v>East^</v>
      </c>
      <c r="O859" s="6" t="str">
        <f t="shared" si="8"/>
        <v>East^</v>
      </c>
      <c r="P859" s="6" t="str">
        <f t="shared" si="9"/>
        <v>East^</v>
      </c>
      <c r="Q859" s="6" t="str">
        <f t="shared" si="10"/>
        <v>East</v>
      </c>
      <c r="R859" s="6" t="str">
        <f>vlookup(M859,'City Head_Details'!$A$2:$B$5,2,0)</f>
        <v>Tarun</v>
      </c>
      <c r="S859" s="6" t="str">
        <f t="shared" ref="S859:T859" si="867">Proper(trim(G859))</f>
        <v>Assembly</v>
      </c>
      <c r="T859" s="6" t="str">
        <f t="shared" si="867"/>
        <v>Rent</v>
      </c>
    </row>
    <row r="860">
      <c r="A860" s="23" t="s">
        <v>1668</v>
      </c>
      <c r="B860" s="32" t="s">
        <v>1669</v>
      </c>
      <c r="C860" s="6">
        <v>113300.0</v>
      </c>
      <c r="D860" s="6" t="str">
        <f>IFERROR(__xludf.DUMMYFUNCTION("Split(B860,""/"")"),"March")</f>
        <v>March</v>
      </c>
      <c r="E860" s="6" t="str">
        <f>IFERROR(__xludf.DUMMYFUNCTION("""COMPUTED_VALUE"""),"Gurgaon^")</f>
        <v>Gurgaon^</v>
      </c>
      <c r="F860" s="6" t="str">
        <f>IFERROR(__xludf.DUMMYFUNCTION("""COMPUTED_VALUE"""),"East")</f>
        <v>East</v>
      </c>
      <c r="G860" s="6" t="str">
        <f>IFERROR(__xludf.DUMMYFUNCTION("""COMPUTED_VALUE"""),"Assembly")</f>
        <v>Assembly</v>
      </c>
      <c r="H860" s="6" t="str">
        <f>IFERROR(__xludf.DUMMYFUNCTION("""COMPUTED_VALUE"""),"Overhead costs")</f>
        <v>Overhead costs</v>
      </c>
      <c r="I860" s="6" t="str">
        <f t="shared" si="2"/>
        <v>March</v>
      </c>
      <c r="J860" s="6" t="str">
        <f t="shared" si="3"/>
        <v>Gurgaon^</v>
      </c>
      <c r="K860" s="6" t="str">
        <f t="shared" si="4"/>
        <v>Gurgaon^</v>
      </c>
      <c r="L860" s="6" t="str">
        <f t="shared" si="5"/>
        <v>Gurgaon^</v>
      </c>
      <c r="M860" s="6" t="str">
        <f t="shared" si="6"/>
        <v>Gurgaon</v>
      </c>
      <c r="N860" s="6" t="str">
        <f t="shared" si="7"/>
        <v>East</v>
      </c>
      <c r="O860" s="6" t="str">
        <f t="shared" si="8"/>
        <v>East</v>
      </c>
      <c r="P860" s="6" t="str">
        <f t="shared" si="9"/>
        <v>East</v>
      </c>
      <c r="Q860" s="6" t="str">
        <f t="shared" si="10"/>
        <v>East</v>
      </c>
      <c r="R860" s="6" t="str">
        <f>vlookup(M860,'City Head_Details'!$A$2:$B$5,2,0)</f>
        <v>Tarun</v>
      </c>
      <c r="S860" s="6" t="str">
        <f t="shared" ref="S860:T860" si="868">Proper(trim(G860))</f>
        <v>Assembly</v>
      </c>
      <c r="T860" s="6" t="str">
        <f t="shared" si="868"/>
        <v>Overhead Costs</v>
      </c>
    </row>
    <row r="861">
      <c r="A861" s="23" t="s">
        <v>1670</v>
      </c>
      <c r="B861" s="32" t="s">
        <v>1671</v>
      </c>
      <c r="C861" s="6">
        <v>143300.0</v>
      </c>
      <c r="D861" s="6" t="str">
        <f>IFERROR(__xludf.DUMMYFUNCTION("Split(B861,""/"")"),"January")</f>
        <v>January</v>
      </c>
      <c r="E861" s="6" t="str">
        <f>IFERROR(__xludf.DUMMYFUNCTION("""COMPUTED_VALUE"""),"Bangalore")</f>
        <v>Bangalore</v>
      </c>
      <c r="F861" s="6" t="str">
        <f>IFERROR(__xludf.DUMMYFUNCTION("""COMPUTED_VALUE"""),"East")</f>
        <v>East</v>
      </c>
      <c r="G861" s="6" t="str">
        <f>IFERROR(__xludf.DUMMYFUNCTION("""COMPUTED_VALUE"""),"Assembly")</f>
        <v>Assembly</v>
      </c>
      <c r="H861" s="6" t="str">
        <f>IFERROR(__xludf.DUMMYFUNCTION("""COMPUTED_VALUE"""),"Material Cost")</f>
        <v>Material Cost</v>
      </c>
      <c r="I861" s="6" t="str">
        <f t="shared" si="2"/>
        <v>January</v>
      </c>
      <c r="J861" s="6" t="str">
        <f t="shared" si="3"/>
        <v>Bangalore</v>
      </c>
      <c r="K861" s="6" t="str">
        <f t="shared" si="4"/>
        <v>Bangalore</v>
      </c>
      <c r="L861" s="6" t="str">
        <f t="shared" si="5"/>
        <v>Bangalore</v>
      </c>
      <c r="M861" s="6" t="str">
        <f t="shared" si="6"/>
        <v>Bangalore</v>
      </c>
      <c r="N861" s="6" t="str">
        <f t="shared" si="7"/>
        <v>East</v>
      </c>
      <c r="O861" s="6" t="str">
        <f t="shared" si="8"/>
        <v>East</v>
      </c>
      <c r="P861" s="6" t="str">
        <f t="shared" si="9"/>
        <v>East</v>
      </c>
      <c r="Q861" s="6" t="str">
        <f t="shared" si="10"/>
        <v>East</v>
      </c>
      <c r="R861" s="6" t="str">
        <f>vlookup(M861,'City Head_Details'!$A$2:$B$5,2,0)</f>
        <v>Arun</v>
      </c>
      <c r="S861" s="6" t="str">
        <f t="shared" ref="S861:T861" si="869">Proper(trim(G861))</f>
        <v>Assembly</v>
      </c>
      <c r="T861" s="6" t="str">
        <f t="shared" si="869"/>
        <v>Material Cost</v>
      </c>
    </row>
    <row r="862">
      <c r="A862" s="23" t="s">
        <v>1672</v>
      </c>
      <c r="B862" s="32" t="s">
        <v>1673</v>
      </c>
      <c r="C862" s="6">
        <v>189700.0</v>
      </c>
      <c r="D862" s="6" t="str">
        <f>IFERROR(__xludf.DUMMYFUNCTION("Split(B862,""/"")"),"March")</f>
        <v>March</v>
      </c>
      <c r="E862" s="6" t="str">
        <f>IFERROR(__xludf.DUMMYFUNCTION("""COMPUTED_VALUE"""),"Gurgaon")</f>
        <v>Gurgaon</v>
      </c>
      <c r="F862" s="6" t="str">
        <f>IFERROR(__xludf.DUMMYFUNCTION("""COMPUTED_VALUE"""),"South")</f>
        <v>South</v>
      </c>
      <c r="G862" s="6" t="str">
        <f>IFERROR(__xludf.DUMMYFUNCTION("""COMPUTED_VALUE"""),"Maitenance")</f>
        <v>Maitenance</v>
      </c>
      <c r="H862" s="6" t="str">
        <f>IFERROR(__xludf.DUMMYFUNCTION("""COMPUTED_VALUE"""),"Insurance")</f>
        <v>Insurance</v>
      </c>
      <c r="I862" s="6" t="str">
        <f t="shared" si="2"/>
        <v>March</v>
      </c>
      <c r="J862" s="6" t="str">
        <f t="shared" si="3"/>
        <v>Gurgaon</v>
      </c>
      <c r="K862" s="6" t="str">
        <f t="shared" si="4"/>
        <v>Gurgaon</v>
      </c>
      <c r="L862" s="6" t="str">
        <f t="shared" si="5"/>
        <v>Gurgaon</v>
      </c>
      <c r="M862" s="6" t="str">
        <f t="shared" si="6"/>
        <v>Gurgaon</v>
      </c>
      <c r="N862" s="6" t="str">
        <f t="shared" si="7"/>
        <v>South</v>
      </c>
      <c r="O862" s="6" t="str">
        <f t="shared" si="8"/>
        <v>South</v>
      </c>
      <c r="P862" s="6" t="str">
        <f t="shared" si="9"/>
        <v>South</v>
      </c>
      <c r="Q862" s="6" t="str">
        <f t="shared" si="10"/>
        <v>South</v>
      </c>
      <c r="R862" s="6" t="str">
        <f>vlookup(M862,'City Head_Details'!$A$2:$B$5,2,0)</f>
        <v>Tarun</v>
      </c>
      <c r="S862" s="6" t="str">
        <f t="shared" ref="S862:T862" si="870">Proper(trim(G862))</f>
        <v>Maitenance</v>
      </c>
      <c r="T862" s="6" t="str">
        <f t="shared" si="870"/>
        <v>Insurance</v>
      </c>
    </row>
    <row r="863">
      <c r="A863" s="23" t="s">
        <v>1674</v>
      </c>
      <c r="B863" s="32" t="s">
        <v>1675</v>
      </c>
      <c r="C863" s="6">
        <v>121100.0</v>
      </c>
      <c r="D863" s="6" t="str">
        <f>IFERROR(__xludf.DUMMYFUNCTION("Split(B863,""/"")"),"March")</f>
        <v>March</v>
      </c>
      <c r="E863" s="6" t="str">
        <f>IFERROR(__xludf.DUMMYFUNCTION("""COMPUTED_VALUE"""),"Bangalore&amp;")</f>
        <v>Bangalore&amp;</v>
      </c>
      <c r="F863" s="6" t="str">
        <f>IFERROR(__xludf.DUMMYFUNCTION("""COMPUTED_VALUE"""),"West")</f>
        <v>West</v>
      </c>
      <c r="G863" s="6" t="str">
        <f>IFERROR(__xludf.DUMMYFUNCTION("""COMPUTED_VALUE"""),"Maitenance")</f>
        <v>Maitenance</v>
      </c>
      <c r="H863" s="6" t="str">
        <f>IFERROR(__xludf.DUMMYFUNCTION("""COMPUTED_VALUE"""),"Insurance")</f>
        <v>Insurance</v>
      </c>
      <c r="I863" s="6" t="str">
        <f t="shared" si="2"/>
        <v>March</v>
      </c>
      <c r="J863" s="6" t="str">
        <f t="shared" si="3"/>
        <v>Bangalore&amp;</v>
      </c>
      <c r="K863" s="6" t="str">
        <f t="shared" si="4"/>
        <v>Bangalore-</v>
      </c>
      <c r="L863" s="6" t="str">
        <f t="shared" si="5"/>
        <v>Bangalore</v>
      </c>
      <c r="M863" s="6" t="str">
        <f t="shared" si="6"/>
        <v>Bangalore</v>
      </c>
      <c r="N863" s="6" t="str">
        <f t="shared" si="7"/>
        <v>West</v>
      </c>
      <c r="O863" s="6" t="str">
        <f t="shared" si="8"/>
        <v>West</v>
      </c>
      <c r="P863" s="6" t="str">
        <f t="shared" si="9"/>
        <v>West</v>
      </c>
      <c r="Q863" s="6" t="str">
        <f t="shared" si="10"/>
        <v>West</v>
      </c>
      <c r="R863" s="6" t="str">
        <f>vlookup(M863,'City Head_Details'!$A$2:$B$5,2,0)</f>
        <v>Arun</v>
      </c>
      <c r="S863" s="6" t="str">
        <f t="shared" ref="S863:T863" si="871">Proper(trim(G863))</f>
        <v>Maitenance</v>
      </c>
      <c r="T863" s="6" t="str">
        <f t="shared" si="871"/>
        <v>Insurance</v>
      </c>
    </row>
    <row r="864">
      <c r="A864" s="23" t="s">
        <v>1676</v>
      </c>
      <c r="B864" s="32" t="s">
        <v>1677</v>
      </c>
      <c r="C864" s="6">
        <v>140900.0</v>
      </c>
      <c r="D864" s="6" t="str">
        <f>IFERROR(__xludf.DUMMYFUNCTION("Split(B864,""/"")"),"January")</f>
        <v>January</v>
      </c>
      <c r="E864" s="6" t="str">
        <f>IFERROR(__xludf.DUMMYFUNCTION("""COMPUTED_VALUE"""),"Bhubaneswar&amp;")</f>
        <v>Bhubaneswar&amp;</v>
      </c>
      <c r="F864" s="6" t="str">
        <f>IFERROR(__xludf.DUMMYFUNCTION("""COMPUTED_VALUE"""),"West")</f>
        <v>West</v>
      </c>
      <c r="G864" s="6" t="str">
        <f>IFERROR(__xludf.DUMMYFUNCTION("""COMPUTED_VALUE"""),"Maitenance")</f>
        <v>Maitenance</v>
      </c>
      <c r="H864" s="6" t="str">
        <f>IFERROR(__xludf.DUMMYFUNCTION("""COMPUTED_VALUE"""),"Insurance")</f>
        <v>Insurance</v>
      </c>
      <c r="I864" s="6" t="str">
        <f t="shared" si="2"/>
        <v>January</v>
      </c>
      <c r="J864" s="6" t="str">
        <f t="shared" si="3"/>
        <v>Bhubaneswar&amp;</v>
      </c>
      <c r="K864" s="6" t="str">
        <f t="shared" si="4"/>
        <v>Bhubaneswar-</v>
      </c>
      <c r="L864" s="6" t="str">
        <f t="shared" si="5"/>
        <v>Bhubaneswar</v>
      </c>
      <c r="M864" s="6" t="str">
        <f t="shared" si="6"/>
        <v>Bhubaneswar</v>
      </c>
      <c r="N864" s="6" t="str">
        <f t="shared" si="7"/>
        <v>West</v>
      </c>
      <c r="O864" s="6" t="str">
        <f t="shared" si="8"/>
        <v>West</v>
      </c>
      <c r="P864" s="6" t="str">
        <f t="shared" si="9"/>
        <v>West</v>
      </c>
      <c r="Q864" s="6" t="str">
        <f t="shared" si="10"/>
        <v>West</v>
      </c>
      <c r="R864" s="6" t="str">
        <f>vlookup(M864,'City Head_Details'!$A$2:$B$5,2,0)</f>
        <v>Karuna</v>
      </c>
      <c r="S864" s="6" t="str">
        <f t="shared" ref="S864:T864" si="872">Proper(trim(G864))</f>
        <v>Maitenance</v>
      </c>
      <c r="T864" s="6" t="str">
        <f t="shared" si="872"/>
        <v>Insurance</v>
      </c>
    </row>
    <row r="865">
      <c r="A865" s="23" t="s">
        <v>1678</v>
      </c>
      <c r="B865" s="32" t="s">
        <v>1679</v>
      </c>
      <c r="C865" s="6">
        <v>140400.0</v>
      </c>
      <c r="D865" s="6" t="str">
        <f>IFERROR(__xludf.DUMMYFUNCTION("Split(B865,""/"")"),"February")</f>
        <v>February</v>
      </c>
      <c r="E865" s="6" t="str">
        <f>IFERROR(__xludf.DUMMYFUNCTION("""COMPUTED_VALUE"""),"Bangalore")</f>
        <v>Bangalore</v>
      </c>
      <c r="F865" s="6" t="str">
        <f>IFERROR(__xludf.DUMMYFUNCTION("""COMPUTED_VALUE"""),"East")</f>
        <v>East</v>
      </c>
      <c r="G865" s="6" t="str">
        <f>IFERROR(__xludf.DUMMYFUNCTION("""COMPUTED_VALUE"""),"Materials")</f>
        <v>Materials</v>
      </c>
      <c r="H865" s="6" t="str">
        <f>IFERROR(__xludf.DUMMYFUNCTION("""COMPUTED_VALUE"""),"Insurance")</f>
        <v>Insurance</v>
      </c>
      <c r="I865" s="6" t="str">
        <f t="shared" si="2"/>
        <v>February</v>
      </c>
      <c r="J865" s="6" t="str">
        <f t="shared" si="3"/>
        <v>Bangalore</v>
      </c>
      <c r="K865" s="6" t="str">
        <f t="shared" si="4"/>
        <v>Bangalore</v>
      </c>
      <c r="L865" s="6" t="str">
        <f t="shared" si="5"/>
        <v>Bangalore</v>
      </c>
      <c r="M865" s="6" t="str">
        <f t="shared" si="6"/>
        <v>Bangalore</v>
      </c>
      <c r="N865" s="6" t="str">
        <f t="shared" si="7"/>
        <v>East</v>
      </c>
      <c r="O865" s="6" t="str">
        <f t="shared" si="8"/>
        <v>East</v>
      </c>
      <c r="P865" s="6" t="str">
        <f t="shared" si="9"/>
        <v>East</v>
      </c>
      <c r="Q865" s="6" t="str">
        <f t="shared" si="10"/>
        <v>East</v>
      </c>
      <c r="R865" s="6" t="str">
        <f>vlookup(M865,'City Head_Details'!$A$2:$B$5,2,0)</f>
        <v>Arun</v>
      </c>
      <c r="S865" s="6" t="str">
        <f t="shared" ref="S865:T865" si="873">Proper(trim(G865))</f>
        <v>Materials</v>
      </c>
      <c r="T865" s="6" t="str">
        <f t="shared" si="873"/>
        <v>Insurance</v>
      </c>
    </row>
    <row r="866">
      <c r="A866" s="23" t="s">
        <v>1680</v>
      </c>
      <c r="B866" s="32" t="s">
        <v>1681</v>
      </c>
      <c r="C866" s="6">
        <v>152700.0</v>
      </c>
      <c r="D866" s="6" t="str">
        <f>IFERROR(__xludf.DUMMYFUNCTION("Split(B866,""/"")"),"January")</f>
        <v>January</v>
      </c>
      <c r="E866" s="6" t="str">
        <f>IFERROR(__xludf.DUMMYFUNCTION("""COMPUTED_VALUE"""),"Ahmedabad")</f>
        <v>Ahmedabad</v>
      </c>
      <c r="F866" s="6" t="str">
        <f>IFERROR(__xludf.DUMMYFUNCTION("""COMPUTED_VALUE"""),"North^")</f>
        <v>North^</v>
      </c>
      <c r="G866" s="6" t="str">
        <f>IFERROR(__xludf.DUMMYFUNCTION("""COMPUTED_VALUE"""),"Materials")</f>
        <v>Materials</v>
      </c>
      <c r="H866" s="6" t="str">
        <f>IFERROR(__xludf.DUMMYFUNCTION("""COMPUTED_VALUE"""),"Overhead costs")</f>
        <v>Overhead costs</v>
      </c>
      <c r="I866" s="6" t="str">
        <f t="shared" si="2"/>
        <v>January</v>
      </c>
      <c r="J866" s="6" t="str">
        <f t="shared" si="3"/>
        <v>Ahmedabad</v>
      </c>
      <c r="K866" s="6" t="str">
        <f t="shared" si="4"/>
        <v>Ahmedabad</v>
      </c>
      <c r="L866" s="6" t="str">
        <f t="shared" si="5"/>
        <v>Ahmedabad</v>
      </c>
      <c r="M866" s="6" t="str">
        <f t="shared" si="6"/>
        <v>Ahmedabad</v>
      </c>
      <c r="N866" s="6" t="str">
        <f t="shared" si="7"/>
        <v>North^</v>
      </c>
      <c r="O866" s="6" t="str">
        <f t="shared" si="8"/>
        <v>North^</v>
      </c>
      <c r="P866" s="6" t="str">
        <f t="shared" si="9"/>
        <v>North^</v>
      </c>
      <c r="Q866" s="6" t="str">
        <f t="shared" si="10"/>
        <v>North</v>
      </c>
      <c r="R866" s="6" t="str">
        <f>vlookup(M866,'City Head_Details'!$A$2:$B$5,2,0)</f>
        <v>Varun</v>
      </c>
      <c r="S866" s="6" t="str">
        <f t="shared" ref="S866:T866" si="874">Proper(trim(G866))</f>
        <v>Materials</v>
      </c>
      <c r="T866" s="6" t="str">
        <f t="shared" si="874"/>
        <v>Overhead Costs</v>
      </c>
    </row>
    <row r="867">
      <c r="A867" s="23" t="s">
        <v>1682</v>
      </c>
      <c r="B867" s="32" t="s">
        <v>1419</v>
      </c>
      <c r="C867" s="6">
        <v>110600.0</v>
      </c>
      <c r="D867" s="6" t="str">
        <f>IFERROR(__xludf.DUMMYFUNCTION("Split(B867,""/"")"),"February")</f>
        <v>February</v>
      </c>
      <c r="E867" s="6" t="str">
        <f>IFERROR(__xludf.DUMMYFUNCTION("""COMPUTED_VALUE"""),"Bhubaneswar")</f>
        <v>Bhubaneswar</v>
      </c>
      <c r="F867" s="6" t="str">
        <f>IFERROR(__xludf.DUMMYFUNCTION("""COMPUTED_VALUE"""),"West")</f>
        <v>West</v>
      </c>
      <c r="G867" s="6" t="str">
        <f>IFERROR(__xludf.DUMMYFUNCTION("""COMPUTED_VALUE"""),"Production")</f>
        <v>Production</v>
      </c>
      <c r="H867" s="6" t="str">
        <f>IFERROR(__xludf.DUMMYFUNCTION("""COMPUTED_VALUE"""),"Overhead costs")</f>
        <v>Overhead costs</v>
      </c>
      <c r="I867" s="6" t="str">
        <f t="shared" si="2"/>
        <v>February</v>
      </c>
      <c r="J867" s="6" t="str">
        <f t="shared" si="3"/>
        <v>Bhubaneswar</v>
      </c>
      <c r="K867" s="6" t="str">
        <f t="shared" si="4"/>
        <v>Bhubaneswar</v>
      </c>
      <c r="L867" s="6" t="str">
        <f t="shared" si="5"/>
        <v>Bhubaneswar</v>
      </c>
      <c r="M867" s="6" t="str">
        <f t="shared" si="6"/>
        <v>Bhubaneswar</v>
      </c>
      <c r="N867" s="6" t="str">
        <f t="shared" si="7"/>
        <v>West</v>
      </c>
      <c r="O867" s="6" t="str">
        <f t="shared" si="8"/>
        <v>West</v>
      </c>
      <c r="P867" s="6" t="str">
        <f t="shared" si="9"/>
        <v>West</v>
      </c>
      <c r="Q867" s="6" t="str">
        <f t="shared" si="10"/>
        <v>West</v>
      </c>
      <c r="R867" s="6" t="str">
        <f>vlookup(M867,'City Head_Details'!$A$2:$B$5,2,0)</f>
        <v>Karuna</v>
      </c>
      <c r="S867" s="6" t="str">
        <f t="shared" ref="S867:T867" si="875">Proper(trim(G867))</f>
        <v>Production</v>
      </c>
      <c r="T867" s="6" t="str">
        <f t="shared" si="875"/>
        <v>Overhead Costs</v>
      </c>
    </row>
    <row r="868">
      <c r="A868" s="23" t="s">
        <v>1683</v>
      </c>
      <c r="B868" s="32" t="s">
        <v>1684</v>
      </c>
      <c r="C868" s="6">
        <v>179000.0</v>
      </c>
      <c r="D868" s="6" t="str">
        <f>IFERROR(__xludf.DUMMYFUNCTION("Split(B868,""/"")"),"February")</f>
        <v>February</v>
      </c>
      <c r="E868" s="6" t="str">
        <f>IFERROR(__xludf.DUMMYFUNCTION("""COMPUTED_VALUE"""),"Bangalore")</f>
        <v>Bangalore</v>
      </c>
      <c r="F868" s="6" t="str">
        <f>IFERROR(__xludf.DUMMYFUNCTION("""COMPUTED_VALUE"""),"West")</f>
        <v>West</v>
      </c>
      <c r="G868" s="6" t="str">
        <f>IFERROR(__xludf.DUMMYFUNCTION("""COMPUTED_VALUE"""),"Assembly")</f>
        <v>Assembly</v>
      </c>
      <c r="H868" s="6" t="str">
        <f>IFERROR(__xludf.DUMMYFUNCTION("""COMPUTED_VALUE"""),"Overhead costs")</f>
        <v>Overhead costs</v>
      </c>
      <c r="I868" s="6" t="str">
        <f t="shared" si="2"/>
        <v>February</v>
      </c>
      <c r="J868" s="6" t="str">
        <f t="shared" si="3"/>
        <v>Bangalore</v>
      </c>
      <c r="K868" s="6" t="str">
        <f t="shared" si="4"/>
        <v>Bangalore</v>
      </c>
      <c r="L868" s="6" t="str">
        <f t="shared" si="5"/>
        <v>Bangalore</v>
      </c>
      <c r="M868" s="6" t="str">
        <f t="shared" si="6"/>
        <v>Bangalore</v>
      </c>
      <c r="N868" s="6" t="str">
        <f t="shared" si="7"/>
        <v>West</v>
      </c>
      <c r="O868" s="6" t="str">
        <f t="shared" si="8"/>
        <v>West</v>
      </c>
      <c r="P868" s="6" t="str">
        <f t="shared" si="9"/>
        <v>West</v>
      </c>
      <c r="Q868" s="6" t="str">
        <f t="shared" si="10"/>
        <v>West</v>
      </c>
      <c r="R868" s="6" t="str">
        <f>vlookup(M868,'City Head_Details'!$A$2:$B$5,2,0)</f>
        <v>Arun</v>
      </c>
      <c r="S868" s="6" t="str">
        <f t="shared" ref="S868:T868" si="876">Proper(trim(G868))</f>
        <v>Assembly</v>
      </c>
      <c r="T868" s="6" t="str">
        <f t="shared" si="876"/>
        <v>Overhead Costs</v>
      </c>
    </row>
    <row r="869">
      <c r="A869" s="23" t="s">
        <v>1685</v>
      </c>
      <c r="B869" s="32" t="s">
        <v>1686</v>
      </c>
      <c r="C869" s="6">
        <v>97400.0</v>
      </c>
      <c r="D869" s="6" t="str">
        <f>IFERROR(__xludf.DUMMYFUNCTION("Split(B869,""/"")"),"February")</f>
        <v>February</v>
      </c>
      <c r="E869" s="6" t="str">
        <f>IFERROR(__xludf.DUMMYFUNCTION("""COMPUTED_VALUE"""),"Ahmedabad&amp;")</f>
        <v>Ahmedabad&amp;</v>
      </c>
      <c r="F869" s="6" t="str">
        <f>IFERROR(__xludf.DUMMYFUNCTION("""COMPUTED_VALUE"""),"East^")</f>
        <v>East^</v>
      </c>
      <c r="G869" s="6" t="str">
        <f>IFERROR(__xludf.DUMMYFUNCTION("""COMPUTED_VALUE"""),"Production")</f>
        <v>Production</v>
      </c>
      <c r="H869" s="6" t="str">
        <f>IFERROR(__xludf.DUMMYFUNCTION("""COMPUTED_VALUE"""),"Material Cost")</f>
        <v>Material Cost</v>
      </c>
      <c r="I869" s="6" t="str">
        <f t="shared" si="2"/>
        <v>February</v>
      </c>
      <c r="J869" s="6" t="str">
        <f t="shared" si="3"/>
        <v>Ahmedabad&amp;</v>
      </c>
      <c r="K869" s="6" t="str">
        <f t="shared" si="4"/>
        <v>Ahmedabad-</v>
      </c>
      <c r="L869" s="6" t="str">
        <f t="shared" si="5"/>
        <v>Ahmedabad</v>
      </c>
      <c r="M869" s="6" t="str">
        <f t="shared" si="6"/>
        <v>Ahmedabad</v>
      </c>
      <c r="N869" s="6" t="str">
        <f t="shared" si="7"/>
        <v>East^</v>
      </c>
      <c r="O869" s="6" t="str">
        <f t="shared" si="8"/>
        <v>East^</v>
      </c>
      <c r="P869" s="6" t="str">
        <f t="shared" si="9"/>
        <v>East^</v>
      </c>
      <c r="Q869" s="6" t="str">
        <f t="shared" si="10"/>
        <v>East</v>
      </c>
      <c r="R869" s="6" t="str">
        <f>vlookup(M869,'City Head_Details'!$A$2:$B$5,2,0)</f>
        <v>Varun</v>
      </c>
      <c r="S869" s="6" t="str">
        <f t="shared" ref="S869:T869" si="877">Proper(trim(G869))</f>
        <v>Production</v>
      </c>
      <c r="T869" s="6" t="str">
        <f t="shared" si="877"/>
        <v>Material Cost</v>
      </c>
    </row>
    <row r="870">
      <c r="A870" s="23" t="s">
        <v>1687</v>
      </c>
      <c r="B870" s="32" t="s">
        <v>1688</v>
      </c>
      <c r="C870" s="6">
        <v>183000.0</v>
      </c>
      <c r="D870" s="6" t="str">
        <f>IFERROR(__xludf.DUMMYFUNCTION("Split(B870,""/"")"),"February")</f>
        <v>February</v>
      </c>
      <c r="E870" s="6" t="str">
        <f>IFERROR(__xludf.DUMMYFUNCTION("""COMPUTED_VALUE"""),"Bhubaneswar&amp;")</f>
        <v>Bhubaneswar&amp;</v>
      </c>
      <c r="F870" s="6" t="str">
        <f>IFERROR(__xludf.DUMMYFUNCTION("""COMPUTED_VALUE"""),"North")</f>
        <v>North</v>
      </c>
      <c r="G870" s="6" t="str">
        <f>IFERROR(__xludf.DUMMYFUNCTION("""COMPUTED_VALUE"""),"Assembly")</f>
        <v>Assembly</v>
      </c>
      <c r="H870" s="6" t="str">
        <f>IFERROR(__xludf.DUMMYFUNCTION("""COMPUTED_VALUE"""),"Rent")</f>
        <v>Rent</v>
      </c>
      <c r="I870" s="6" t="str">
        <f t="shared" si="2"/>
        <v>February</v>
      </c>
      <c r="J870" s="6" t="str">
        <f t="shared" si="3"/>
        <v>Bhubaneswar&amp;</v>
      </c>
      <c r="K870" s="6" t="str">
        <f t="shared" si="4"/>
        <v>Bhubaneswar-</v>
      </c>
      <c r="L870" s="6" t="str">
        <f t="shared" si="5"/>
        <v>Bhubaneswar</v>
      </c>
      <c r="M870" s="6" t="str">
        <f t="shared" si="6"/>
        <v>Bhubaneswar</v>
      </c>
      <c r="N870" s="6" t="str">
        <f t="shared" si="7"/>
        <v>North</v>
      </c>
      <c r="O870" s="6" t="str">
        <f t="shared" si="8"/>
        <v>North</v>
      </c>
      <c r="P870" s="6" t="str">
        <f t="shared" si="9"/>
        <v>North</v>
      </c>
      <c r="Q870" s="6" t="str">
        <f t="shared" si="10"/>
        <v>North</v>
      </c>
      <c r="R870" s="6" t="str">
        <f>vlookup(M870,'City Head_Details'!$A$2:$B$5,2,0)</f>
        <v>Karuna</v>
      </c>
      <c r="S870" s="6" t="str">
        <f t="shared" ref="S870:T870" si="878">Proper(trim(G870))</f>
        <v>Assembly</v>
      </c>
      <c r="T870" s="6" t="str">
        <f t="shared" si="878"/>
        <v>Rent</v>
      </c>
    </row>
    <row r="871">
      <c r="A871" s="23" t="s">
        <v>1689</v>
      </c>
      <c r="B871" s="32" t="s">
        <v>714</v>
      </c>
      <c r="C871" s="6">
        <v>174000.0</v>
      </c>
      <c r="D871" s="6" t="str">
        <f>IFERROR(__xludf.DUMMYFUNCTION("Split(B871,""/"")"),"March")</f>
        <v>March</v>
      </c>
      <c r="E871" s="6" t="str">
        <f>IFERROR(__xludf.DUMMYFUNCTION("""COMPUTED_VALUE"""),"Bhubaneswar")</f>
        <v>Bhubaneswar</v>
      </c>
      <c r="F871" s="6" t="str">
        <f>IFERROR(__xludf.DUMMYFUNCTION("""COMPUTED_VALUE"""),"North")</f>
        <v>North</v>
      </c>
      <c r="G871" s="6" t="str">
        <f>IFERROR(__xludf.DUMMYFUNCTION("""COMPUTED_VALUE"""),"Production")</f>
        <v>Production</v>
      </c>
      <c r="H871" s="6" t="str">
        <f>IFERROR(__xludf.DUMMYFUNCTION("""COMPUTED_VALUE"""),"Insurance")</f>
        <v>Insurance</v>
      </c>
      <c r="I871" s="6" t="str">
        <f t="shared" si="2"/>
        <v>March</v>
      </c>
      <c r="J871" s="6" t="str">
        <f t="shared" si="3"/>
        <v>Bhubaneswar</v>
      </c>
      <c r="K871" s="6" t="str">
        <f t="shared" si="4"/>
        <v>Bhubaneswar</v>
      </c>
      <c r="L871" s="6" t="str">
        <f t="shared" si="5"/>
        <v>Bhubaneswar</v>
      </c>
      <c r="M871" s="6" t="str">
        <f t="shared" si="6"/>
        <v>Bhubaneswar</v>
      </c>
      <c r="N871" s="6" t="str">
        <f t="shared" si="7"/>
        <v>North</v>
      </c>
      <c r="O871" s="6" t="str">
        <f t="shared" si="8"/>
        <v>North</v>
      </c>
      <c r="P871" s="6" t="str">
        <f t="shared" si="9"/>
        <v>North</v>
      </c>
      <c r="Q871" s="6" t="str">
        <f t="shared" si="10"/>
        <v>North</v>
      </c>
      <c r="R871" s="6" t="str">
        <f>vlookup(M871,'City Head_Details'!$A$2:$B$5,2,0)</f>
        <v>Karuna</v>
      </c>
      <c r="S871" s="6" t="str">
        <f t="shared" ref="S871:T871" si="879">Proper(trim(G871))</f>
        <v>Production</v>
      </c>
      <c r="T871" s="6" t="str">
        <f t="shared" si="879"/>
        <v>Insurance</v>
      </c>
    </row>
    <row r="872">
      <c r="A872" s="23" t="s">
        <v>1690</v>
      </c>
      <c r="B872" s="32" t="s">
        <v>1691</v>
      </c>
      <c r="C872" s="6">
        <v>161600.0</v>
      </c>
      <c r="D872" s="6" t="str">
        <f>IFERROR(__xludf.DUMMYFUNCTION("Split(B872,""/"")"),"February")</f>
        <v>February</v>
      </c>
      <c r="E872" s="6" t="str">
        <f>IFERROR(__xludf.DUMMYFUNCTION("""COMPUTED_VALUE"""),"Bangalore")</f>
        <v>Bangalore</v>
      </c>
      <c r="F872" s="6" t="str">
        <f>IFERROR(__xludf.DUMMYFUNCTION("""COMPUTED_VALUE"""),"East")</f>
        <v>East</v>
      </c>
      <c r="G872" s="6" t="str">
        <f>IFERROR(__xludf.DUMMYFUNCTION("""COMPUTED_VALUE"""),"Assembly")</f>
        <v>Assembly</v>
      </c>
      <c r="H872" s="6" t="str">
        <f>IFERROR(__xludf.DUMMYFUNCTION("""COMPUTED_VALUE"""),"Labour Cost")</f>
        <v>Labour Cost</v>
      </c>
      <c r="I872" s="6" t="str">
        <f t="shared" si="2"/>
        <v>February</v>
      </c>
      <c r="J872" s="6" t="str">
        <f t="shared" si="3"/>
        <v>Bangalore</v>
      </c>
      <c r="K872" s="6" t="str">
        <f t="shared" si="4"/>
        <v>Bangalore</v>
      </c>
      <c r="L872" s="6" t="str">
        <f t="shared" si="5"/>
        <v>Bangalore</v>
      </c>
      <c r="M872" s="6" t="str">
        <f t="shared" si="6"/>
        <v>Bangalore</v>
      </c>
      <c r="N872" s="6" t="str">
        <f t="shared" si="7"/>
        <v>East</v>
      </c>
      <c r="O872" s="6" t="str">
        <f t="shared" si="8"/>
        <v>East</v>
      </c>
      <c r="P872" s="6" t="str">
        <f t="shared" si="9"/>
        <v>East</v>
      </c>
      <c r="Q872" s="6" t="str">
        <f t="shared" si="10"/>
        <v>East</v>
      </c>
      <c r="R872" s="6" t="str">
        <f>vlookup(M872,'City Head_Details'!$A$2:$B$5,2,0)</f>
        <v>Arun</v>
      </c>
      <c r="S872" s="6" t="str">
        <f t="shared" ref="S872:T872" si="880">Proper(trim(G872))</f>
        <v>Assembly</v>
      </c>
      <c r="T872" s="6" t="str">
        <f t="shared" si="880"/>
        <v>Labour Cost</v>
      </c>
    </row>
    <row r="873">
      <c r="A873" s="23" t="s">
        <v>1692</v>
      </c>
      <c r="B873" s="32" t="s">
        <v>1693</v>
      </c>
      <c r="C873" s="6">
        <v>141000.0</v>
      </c>
      <c r="D873" s="6" t="str">
        <f>IFERROR(__xludf.DUMMYFUNCTION("Split(B873,""/"")"),"March")</f>
        <v>March</v>
      </c>
      <c r="E873" s="6" t="str">
        <f>IFERROR(__xludf.DUMMYFUNCTION("""COMPUTED_VALUE"""),"Ahmedabad^")</f>
        <v>Ahmedabad^</v>
      </c>
      <c r="F873" s="6" t="str">
        <f>IFERROR(__xludf.DUMMYFUNCTION("""COMPUTED_VALUE"""),"West^")</f>
        <v>West^</v>
      </c>
      <c r="G873" s="6" t="str">
        <f>IFERROR(__xludf.DUMMYFUNCTION("""COMPUTED_VALUE"""),"Maitenance")</f>
        <v>Maitenance</v>
      </c>
      <c r="H873" s="6" t="str">
        <f>IFERROR(__xludf.DUMMYFUNCTION("""COMPUTED_VALUE"""),"Insurance")</f>
        <v>Insurance</v>
      </c>
      <c r="I873" s="6" t="str">
        <f t="shared" si="2"/>
        <v>March</v>
      </c>
      <c r="J873" s="6" t="str">
        <f t="shared" si="3"/>
        <v>Ahmedabad^</v>
      </c>
      <c r="K873" s="6" t="str">
        <f t="shared" si="4"/>
        <v>Ahmedabad^</v>
      </c>
      <c r="L873" s="6" t="str">
        <f t="shared" si="5"/>
        <v>Ahmedabad^</v>
      </c>
      <c r="M873" s="6" t="str">
        <f t="shared" si="6"/>
        <v>Ahmedabad</v>
      </c>
      <c r="N873" s="6" t="str">
        <f t="shared" si="7"/>
        <v>West^</v>
      </c>
      <c r="O873" s="6" t="str">
        <f t="shared" si="8"/>
        <v>West^</v>
      </c>
      <c r="P873" s="6" t="str">
        <f t="shared" si="9"/>
        <v>West^</v>
      </c>
      <c r="Q873" s="6" t="str">
        <f t="shared" si="10"/>
        <v>West</v>
      </c>
      <c r="R873" s="6" t="str">
        <f>vlookup(M873,'City Head_Details'!$A$2:$B$5,2,0)</f>
        <v>Varun</v>
      </c>
      <c r="S873" s="6" t="str">
        <f t="shared" ref="S873:T873" si="881">Proper(trim(G873))</f>
        <v>Maitenance</v>
      </c>
      <c r="T873" s="6" t="str">
        <f t="shared" si="881"/>
        <v>Insurance</v>
      </c>
    </row>
    <row r="874">
      <c r="A874" s="23" t="s">
        <v>1694</v>
      </c>
      <c r="B874" s="32" t="s">
        <v>1197</v>
      </c>
      <c r="C874" s="6">
        <v>168200.0</v>
      </c>
      <c r="D874" s="6" t="str">
        <f>IFERROR(__xludf.DUMMYFUNCTION("Split(B874,""/"")"),"January")</f>
        <v>January</v>
      </c>
      <c r="E874" s="6" t="str">
        <f>IFERROR(__xludf.DUMMYFUNCTION("""COMPUTED_VALUE"""),"Ahmedabad")</f>
        <v>Ahmedabad</v>
      </c>
      <c r="F874" s="6" t="str">
        <f>IFERROR(__xludf.DUMMYFUNCTION("""COMPUTED_VALUE"""),"North")</f>
        <v>North</v>
      </c>
      <c r="G874" s="6" t="str">
        <f>IFERROR(__xludf.DUMMYFUNCTION("""COMPUTED_VALUE"""),"Maitenance")</f>
        <v>Maitenance</v>
      </c>
      <c r="H874" s="6" t="str">
        <f>IFERROR(__xludf.DUMMYFUNCTION("""COMPUTED_VALUE"""),"Labour Cost")</f>
        <v>Labour Cost</v>
      </c>
      <c r="I874" s="6" t="str">
        <f t="shared" si="2"/>
        <v>January</v>
      </c>
      <c r="J874" s="6" t="str">
        <f t="shared" si="3"/>
        <v>Ahmedabad</v>
      </c>
      <c r="K874" s="6" t="str">
        <f t="shared" si="4"/>
        <v>Ahmedabad</v>
      </c>
      <c r="L874" s="6" t="str">
        <f t="shared" si="5"/>
        <v>Ahmedabad</v>
      </c>
      <c r="M874" s="6" t="str">
        <f t="shared" si="6"/>
        <v>Ahmedabad</v>
      </c>
      <c r="N874" s="6" t="str">
        <f t="shared" si="7"/>
        <v>North</v>
      </c>
      <c r="O874" s="6" t="str">
        <f t="shared" si="8"/>
        <v>North</v>
      </c>
      <c r="P874" s="6" t="str">
        <f t="shared" si="9"/>
        <v>North</v>
      </c>
      <c r="Q874" s="6" t="str">
        <f t="shared" si="10"/>
        <v>North</v>
      </c>
      <c r="R874" s="6" t="str">
        <f>vlookup(M874,'City Head_Details'!$A$2:$B$5,2,0)</f>
        <v>Varun</v>
      </c>
      <c r="S874" s="6" t="str">
        <f t="shared" ref="S874:T874" si="882">Proper(trim(G874))</f>
        <v>Maitenance</v>
      </c>
      <c r="T874" s="6" t="str">
        <f t="shared" si="882"/>
        <v>Labour Cost</v>
      </c>
    </row>
    <row r="875">
      <c r="A875" s="23" t="s">
        <v>1695</v>
      </c>
      <c r="B875" s="32" t="s">
        <v>1696</v>
      </c>
      <c r="C875" s="6">
        <v>181700.0</v>
      </c>
      <c r="D875" s="6" t="str">
        <f>IFERROR(__xludf.DUMMYFUNCTION("Split(B875,""/"")"),"March")</f>
        <v>March</v>
      </c>
      <c r="E875" s="6" t="str">
        <f>IFERROR(__xludf.DUMMYFUNCTION("""COMPUTED_VALUE"""),"Bangalore^")</f>
        <v>Bangalore^</v>
      </c>
      <c r="F875" s="6" t="str">
        <f>IFERROR(__xludf.DUMMYFUNCTION("""COMPUTED_VALUE"""),"East&amp;")</f>
        <v>East&amp;</v>
      </c>
      <c r="G875" s="6" t="str">
        <f>IFERROR(__xludf.DUMMYFUNCTION("""COMPUTED_VALUE"""),"Materials")</f>
        <v>Materials</v>
      </c>
      <c r="H875" s="6" t="str">
        <f>IFERROR(__xludf.DUMMYFUNCTION("""COMPUTED_VALUE"""),"Rent")</f>
        <v>Rent</v>
      </c>
      <c r="I875" s="6" t="str">
        <f t="shared" si="2"/>
        <v>March</v>
      </c>
      <c r="J875" s="6" t="str">
        <f t="shared" si="3"/>
        <v>Bangalore^</v>
      </c>
      <c r="K875" s="6" t="str">
        <f t="shared" si="4"/>
        <v>Bangalore^</v>
      </c>
      <c r="L875" s="6" t="str">
        <f t="shared" si="5"/>
        <v>Bangalore^</v>
      </c>
      <c r="M875" s="6" t="str">
        <f t="shared" si="6"/>
        <v>Bangalore</v>
      </c>
      <c r="N875" s="6" t="str">
        <f t="shared" si="7"/>
        <v>East&amp;</v>
      </c>
      <c r="O875" s="6" t="str">
        <f t="shared" si="8"/>
        <v>East-</v>
      </c>
      <c r="P875" s="6" t="str">
        <f t="shared" si="9"/>
        <v>East^</v>
      </c>
      <c r="Q875" s="6" t="str">
        <f t="shared" si="10"/>
        <v>East</v>
      </c>
      <c r="R875" s="6" t="str">
        <f>vlookup(M875,'City Head_Details'!$A$2:$B$5,2,0)</f>
        <v>Arun</v>
      </c>
      <c r="S875" s="6" t="str">
        <f t="shared" ref="S875:T875" si="883">Proper(trim(G875))</f>
        <v>Materials</v>
      </c>
      <c r="T875" s="6" t="str">
        <f t="shared" si="883"/>
        <v>Rent</v>
      </c>
    </row>
    <row r="876">
      <c r="A876" s="23" t="s">
        <v>1697</v>
      </c>
      <c r="B876" s="32" t="s">
        <v>1698</v>
      </c>
      <c r="C876" s="6">
        <v>190100.0</v>
      </c>
      <c r="D876" s="6" t="str">
        <f>IFERROR(__xludf.DUMMYFUNCTION("Split(B876,""/"")"),"February")</f>
        <v>February</v>
      </c>
      <c r="E876" s="6" t="str">
        <f>IFERROR(__xludf.DUMMYFUNCTION("""COMPUTED_VALUE"""),"Ahmedabad^")</f>
        <v>Ahmedabad^</v>
      </c>
      <c r="F876" s="6" t="str">
        <f>IFERROR(__xludf.DUMMYFUNCTION("""COMPUTED_VALUE"""),"South&amp;")</f>
        <v>South&amp;</v>
      </c>
      <c r="G876" s="6" t="str">
        <f>IFERROR(__xludf.DUMMYFUNCTION("""COMPUTED_VALUE"""),"Materials")</f>
        <v>Materials</v>
      </c>
      <c r="H876" s="6" t="str">
        <f>IFERROR(__xludf.DUMMYFUNCTION("""COMPUTED_VALUE"""),"Overhead costs")</f>
        <v>Overhead costs</v>
      </c>
      <c r="I876" s="6" t="str">
        <f t="shared" si="2"/>
        <v>February</v>
      </c>
      <c r="J876" s="6" t="str">
        <f t="shared" si="3"/>
        <v>Ahmedabad^</v>
      </c>
      <c r="K876" s="6" t="str">
        <f t="shared" si="4"/>
        <v>Ahmedabad^</v>
      </c>
      <c r="L876" s="6" t="str">
        <f t="shared" si="5"/>
        <v>Ahmedabad^</v>
      </c>
      <c r="M876" s="6" t="str">
        <f t="shared" si="6"/>
        <v>Ahmedabad</v>
      </c>
      <c r="N876" s="6" t="str">
        <f t="shared" si="7"/>
        <v>South&amp;</v>
      </c>
      <c r="O876" s="6" t="str">
        <f t="shared" si="8"/>
        <v>South-</v>
      </c>
      <c r="P876" s="6" t="str">
        <f t="shared" si="9"/>
        <v>South^</v>
      </c>
      <c r="Q876" s="6" t="str">
        <f t="shared" si="10"/>
        <v>South</v>
      </c>
      <c r="R876" s="6" t="str">
        <f>vlookup(M876,'City Head_Details'!$A$2:$B$5,2,0)</f>
        <v>Varun</v>
      </c>
      <c r="S876" s="6" t="str">
        <f t="shared" ref="S876:T876" si="884">Proper(trim(G876))</f>
        <v>Materials</v>
      </c>
      <c r="T876" s="6" t="str">
        <f t="shared" si="884"/>
        <v>Overhead Costs</v>
      </c>
    </row>
    <row r="877">
      <c r="A877" s="23" t="s">
        <v>1699</v>
      </c>
      <c r="B877" s="32" t="s">
        <v>227</v>
      </c>
      <c r="C877" s="6">
        <v>146600.0</v>
      </c>
      <c r="D877" s="6" t="str">
        <f>IFERROR(__xludf.DUMMYFUNCTION("Split(B877,""/"")"),"March")</f>
        <v>March</v>
      </c>
      <c r="E877" s="6" t="str">
        <f>IFERROR(__xludf.DUMMYFUNCTION("""COMPUTED_VALUE"""),"Gurgaon")</f>
        <v>Gurgaon</v>
      </c>
      <c r="F877" s="6" t="str">
        <f>IFERROR(__xludf.DUMMYFUNCTION("""COMPUTED_VALUE"""),"North")</f>
        <v>North</v>
      </c>
      <c r="G877" s="6" t="str">
        <f>IFERROR(__xludf.DUMMYFUNCTION("""COMPUTED_VALUE"""),"Assembly")</f>
        <v>Assembly</v>
      </c>
      <c r="H877" s="6" t="str">
        <f>IFERROR(__xludf.DUMMYFUNCTION("""COMPUTED_VALUE"""),"Insurance")</f>
        <v>Insurance</v>
      </c>
      <c r="I877" s="6" t="str">
        <f t="shared" si="2"/>
        <v>March</v>
      </c>
      <c r="J877" s="6" t="str">
        <f t="shared" si="3"/>
        <v>Gurgaon</v>
      </c>
      <c r="K877" s="6" t="str">
        <f t="shared" si="4"/>
        <v>Gurgaon</v>
      </c>
      <c r="L877" s="6" t="str">
        <f t="shared" si="5"/>
        <v>Gurgaon</v>
      </c>
      <c r="M877" s="6" t="str">
        <f t="shared" si="6"/>
        <v>Gurgaon</v>
      </c>
      <c r="N877" s="6" t="str">
        <f t="shared" si="7"/>
        <v>North</v>
      </c>
      <c r="O877" s="6" t="str">
        <f t="shared" si="8"/>
        <v>North</v>
      </c>
      <c r="P877" s="6" t="str">
        <f t="shared" si="9"/>
        <v>North</v>
      </c>
      <c r="Q877" s="6" t="str">
        <f t="shared" si="10"/>
        <v>North</v>
      </c>
      <c r="R877" s="6" t="str">
        <f>vlookup(M877,'City Head_Details'!$A$2:$B$5,2,0)</f>
        <v>Tarun</v>
      </c>
      <c r="S877" s="6" t="str">
        <f t="shared" ref="S877:T877" si="885">Proper(trim(G877))</f>
        <v>Assembly</v>
      </c>
      <c r="T877" s="6" t="str">
        <f t="shared" si="885"/>
        <v>Insurance</v>
      </c>
    </row>
    <row r="878">
      <c r="A878" s="23" t="s">
        <v>1700</v>
      </c>
      <c r="B878" s="32" t="s">
        <v>1701</v>
      </c>
      <c r="C878" s="6">
        <v>190100.0</v>
      </c>
      <c r="D878" s="6" t="str">
        <f>IFERROR(__xludf.DUMMYFUNCTION("Split(B878,""/"")"),"February")</f>
        <v>February</v>
      </c>
      <c r="E878" s="6" t="str">
        <f>IFERROR(__xludf.DUMMYFUNCTION("""COMPUTED_VALUE"""),"Gurgaon^")</f>
        <v>Gurgaon^</v>
      </c>
      <c r="F878" s="6" t="str">
        <f>IFERROR(__xludf.DUMMYFUNCTION("""COMPUTED_VALUE"""),"North")</f>
        <v>North</v>
      </c>
      <c r="G878" s="6" t="str">
        <f>IFERROR(__xludf.DUMMYFUNCTION("""COMPUTED_VALUE"""),"Materials")</f>
        <v>Materials</v>
      </c>
      <c r="H878" s="6" t="str">
        <f>IFERROR(__xludf.DUMMYFUNCTION("""COMPUTED_VALUE"""),"Insurance")</f>
        <v>Insurance</v>
      </c>
      <c r="I878" s="6" t="str">
        <f t="shared" si="2"/>
        <v>February</v>
      </c>
      <c r="J878" s="6" t="str">
        <f t="shared" si="3"/>
        <v>Gurgaon^</v>
      </c>
      <c r="K878" s="6" t="str">
        <f t="shared" si="4"/>
        <v>Gurgaon^</v>
      </c>
      <c r="L878" s="6" t="str">
        <f t="shared" si="5"/>
        <v>Gurgaon^</v>
      </c>
      <c r="M878" s="6" t="str">
        <f t="shared" si="6"/>
        <v>Gurgaon</v>
      </c>
      <c r="N878" s="6" t="str">
        <f t="shared" si="7"/>
        <v>North</v>
      </c>
      <c r="O878" s="6" t="str">
        <f t="shared" si="8"/>
        <v>North</v>
      </c>
      <c r="P878" s="6" t="str">
        <f t="shared" si="9"/>
        <v>North</v>
      </c>
      <c r="Q878" s="6" t="str">
        <f t="shared" si="10"/>
        <v>North</v>
      </c>
      <c r="R878" s="6" t="str">
        <f>vlookup(M878,'City Head_Details'!$A$2:$B$5,2,0)</f>
        <v>Tarun</v>
      </c>
      <c r="S878" s="6" t="str">
        <f t="shared" ref="S878:T878" si="886">Proper(trim(G878))</f>
        <v>Materials</v>
      </c>
      <c r="T878" s="6" t="str">
        <f t="shared" si="886"/>
        <v>Insurance</v>
      </c>
    </row>
    <row r="879">
      <c r="A879" s="23" t="s">
        <v>1702</v>
      </c>
      <c r="B879" s="32" t="s">
        <v>1703</v>
      </c>
      <c r="C879" s="6">
        <v>96200.0</v>
      </c>
      <c r="D879" s="6" t="str">
        <f>IFERROR(__xludf.DUMMYFUNCTION("Split(B879,""/"")"),"January")</f>
        <v>January</v>
      </c>
      <c r="E879" s="6" t="str">
        <f>IFERROR(__xludf.DUMMYFUNCTION("""COMPUTED_VALUE"""),"Bangalore")</f>
        <v>Bangalore</v>
      </c>
      <c r="F879" s="6" t="str">
        <f>IFERROR(__xludf.DUMMYFUNCTION("""COMPUTED_VALUE"""),"South^")</f>
        <v>South^</v>
      </c>
      <c r="G879" s="6" t="str">
        <f>IFERROR(__xludf.DUMMYFUNCTION("""COMPUTED_VALUE"""),"Maitenance")</f>
        <v>Maitenance</v>
      </c>
      <c r="H879" s="6" t="str">
        <f>IFERROR(__xludf.DUMMYFUNCTION("""COMPUTED_VALUE"""),"Labour Cost")</f>
        <v>Labour Cost</v>
      </c>
      <c r="I879" s="6" t="str">
        <f t="shared" si="2"/>
        <v>January</v>
      </c>
      <c r="J879" s="6" t="str">
        <f t="shared" si="3"/>
        <v>Bangalore</v>
      </c>
      <c r="K879" s="6" t="str">
        <f t="shared" si="4"/>
        <v>Bangalore</v>
      </c>
      <c r="L879" s="6" t="str">
        <f t="shared" si="5"/>
        <v>Bangalore</v>
      </c>
      <c r="M879" s="6" t="str">
        <f t="shared" si="6"/>
        <v>Bangalore</v>
      </c>
      <c r="N879" s="6" t="str">
        <f t="shared" si="7"/>
        <v>South^</v>
      </c>
      <c r="O879" s="6" t="str">
        <f t="shared" si="8"/>
        <v>South^</v>
      </c>
      <c r="P879" s="6" t="str">
        <f t="shared" si="9"/>
        <v>South^</v>
      </c>
      <c r="Q879" s="6" t="str">
        <f t="shared" si="10"/>
        <v>South</v>
      </c>
      <c r="R879" s="6" t="str">
        <f>vlookup(M879,'City Head_Details'!$A$2:$B$5,2,0)</f>
        <v>Arun</v>
      </c>
      <c r="S879" s="6" t="str">
        <f t="shared" ref="S879:T879" si="887">Proper(trim(G879))</f>
        <v>Maitenance</v>
      </c>
      <c r="T879" s="6" t="str">
        <f t="shared" si="887"/>
        <v>Labour Cost</v>
      </c>
    </row>
    <row r="880">
      <c r="A880" s="23" t="s">
        <v>1704</v>
      </c>
      <c r="B880" s="32" t="s">
        <v>722</v>
      </c>
      <c r="C880" s="6">
        <v>106600.0</v>
      </c>
      <c r="D880" s="6" t="str">
        <f>IFERROR(__xludf.DUMMYFUNCTION("Split(B880,""/"")"),"March")</f>
        <v>March</v>
      </c>
      <c r="E880" s="6" t="str">
        <f>IFERROR(__xludf.DUMMYFUNCTION("""COMPUTED_VALUE"""),"Bangalore")</f>
        <v>Bangalore</v>
      </c>
      <c r="F880" s="6" t="str">
        <f>IFERROR(__xludf.DUMMYFUNCTION("""COMPUTED_VALUE"""),"South")</f>
        <v>South</v>
      </c>
      <c r="G880" s="6" t="str">
        <f>IFERROR(__xludf.DUMMYFUNCTION("""COMPUTED_VALUE"""),"Assembly")</f>
        <v>Assembly</v>
      </c>
      <c r="H880" s="6" t="str">
        <f>IFERROR(__xludf.DUMMYFUNCTION("""COMPUTED_VALUE"""),"Labour Cost")</f>
        <v>Labour Cost</v>
      </c>
      <c r="I880" s="6" t="str">
        <f t="shared" si="2"/>
        <v>March</v>
      </c>
      <c r="J880" s="6" t="str">
        <f t="shared" si="3"/>
        <v>Bangalore</v>
      </c>
      <c r="K880" s="6" t="str">
        <f t="shared" si="4"/>
        <v>Bangalore</v>
      </c>
      <c r="L880" s="6" t="str">
        <f t="shared" si="5"/>
        <v>Bangalore</v>
      </c>
      <c r="M880" s="6" t="str">
        <f t="shared" si="6"/>
        <v>Bangalore</v>
      </c>
      <c r="N880" s="6" t="str">
        <f t="shared" si="7"/>
        <v>South</v>
      </c>
      <c r="O880" s="6" t="str">
        <f t="shared" si="8"/>
        <v>South</v>
      </c>
      <c r="P880" s="6" t="str">
        <f t="shared" si="9"/>
        <v>South</v>
      </c>
      <c r="Q880" s="6" t="str">
        <f t="shared" si="10"/>
        <v>South</v>
      </c>
      <c r="R880" s="6" t="str">
        <f>vlookup(M880,'City Head_Details'!$A$2:$B$5,2,0)</f>
        <v>Arun</v>
      </c>
      <c r="S880" s="6" t="str">
        <f t="shared" ref="S880:T880" si="888">Proper(trim(G880))</f>
        <v>Assembly</v>
      </c>
      <c r="T880" s="6" t="str">
        <f t="shared" si="888"/>
        <v>Labour Cost</v>
      </c>
    </row>
    <row r="881">
      <c r="A881" s="23" t="s">
        <v>1705</v>
      </c>
      <c r="B881" s="32" t="s">
        <v>1706</v>
      </c>
      <c r="C881" s="6">
        <v>154600.0</v>
      </c>
      <c r="D881" s="6" t="str">
        <f>IFERROR(__xludf.DUMMYFUNCTION("Split(B881,""/"")"),"February")</f>
        <v>February</v>
      </c>
      <c r="E881" s="6" t="str">
        <f>IFERROR(__xludf.DUMMYFUNCTION("""COMPUTED_VALUE"""),"Ahmedabad")</f>
        <v>Ahmedabad</v>
      </c>
      <c r="F881" s="6" t="str">
        <f>IFERROR(__xludf.DUMMYFUNCTION("""COMPUTED_VALUE"""),"West")</f>
        <v>West</v>
      </c>
      <c r="G881" s="6" t="str">
        <f>IFERROR(__xludf.DUMMYFUNCTION("""COMPUTED_VALUE"""),"Maitenance")</f>
        <v>Maitenance</v>
      </c>
      <c r="H881" s="6" t="str">
        <f>IFERROR(__xludf.DUMMYFUNCTION("""COMPUTED_VALUE"""),"Insurance")</f>
        <v>Insurance</v>
      </c>
      <c r="I881" s="6" t="str">
        <f t="shared" si="2"/>
        <v>February</v>
      </c>
      <c r="J881" s="6" t="str">
        <f t="shared" si="3"/>
        <v>Ahmedabad</v>
      </c>
      <c r="K881" s="6" t="str">
        <f t="shared" si="4"/>
        <v>Ahmedabad</v>
      </c>
      <c r="L881" s="6" t="str">
        <f t="shared" si="5"/>
        <v>Ahmedabad</v>
      </c>
      <c r="M881" s="6" t="str">
        <f t="shared" si="6"/>
        <v>Ahmedabad</v>
      </c>
      <c r="N881" s="6" t="str">
        <f t="shared" si="7"/>
        <v>West</v>
      </c>
      <c r="O881" s="6" t="str">
        <f t="shared" si="8"/>
        <v>West</v>
      </c>
      <c r="P881" s="6" t="str">
        <f t="shared" si="9"/>
        <v>West</v>
      </c>
      <c r="Q881" s="6" t="str">
        <f t="shared" si="10"/>
        <v>West</v>
      </c>
      <c r="R881" s="6" t="str">
        <f>vlookup(M881,'City Head_Details'!$A$2:$B$5,2,0)</f>
        <v>Varun</v>
      </c>
      <c r="S881" s="6" t="str">
        <f t="shared" ref="S881:T881" si="889">Proper(trim(G881))</f>
        <v>Maitenance</v>
      </c>
      <c r="T881" s="6" t="str">
        <f t="shared" si="889"/>
        <v>Insurance</v>
      </c>
    </row>
    <row r="882">
      <c r="A882" s="23" t="s">
        <v>1707</v>
      </c>
      <c r="B882" s="32" t="s">
        <v>1708</v>
      </c>
      <c r="C882" s="6">
        <v>184700.0</v>
      </c>
      <c r="D882" s="6" t="str">
        <f>IFERROR(__xludf.DUMMYFUNCTION("Split(B882,""/"")"),"January")</f>
        <v>January</v>
      </c>
      <c r="E882" s="6" t="str">
        <f>IFERROR(__xludf.DUMMYFUNCTION("""COMPUTED_VALUE"""),"Ahmedabad")</f>
        <v>Ahmedabad</v>
      </c>
      <c r="F882" s="6" t="str">
        <f>IFERROR(__xludf.DUMMYFUNCTION("""COMPUTED_VALUE"""),"North^")</f>
        <v>North^</v>
      </c>
      <c r="G882" s="6" t="str">
        <f>IFERROR(__xludf.DUMMYFUNCTION("""COMPUTED_VALUE"""),"Assembly")</f>
        <v>Assembly</v>
      </c>
      <c r="H882" s="6" t="str">
        <f>IFERROR(__xludf.DUMMYFUNCTION("""COMPUTED_VALUE"""),"Labour Cost")</f>
        <v>Labour Cost</v>
      </c>
      <c r="I882" s="6" t="str">
        <f t="shared" si="2"/>
        <v>January</v>
      </c>
      <c r="J882" s="6" t="str">
        <f t="shared" si="3"/>
        <v>Ahmedabad</v>
      </c>
      <c r="K882" s="6" t="str">
        <f t="shared" si="4"/>
        <v>Ahmedabad</v>
      </c>
      <c r="L882" s="6" t="str">
        <f t="shared" si="5"/>
        <v>Ahmedabad</v>
      </c>
      <c r="M882" s="6" t="str">
        <f t="shared" si="6"/>
        <v>Ahmedabad</v>
      </c>
      <c r="N882" s="6" t="str">
        <f t="shared" si="7"/>
        <v>North^</v>
      </c>
      <c r="O882" s="6" t="str">
        <f t="shared" si="8"/>
        <v>North^</v>
      </c>
      <c r="P882" s="6" t="str">
        <f t="shared" si="9"/>
        <v>North^</v>
      </c>
      <c r="Q882" s="6" t="str">
        <f t="shared" si="10"/>
        <v>North</v>
      </c>
      <c r="R882" s="6" t="str">
        <f>vlookup(M882,'City Head_Details'!$A$2:$B$5,2,0)</f>
        <v>Varun</v>
      </c>
      <c r="S882" s="6" t="str">
        <f t="shared" ref="S882:T882" si="890">Proper(trim(G882))</f>
        <v>Assembly</v>
      </c>
      <c r="T882" s="6" t="str">
        <f t="shared" si="890"/>
        <v>Labour Cost</v>
      </c>
    </row>
    <row r="883">
      <c r="A883" s="23" t="s">
        <v>1709</v>
      </c>
      <c r="B883" s="32" t="s">
        <v>685</v>
      </c>
      <c r="C883" s="6">
        <v>177100.0</v>
      </c>
      <c r="D883" s="6" t="str">
        <f>IFERROR(__xludf.DUMMYFUNCTION("Split(B883,""/"")"),"February")</f>
        <v>February</v>
      </c>
      <c r="E883" s="6" t="str">
        <f>IFERROR(__xludf.DUMMYFUNCTION("""COMPUTED_VALUE"""),"Bangalore-")</f>
        <v>Bangalore-</v>
      </c>
      <c r="F883" s="6" t="str">
        <f>IFERROR(__xludf.DUMMYFUNCTION("""COMPUTED_VALUE"""),"South")</f>
        <v>South</v>
      </c>
      <c r="G883" s="6" t="str">
        <f>IFERROR(__xludf.DUMMYFUNCTION("""COMPUTED_VALUE"""),"Maitenance")</f>
        <v>Maitenance</v>
      </c>
      <c r="H883" s="6" t="str">
        <f>IFERROR(__xludf.DUMMYFUNCTION("""COMPUTED_VALUE"""),"Overhead costs")</f>
        <v>Overhead costs</v>
      </c>
      <c r="I883" s="6" t="str">
        <f t="shared" si="2"/>
        <v>February</v>
      </c>
      <c r="J883" s="6" t="str">
        <f t="shared" si="3"/>
        <v>Bangalore-</v>
      </c>
      <c r="K883" s="6" t="str">
        <f t="shared" si="4"/>
        <v>Bangalore-</v>
      </c>
      <c r="L883" s="6" t="str">
        <f t="shared" si="5"/>
        <v>Bangalore</v>
      </c>
      <c r="M883" s="6" t="str">
        <f t="shared" si="6"/>
        <v>Bangalore</v>
      </c>
      <c r="N883" s="6" t="str">
        <f t="shared" si="7"/>
        <v>South</v>
      </c>
      <c r="O883" s="6" t="str">
        <f t="shared" si="8"/>
        <v>South</v>
      </c>
      <c r="P883" s="6" t="str">
        <f t="shared" si="9"/>
        <v>South</v>
      </c>
      <c r="Q883" s="6" t="str">
        <f t="shared" si="10"/>
        <v>South</v>
      </c>
      <c r="R883" s="6" t="str">
        <f>vlookup(M883,'City Head_Details'!$A$2:$B$5,2,0)</f>
        <v>Arun</v>
      </c>
      <c r="S883" s="6" t="str">
        <f t="shared" ref="S883:T883" si="891">Proper(trim(G883))</f>
        <v>Maitenance</v>
      </c>
      <c r="T883" s="6" t="str">
        <f t="shared" si="891"/>
        <v>Overhead Costs</v>
      </c>
    </row>
    <row r="884">
      <c r="A884" s="23" t="s">
        <v>1710</v>
      </c>
      <c r="B884" s="32" t="s">
        <v>1711</v>
      </c>
      <c r="C884" s="6">
        <v>165400.0</v>
      </c>
      <c r="D884" s="6" t="str">
        <f>IFERROR(__xludf.DUMMYFUNCTION("Split(B884,""/"")"),"January")</f>
        <v>January</v>
      </c>
      <c r="E884" s="6" t="str">
        <f>IFERROR(__xludf.DUMMYFUNCTION("""COMPUTED_VALUE"""),"Gurgaon-")</f>
        <v>Gurgaon-</v>
      </c>
      <c r="F884" s="6" t="str">
        <f>IFERROR(__xludf.DUMMYFUNCTION("""COMPUTED_VALUE"""),"East")</f>
        <v>East</v>
      </c>
      <c r="G884" s="6" t="str">
        <f>IFERROR(__xludf.DUMMYFUNCTION("""COMPUTED_VALUE"""),"Materials")</f>
        <v>Materials</v>
      </c>
      <c r="H884" s="6" t="str">
        <f>IFERROR(__xludf.DUMMYFUNCTION("""COMPUTED_VALUE"""),"Material Cost")</f>
        <v>Material Cost</v>
      </c>
      <c r="I884" s="6" t="str">
        <f t="shared" si="2"/>
        <v>January</v>
      </c>
      <c r="J884" s="6" t="str">
        <f t="shared" si="3"/>
        <v>Gurgaon-</v>
      </c>
      <c r="K884" s="6" t="str">
        <f t="shared" si="4"/>
        <v>Gurgaon-</v>
      </c>
      <c r="L884" s="6" t="str">
        <f t="shared" si="5"/>
        <v>Gurgaon</v>
      </c>
      <c r="M884" s="6" t="str">
        <f t="shared" si="6"/>
        <v>Gurgaon</v>
      </c>
      <c r="N884" s="6" t="str">
        <f t="shared" si="7"/>
        <v>East</v>
      </c>
      <c r="O884" s="6" t="str">
        <f t="shared" si="8"/>
        <v>East</v>
      </c>
      <c r="P884" s="6" t="str">
        <f t="shared" si="9"/>
        <v>East</v>
      </c>
      <c r="Q884" s="6" t="str">
        <f t="shared" si="10"/>
        <v>East</v>
      </c>
      <c r="R884" s="6" t="str">
        <f>vlookup(M884,'City Head_Details'!$A$2:$B$5,2,0)</f>
        <v>Tarun</v>
      </c>
      <c r="S884" s="6" t="str">
        <f t="shared" ref="S884:T884" si="892">Proper(trim(G884))</f>
        <v>Materials</v>
      </c>
      <c r="T884" s="6" t="str">
        <f t="shared" si="892"/>
        <v>Material Cost</v>
      </c>
    </row>
    <row r="885">
      <c r="A885" s="23" t="s">
        <v>1712</v>
      </c>
      <c r="B885" s="32" t="s">
        <v>1713</v>
      </c>
      <c r="C885" s="6">
        <v>128700.0</v>
      </c>
      <c r="D885" s="6" t="str">
        <f>IFERROR(__xludf.DUMMYFUNCTION("Split(B885,""/"")"),"January")</f>
        <v>January</v>
      </c>
      <c r="E885" s="6" t="str">
        <f>IFERROR(__xludf.DUMMYFUNCTION("""COMPUTED_VALUE"""),"Bangalore-")</f>
        <v>Bangalore-</v>
      </c>
      <c r="F885" s="6" t="str">
        <f>IFERROR(__xludf.DUMMYFUNCTION("""COMPUTED_VALUE"""),"East")</f>
        <v>East</v>
      </c>
      <c r="G885" s="6" t="str">
        <f>IFERROR(__xludf.DUMMYFUNCTION("""COMPUTED_VALUE"""),"Materials")</f>
        <v>Materials</v>
      </c>
      <c r="H885" s="6" t="str">
        <f>IFERROR(__xludf.DUMMYFUNCTION("""COMPUTED_VALUE"""),"Insurance")</f>
        <v>Insurance</v>
      </c>
      <c r="I885" s="6" t="str">
        <f t="shared" si="2"/>
        <v>January</v>
      </c>
      <c r="J885" s="6" t="str">
        <f t="shared" si="3"/>
        <v>Bangalore-</v>
      </c>
      <c r="K885" s="6" t="str">
        <f t="shared" si="4"/>
        <v>Bangalore-</v>
      </c>
      <c r="L885" s="6" t="str">
        <f t="shared" si="5"/>
        <v>Bangalore</v>
      </c>
      <c r="M885" s="6" t="str">
        <f t="shared" si="6"/>
        <v>Bangalore</v>
      </c>
      <c r="N885" s="6" t="str">
        <f t="shared" si="7"/>
        <v>East</v>
      </c>
      <c r="O885" s="6" t="str">
        <f t="shared" si="8"/>
        <v>East</v>
      </c>
      <c r="P885" s="6" t="str">
        <f t="shared" si="9"/>
        <v>East</v>
      </c>
      <c r="Q885" s="6" t="str">
        <f t="shared" si="10"/>
        <v>East</v>
      </c>
      <c r="R885" s="6" t="str">
        <f>vlookup(M885,'City Head_Details'!$A$2:$B$5,2,0)</f>
        <v>Arun</v>
      </c>
      <c r="S885" s="6" t="str">
        <f t="shared" ref="S885:T885" si="893">Proper(trim(G885))</f>
        <v>Materials</v>
      </c>
      <c r="T885" s="6" t="str">
        <f t="shared" si="893"/>
        <v>Insurance</v>
      </c>
    </row>
    <row r="886">
      <c r="A886" s="23" t="s">
        <v>1714</v>
      </c>
      <c r="B886" s="32" t="s">
        <v>1715</v>
      </c>
      <c r="C886" s="6">
        <v>105700.0</v>
      </c>
      <c r="D886" s="6" t="str">
        <f>IFERROR(__xludf.DUMMYFUNCTION("Split(B886,""/"")"),"January")</f>
        <v>January</v>
      </c>
      <c r="E886" s="6" t="str">
        <f>IFERROR(__xludf.DUMMYFUNCTION("""COMPUTED_VALUE"""),"Gurgaon-")</f>
        <v>Gurgaon-</v>
      </c>
      <c r="F886" s="6" t="str">
        <f>IFERROR(__xludf.DUMMYFUNCTION("""COMPUTED_VALUE"""),"East")</f>
        <v>East</v>
      </c>
      <c r="G886" s="6" t="str">
        <f>IFERROR(__xludf.DUMMYFUNCTION("""COMPUTED_VALUE"""),"Materials")</f>
        <v>Materials</v>
      </c>
      <c r="H886" s="6" t="str">
        <f>IFERROR(__xludf.DUMMYFUNCTION("""COMPUTED_VALUE"""),"Overhead costs")</f>
        <v>Overhead costs</v>
      </c>
      <c r="I886" s="6" t="str">
        <f t="shared" si="2"/>
        <v>January</v>
      </c>
      <c r="J886" s="6" t="str">
        <f t="shared" si="3"/>
        <v>Gurgaon-</v>
      </c>
      <c r="K886" s="6" t="str">
        <f t="shared" si="4"/>
        <v>Gurgaon-</v>
      </c>
      <c r="L886" s="6" t="str">
        <f t="shared" si="5"/>
        <v>Gurgaon</v>
      </c>
      <c r="M886" s="6" t="str">
        <f t="shared" si="6"/>
        <v>Gurgaon</v>
      </c>
      <c r="N886" s="6" t="str">
        <f t="shared" si="7"/>
        <v>East</v>
      </c>
      <c r="O886" s="6" t="str">
        <f t="shared" si="8"/>
        <v>East</v>
      </c>
      <c r="P886" s="6" t="str">
        <f t="shared" si="9"/>
        <v>East</v>
      </c>
      <c r="Q886" s="6" t="str">
        <f t="shared" si="10"/>
        <v>East</v>
      </c>
      <c r="R886" s="6" t="str">
        <f>vlookup(M886,'City Head_Details'!$A$2:$B$5,2,0)</f>
        <v>Tarun</v>
      </c>
      <c r="S886" s="6" t="str">
        <f t="shared" ref="S886:T886" si="894">Proper(trim(G886))</f>
        <v>Materials</v>
      </c>
      <c r="T886" s="6" t="str">
        <f t="shared" si="894"/>
        <v>Overhead Costs</v>
      </c>
    </row>
    <row r="887">
      <c r="A887" s="23" t="s">
        <v>1716</v>
      </c>
      <c r="B887" s="32" t="s">
        <v>1717</v>
      </c>
      <c r="C887" s="6">
        <v>107900.0</v>
      </c>
      <c r="D887" s="6" t="str">
        <f>IFERROR(__xludf.DUMMYFUNCTION("Split(B887,""/"")"),"January")</f>
        <v>January</v>
      </c>
      <c r="E887" s="6" t="str">
        <f>IFERROR(__xludf.DUMMYFUNCTION("""COMPUTED_VALUE"""),"Bhubaneswar-")</f>
        <v>Bhubaneswar-</v>
      </c>
      <c r="F887" s="6" t="str">
        <f>IFERROR(__xludf.DUMMYFUNCTION("""COMPUTED_VALUE"""),"South")</f>
        <v>South</v>
      </c>
      <c r="G887" s="6" t="str">
        <f>IFERROR(__xludf.DUMMYFUNCTION("""COMPUTED_VALUE"""),"Maitenance")</f>
        <v>Maitenance</v>
      </c>
      <c r="H887" s="6" t="str">
        <f>IFERROR(__xludf.DUMMYFUNCTION("""COMPUTED_VALUE"""),"Insurance")</f>
        <v>Insurance</v>
      </c>
      <c r="I887" s="6" t="str">
        <f t="shared" si="2"/>
        <v>January</v>
      </c>
      <c r="J887" s="6" t="str">
        <f t="shared" si="3"/>
        <v>Bhubaneswar-</v>
      </c>
      <c r="K887" s="6" t="str">
        <f t="shared" si="4"/>
        <v>Bhubaneswar-</v>
      </c>
      <c r="L887" s="6" t="str">
        <f t="shared" si="5"/>
        <v>Bhubaneswar</v>
      </c>
      <c r="M887" s="6" t="str">
        <f t="shared" si="6"/>
        <v>Bhubaneswar</v>
      </c>
      <c r="N887" s="6" t="str">
        <f t="shared" si="7"/>
        <v>South</v>
      </c>
      <c r="O887" s="6" t="str">
        <f t="shared" si="8"/>
        <v>South</v>
      </c>
      <c r="P887" s="6" t="str">
        <f t="shared" si="9"/>
        <v>South</v>
      </c>
      <c r="Q887" s="6" t="str">
        <f t="shared" si="10"/>
        <v>South</v>
      </c>
      <c r="R887" s="6" t="str">
        <f>vlookup(M887,'City Head_Details'!$A$2:$B$5,2,0)</f>
        <v>Karuna</v>
      </c>
      <c r="S887" s="6" t="str">
        <f t="shared" ref="S887:T887" si="895">Proper(trim(G887))</f>
        <v>Maitenance</v>
      </c>
      <c r="T887" s="6" t="str">
        <f t="shared" si="895"/>
        <v>Insurance</v>
      </c>
    </row>
    <row r="888">
      <c r="A888" s="23" t="s">
        <v>1718</v>
      </c>
      <c r="B888" s="32" t="s">
        <v>1719</v>
      </c>
      <c r="C888" s="6">
        <v>114300.0</v>
      </c>
      <c r="D888" s="6" t="str">
        <f>IFERROR(__xludf.DUMMYFUNCTION("Split(B888,""/"")"),"March")</f>
        <v>March</v>
      </c>
      <c r="E888" s="6" t="str">
        <f>IFERROR(__xludf.DUMMYFUNCTION("""COMPUTED_VALUE"""),"Bangalore-")</f>
        <v>Bangalore-</v>
      </c>
      <c r="F888" s="6" t="str">
        <f>IFERROR(__xludf.DUMMYFUNCTION("""COMPUTED_VALUE"""),"North^")</f>
        <v>North^</v>
      </c>
      <c r="G888" s="6" t="str">
        <f>IFERROR(__xludf.DUMMYFUNCTION("""COMPUTED_VALUE"""),"Assembly")</f>
        <v>Assembly</v>
      </c>
      <c r="H888" s="6" t="str">
        <f>IFERROR(__xludf.DUMMYFUNCTION("""COMPUTED_VALUE"""),"Material Cost")</f>
        <v>Material Cost</v>
      </c>
      <c r="I888" s="6" t="str">
        <f t="shared" si="2"/>
        <v>March</v>
      </c>
      <c r="J888" s="6" t="str">
        <f t="shared" si="3"/>
        <v>Bangalore-</v>
      </c>
      <c r="K888" s="6" t="str">
        <f t="shared" si="4"/>
        <v>Bangalore-</v>
      </c>
      <c r="L888" s="6" t="str">
        <f t="shared" si="5"/>
        <v>Bangalore</v>
      </c>
      <c r="M888" s="6" t="str">
        <f t="shared" si="6"/>
        <v>Bangalore</v>
      </c>
      <c r="N888" s="6" t="str">
        <f t="shared" si="7"/>
        <v>North^</v>
      </c>
      <c r="O888" s="6" t="str">
        <f t="shared" si="8"/>
        <v>North^</v>
      </c>
      <c r="P888" s="6" t="str">
        <f t="shared" si="9"/>
        <v>North^</v>
      </c>
      <c r="Q888" s="6" t="str">
        <f t="shared" si="10"/>
        <v>North</v>
      </c>
      <c r="R888" s="6" t="str">
        <f>vlookup(M888,'City Head_Details'!$A$2:$B$5,2,0)</f>
        <v>Arun</v>
      </c>
      <c r="S888" s="6" t="str">
        <f t="shared" ref="S888:T888" si="896">Proper(trim(G888))</f>
        <v>Assembly</v>
      </c>
      <c r="T888" s="6" t="str">
        <f t="shared" si="896"/>
        <v>Material Cost</v>
      </c>
    </row>
    <row r="889">
      <c r="A889" s="23" t="s">
        <v>1720</v>
      </c>
      <c r="B889" s="32" t="s">
        <v>1721</v>
      </c>
      <c r="C889" s="6">
        <v>111300.0</v>
      </c>
      <c r="D889" s="6" t="str">
        <f>IFERROR(__xludf.DUMMYFUNCTION("Split(B889,""/"")"),"January")</f>
        <v>January</v>
      </c>
      <c r="E889" s="6" t="str">
        <f>IFERROR(__xludf.DUMMYFUNCTION("""COMPUTED_VALUE"""),"Bangalore-")</f>
        <v>Bangalore-</v>
      </c>
      <c r="F889" s="6" t="str">
        <f>IFERROR(__xludf.DUMMYFUNCTION("""COMPUTED_VALUE"""),"West^")</f>
        <v>West^</v>
      </c>
      <c r="G889" s="6" t="str">
        <f>IFERROR(__xludf.DUMMYFUNCTION("""COMPUTED_VALUE"""),"Maitenance")</f>
        <v>Maitenance</v>
      </c>
      <c r="H889" s="6" t="str">
        <f>IFERROR(__xludf.DUMMYFUNCTION("""COMPUTED_VALUE"""),"Material Cost")</f>
        <v>Material Cost</v>
      </c>
      <c r="I889" s="6" t="str">
        <f t="shared" si="2"/>
        <v>January</v>
      </c>
      <c r="J889" s="6" t="str">
        <f t="shared" si="3"/>
        <v>Bangalore-</v>
      </c>
      <c r="K889" s="6" t="str">
        <f t="shared" si="4"/>
        <v>Bangalore-</v>
      </c>
      <c r="L889" s="6" t="str">
        <f t="shared" si="5"/>
        <v>Bangalore</v>
      </c>
      <c r="M889" s="6" t="str">
        <f t="shared" si="6"/>
        <v>Bangalore</v>
      </c>
      <c r="N889" s="6" t="str">
        <f t="shared" si="7"/>
        <v>West^</v>
      </c>
      <c r="O889" s="6" t="str">
        <f t="shared" si="8"/>
        <v>West^</v>
      </c>
      <c r="P889" s="6" t="str">
        <f t="shared" si="9"/>
        <v>West^</v>
      </c>
      <c r="Q889" s="6" t="str">
        <f t="shared" si="10"/>
        <v>West</v>
      </c>
      <c r="R889" s="6" t="str">
        <f>vlookup(M889,'City Head_Details'!$A$2:$B$5,2,0)</f>
        <v>Arun</v>
      </c>
      <c r="S889" s="6" t="str">
        <f t="shared" ref="S889:T889" si="897">Proper(trim(G889))</f>
        <v>Maitenance</v>
      </c>
      <c r="T889" s="6" t="str">
        <f t="shared" si="897"/>
        <v>Material Cost</v>
      </c>
    </row>
    <row r="890">
      <c r="A890" s="23" t="s">
        <v>1722</v>
      </c>
      <c r="B890" s="32" t="s">
        <v>1723</v>
      </c>
      <c r="C890" s="6">
        <v>108900.0</v>
      </c>
      <c r="D890" s="6" t="str">
        <f>IFERROR(__xludf.DUMMYFUNCTION("Split(B890,""/"")"),"February")</f>
        <v>February</v>
      </c>
      <c r="E890" s="6" t="str">
        <f>IFERROR(__xludf.DUMMYFUNCTION("""COMPUTED_VALUE"""),"Ahmedabad-")</f>
        <v>Ahmedabad-</v>
      </c>
      <c r="F890" s="6" t="str">
        <f>IFERROR(__xludf.DUMMYFUNCTION("""COMPUTED_VALUE"""),"South^")</f>
        <v>South^</v>
      </c>
      <c r="G890" s="6" t="str">
        <f>IFERROR(__xludf.DUMMYFUNCTION("""COMPUTED_VALUE"""),"Maitenance")</f>
        <v>Maitenance</v>
      </c>
      <c r="H890" s="6" t="str">
        <f>IFERROR(__xludf.DUMMYFUNCTION("""COMPUTED_VALUE"""),"Labour Cost")</f>
        <v>Labour Cost</v>
      </c>
      <c r="I890" s="6" t="str">
        <f t="shared" si="2"/>
        <v>February</v>
      </c>
      <c r="J890" s="6" t="str">
        <f t="shared" si="3"/>
        <v>Ahmedabad-</v>
      </c>
      <c r="K890" s="6" t="str">
        <f t="shared" si="4"/>
        <v>Ahmedabad-</v>
      </c>
      <c r="L890" s="6" t="str">
        <f t="shared" si="5"/>
        <v>Ahmedabad</v>
      </c>
      <c r="M890" s="6" t="str">
        <f t="shared" si="6"/>
        <v>Ahmedabad</v>
      </c>
      <c r="N890" s="6" t="str">
        <f t="shared" si="7"/>
        <v>South^</v>
      </c>
      <c r="O890" s="6" t="str">
        <f t="shared" si="8"/>
        <v>South^</v>
      </c>
      <c r="P890" s="6" t="str">
        <f t="shared" si="9"/>
        <v>South^</v>
      </c>
      <c r="Q890" s="6" t="str">
        <f t="shared" si="10"/>
        <v>South</v>
      </c>
      <c r="R890" s="6" t="str">
        <f>vlookup(M890,'City Head_Details'!$A$2:$B$5,2,0)</f>
        <v>Varun</v>
      </c>
      <c r="S890" s="6" t="str">
        <f t="shared" ref="S890:T890" si="898">Proper(trim(G890))</f>
        <v>Maitenance</v>
      </c>
      <c r="T890" s="6" t="str">
        <f t="shared" si="898"/>
        <v>Labour Cost</v>
      </c>
    </row>
    <row r="891">
      <c r="A891" s="23" t="s">
        <v>1724</v>
      </c>
      <c r="B891" s="32" t="s">
        <v>1725</v>
      </c>
      <c r="C891" s="6">
        <v>193800.0</v>
      </c>
      <c r="D891" s="6" t="str">
        <f>IFERROR(__xludf.DUMMYFUNCTION("Split(B891,""/"")"),"March")</f>
        <v>March</v>
      </c>
      <c r="E891" s="6" t="str">
        <f>IFERROR(__xludf.DUMMYFUNCTION("""COMPUTED_VALUE"""),"Bangalore-")</f>
        <v>Bangalore-</v>
      </c>
      <c r="F891" s="6" t="str">
        <f>IFERROR(__xludf.DUMMYFUNCTION("""COMPUTED_VALUE"""),"South^")</f>
        <v>South^</v>
      </c>
      <c r="G891" s="6" t="str">
        <f>IFERROR(__xludf.DUMMYFUNCTION("""COMPUTED_VALUE"""),"Assembly")</f>
        <v>Assembly</v>
      </c>
      <c r="H891" s="6" t="str">
        <f>IFERROR(__xludf.DUMMYFUNCTION("""COMPUTED_VALUE"""),"Material Cost")</f>
        <v>Material Cost</v>
      </c>
      <c r="I891" s="6" t="str">
        <f t="shared" si="2"/>
        <v>March</v>
      </c>
      <c r="J891" s="6" t="str">
        <f t="shared" si="3"/>
        <v>Bangalore-</v>
      </c>
      <c r="K891" s="6" t="str">
        <f t="shared" si="4"/>
        <v>Bangalore-</v>
      </c>
      <c r="L891" s="6" t="str">
        <f t="shared" si="5"/>
        <v>Bangalore</v>
      </c>
      <c r="M891" s="6" t="str">
        <f t="shared" si="6"/>
        <v>Bangalore</v>
      </c>
      <c r="N891" s="6" t="str">
        <f t="shared" si="7"/>
        <v>South^</v>
      </c>
      <c r="O891" s="6" t="str">
        <f t="shared" si="8"/>
        <v>South^</v>
      </c>
      <c r="P891" s="6" t="str">
        <f t="shared" si="9"/>
        <v>South^</v>
      </c>
      <c r="Q891" s="6" t="str">
        <f t="shared" si="10"/>
        <v>South</v>
      </c>
      <c r="R891" s="6" t="str">
        <f>vlookup(M891,'City Head_Details'!$A$2:$B$5,2,0)</f>
        <v>Arun</v>
      </c>
      <c r="S891" s="6" t="str">
        <f t="shared" ref="S891:T891" si="899">Proper(trim(G891))</f>
        <v>Assembly</v>
      </c>
      <c r="T891" s="6" t="str">
        <f t="shared" si="899"/>
        <v>Material Cost</v>
      </c>
    </row>
    <row r="892">
      <c r="A892" s="23" t="s">
        <v>1726</v>
      </c>
      <c r="B892" s="32" t="s">
        <v>1727</v>
      </c>
      <c r="C892" s="6">
        <v>107000.0</v>
      </c>
      <c r="D892" s="6" t="str">
        <f>IFERROR(__xludf.DUMMYFUNCTION("Split(B892,""/"")"),"January")</f>
        <v>January</v>
      </c>
      <c r="E892" s="6" t="str">
        <f>IFERROR(__xludf.DUMMYFUNCTION("""COMPUTED_VALUE"""),"Bangalore")</f>
        <v>Bangalore</v>
      </c>
      <c r="F892" s="6" t="str">
        <f>IFERROR(__xludf.DUMMYFUNCTION("""COMPUTED_VALUE"""),"East^")</f>
        <v>East^</v>
      </c>
      <c r="G892" s="6" t="str">
        <f>IFERROR(__xludf.DUMMYFUNCTION("""COMPUTED_VALUE"""),"Production")</f>
        <v>Production</v>
      </c>
      <c r="H892" s="6" t="str">
        <f>IFERROR(__xludf.DUMMYFUNCTION("""COMPUTED_VALUE"""),"Overhead costs")</f>
        <v>Overhead costs</v>
      </c>
      <c r="I892" s="6" t="str">
        <f t="shared" si="2"/>
        <v>January</v>
      </c>
      <c r="J892" s="6" t="str">
        <f t="shared" si="3"/>
        <v>Bangalore</v>
      </c>
      <c r="K892" s="6" t="str">
        <f t="shared" si="4"/>
        <v>Bangalore</v>
      </c>
      <c r="L892" s="6" t="str">
        <f t="shared" si="5"/>
        <v>Bangalore</v>
      </c>
      <c r="M892" s="6" t="str">
        <f t="shared" si="6"/>
        <v>Bangalore</v>
      </c>
      <c r="N892" s="6" t="str">
        <f t="shared" si="7"/>
        <v>East^</v>
      </c>
      <c r="O892" s="6" t="str">
        <f t="shared" si="8"/>
        <v>East^</v>
      </c>
      <c r="P892" s="6" t="str">
        <f t="shared" si="9"/>
        <v>East^</v>
      </c>
      <c r="Q892" s="6" t="str">
        <f t="shared" si="10"/>
        <v>East</v>
      </c>
      <c r="R892" s="6" t="str">
        <f>vlookup(M892,'City Head_Details'!$A$2:$B$5,2,0)</f>
        <v>Arun</v>
      </c>
      <c r="S892" s="6" t="str">
        <f t="shared" ref="S892:T892" si="900">Proper(trim(G892))</f>
        <v>Production</v>
      </c>
      <c r="T892" s="6" t="str">
        <f t="shared" si="900"/>
        <v>Overhead Costs</v>
      </c>
    </row>
    <row r="893">
      <c r="A893" s="23" t="s">
        <v>1728</v>
      </c>
      <c r="B893" s="32" t="s">
        <v>1729</v>
      </c>
      <c r="C893" s="6">
        <v>133500.0</v>
      </c>
      <c r="D893" s="6" t="str">
        <f>IFERROR(__xludf.DUMMYFUNCTION("Split(B893,""/"")"),"March")</f>
        <v>March</v>
      </c>
      <c r="E893" s="6" t="str">
        <f>IFERROR(__xludf.DUMMYFUNCTION("""COMPUTED_VALUE"""),"Ahmedabad")</f>
        <v>Ahmedabad</v>
      </c>
      <c r="F893" s="6" t="str">
        <f>IFERROR(__xludf.DUMMYFUNCTION("""COMPUTED_VALUE"""),"East^")</f>
        <v>East^</v>
      </c>
      <c r="G893" s="6" t="str">
        <f>IFERROR(__xludf.DUMMYFUNCTION("""COMPUTED_VALUE"""),"Assembly")</f>
        <v>Assembly</v>
      </c>
      <c r="H893" s="6" t="str">
        <f>IFERROR(__xludf.DUMMYFUNCTION("""COMPUTED_VALUE"""),"Insurance")</f>
        <v>Insurance</v>
      </c>
      <c r="I893" s="6" t="str">
        <f t="shared" si="2"/>
        <v>March</v>
      </c>
      <c r="J893" s="6" t="str">
        <f t="shared" si="3"/>
        <v>Ahmedabad</v>
      </c>
      <c r="K893" s="6" t="str">
        <f t="shared" si="4"/>
        <v>Ahmedabad</v>
      </c>
      <c r="L893" s="6" t="str">
        <f t="shared" si="5"/>
        <v>Ahmedabad</v>
      </c>
      <c r="M893" s="6" t="str">
        <f t="shared" si="6"/>
        <v>Ahmedabad</v>
      </c>
      <c r="N893" s="6" t="str">
        <f t="shared" si="7"/>
        <v>East^</v>
      </c>
      <c r="O893" s="6" t="str">
        <f t="shared" si="8"/>
        <v>East^</v>
      </c>
      <c r="P893" s="6" t="str">
        <f t="shared" si="9"/>
        <v>East^</v>
      </c>
      <c r="Q893" s="6" t="str">
        <f t="shared" si="10"/>
        <v>East</v>
      </c>
      <c r="R893" s="6" t="str">
        <f>vlookup(M893,'City Head_Details'!$A$2:$B$5,2,0)</f>
        <v>Varun</v>
      </c>
      <c r="S893" s="6" t="str">
        <f t="shared" ref="S893:T893" si="901">Proper(trim(G893))</f>
        <v>Assembly</v>
      </c>
      <c r="T893" s="6" t="str">
        <f t="shared" si="901"/>
        <v>Insurance</v>
      </c>
    </row>
    <row r="894">
      <c r="A894" s="23" t="s">
        <v>1730</v>
      </c>
      <c r="B894" s="32" t="s">
        <v>1731</v>
      </c>
      <c r="C894" s="6">
        <v>167400.0</v>
      </c>
      <c r="D894" s="6" t="str">
        <f>IFERROR(__xludf.DUMMYFUNCTION("Split(B894,""/"")"),"March")</f>
        <v>March</v>
      </c>
      <c r="E894" s="6" t="str">
        <f>IFERROR(__xludf.DUMMYFUNCTION("""COMPUTED_VALUE"""),"Bangalore")</f>
        <v>Bangalore</v>
      </c>
      <c r="F894" s="6" t="str">
        <f>IFERROR(__xludf.DUMMYFUNCTION("""COMPUTED_VALUE"""),"East^")</f>
        <v>East^</v>
      </c>
      <c r="G894" s="6" t="str">
        <f>IFERROR(__xludf.DUMMYFUNCTION("""COMPUTED_VALUE"""),"Assembly")</f>
        <v>Assembly</v>
      </c>
      <c r="H894" s="6" t="str">
        <f>IFERROR(__xludf.DUMMYFUNCTION("""COMPUTED_VALUE"""),"Insurance")</f>
        <v>Insurance</v>
      </c>
      <c r="I894" s="6" t="str">
        <f t="shared" si="2"/>
        <v>March</v>
      </c>
      <c r="J894" s="6" t="str">
        <f t="shared" si="3"/>
        <v>Bangalore</v>
      </c>
      <c r="K894" s="6" t="str">
        <f t="shared" si="4"/>
        <v>Bangalore</v>
      </c>
      <c r="L894" s="6" t="str">
        <f t="shared" si="5"/>
        <v>Bangalore</v>
      </c>
      <c r="M894" s="6" t="str">
        <f t="shared" si="6"/>
        <v>Bangalore</v>
      </c>
      <c r="N894" s="6" t="str">
        <f t="shared" si="7"/>
        <v>East^</v>
      </c>
      <c r="O894" s="6" t="str">
        <f t="shared" si="8"/>
        <v>East^</v>
      </c>
      <c r="P894" s="6" t="str">
        <f t="shared" si="9"/>
        <v>East^</v>
      </c>
      <c r="Q894" s="6" t="str">
        <f t="shared" si="10"/>
        <v>East</v>
      </c>
      <c r="R894" s="6" t="str">
        <f>vlookup(M894,'City Head_Details'!$A$2:$B$5,2,0)</f>
        <v>Arun</v>
      </c>
      <c r="S894" s="6" t="str">
        <f t="shared" ref="S894:T894" si="902">Proper(trim(G894))</f>
        <v>Assembly</v>
      </c>
      <c r="T894" s="6" t="str">
        <f t="shared" si="902"/>
        <v>Insurance</v>
      </c>
    </row>
    <row r="895">
      <c r="A895" s="23" t="s">
        <v>1732</v>
      </c>
      <c r="B895" s="32" t="s">
        <v>1733</v>
      </c>
      <c r="C895" s="6">
        <v>100500.0</v>
      </c>
      <c r="D895" s="6" t="str">
        <f>IFERROR(__xludf.DUMMYFUNCTION("Split(B895,""/"")"),"January")</f>
        <v>January</v>
      </c>
      <c r="E895" s="6" t="str">
        <f>IFERROR(__xludf.DUMMYFUNCTION("""COMPUTED_VALUE"""),"Bhubaneswar")</f>
        <v>Bhubaneswar</v>
      </c>
      <c r="F895" s="6" t="str">
        <f>IFERROR(__xludf.DUMMYFUNCTION("""COMPUTED_VALUE"""),"East^")</f>
        <v>East^</v>
      </c>
      <c r="G895" s="6" t="str">
        <f>IFERROR(__xludf.DUMMYFUNCTION("""COMPUTED_VALUE"""),"Maitenance")</f>
        <v>Maitenance</v>
      </c>
      <c r="H895" s="6" t="str">
        <f>IFERROR(__xludf.DUMMYFUNCTION("""COMPUTED_VALUE"""),"Overhead costs")</f>
        <v>Overhead costs</v>
      </c>
      <c r="I895" s="6" t="str">
        <f t="shared" si="2"/>
        <v>January</v>
      </c>
      <c r="J895" s="6" t="str">
        <f t="shared" si="3"/>
        <v>Bhubaneswar</v>
      </c>
      <c r="K895" s="6" t="str">
        <f t="shared" si="4"/>
        <v>Bhubaneswar</v>
      </c>
      <c r="L895" s="6" t="str">
        <f t="shared" si="5"/>
        <v>Bhubaneswar</v>
      </c>
      <c r="M895" s="6" t="str">
        <f t="shared" si="6"/>
        <v>Bhubaneswar</v>
      </c>
      <c r="N895" s="6" t="str">
        <f t="shared" si="7"/>
        <v>East^</v>
      </c>
      <c r="O895" s="6" t="str">
        <f t="shared" si="8"/>
        <v>East^</v>
      </c>
      <c r="P895" s="6" t="str">
        <f t="shared" si="9"/>
        <v>East^</v>
      </c>
      <c r="Q895" s="6" t="str">
        <f t="shared" si="10"/>
        <v>East</v>
      </c>
      <c r="R895" s="6" t="str">
        <f>vlookup(M895,'City Head_Details'!$A$2:$B$5,2,0)</f>
        <v>Karuna</v>
      </c>
      <c r="S895" s="6" t="str">
        <f t="shared" ref="S895:T895" si="903">Proper(trim(G895))</f>
        <v>Maitenance</v>
      </c>
      <c r="T895" s="6" t="str">
        <f t="shared" si="903"/>
        <v>Overhead Costs</v>
      </c>
    </row>
    <row r="896">
      <c r="A896" s="23" t="s">
        <v>1734</v>
      </c>
      <c r="B896" s="32" t="s">
        <v>1735</v>
      </c>
      <c r="C896" s="6">
        <v>125300.0</v>
      </c>
      <c r="D896" s="6" t="str">
        <f>IFERROR(__xludf.DUMMYFUNCTION("Split(B896,""/"")"),"February")</f>
        <v>February</v>
      </c>
      <c r="E896" s="6" t="str">
        <f>IFERROR(__xludf.DUMMYFUNCTION("""COMPUTED_VALUE"""),"Ahmedabad")</f>
        <v>Ahmedabad</v>
      </c>
      <c r="F896" s="6" t="str">
        <f>IFERROR(__xludf.DUMMYFUNCTION("""COMPUTED_VALUE"""),"West^")</f>
        <v>West^</v>
      </c>
      <c r="G896" s="6" t="str">
        <f>IFERROR(__xludf.DUMMYFUNCTION("""COMPUTED_VALUE"""),"Assembly")</f>
        <v>Assembly</v>
      </c>
      <c r="H896" s="6" t="str">
        <f>IFERROR(__xludf.DUMMYFUNCTION("""COMPUTED_VALUE"""),"Rent")</f>
        <v>Rent</v>
      </c>
      <c r="I896" s="6" t="str">
        <f t="shared" si="2"/>
        <v>February</v>
      </c>
      <c r="J896" s="6" t="str">
        <f t="shared" si="3"/>
        <v>Ahmedabad</v>
      </c>
      <c r="K896" s="6" t="str">
        <f t="shared" si="4"/>
        <v>Ahmedabad</v>
      </c>
      <c r="L896" s="6" t="str">
        <f t="shared" si="5"/>
        <v>Ahmedabad</v>
      </c>
      <c r="M896" s="6" t="str">
        <f t="shared" si="6"/>
        <v>Ahmedabad</v>
      </c>
      <c r="N896" s="6" t="str">
        <f t="shared" si="7"/>
        <v>West^</v>
      </c>
      <c r="O896" s="6" t="str">
        <f t="shared" si="8"/>
        <v>West^</v>
      </c>
      <c r="P896" s="6" t="str">
        <f t="shared" si="9"/>
        <v>West^</v>
      </c>
      <c r="Q896" s="6" t="str">
        <f t="shared" si="10"/>
        <v>West</v>
      </c>
      <c r="R896" s="6" t="str">
        <f>vlookup(M896,'City Head_Details'!$A$2:$B$5,2,0)</f>
        <v>Varun</v>
      </c>
      <c r="S896" s="6" t="str">
        <f t="shared" ref="S896:T896" si="904">Proper(trim(G896))</f>
        <v>Assembly</v>
      </c>
      <c r="T896" s="6" t="str">
        <f t="shared" si="904"/>
        <v>Rent</v>
      </c>
    </row>
    <row r="897">
      <c r="A897" s="23" t="s">
        <v>1736</v>
      </c>
      <c r="B897" s="32" t="s">
        <v>1737</v>
      </c>
      <c r="C897" s="6">
        <v>122900.0</v>
      </c>
      <c r="D897" s="6" t="str">
        <f>IFERROR(__xludf.DUMMYFUNCTION("Split(B897,""/"")"),"February")</f>
        <v>February</v>
      </c>
      <c r="E897" s="6" t="str">
        <f>IFERROR(__xludf.DUMMYFUNCTION("""COMPUTED_VALUE"""),"Ahmedabad")</f>
        <v>Ahmedabad</v>
      </c>
      <c r="F897" s="6" t="str">
        <f>IFERROR(__xludf.DUMMYFUNCTION("""COMPUTED_VALUE"""),"East^")</f>
        <v>East^</v>
      </c>
      <c r="G897" s="6" t="str">
        <f>IFERROR(__xludf.DUMMYFUNCTION("""COMPUTED_VALUE"""),"Maitenance")</f>
        <v>Maitenance</v>
      </c>
      <c r="H897" s="6" t="str">
        <f>IFERROR(__xludf.DUMMYFUNCTION("""COMPUTED_VALUE"""),"Insurance")</f>
        <v>Insurance</v>
      </c>
      <c r="I897" s="6" t="str">
        <f t="shared" si="2"/>
        <v>February</v>
      </c>
      <c r="J897" s="6" t="str">
        <f t="shared" si="3"/>
        <v>Ahmedabad</v>
      </c>
      <c r="K897" s="6" t="str">
        <f t="shared" si="4"/>
        <v>Ahmedabad</v>
      </c>
      <c r="L897" s="6" t="str">
        <f t="shared" si="5"/>
        <v>Ahmedabad</v>
      </c>
      <c r="M897" s="6" t="str">
        <f t="shared" si="6"/>
        <v>Ahmedabad</v>
      </c>
      <c r="N897" s="6" t="str">
        <f t="shared" si="7"/>
        <v>East^</v>
      </c>
      <c r="O897" s="6" t="str">
        <f t="shared" si="8"/>
        <v>East^</v>
      </c>
      <c r="P897" s="6" t="str">
        <f t="shared" si="9"/>
        <v>East^</v>
      </c>
      <c r="Q897" s="6" t="str">
        <f t="shared" si="10"/>
        <v>East</v>
      </c>
      <c r="R897" s="6" t="str">
        <f>vlookup(M897,'City Head_Details'!$A$2:$B$5,2,0)</f>
        <v>Varun</v>
      </c>
      <c r="S897" s="6" t="str">
        <f t="shared" ref="S897:T897" si="905">Proper(trim(G897))</f>
        <v>Maitenance</v>
      </c>
      <c r="T897" s="6" t="str">
        <f t="shared" si="905"/>
        <v>Insurance</v>
      </c>
    </row>
    <row r="898">
      <c r="A898" s="23" t="s">
        <v>1738</v>
      </c>
      <c r="B898" s="32" t="s">
        <v>1739</v>
      </c>
      <c r="C898" s="6">
        <v>137100.0</v>
      </c>
      <c r="D898" s="6" t="str">
        <f>IFERROR(__xludf.DUMMYFUNCTION("Split(B898,""/"")"),"March")</f>
        <v>March</v>
      </c>
      <c r="E898" s="6" t="str">
        <f>IFERROR(__xludf.DUMMYFUNCTION("""COMPUTED_VALUE"""),"Gurgaon")</f>
        <v>Gurgaon</v>
      </c>
      <c r="F898" s="6" t="str">
        <f>IFERROR(__xludf.DUMMYFUNCTION("""COMPUTED_VALUE"""),"West^")</f>
        <v>West^</v>
      </c>
      <c r="G898" s="6" t="str">
        <f>IFERROR(__xludf.DUMMYFUNCTION("""COMPUTED_VALUE"""),"Maitenance")</f>
        <v>Maitenance</v>
      </c>
      <c r="H898" s="6" t="str">
        <f>IFERROR(__xludf.DUMMYFUNCTION("""COMPUTED_VALUE"""),"Overhead costs")</f>
        <v>Overhead costs</v>
      </c>
      <c r="I898" s="6" t="str">
        <f t="shared" si="2"/>
        <v>March</v>
      </c>
      <c r="J898" s="6" t="str">
        <f t="shared" si="3"/>
        <v>Gurgaon</v>
      </c>
      <c r="K898" s="6" t="str">
        <f t="shared" si="4"/>
        <v>Gurgaon</v>
      </c>
      <c r="L898" s="6" t="str">
        <f t="shared" si="5"/>
        <v>Gurgaon</v>
      </c>
      <c r="M898" s="6" t="str">
        <f t="shared" si="6"/>
        <v>Gurgaon</v>
      </c>
      <c r="N898" s="6" t="str">
        <f t="shared" si="7"/>
        <v>West^</v>
      </c>
      <c r="O898" s="6" t="str">
        <f t="shared" si="8"/>
        <v>West^</v>
      </c>
      <c r="P898" s="6" t="str">
        <f t="shared" si="9"/>
        <v>West^</v>
      </c>
      <c r="Q898" s="6" t="str">
        <f t="shared" si="10"/>
        <v>West</v>
      </c>
      <c r="R898" s="6" t="str">
        <f>vlookup(M898,'City Head_Details'!$A$2:$B$5,2,0)</f>
        <v>Tarun</v>
      </c>
      <c r="S898" s="6" t="str">
        <f t="shared" ref="S898:T898" si="906">Proper(trim(G898))</f>
        <v>Maitenance</v>
      </c>
      <c r="T898" s="6" t="str">
        <f t="shared" si="906"/>
        <v>Overhead Costs</v>
      </c>
    </row>
    <row r="899">
      <c r="A899" s="23" t="s">
        <v>1740</v>
      </c>
      <c r="B899" s="32" t="s">
        <v>1741</v>
      </c>
      <c r="C899" s="6">
        <v>188000.0</v>
      </c>
      <c r="D899" s="6" t="str">
        <f>IFERROR(__xludf.DUMMYFUNCTION("Split(B899,""/"")"),"February")</f>
        <v>February</v>
      </c>
      <c r="E899" s="6" t="str">
        <f>IFERROR(__xludf.DUMMYFUNCTION("""COMPUTED_VALUE"""),"Ahmedabad")</f>
        <v>Ahmedabad</v>
      </c>
      <c r="F899" s="6" t="str">
        <f>IFERROR(__xludf.DUMMYFUNCTION("""COMPUTED_VALUE"""),"South^")</f>
        <v>South^</v>
      </c>
      <c r="G899" s="6" t="str">
        <f>IFERROR(__xludf.DUMMYFUNCTION("""COMPUTED_VALUE"""),"Materials")</f>
        <v>Materials</v>
      </c>
      <c r="H899" s="6" t="str">
        <f>IFERROR(__xludf.DUMMYFUNCTION("""COMPUTED_VALUE"""),"Overhead costs")</f>
        <v>Overhead costs</v>
      </c>
      <c r="I899" s="6" t="str">
        <f t="shared" si="2"/>
        <v>February</v>
      </c>
      <c r="J899" s="6" t="str">
        <f t="shared" si="3"/>
        <v>Ahmedabad</v>
      </c>
      <c r="K899" s="6" t="str">
        <f t="shared" si="4"/>
        <v>Ahmedabad</v>
      </c>
      <c r="L899" s="6" t="str">
        <f t="shared" si="5"/>
        <v>Ahmedabad</v>
      </c>
      <c r="M899" s="6" t="str">
        <f t="shared" si="6"/>
        <v>Ahmedabad</v>
      </c>
      <c r="N899" s="6" t="str">
        <f t="shared" si="7"/>
        <v>South^</v>
      </c>
      <c r="O899" s="6" t="str">
        <f t="shared" si="8"/>
        <v>South^</v>
      </c>
      <c r="P899" s="6" t="str">
        <f t="shared" si="9"/>
        <v>South^</v>
      </c>
      <c r="Q899" s="6" t="str">
        <f t="shared" si="10"/>
        <v>South</v>
      </c>
      <c r="R899" s="6" t="str">
        <f>vlookup(M899,'City Head_Details'!$A$2:$B$5,2,0)</f>
        <v>Varun</v>
      </c>
      <c r="S899" s="6" t="str">
        <f t="shared" ref="S899:T899" si="907">Proper(trim(G899))</f>
        <v>Materials</v>
      </c>
      <c r="T899" s="6" t="str">
        <f t="shared" si="907"/>
        <v>Overhead Costs</v>
      </c>
    </row>
    <row r="900">
      <c r="A900" s="23" t="s">
        <v>1742</v>
      </c>
      <c r="B900" s="32" t="s">
        <v>1743</v>
      </c>
      <c r="C900" s="6">
        <v>184200.0</v>
      </c>
      <c r="D900" s="6" t="str">
        <f>IFERROR(__xludf.DUMMYFUNCTION("Split(B900,""/"")"),"February")</f>
        <v>February</v>
      </c>
      <c r="E900" s="6" t="str">
        <f>IFERROR(__xludf.DUMMYFUNCTION("""COMPUTED_VALUE"""),"Ahmedabad")</f>
        <v>Ahmedabad</v>
      </c>
      <c r="F900" s="6" t="str">
        <f>IFERROR(__xludf.DUMMYFUNCTION("""COMPUTED_VALUE"""),"East^")</f>
        <v>East^</v>
      </c>
      <c r="G900" s="6" t="str">
        <f>IFERROR(__xludf.DUMMYFUNCTION("""COMPUTED_VALUE"""),"Maitenance")</f>
        <v>Maitenance</v>
      </c>
      <c r="H900" s="6" t="str">
        <f>IFERROR(__xludf.DUMMYFUNCTION("""COMPUTED_VALUE"""),"Overhead costs")</f>
        <v>Overhead costs</v>
      </c>
      <c r="I900" s="6" t="str">
        <f t="shared" si="2"/>
        <v>February</v>
      </c>
      <c r="J900" s="6" t="str">
        <f t="shared" si="3"/>
        <v>Ahmedabad</v>
      </c>
      <c r="K900" s="6" t="str">
        <f t="shared" si="4"/>
        <v>Ahmedabad</v>
      </c>
      <c r="L900" s="6" t="str">
        <f t="shared" si="5"/>
        <v>Ahmedabad</v>
      </c>
      <c r="M900" s="6" t="str">
        <f t="shared" si="6"/>
        <v>Ahmedabad</v>
      </c>
      <c r="N900" s="6" t="str">
        <f t="shared" si="7"/>
        <v>East^</v>
      </c>
      <c r="O900" s="6" t="str">
        <f t="shared" si="8"/>
        <v>East^</v>
      </c>
      <c r="P900" s="6" t="str">
        <f t="shared" si="9"/>
        <v>East^</v>
      </c>
      <c r="Q900" s="6" t="str">
        <f t="shared" si="10"/>
        <v>East</v>
      </c>
      <c r="R900" s="6" t="str">
        <f>vlookup(M900,'City Head_Details'!$A$2:$B$5,2,0)</f>
        <v>Varun</v>
      </c>
      <c r="S900" s="6" t="str">
        <f t="shared" ref="S900:T900" si="908">Proper(trim(G900))</f>
        <v>Maitenance</v>
      </c>
      <c r="T900" s="6" t="str">
        <f t="shared" si="908"/>
        <v>Overhead Costs</v>
      </c>
    </row>
    <row r="901">
      <c r="A901" s="23" t="s">
        <v>1744</v>
      </c>
      <c r="B901" s="32" t="s">
        <v>1745</v>
      </c>
      <c r="C901" s="6">
        <v>97700.0</v>
      </c>
      <c r="D901" s="6" t="str">
        <f>IFERROR(__xludf.DUMMYFUNCTION("Split(B901,""/"")"),"January")</f>
        <v>January</v>
      </c>
      <c r="E901" s="6" t="str">
        <f>IFERROR(__xludf.DUMMYFUNCTION("""COMPUTED_VALUE"""),"Gurgaon&amp;")</f>
        <v>Gurgaon&amp;</v>
      </c>
      <c r="F901" s="6" t="str">
        <f>IFERROR(__xludf.DUMMYFUNCTION("""COMPUTED_VALUE"""),"South^")</f>
        <v>South^</v>
      </c>
      <c r="G901" s="6" t="str">
        <f>IFERROR(__xludf.DUMMYFUNCTION("""COMPUTED_VALUE"""),"Materials")</f>
        <v>Materials</v>
      </c>
      <c r="H901" s="6" t="str">
        <f>IFERROR(__xludf.DUMMYFUNCTION("""COMPUTED_VALUE"""),"Overhead costs")</f>
        <v>Overhead costs</v>
      </c>
      <c r="I901" s="6" t="str">
        <f t="shared" si="2"/>
        <v>January</v>
      </c>
      <c r="J901" s="6" t="str">
        <f t="shared" si="3"/>
        <v>Gurgaon&amp;</v>
      </c>
      <c r="K901" s="6" t="str">
        <f t="shared" si="4"/>
        <v>Gurgaon-</v>
      </c>
      <c r="L901" s="6" t="str">
        <f t="shared" si="5"/>
        <v>Gurgaon</v>
      </c>
      <c r="M901" s="6" t="str">
        <f t="shared" si="6"/>
        <v>Gurgaon</v>
      </c>
      <c r="N901" s="6" t="str">
        <f t="shared" si="7"/>
        <v>South^</v>
      </c>
      <c r="O901" s="6" t="str">
        <f t="shared" si="8"/>
        <v>South^</v>
      </c>
      <c r="P901" s="6" t="str">
        <f t="shared" si="9"/>
        <v>South^</v>
      </c>
      <c r="Q901" s="6" t="str">
        <f t="shared" si="10"/>
        <v>South</v>
      </c>
      <c r="R901" s="6" t="str">
        <f>vlookup(M901,'City Head_Details'!$A$2:$B$5,2,0)</f>
        <v>Tarun</v>
      </c>
      <c r="S901" s="6" t="str">
        <f t="shared" ref="S901:T901" si="909">Proper(trim(G901))</f>
        <v>Materials</v>
      </c>
      <c r="T901" s="6" t="str">
        <f t="shared" si="909"/>
        <v>Overhead Costs</v>
      </c>
    </row>
    <row r="902">
      <c r="A902" s="23" t="s">
        <v>1746</v>
      </c>
      <c r="B902" s="32" t="s">
        <v>1747</v>
      </c>
      <c r="C902" s="6">
        <v>117700.0</v>
      </c>
      <c r="D902" s="6" t="str">
        <f>IFERROR(__xludf.DUMMYFUNCTION("Split(B902,""/"")"),"March")</f>
        <v>March</v>
      </c>
      <c r="E902" s="6" t="str">
        <f>IFERROR(__xludf.DUMMYFUNCTION("""COMPUTED_VALUE"""),"Gurgaon&amp;")</f>
        <v>Gurgaon&amp;</v>
      </c>
      <c r="F902" s="6" t="str">
        <f>IFERROR(__xludf.DUMMYFUNCTION("""COMPUTED_VALUE"""),"West^")</f>
        <v>West^</v>
      </c>
      <c r="G902" s="6" t="str">
        <f>IFERROR(__xludf.DUMMYFUNCTION("""COMPUTED_VALUE"""),"Production")</f>
        <v>Production</v>
      </c>
      <c r="H902" s="6" t="str">
        <f>IFERROR(__xludf.DUMMYFUNCTION("""COMPUTED_VALUE"""),"Labour Cost")</f>
        <v>Labour Cost</v>
      </c>
      <c r="I902" s="6" t="str">
        <f t="shared" si="2"/>
        <v>March</v>
      </c>
      <c r="J902" s="6" t="str">
        <f t="shared" si="3"/>
        <v>Gurgaon&amp;</v>
      </c>
      <c r="K902" s="6" t="str">
        <f t="shared" si="4"/>
        <v>Gurgaon-</v>
      </c>
      <c r="L902" s="6" t="str">
        <f t="shared" si="5"/>
        <v>Gurgaon</v>
      </c>
      <c r="M902" s="6" t="str">
        <f t="shared" si="6"/>
        <v>Gurgaon</v>
      </c>
      <c r="N902" s="6" t="str">
        <f t="shared" si="7"/>
        <v>West^</v>
      </c>
      <c r="O902" s="6" t="str">
        <f t="shared" si="8"/>
        <v>West^</v>
      </c>
      <c r="P902" s="6" t="str">
        <f t="shared" si="9"/>
        <v>West^</v>
      </c>
      <c r="Q902" s="6" t="str">
        <f t="shared" si="10"/>
        <v>West</v>
      </c>
      <c r="R902" s="6" t="str">
        <f>vlookup(M902,'City Head_Details'!$A$2:$B$5,2,0)</f>
        <v>Tarun</v>
      </c>
      <c r="S902" s="6" t="str">
        <f t="shared" ref="S902:T902" si="910">Proper(trim(G902))</f>
        <v>Production</v>
      </c>
      <c r="T902" s="6" t="str">
        <f t="shared" si="910"/>
        <v>Labour Cost</v>
      </c>
    </row>
    <row r="903">
      <c r="A903" s="23" t="s">
        <v>1748</v>
      </c>
      <c r="B903" s="32" t="s">
        <v>1749</v>
      </c>
      <c r="C903" s="6">
        <v>149600.0</v>
      </c>
      <c r="D903" s="6" t="str">
        <f>IFERROR(__xludf.DUMMYFUNCTION("Split(B903,""/"")"),"February")</f>
        <v>February</v>
      </c>
      <c r="E903" s="6" t="str">
        <f>IFERROR(__xludf.DUMMYFUNCTION("""COMPUTED_VALUE"""),"Ahmedabad")</f>
        <v>Ahmedabad</v>
      </c>
      <c r="F903" s="6" t="str">
        <f>IFERROR(__xludf.DUMMYFUNCTION("""COMPUTED_VALUE"""),"East^")</f>
        <v>East^</v>
      </c>
      <c r="G903" s="6" t="str">
        <f>IFERROR(__xludf.DUMMYFUNCTION("""COMPUTED_VALUE"""),"Production")</f>
        <v>Production</v>
      </c>
      <c r="H903" s="6" t="str">
        <f>IFERROR(__xludf.DUMMYFUNCTION("""COMPUTED_VALUE"""),"Insurance")</f>
        <v>Insurance</v>
      </c>
      <c r="I903" s="6" t="str">
        <f t="shared" si="2"/>
        <v>February</v>
      </c>
      <c r="J903" s="6" t="str">
        <f t="shared" si="3"/>
        <v>Ahmedabad</v>
      </c>
      <c r="K903" s="6" t="str">
        <f t="shared" si="4"/>
        <v>Ahmedabad</v>
      </c>
      <c r="L903" s="6" t="str">
        <f t="shared" si="5"/>
        <v>Ahmedabad</v>
      </c>
      <c r="M903" s="6" t="str">
        <f t="shared" si="6"/>
        <v>Ahmedabad</v>
      </c>
      <c r="N903" s="6" t="str">
        <f t="shared" si="7"/>
        <v>East^</v>
      </c>
      <c r="O903" s="6" t="str">
        <f t="shared" si="8"/>
        <v>East^</v>
      </c>
      <c r="P903" s="6" t="str">
        <f t="shared" si="9"/>
        <v>East^</v>
      </c>
      <c r="Q903" s="6" t="str">
        <f t="shared" si="10"/>
        <v>East</v>
      </c>
      <c r="R903" s="6" t="str">
        <f>vlookup(M903,'City Head_Details'!$A$2:$B$5,2,0)</f>
        <v>Varun</v>
      </c>
      <c r="S903" s="6" t="str">
        <f t="shared" ref="S903:T903" si="911">Proper(trim(G903))</f>
        <v>Production</v>
      </c>
      <c r="T903" s="6" t="str">
        <f t="shared" si="911"/>
        <v>Insurance</v>
      </c>
    </row>
    <row r="904">
      <c r="A904" s="23" t="s">
        <v>1750</v>
      </c>
      <c r="B904" s="32" t="s">
        <v>1751</v>
      </c>
      <c r="C904" s="6">
        <v>183500.0</v>
      </c>
      <c r="D904" s="6" t="str">
        <f>IFERROR(__xludf.DUMMYFUNCTION("Split(B904,""/"")"),"March")</f>
        <v>March</v>
      </c>
      <c r="E904" s="6" t="str">
        <f>IFERROR(__xludf.DUMMYFUNCTION("""COMPUTED_VALUE"""),"Bhubaneswar^")</f>
        <v>Bhubaneswar^</v>
      </c>
      <c r="F904" s="6" t="str">
        <f>IFERROR(__xludf.DUMMYFUNCTION("""COMPUTED_VALUE"""),"East")</f>
        <v>East</v>
      </c>
      <c r="G904" s="6" t="str">
        <f>IFERROR(__xludf.DUMMYFUNCTION("""COMPUTED_VALUE"""),"Maitenance")</f>
        <v>Maitenance</v>
      </c>
      <c r="H904" s="6" t="str">
        <f>IFERROR(__xludf.DUMMYFUNCTION("""COMPUTED_VALUE"""),"Labour Cost")</f>
        <v>Labour Cost</v>
      </c>
      <c r="I904" s="6" t="str">
        <f t="shared" si="2"/>
        <v>March</v>
      </c>
      <c r="J904" s="6" t="str">
        <f t="shared" si="3"/>
        <v>Bhubaneswar^</v>
      </c>
      <c r="K904" s="6" t="str">
        <f t="shared" si="4"/>
        <v>Bhubaneswar^</v>
      </c>
      <c r="L904" s="6" t="str">
        <f t="shared" si="5"/>
        <v>Bhubaneswar^</v>
      </c>
      <c r="M904" s="6" t="str">
        <f t="shared" si="6"/>
        <v>Bhubaneswar</v>
      </c>
      <c r="N904" s="6" t="str">
        <f t="shared" si="7"/>
        <v>East</v>
      </c>
      <c r="O904" s="6" t="str">
        <f t="shared" si="8"/>
        <v>East</v>
      </c>
      <c r="P904" s="6" t="str">
        <f t="shared" si="9"/>
        <v>East</v>
      </c>
      <c r="Q904" s="6" t="str">
        <f t="shared" si="10"/>
        <v>East</v>
      </c>
      <c r="R904" s="6" t="str">
        <f>vlookup(M904,'City Head_Details'!$A$2:$B$5,2,0)</f>
        <v>Karuna</v>
      </c>
      <c r="S904" s="6" t="str">
        <f t="shared" ref="S904:T904" si="912">Proper(trim(G904))</f>
        <v>Maitenance</v>
      </c>
      <c r="T904" s="6" t="str">
        <f t="shared" si="912"/>
        <v>Labour Cost</v>
      </c>
    </row>
    <row r="905">
      <c r="A905" s="23" t="s">
        <v>1752</v>
      </c>
      <c r="B905" s="32" t="s">
        <v>253</v>
      </c>
      <c r="C905" s="6">
        <v>148100.0</v>
      </c>
      <c r="D905" s="6" t="str">
        <f>IFERROR(__xludf.DUMMYFUNCTION("Split(B905,""/"")"),"January")</f>
        <v>January</v>
      </c>
      <c r="E905" s="6" t="str">
        <f>IFERROR(__xludf.DUMMYFUNCTION("""COMPUTED_VALUE"""),"Ahmedabad")</f>
        <v>Ahmedabad</v>
      </c>
      <c r="F905" s="6" t="str">
        <f>IFERROR(__xludf.DUMMYFUNCTION("""COMPUTED_VALUE"""),"North")</f>
        <v>North</v>
      </c>
      <c r="G905" s="6" t="str">
        <f>IFERROR(__xludf.DUMMYFUNCTION("""COMPUTED_VALUE"""),"Assembly")</f>
        <v>Assembly</v>
      </c>
      <c r="H905" s="6" t="str">
        <f>IFERROR(__xludf.DUMMYFUNCTION("""COMPUTED_VALUE"""),"Insurance")</f>
        <v>Insurance</v>
      </c>
      <c r="I905" s="6" t="str">
        <f t="shared" si="2"/>
        <v>January</v>
      </c>
      <c r="J905" s="6" t="str">
        <f t="shared" si="3"/>
        <v>Ahmedabad</v>
      </c>
      <c r="K905" s="6" t="str">
        <f t="shared" si="4"/>
        <v>Ahmedabad</v>
      </c>
      <c r="L905" s="6" t="str">
        <f t="shared" si="5"/>
        <v>Ahmedabad</v>
      </c>
      <c r="M905" s="6" t="str">
        <f t="shared" si="6"/>
        <v>Ahmedabad</v>
      </c>
      <c r="N905" s="6" t="str">
        <f t="shared" si="7"/>
        <v>North</v>
      </c>
      <c r="O905" s="6" t="str">
        <f t="shared" si="8"/>
        <v>North</v>
      </c>
      <c r="P905" s="6" t="str">
        <f t="shared" si="9"/>
        <v>North</v>
      </c>
      <c r="Q905" s="6" t="str">
        <f t="shared" si="10"/>
        <v>North</v>
      </c>
      <c r="R905" s="6" t="str">
        <f>vlookup(M905,'City Head_Details'!$A$2:$B$5,2,0)</f>
        <v>Varun</v>
      </c>
      <c r="S905" s="6" t="str">
        <f t="shared" ref="S905:T905" si="913">Proper(trim(G905))</f>
        <v>Assembly</v>
      </c>
      <c r="T905" s="6" t="str">
        <f t="shared" si="913"/>
        <v>Insurance</v>
      </c>
    </row>
    <row r="906">
      <c r="A906" s="23" t="s">
        <v>1753</v>
      </c>
      <c r="B906" s="32" t="s">
        <v>1754</v>
      </c>
      <c r="C906" s="6">
        <v>179300.0</v>
      </c>
      <c r="D906" s="6" t="str">
        <f>IFERROR(__xludf.DUMMYFUNCTION("Split(B906,""/"")"),"March")</f>
        <v>March</v>
      </c>
      <c r="E906" s="6" t="str">
        <f>IFERROR(__xludf.DUMMYFUNCTION("""COMPUTED_VALUE"""),"Bhubaneswar^")</f>
        <v>Bhubaneswar^</v>
      </c>
      <c r="F906" s="6" t="str">
        <f>IFERROR(__xludf.DUMMYFUNCTION("""COMPUTED_VALUE"""),"West")</f>
        <v>West</v>
      </c>
      <c r="G906" s="6" t="str">
        <f>IFERROR(__xludf.DUMMYFUNCTION("""COMPUTED_VALUE"""),"Production")</f>
        <v>Production</v>
      </c>
      <c r="H906" s="6" t="str">
        <f>IFERROR(__xludf.DUMMYFUNCTION("""COMPUTED_VALUE"""),"Rent")</f>
        <v>Rent</v>
      </c>
      <c r="I906" s="6" t="str">
        <f t="shared" si="2"/>
        <v>March</v>
      </c>
      <c r="J906" s="6" t="str">
        <f t="shared" si="3"/>
        <v>Bhubaneswar^</v>
      </c>
      <c r="K906" s="6" t="str">
        <f t="shared" si="4"/>
        <v>Bhubaneswar^</v>
      </c>
      <c r="L906" s="6" t="str">
        <f t="shared" si="5"/>
        <v>Bhubaneswar^</v>
      </c>
      <c r="M906" s="6" t="str">
        <f t="shared" si="6"/>
        <v>Bhubaneswar</v>
      </c>
      <c r="N906" s="6" t="str">
        <f t="shared" si="7"/>
        <v>West</v>
      </c>
      <c r="O906" s="6" t="str">
        <f t="shared" si="8"/>
        <v>West</v>
      </c>
      <c r="P906" s="6" t="str">
        <f t="shared" si="9"/>
        <v>West</v>
      </c>
      <c r="Q906" s="6" t="str">
        <f t="shared" si="10"/>
        <v>West</v>
      </c>
      <c r="R906" s="6" t="str">
        <f>vlookup(M906,'City Head_Details'!$A$2:$B$5,2,0)</f>
        <v>Karuna</v>
      </c>
      <c r="S906" s="6" t="str">
        <f t="shared" ref="S906:T906" si="914">Proper(trim(G906))</f>
        <v>Production</v>
      </c>
      <c r="T906" s="6" t="str">
        <f t="shared" si="914"/>
        <v>Rent</v>
      </c>
    </row>
    <row r="907">
      <c r="A907" s="23" t="s">
        <v>1755</v>
      </c>
      <c r="B907" s="32" t="s">
        <v>1706</v>
      </c>
      <c r="C907" s="6">
        <v>109600.0</v>
      </c>
      <c r="D907" s="6" t="str">
        <f>IFERROR(__xludf.DUMMYFUNCTION("Split(B907,""/"")"),"February")</f>
        <v>February</v>
      </c>
      <c r="E907" s="6" t="str">
        <f>IFERROR(__xludf.DUMMYFUNCTION("""COMPUTED_VALUE"""),"Ahmedabad")</f>
        <v>Ahmedabad</v>
      </c>
      <c r="F907" s="6" t="str">
        <f>IFERROR(__xludf.DUMMYFUNCTION("""COMPUTED_VALUE"""),"West")</f>
        <v>West</v>
      </c>
      <c r="G907" s="6" t="str">
        <f>IFERROR(__xludf.DUMMYFUNCTION("""COMPUTED_VALUE"""),"Maitenance")</f>
        <v>Maitenance</v>
      </c>
      <c r="H907" s="6" t="str">
        <f>IFERROR(__xludf.DUMMYFUNCTION("""COMPUTED_VALUE"""),"Insurance")</f>
        <v>Insurance</v>
      </c>
      <c r="I907" s="6" t="str">
        <f t="shared" si="2"/>
        <v>February</v>
      </c>
      <c r="J907" s="6" t="str">
        <f t="shared" si="3"/>
        <v>Ahmedabad</v>
      </c>
      <c r="K907" s="6" t="str">
        <f t="shared" si="4"/>
        <v>Ahmedabad</v>
      </c>
      <c r="L907" s="6" t="str">
        <f t="shared" si="5"/>
        <v>Ahmedabad</v>
      </c>
      <c r="M907" s="6" t="str">
        <f t="shared" si="6"/>
        <v>Ahmedabad</v>
      </c>
      <c r="N907" s="6" t="str">
        <f t="shared" si="7"/>
        <v>West</v>
      </c>
      <c r="O907" s="6" t="str">
        <f t="shared" si="8"/>
        <v>West</v>
      </c>
      <c r="P907" s="6" t="str">
        <f t="shared" si="9"/>
        <v>West</v>
      </c>
      <c r="Q907" s="6" t="str">
        <f t="shared" si="10"/>
        <v>West</v>
      </c>
      <c r="R907" s="6" t="str">
        <f>vlookup(M907,'City Head_Details'!$A$2:$B$5,2,0)</f>
        <v>Varun</v>
      </c>
      <c r="S907" s="6" t="str">
        <f t="shared" ref="S907:T907" si="915">Proper(trim(G907))</f>
        <v>Maitenance</v>
      </c>
      <c r="T907" s="6" t="str">
        <f t="shared" si="915"/>
        <v>Insurance</v>
      </c>
    </row>
    <row r="908">
      <c r="A908" s="23" t="s">
        <v>1756</v>
      </c>
      <c r="B908" s="32" t="s">
        <v>1757</v>
      </c>
      <c r="C908" s="6">
        <v>159800.0</v>
      </c>
      <c r="D908" s="6" t="str">
        <f>IFERROR(__xludf.DUMMYFUNCTION("Split(B908,""/"")"),"March")</f>
        <v>March</v>
      </c>
      <c r="E908" s="6" t="str">
        <f>IFERROR(__xludf.DUMMYFUNCTION("""COMPUTED_VALUE"""),"Gurgaon")</f>
        <v>Gurgaon</v>
      </c>
      <c r="F908" s="6" t="str">
        <f>IFERROR(__xludf.DUMMYFUNCTION("""COMPUTED_VALUE"""),"South")</f>
        <v>South</v>
      </c>
      <c r="G908" s="6" t="str">
        <f>IFERROR(__xludf.DUMMYFUNCTION("""COMPUTED_VALUE"""),"Production")</f>
        <v>Production</v>
      </c>
      <c r="H908" s="6" t="str">
        <f>IFERROR(__xludf.DUMMYFUNCTION("""COMPUTED_VALUE"""),"Overhead costs")</f>
        <v>Overhead costs</v>
      </c>
      <c r="I908" s="6" t="str">
        <f t="shared" si="2"/>
        <v>March</v>
      </c>
      <c r="J908" s="6" t="str">
        <f t="shared" si="3"/>
        <v>Gurgaon</v>
      </c>
      <c r="K908" s="6" t="str">
        <f t="shared" si="4"/>
        <v>Gurgaon</v>
      </c>
      <c r="L908" s="6" t="str">
        <f t="shared" si="5"/>
        <v>Gurgaon</v>
      </c>
      <c r="M908" s="6" t="str">
        <f t="shared" si="6"/>
        <v>Gurgaon</v>
      </c>
      <c r="N908" s="6" t="str">
        <f t="shared" si="7"/>
        <v>South</v>
      </c>
      <c r="O908" s="6" t="str">
        <f t="shared" si="8"/>
        <v>South</v>
      </c>
      <c r="P908" s="6" t="str">
        <f t="shared" si="9"/>
        <v>South</v>
      </c>
      <c r="Q908" s="6" t="str">
        <f t="shared" si="10"/>
        <v>South</v>
      </c>
      <c r="R908" s="6" t="str">
        <f>vlookup(M908,'City Head_Details'!$A$2:$B$5,2,0)</f>
        <v>Tarun</v>
      </c>
      <c r="S908" s="6" t="str">
        <f t="shared" ref="S908:T908" si="916">Proper(trim(G908))</f>
        <v>Production</v>
      </c>
      <c r="T908" s="6" t="str">
        <f t="shared" si="916"/>
        <v>Overhead Costs</v>
      </c>
    </row>
    <row r="909">
      <c r="A909" s="23" t="s">
        <v>1758</v>
      </c>
      <c r="B909" s="32" t="s">
        <v>1759</v>
      </c>
      <c r="C909" s="6">
        <v>171300.0</v>
      </c>
      <c r="D909" s="6" t="str">
        <f>IFERROR(__xludf.DUMMYFUNCTION("Split(B909,""/"")"),"March")</f>
        <v>March</v>
      </c>
      <c r="E909" s="6" t="str">
        <f>IFERROR(__xludf.DUMMYFUNCTION("""COMPUTED_VALUE"""),"Bangalore")</f>
        <v>Bangalore</v>
      </c>
      <c r="F909" s="6" t="str">
        <f>IFERROR(__xludf.DUMMYFUNCTION("""COMPUTED_VALUE"""),"East^")</f>
        <v>East^</v>
      </c>
      <c r="G909" s="6" t="str">
        <f>IFERROR(__xludf.DUMMYFUNCTION("""COMPUTED_VALUE"""),"Production")</f>
        <v>Production</v>
      </c>
      <c r="H909" s="6" t="str">
        <f>IFERROR(__xludf.DUMMYFUNCTION("""COMPUTED_VALUE"""),"Material Cost")</f>
        <v>Material Cost</v>
      </c>
      <c r="I909" s="6" t="str">
        <f t="shared" si="2"/>
        <v>March</v>
      </c>
      <c r="J909" s="6" t="str">
        <f t="shared" si="3"/>
        <v>Bangalore</v>
      </c>
      <c r="K909" s="6" t="str">
        <f t="shared" si="4"/>
        <v>Bangalore</v>
      </c>
      <c r="L909" s="6" t="str">
        <f t="shared" si="5"/>
        <v>Bangalore</v>
      </c>
      <c r="M909" s="6" t="str">
        <f t="shared" si="6"/>
        <v>Bangalore</v>
      </c>
      <c r="N909" s="6" t="str">
        <f t="shared" si="7"/>
        <v>East^</v>
      </c>
      <c r="O909" s="6" t="str">
        <f t="shared" si="8"/>
        <v>East^</v>
      </c>
      <c r="P909" s="6" t="str">
        <f t="shared" si="9"/>
        <v>East^</v>
      </c>
      <c r="Q909" s="6" t="str">
        <f t="shared" si="10"/>
        <v>East</v>
      </c>
      <c r="R909" s="6" t="str">
        <f>vlookup(M909,'City Head_Details'!$A$2:$B$5,2,0)</f>
        <v>Arun</v>
      </c>
      <c r="S909" s="6" t="str">
        <f t="shared" ref="S909:T909" si="917">Proper(trim(G909))</f>
        <v>Production</v>
      </c>
      <c r="T909" s="6" t="str">
        <f t="shared" si="917"/>
        <v>Material Cost</v>
      </c>
    </row>
    <row r="910">
      <c r="A910" s="23" t="s">
        <v>1760</v>
      </c>
      <c r="B910" s="32" t="s">
        <v>1761</v>
      </c>
      <c r="C910" s="6">
        <v>133900.0</v>
      </c>
      <c r="D910" s="6" t="str">
        <f>IFERROR(__xludf.DUMMYFUNCTION("Split(B910,""/"")"),"March")</f>
        <v>March</v>
      </c>
      <c r="E910" s="6" t="str">
        <f>IFERROR(__xludf.DUMMYFUNCTION("""COMPUTED_VALUE"""),"Bangalore^")</f>
        <v>Bangalore^</v>
      </c>
      <c r="F910" s="6" t="str">
        <f>IFERROR(__xludf.DUMMYFUNCTION("""COMPUTED_VALUE"""),"West&amp;")</f>
        <v>West&amp;</v>
      </c>
      <c r="G910" s="6" t="str">
        <f>IFERROR(__xludf.DUMMYFUNCTION("""COMPUTED_VALUE"""),"Maitenance")</f>
        <v>Maitenance</v>
      </c>
      <c r="H910" s="6" t="str">
        <f>IFERROR(__xludf.DUMMYFUNCTION("""COMPUTED_VALUE"""),"Material Cost")</f>
        <v>Material Cost</v>
      </c>
      <c r="I910" s="6" t="str">
        <f t="shared" si="2"/>
        <v>March</v>
      </c>
      <c r="J910" s="6" t="str">
        <f t="shared" si="3"/>
        <v>Bangalore^</v>
      </c>
      <c r="K910" s="6" t="str">
        <f t="shared" si="4"/>
        <v>Bangalore^</v>
      </c>
      <c r="L910" s="6" t="str">
        <f t="shared" si="5"/>
        <v>Bangalore^</v>
      </c>
      <c r="M910" s="6" t="str">
        <f t="shared" si="6"/>
        <v>Bangalore</v>
      </c>
      <c r="N910" s="6" t="str">
        <f t="shared" si="7"/>
        <v>West&amp;</v>
      </c>
      <c r="O910" s="6" t="str">
        <f t="shared" si="8"/>
        <v>West-</v>
      </c>
      <c r="P910" s="6" t="str">
        <f t="shared" si="9"/>
        <v>West^</v>
      </c>
      <c r="Q910" s="6" t="str">
        <f t="shared" si="10"/>
        <v>West</v>
      </c>
      <c r="R910" s="6" t="str">
        <f>vlookup(M910,'City Head_Details'!$A$2:$B$5,2,0)</f>
        <v>Arun</v>
      </c>
      <c r="S910" s="6" t="str">
        <f t="shared" ref="S910:T910" si="918">Proper(trim(G910))</f>
        <v>Maitenance</v>
      </c>
      <c r="T910" s="6" t="str">
        <f t="shared" si="918"/>
        <v>Material Cost</v>
      </c>
    </row>
    <row r="911">
      <c r="A911" s="23" t="s">
        <v>1762</v>
      </c>
      <c r="B911" s="32" t="s">
        <v>1763</v>
      </c>
      <c r="C911" s="6">
        <v>182100.0</v>
      </c>
      <c r="D911" s="6" t="str">
        <f>IFERROR(__xludf.DUMMYFUNCTION("Split(B911,""/"")"),"February")</f>
        <v>February</v>
      </c>
      <c r="E911" s="6" t="str">
        <f>IFERROR(__xludf.DUMMYFUNCTION("""COMPUTED_VALUE"""),"Bangalore")</f>
        <v>Bangalore</v>
      </c>
      <c r="F911" s="6" t="str">
        <f>IFERROR(__xludf.DUMMYFUNCTION("""COMPUTED_VALUE"""),"North&amp;")</f>
        <v>North&amp;</v>
      </c>
      <c r="G911" s="6" t="str">
        <f>IFERROR(__xludf.DUMMYFUNCTION("""COMPUTED_VALUE"""),"Assembly")</f>
        <v>Assembly</v>
      </c>
      <c r="H911" s="6" t="str">
        <f>IFERROR(__xludf.DUMMYFUNCTION("""COMPUTED_VALUE"""),"Overhead costs")</f>
        <v>Overhead costs</v>
      </c>
      <c r="I911" s="6" t="str">
        <f t="shared" si="2"/>
        <v>February</v>
      </c>
      <c r="J911" s="6" t="str">
        <f t="shared" si="3"/>
        <v>Bangalore</v>
      </c>
      <c r="K911" s="6" t="str">
        <f t="shared" si="4"/>
        <v>Bangalore</v>
      </c>
      <c r="L911" s="6" t="str">
        <f t="shared" si="5"/>
        <v>Bangalore</v>
      </c>
      <c r="M911" s="6" t="str">
        <f t="shared" si="6"/>
        <v>Bangalore</v>
      </c>
      <c r="N911" s="6" t="str">
        <f t="shared" si="7"/>
        <v>North&amp;</v>
      </c>
      <c r="O911" s="6" t="str">
        <f t="shared" si="8"/>
        <v>North-</v>
      </c>
      <c r="P911" s="6" t="str">
        <f t="shared" si="9"/>
        <v>North^</v>
      </c>
      <c r="Q911" s="6" t="str">
        <f t="shared" si="10"/>
        <v>North</v>
      </c>
      <c r="R911" s="6" t="str">
        <f>vlookup(M911,'City Head_Details'!$A$2:$B$5,2,0)</f>
        <v>Arun</v>
      </c>
      <c r="S911" s="6" t="str">
        <f t="shared" ref="S911:T911" si="919">Proper(trim(G911))</f>
        <v>Assembly</v>
      </c>
      <c r="T911" s="6" t="str">
        <f t="shared" si="919"/>
        <v>Overhead Costs</v>
      </c>
    </row>
    <row r="912">
      <c r="A912" s="23" t="s">
        <v>1764</v>
      </c>
      <c r="B912" s="32" t="s">
        <v>1765</v>
      </c>
      <c r="C912" s="6">
        <v>185200.0</v>
      </c>
      <c r="D912" s="6" t="str">
        <f>IFERROR(__xludf.DUMMYFUNCTION("Split(B912,""/"")"),"February")</f>
        <v>February</v>
      </c>
      <c r="E912" s="6" t="str">
        <f>IFERROR(__xludf.DUMMYFUNCTION("""COMPUTED_VALUE"""),"Bhubaneswar")</f>
        <v>Bhubaneswar</v>
      </c>
      <c r="F912" s="6" t="str">
        <f>IFERROR(__xludf.DUMMYFUNCTION("""COMPUTED_VALUE"""),"South")</f>
        <v>South</v>
      </c>
      <c r="G912" s="6" t="str">
        <f>IFERROR(__xludf.DUMMYFUNCTION("""COMPUTED_VALUE"""),"Maitenance")</f>
        <v>Maitenance</v>
      </c>
      <c r="H912" s="6" t="str">
        <f>IFERROR(__xludf.DUMMYFUNCTION("""COMPUTED_VALUE"""),"Labour Cost")</f>
        <v>Labour Cost</v>
      </c>
      <c r="I912" s="6" t="str">
        <f t="shared" si="2"/>
        <v>February</v>
      </c>
      <c r="J912" s="6" t="str">
        <f t="shared" si="3"/>
        <v>Bhubaneswar</v>
      </c>
      <c r="K912" s="6" t="str">
        <f t="shared" si="4"/>
        <v>Bhubaneswar</v>
      </c>
      <c r="L912" s="6" t="str">
        <f t="shared" si="5"/>
        <v>Bhubaneswar</v>
      </c>
      <c r="M912" s="6" t="str">
        <f t="shared" si="6"/>
        <v>Bhubaneswar</v>
      </c>
      <c r="N912" s="6" t="str">
        <f t="shared" si="7"/>
        <v>South</v>
      </c>
      <c r="O912" s="6" t="str">
        <f t="shared" si="8"/>
        <v>South</v>
      </c>
      <c r="P912" s="6" t="str">
        <f t="shared" si="9"/>
        <v>South</v>
      </c>
      <c r="Q912" s="6" t="str">
        <f t="shared" si="10"/>
        <v>South</v>
      </c>
      <c r="R912" s="6" t="str">
        <f>vlookup(M912,'City Head_Details'!$A$2:$B$5,2,0)</f>
        <v>Karuna</v>
      </c>
      <c r="S912" s="6" t="str">
        <f t="shared" ref="S912:T912" si="920">Proper(trim(G912))</f>
        <v>Maitenance</v>
      </c>
      <c r="T912" s="6" t="str">
        <f t="shared" si="920"/>
        <v>Labour Cost</v>
      </c>
    </row>
    <row r="913">
      <c r="A913" s="23" t="s">
        <v>1766</v>
      </c>
      <c r="B913" s="32" t="s">
        <v>1767</v>
      </c>
      <c r="C913" s="6">
        <v>168700.0</v>
      </c>
      <c r="D913" s="6" t="str">
        <f>IFERROR(__xludf.DUMMYFUNCTION("Split(B913,""/"")"),"March")</f>
        <v>March</v>
      </c>
      <c r="E913" s="6" t="str">
        <f>IFERROR(__xludf.DUMMYFUNCTION("""COMPUTED_VALUE"""),"Bhubaneswar^")</f>
        <v>Bhubaneswar^</v>
      </c>
      <c r="F913" s="6" t="str">
        <f>IFERROR(__xludf.DUMMYFUNCTION("""COMPUTED_VALUE"""),"East")</f>
        <v>East</v>
      </c>
      <c r="G913" s="6" t="str">
        <f>IFERROR(__xludf.DUMMYFUNCTION("""COMPUTED_VALUE"""),"Maitenance")</f>
        <v>Maitenance</v>
      </c>
      <c r="H913" s="6" t="str">
        <f>IFERROR(__xludf.DUMMYFUNCTION("""COMPUTED_VALUE"""),"Insurance")</f>
        <v>Insurance</v>
      </c>
      <c r="I913" s="6" t="str">
        <f t="shared" si="2"/>
        <v>March</v>
      </c>
      <c r="J913" s="6" t="str">
        <f t="shared" si="3"/>
        <v>Bhubaneswar^</v>
      </c>
      <c r="K913" s="6" t="str">
        <f t="shared" si="4"/>
        <v>Bhubaneswar^</v>
      </c>
      <c r="L913" s="6" t="str">
        <f t="shared" si="5"/>
        <v>Bhubaneswar^</v>
      </c>
      <c r="M913" s="6" t="str">
        <f t="shared" si="6"/>
        <v>Bhubaneswar</v>
      </c>
      <c r="N913" s="6" t="str">
        <f t="shared" si="7"/>
        <v>East</v>
      </c>
      <c r="O913" s="6" t="str">
        <f t="shared" si="8"/>
        <v>East</v>
      </c>
      <c r="P913" s="6" t="str">
        <f t="shared" si="9"/>
        <v>East</v>
      </c>
      <c r="Q913" s="6" t="str">
        <f t="shared" si="10"/>
        <v>East</v>
      </c>
      <c r="R913" s="6" t="str">
        <f>vlookup(M913,'City Head_Details'!$A$2:$B$5,2,0)</f>
        <v>Karuna</v>
      </c>
      <c r="S913" s="6" t="str">
        <f t="shared" ref="S913:T913" si="921">Proper(trim(G913))</f>
        <v>Maitenance</v>
      </c>
      <c r="T913" s="6" t="str">
        <f t="shared" si="921"/>
        <v>Insurance</v>
      </c>
    </row>
    <row r="914">
      <c r="A914" s="23" t="s">
        <v>1768</v>
      </c>
      <c r="B914" s="32" t="s">
        <v>1769</v>
      </c>
      <c r="C914" s="6">
        <v>172100.0</v>
      </c>
      <c r="D914" s="6" t="str">
        <f>IFERROR(__xludf.DUMMYFUNCTION("Split(B914,""/"")"),"March")</f>
        <v>March</v>
      </c>
      <c r="E914" s="6" t="str">
        <f>IFERROR(__xludf.DUMMYFUNCTION("""COMPUTED_VALUE"""),"Ahmedabad")</f>
        <v>Ahmedabad</v>
      </c>
      <c r="F914" s="6" t="str">
        <f>IFERROR(__xludf.DUMMYFUNCTION("""COMPUTED_VALUE"""),"North^")</f>
        <v>North^</v>
      </c>
      <c r="G914" s="6" t="str">
        <f>IFERROR(__xludf.DUMMYFUNCTION("""COMPUTED_VALUE"""),"Assembly")</f>
        <v>Assembly</v>
      </c>
      <c r="H914" s="6" t="str">
        <f>IFERROR(__xludf.DUMMYFUNCTION("""COMPUTED_VALUE"""),"Rent")</f>
        <v>Rent</v>
      </c>
      <c r="I914" s="6" t="str">
        <f t="shared" si="2"/>
        <v>March</v>
      </c>
      <c r="J914" s="6" t="str">
        <f t="shared" si="3"/>
        <v>Ahmedabad</v>
      </c>
      <c r="K914" s="6" t="str">
        <f t="shared" si="4"/>
        <v>Ahmedabad</v>
      </c>
      <c r="L914" s="6" t="str">
        <f t="shared" si="5"/>
        <v>Ahmedabad</v>
      </c>
      <c r="M914" s="6" t="str">
        <f t="shared" si="6"/>
        <v>Ahmedabad</v>
      </c>
      <c r="N914" s="6" t="str">
        <f t="shared" si="7"/>
        <v>North^</v>
      </c>
      <c r="O914" s="6" t="str">
        <f t="shared" si="8"/>
        <v>North^</v>
      </c>
      <c r="P914" s="6" t="str">
        <f t="shared" si="9"/>
        <v>North^</v>
      </c>
      <c r="Q914" s="6" t="str">
        <f t="shared" si="10"/>
        <v>North</v>
      </c>
      <c r="R914" s="6" t="str">
        <f>vlookup(M914,'City Head_Details'!$A$2:$B$5,2,0)</f>
        <v>Varun</v>
      </c>
      <c r="S914" s="6" t="str">
        <f t="shared" ref="S914:T914" si="922">Proper(trim(G914))</f>
        <v>Assembly</v>
      </c>
      <c r="T914" s="6" t="str">
        <f t="shared" si="922"/>
        <v>Rent</v>
      </c>
    </row>
    <row r="915">
      <c r="A915" s="23" t="s">
        <v>1770</v>
      </c>
      <c r="B915" s="32" t="s">
        <v>1771</v>
      </c>
      <c r="C915" s="6">
        <v>182400.0</v>
      </c>
      <c r="D915" s="6" t="str">
        <f>IFERROR(__xludf.DUMMYFUNCTION("Split(B915,""/"")"),"February")</f>
        <v>February</v>
      </c>
      <c r="E915" s="6" t="str">
        <f>IFERROR(__xludf.DUMMYFUNCTION("""COMPUTED_VALUE"""),"Bangalore")</f>
        <v>Bangalore</v>
      </c>
      <c r="F915" s="6" t="str">
        <f>IFERROR(__xludf.DUMMYFUNCTION("""COMPUTED_VALUE"""),"North")</f>
        <v>North</v>
      </c>
      <c r="G915" s="6" t="str">
        <f>IFERROR(__xludf.DUMMYFUNCTION("""COMPUTED_VALUE"""),"Production")</f>
        <v>Production</v>
      </c>
      <c r="H915" s="6" t="str">
        <f>IFERROR(__xludf.DUMMYFUNCTION("""COMPUTED_VALUE"""),"Rent")</f>
        <v>Rent</v>
      </c>
      <c r="I915" s="6" t="str">
        <f t="shared" si="2"/>
        <v>February</v>
      </c>
      <c r="J915" s="6" t="str">
        <f t="shared" si="3"/>
        <v>Bangalore</v>
      </c>
      <c r="K915" s="6" t="str">
        <f t="shared" si="4"/>
        <v>Bangalore</v>
      </c>
      <c r="L915" s="6" t="str">
        <f t="shared" si="5"/>
        <v>Bangalore</v>
      </c>
      <c r="M915" s="6" t="str">
        <f t="shared" si="6"/>
        <v>Bangalore</v>
      </c>
      <c r="N915" s="6" t="str">
        <f t="shared" si="7"/>
        <v>North</v>
      </c>
      <c r="O915" s="6" t="str">
        <f t="shared" si="8"/>
        <v>North</v>
      </c>
      <c r="P915" s="6" t="str">
        <f t="shared" si="9"/>
        <v>North</v>
      </c>
      <c r="Q915" s="6" t="str">
        <f t="shared" si="10"/>
        <v>North</v>
      </c>
      <c r="R915" s="6" t="str">
        <f>vlookup(M915,'City Head_Details'!$A$2:$B$5,2,0)</f>
        <v>Arun</v>
      </c>
      <c r="S915" s="6" t="str">
        <f t="shared" ref="S915:T915" si="923">Proper(trim(G915))</f>
        <v>Production</v>
      </c>
      <c r="T915" s="6" t="str">
        <f t="shared" si="923"/>
        <v>Rent</v>
      </c>
    </row>
    <row r="916">
      <c r="A916" s="23" t="s">
        <v>1772</v>
      </c>
      <c r="B916" s="32" t="s">
        <v>1773</v>
      </c>
      <c r="C916" s="6">
        <v>97500.0</v>
      </c>
      <c r="D916" s="6" t="str">
        <f>IFERROR(__xludf.DUMMYFUNCTION("Split(B916,""/"")"),"March")</f>
        <v>March</v>
      </c>
      <c r="E916" s="6" t="str">
        <f>IFERROR(__xludf.DUMMYFUNCTION("""COMPUTED_VALUE"""),"Bangalore^")</f>
        <v>Bangalore^</v>
      </c>
      <c r="F916" s="6" t="str">
        <f>IFERROR(__xludf.DUMMYFUNCTION("""COMPUTED_VALUE"""),"South^")</f>
        <v>South^</v>
      </c>
      <c r="G916" s="6" t="str">
        <f>IFERROR(__xludf.DUMMYFUNCTION("""COMPUTED_VALUE"""),"Production")</f>
        <v>Production</v>
      </c>
      <c r="H916" s="6" t="str">
        <f>IFERROR(__xludf.DUMMYFUNCTION("""COMPUTED_VALUE"""),"Insurance")</f>
        <v>Insurance</v>
      </c>
      <c r="I916" s="6" t="str">
        <f t="shared" si="2"/>
        <v>March</v>
      </c>
      <c r="J916" s="6" t="str">
        <f t="shared" si="3"/>
        <v>Bangalore^</v>
      </c>
      <c r="K916" s="6" t="str">
        <f t="shared" si="4"/>
        <v>Bangalore^</v>
      </c>
      <c r="L916" s="6" t="str">
        <f t="shared" si="5"/>
        <v>Bangalore^</v>
      </c>
      <c r="M916" s="6" t="str">
        <f t="shared" si="6"/>
        <v>Bangalore</v>
      </c>
      <c r="N916" s="6" t="str">
        <f t="shared" si="7"/>
        <v>South^</v>
      </c>
      <c r="O916" s="6" t="str">
        <f t="shared" si="8"/>
        <v>South^</v>
      </c>
      <c r="P916" s="6" t="str">
        <f t="shared" si="9"/>
        <v>South^</v>
      </c>
      <c r="Q916" s="6" t="str">
        <f t="shared" si="10"/>
        <v>South</v>
      </c>
      <c r="R916" s="6" t="str">
        <f>vlookup(M916,'City Head_Details'!$A$2:$B$5,2,0)</f>
        <v>Arun</v>
      </c>
      <c r="S916" s="6" t="str">
        <f t="shared" ref="S916:T916" si="924">Proper(trim(G916))</f>
        <v>Production</v>
      </c>
      <c r="T916" s="6" t="str">
        <f t="shared" si="924"/>
        <v>Insurance</v>
      </c>
    </row>
    <row r="917">
      <c r="A917" s="23" t="s">
        <v>1774</v>
      </c>
      <c r="B917" s="32" t="s">
        <v>1775</v>
      </c>
      <c r="C917" s="6">
        <v>158000.0</v>
      </c>
      <c r="D917" s="6" t="str">
        <f>IFERROR(__xludf.DUMMYFUNCTION("Split(B917,""/"")"),"February")</f>
        <v>February</v>
      </c>
      <c r="E917" s="6" t="str">
        <f>IFERROR(__xludf.DUMMYFUNCTION("""COMPUTED_VALUE"""),"Bangalore")</f>
        <v>Bangalore</v>
      </c>
      <c r="F917" s="6" t="str">
        <f>IFERROR(__xludf.DUMMYFUNCTION("""COMPUTED_VALUE"""),"West")</f>
        <v>West</v>
      </c>
      <c r="G917" s="6" t="str">
        <f>IFERROR(__xludf.DUMMYFUNCTION("""COMPUTED_VALUE"""),"Materials")</f>
        <v>Materials</v>
      </c>
      <c r="H917" s="6" t="str">
        <f>IFERROR(__xludf.DUMMYFUNCTION("""COMPUTED_VALUE"""),"Material Cost")</f>
        <v>Material Cost</v>
      </c>
      <c r="I917" s="6" t="str">
        <f t="shared" si="2"/>
        <v>February</v>
      </c>
      <c r="J917" s="6" t="str">
        <f t="shared" si="3"/>
        <v>Bangalore</v>
      </c>
      <c r="K917" s="6" t="str">
        <f t="shared" si="4"/>
        <v>Bangalore</v>
      </c>
      <c r="L917" s="6" t="str">
        <f t="shared" si="5"/>
        <v>Bangalore</v>
      </c>
      <c r="M917" s="6" t="str">
        <f t="shared" si="6"/>
        <v>Bangalore</v>
      </c>
      <c r="N917" s="6" t="str">
        <f t="shared" si="7"/>
        <v>West</v>
      </c>
      <c r="O917" s="6" t="str">
        <f t="shared" si="8"/>
        <v>West</v>
      </c>
      <c r="P917" s="6" t="str">
        <f t="shared" si="9"/>
        <v>West</v>
      </c>
      <c r="Q917" s="6" t="str">
        <f t="shared" si="10"/>
        <v>West</v>
      </c>
      <c r="R917" s="6" t="str">
        <f>vlookup(M917,'City Head_Details'!$A$2:$B$5,2,0)</f>
        <v>Arun</v>
      </c>
      <c r="S917" s="6" t="str">
        <f t="shared" ref="S917:T917" si="925">Proper(trim(G917))</f>
        <v>Materials</v>
      </c>
      <c r="T917" s="6" t="str">
        <f t="shared" si="925"/>
        <v>Material Cost</v>
      </c>
    </row>
    <row r="918">
      <c r="A918" s="23" t="s">
        <v>1776</v>
      </c>
      <c r="B918" s="32" t="s">
        <v>1777</v>
      </c>
      <c r="C918" s="6">
        <v>96700.0</v>
      </c>
      <c r="D918" s="6" t="str">
        <f>IFERROR(__xludf.DUMMYFUNCTION("Split(B918,""/"")"),"March")</f>
        <v>March</v>
      </c>
      <c r="E918" s="6" t="str">
        <f>IFERROR(__xludf.DUMMYFUNCTION("""COMPUTED_VALUE"""),"Ahmedabad^")</f>
        <v>Ahmedabad^</v>
      </c>
      <c r="F918" s="6" t="str">
        <f>IFERROR(__xludf.DUMMYFUNCTION("""COMPUTED_VALUE"""),"WEST")</f>
        <v>WEST</v>
      </c>
      <c r="G918" s="6" t="str">
        <f>IFERROR(__xludf.DUMMYFUNCTION("""COMPUTED_VALUE"""),"Assembly")</f>
        <v>Assembly</v>
      </c>
      <c r="H918" s="6" t="str">
        <f>IFERROR(__xludf.DUMMYFUNCTION("""COMPUTED_VALUE"""),"Overhead costs")</f>
        <v>Overhead costs</v>
      </c>
      <c r="I918" s="6" t="str">
        <f t="shared" si="2"/>
        <v>March</v>
      </c>
      <c r="J918" s="6" t="str">
        <f t="shared" si="3"/>
        <v>Ahmedabad^</v>
      </c>
      <c r="K918" s="6" t="str">
        <f t="shared" si="4"/>
        <v>Ahmedabad^</v>
      </c>
      <c r="L918" s="6" t="str">
        <f t="shared" si="5"/>
        <v>Ahmedabad^</v>
      </c>
      <c r="M918" s="6" t="str">
        <f t="shared" si="6"/>
        <v>Ahmedabad</v>
      </c>
      <c r="N918" s="6" t="str">
        <f t="shared" si="7"/>
        <v>West</v>
      </c>
      <c r="O918" s="6" t="str">
        <f t="shared" si="8"/>
        <v>West</v>
      </c>
      <c r="P918" s="6" t="str">
        <f t="shared" si="9"/>
        <v>West</v>
      </c>
      <c r="Q918" s="6" t="str">
        <f t="shared" si="10"/>
        <v>West</v>
      </c>
      <c r="R918" s="6" t="str">
        <f>vlookup(M918,'City Head_Details'!$A$2:$B$5,2,0)</f>
        <v>Varun</v>
      </c>
      <c r="S918" s="6" t="str">
        <f t="shared" ref="S918:T918" si="926">Proper(trim(G918))</f>
        <v>Assembly</v>
      </c>
      <c r="T918" s="6" t="str">
        <f t="shared" si="926"/>
        <v>Overhead Costs</v>
      </c>
    </row>
    <row r="919">
      <c r="A919" s="23" t="s">
        <v>1778</v>
      </c>
      <c r="B919" s="32" t="s">
        <v>1362</v>
      </c>
      <c r="C919" s="6">
        <v>153600.0</v>
      </c>
      <c r="D919" s="6" t="str">
        <f>IFERROR(__xludf.DUMMYFUNCTION("Split(B919,""/"")"),"March")</f>
        <v>March</v>
      </c>
      <c r="E919" s="6" t="str">
        <f>IFERROR(__xludf.DUMMYFUNCTION("""COMPUTED_VALUE"""),"Bhubaneswar")</f>
        <v>Bhubaneswar</v>
      </c>
      <c r="F919" s="6" t="str">
        <f>IFERROR(__xludf.DUMMYFUNCTION("""COMPUTED_VALUE"""),"North")</f>
        <v>North</v>
      </c>
      <c r="G919" s="6" t="str">
        <f>IFERROR(__xludf.DUMMYFUNCTION("""COMPUTED_VALUE"""),"Maitenance")</f>
        <v>Maitenance</v>
      </c>
      <c r="H919" s="6" t="str">
        <f>IFERROR(__xludf.DUMMYFUNCTION("""COMPUTED_VALUE"""),"Material Cost")</f>
        <v>Material Cost</v>
      </c>
      <c r="I919" s="6" t="str">
        <f t="shared" si="2"/>
        <v>March</v>
      </c>
      <c r="J919" s="6" t="str">
        <f t="shared" si="3"/>
        <v>Bhubaneswar</v>
      </c>
      <c r="K919" s="6" t="str">
        <f t="shared" si="4"/>
        <v>Bhubaneswar</v>
      </c>
      <c r="L919" s="6" t="str">
        <f t="shared" si="5"/>
        <v>Bhubaneswar</v>
      </c>
      <c r="M919" s="6" t="str">
        <f t="shared" si="6"/>
        <v>Bhubaneswar</v>
      </c>
      <c r="N919" s="6" t="str">
        <f t="shared" si="7"/>
        <v>North</v>
      </c>
      <c r="O919" s="6" t="str">
        <f t="shared" si="8"/>
        <v>North</v>
      </c>
      <c r="P919" s="6" t="str">
        <f t="shared" si="9"/>
        <v>North</v>
      </c>
      <c r="Q919" s="6" t="str">
        <f t="shared" si="10"/>
        <v>North</v>
      </c>
      <c r="R919" s="6" t="str">
        <f>vlookup(M919,'City Head_Details'!$A$2:$B$5,2,0)</f>
        <v>Karuna</v>
      </c>
      <c r="S919" s="6" t="str">
        <f t="shared" ref="S919:T919" si="927">Proper(trim(G919))</f>
        <v>Maitenance</v>
      </c>
      <c r="T919" s="6" t="str">
        <f t="shared" si="927"/>
        <v>Material Cost</v>
      </c>
    </row>
    <row r="920">
      <c r="A920" s="23" t="s">
        <v>1779</v>
      </c>
      <c r="B920" s="32" t="s">
        <v>1780</v>
      </c>
      <c r="C920" s="6">
        <v>190200.0</v>
      </c>
      <c r="D920" s="6" t="str">
        <f>IFERROR(__xludf.DUMMYFUNCTION("Split(B920,""/"")"),"February")</f>
        <v>February</v>
      </c>
      <c r="E920" s="6" t="str">
        <f>IFERROR(__xludf.DUMMYFUNCTION("""COMPUTED_VALUE"""),"Bangalore")</f>
        <v>Bangalore</v>
      </c>
      <c r="F920" s="6" t="str">
        <f>IFERROR(__xludf.DUMMYFUNCTION("""COMPUTED_VALUE"""),"North")</f>
        <v>North</v>
      </c>
      <c r="G920" s="6" t="str">
        <f>IFERROR(__xludf.DUMMYFUNCTION("""COMPUTED_VALUE"""),"Maitenance")</f>
        <v>Maitenance</v>
      </c>
      <c r="H920" s="6" t="str">
        <f>IFERROR(__xludf.DUMMYFUNCTION("""COMPUTED_VALUE"""),"Overhead costs")</f>
        <v>Overhead costs</v>
      </c>
      <c r="I920" s="6" t="str">
        <f t="shared" si="2"/>
        <v>February</v>
      </c>
      <c r="J920" s="6" t="str">
        <f t="shared" si="3"/>
        <v>Bangalore</v>
      </c>
      <c r="K920" s="6" t="str">
        <f t="shared" si="4"/>
        <v>Bangalore</v>
      </c>
      <c r="L920" s="6" t="str">
        <f t="shared" si="5"/>
        <v>Bangalore</v>
      </c>
      <c r="M920" s="6" t="str">
        <f t="shared" si="6"/>
        <v>Bangalore</v>
      </c>
      <c r="N920" s="6" t="str">
        <f t="shared" si="7"/>
        <v>North</v>
      </c>
      <c r="O920" s="6" t="str">
        <f t="shared" si="8"/>
        <v>North</v>
      </c>
      <c r="P920" s="6" t="str">
        <f t="shared" si="9"/>
        <v>North</v>
      </c>
      <c r="Q920" s="6" t="str">
        <f t="shared" si="10"/>
        <v>North</v>
      </c>
      <c r="R920" s="6" t="str">
        <f>vlookup(M920,'City Head_Details'!$A$2:$B$5,2,0)</f>
        <v>Arun</v>
      </c>
      <c r="S920" s="6" t="str">
        <f t="shared" ref="S920:T920" si="928">Proper(trim(G920))</f>
        <v>Maitenance</v>
      </c>
      <c r="T920" s="6" t="str">
        <f t="shared" si="928"/>
        <v>Overhead Costs</v>
      </c>
    </row>
    <row r="921">
      <c r="A921" s="23" t="s">
        <v>1781</v>
      </c>
      <c r="B921" s="32" t="s">
        <v>1782</v>
      </c>
      <c r="C921" s="6">
        <v>125300.0</v>
      </c>
      <c r="D921" s="6" t="str">
        <f>IFERROR(__xludf.DUMMYFUNCTION("Split(B921,""/"")"),"February")</f>
        <v>February</v>
      </c>
      <c r="E921" s="6" t="str">
        <f>IFERROR(__xludf.DUMMYFUNCTION("""COMPUTED_VALUE"""),"Gurgaon")</f>
        <v>Gurgaon</v>
      </c>
      <c r="F921" s="6" t="str">
        <f>IFERROR(__xludf.DUMMYFUNCTION("""COMPUTED_VALUE"""),"South^")</f>
        <v>South^</v>
      </c>
      <c r="G921" s="6" t="str">
        <f>IFERROR(__xludf.DUMMYFUNCTION("""COMPUTED_VALUE"""),"Assembly")</f>
        <v>Assembly</v>
      </c>
      <c r="H921" s="6" t="str">
        <f>IFERROR(__xludf.DUMMYFUNCTION("""COMPUTED_VALUE"""),"Insurance")</f>
        <v>Insurance</v>
      </c>
      <c r="I921" s="6" t="str">
        <f t="shared" si="2"/>
        <v>February</v>
      </c>
      <c r="J921" s="6" t="str">
        <f t="shared" si="3"/>
        <v>Gurgaon</v>
      </c>
      <c r="K921" s="6" t="str">
        <f t="shared" si="4"/>
        <v>Gurgaon</v>
      </c>
      <c r="L921" s="6" t="str">
        <f t="shared" si="5"/>
        <v>Gurgaon</v>
      </c>
      <c r="M921" s="6" t="str">
        <f t="shared" si="6"/>
        <v>Gurgaon</v>
      </c>
      <c r="N921" s="6" t="str">
        <f t="shared" si="7"/>
        <v>South^</v>
      </c>
      <c r="O921" s="6" t="str">
        <f t="shared" si="8"/>
        <v>South^</v>
      </c>
      <c r="P921" s="6" t="str">
        <f t="shared" si="9"/>
        <v>South^</v>
      </c>
      <c r="Q921" s="6" t="str">
        <f t="shared" si="10"/>
        <v>South</v>
      </c>
      <c r="R921" s="6" t="str">
        <f>vlookup(M921,'City Head_Details'!$A$2:$B$5,2,0)</f>
        <v>Tarun</v>
      </c>
      <c r="S921" s="6" t="str">
        <f t="shared" ref="S921:T921" si="929">Proper(trim(G921))</f>
        <v>Assembly</v>
      </c>
      <c r="T921" s="6" t="str">
        <f t="shared" si="929"/>
        <v>Insurance</v>
      </c>
    </row>
    <row r="922">
      <c r="A922" s="23" t="s">
        <v>1783</v>
      </c>
      <c r="B922" s="32" t="s">
        <v>1784</v>
      </c>
      <c r="C922" s="6">
        <v>121100.0</v>
      </c>
      <c r="D922" s="6" t="str">
        <f>IFERROR(__xludf.DUMMYFUNCTION("Split(B922,""/"")"),"January")</f>
        <v>January</v>
      </c>
      <c r="E922" s="6" t="str">
        <f>IFERROR(__xludf.DUMMYFUNCTION("""COMPUTED_VALUE"""),"Bhubaneswar^")</f>
        <v>Bhubaneswar^</v>
      </c>
      <c r="F922" s="6" t="str">
        <f>IFERROR(__xludf.DUMMYFUNCTION("""COMPUTED_VALUE"""),"East")</f>
        <v>East</v>
      </c>
      <c r="G922" s="6" t="str">
        <f>IFERROR(__xludf.DUMMYFUNCTION("""COMPUTED_VALUE"""),"Assembly")</f>
        <v>Assembly</v>
      </c>
      <c r="H922" s="6" t="str">
        <f>IFERROR(__xludf.DUMMYFUNCTION("""COMPUTED_VALUE"""),"Material Cost")</f>
        <v>Material Cost</v>
      </c>
      <c r="I922" s="6" t="str">
        <f t="shared" si="2"/>
        <v>January</v>
      </c>
      <c r="J922" s="6" t="str">
        <f t="shared" si="3"/>
        <v>Bhubaneswar^</v>
      </c>
      <c r="K922" s="6" t="str">
        <f t="shared" si="4"/>
        <v>Bhubaneswar^</v>
      </c>
      <c r="L922" s="6" t="str">
        <f t="shared" si="5"/>
        <v>Bhubaneswar^</v>
      </c>
      <c r="M922" s="6" t="str">
        <f t="shared" si="6"/>
        <v>Bhubaneswar</v>
      </c>
      <c r="N922" s="6" t="str">
        <f t="shared" si="7"/>
        <v>East</v>
      </c>
      <c r="O922" s="6" t="str">
        <f t="shared" si="8"/>
        <v>East</v>
      </c>
      <c r="P922" s="6" t="str">
        <f t="shared" si="9"/>
        <v>East</v>
      </c>
      <c r="Q922" s="6" t="str">
        <f t="shared" si="10"/>
        <v>East</v>
      </c>
      <c r="R922" s="6" t="str">
        <f>vlookup(M922,'City Head_Details'!$A$2:$B$5,2,0)</f>
        <v>Karuna</v>
      </c>
      <c r="S922" s="6" t="str">
        <f t="shared" ref="S922:T922" si="930">Proper(trim(G922))</f>
        <v>Assembly</v>
      </c>
      <c r="T922" s="6" t="str">
        <f t="shared" si="930"/>
        <v>Material Cost</v>
      </c>
    </row>
    <row r="923">
      <c r="A923" s="23" t="s">
        <v>1785</v>
      </c>
      <c r="B923" s="32" t="s">
        <v>1786</v>
      </c>
      <c r="C923" s="6">
        <v>117100.0</v>
      </c>
      <c r="D923" s="6" t="str">
        <f>IFERROR(__xludf.DUMMYFUNCTION("Split(B923,""/"")"),"January")</f>
        <v>January</v>
      </c>
      <c r="E923" s="6" t="str">
        <f>IFERROR(__xludf.DUMMYFUNCTION("""COMPUTED_VALUE"""),"Ahmedabad")</f>
        <v>Ahmedabad</v>
      </c>
      <c r="F923" s="6" t="str">
        <f>IFERROR(__xludf.DUMMYFUNCTION("""COMPUTED_VALUE"""),"East^")</f>
        <v>East^</v>
      </c>
      <c r="G923" s="6" t="str">
        <f>IFERROR(__xludf.DUMMYFUNCTION("""COMPUTED_VALUE"""),"Production")</f>
        <v>Production</v>
      </c>
      <c r="H923" s="6" t="str">
        <f>IFERROR(__xludf.DUMMYFUNCTION("""COMPUTED_VALUE"""),"Labour Cost")</f>
        <v>Labour Cost</v>
      </c>
      <c r="I923" s="6" t="str">
        <f t="shared" si="2"/>
        <v>January</v>
      </c>
      <c r="J923" s="6" t="str">
        <f t="shared" si="3"/>
        <v>Ahmedabad</v>
      </c>
      <c r="K923" s="6" t="str">
        <f t="shared" si="4"/>
        <v>Ahmedabad</v>
      </c>
      <c r="L923" s="6" t="str">
        <f t="shared" si="5"/>
        <v>Ahmedabad</v>
      </c>
      <c r="M923" s="6" t="str">
        <f t="shared" si="6"/>
        <v>Ahmedabad</v>
      </c>
      <c r="N923" s="6" t="str">
        <f t="shared" si="7"/>
        <v>East^</v>
      </c>
      <c r="O923" s="6" t="str">
        <f t="shared" si="8"/>
        <v>East^</v>
      </c>
      <c r="P923" s="6" t="str">
        <f t="shared" si="9"/>
        <v>East^</v>
      </c>
      <c r="Q923" s="6" t="str">
        <f t="shared" si="10"/>
        <v>East</v>
      </c>
      <c r="R923" s="6" t="str">
        <f>vlookup(M923,'City Head_Details'!$A$2:$B$5,2,0)</f>
        <v>Varun</v>
      </c>
      <c r="S923" s="6" t="str">
        <f t="shared" ref="S923:T923" si="931">Proper(trim(G923))</f>
        <v>Production</v>
      </c>
      <c r="T923" s="6" t="str">
        <f t="shared" si="931"/>
        <v>Labour Cost</v>
      </c>
    </row>
    <row r="924">
      <c r="A924" s="23" t="s">
        <v>1787</v>
      </c>
      <c r="B924" s="32" t="s">
        <v>1788</v>
      </c>
      <c r="C924" s="6">
        <v>123800.0</v>
      </c>
      <c r="D924" s="6" t="str">
        <f>IFERROR(__xludf.DUMMYFUNCTION("Split(B924,""/"")"),"March")</f>
        <v>March</v>
      </c>
      <c r="E924" s="6" t="str">
        <f>IFERROR(__xludf.DUMMYFUNCTION("""COMPUTED_VALUE"""),"Gurgaon")</f>
        <v>Gurgaon</v>
      </c>
      <c r="F924" s="6" t="str">
        <f>IFERROR(__xludf.DUMMYFUNCTION("""COMPUTED_VALUE"""),"North")</f>
        <v>North</v>
      </c>
      <c r="G924" s="6" t="str">
        <f>IFERROR(__xludf.DUMMYFUNCTION("""COMPUTED_VALUE"""),"Maitenance")</f>
        <v>Maitenance</v>
      </c>
      <c r="H924" s="6" t="str">
        <f>IFERROR(__xludf.DUMMYFUNCTION("""COMPUTED_VALUE"""),"Rent")</f>
        <v>Rent</v>
      </c>
      <c r="I924" s="6" t="str">
        <f t="shared" si="2"/>
        <v>March</v>
      </c>
      <c r="J924" s="6" t="str">
        <f t="shared" si="3"/>
        <v>Gurgaon</v>
      </c>
      <c r="K924" s="6" t="str">
        <f t="shared" si="4"/>
        <v>Gurgaon</v>
      </c>
      <c r="L924" s="6" t="str">
        <f t="shared" si="5"/>
        <v>Gurgaon</v>
      </c>
      <c r="M924" s="6" t="str">
        <f t="shared" si="6"/>
        <v>Gurgaon</v>
      </c>
      <c r="N924" s="6" t="str">
        <f t="shared" si="7"/>
        <v>North</v>
      </c>
      <c r="O924" s="6" t="str">
        <f t="shared" si="8"/>
        <v>North</v>
      </c>
      <c r="P924" s="6" t="str">
        <f t="shared" si="9"/>
        <v>North</v>
      </c>
      <c r="Q924" s="6" t="str">
        <f t="shared" si="10"/>
        <v>North</v>
      </c>
      <c r="R924" s="6" t="str">
        <f>vlookup(M924,'City Head_Details'!$A$2:$B$5,2,0)</f>
        <v>Tarun</v>
      </c>
      <c r="S924" s="6" t="str">
        <f t="shared" ref="S924:T924" si="932">Proper(trim(G924))</f>
        <v>Maitenance</v>
      </c>
      <c r="T924" s="6" t="str">
        <f t="shared" si="932"/>
        <v>Rent</v>
      </c>
    </row>
    <row r="925">
      <c r="A925" s="23" t="s">
        <v>1789</v>
      </c>
      <c r="B925" s="32" t="s">
        <v>1790</v>
      </c>
      <c r="C925" s="6">
        <v>95700.0</v>
      </c>
      <c r="D925" s="6" t="str">
        <f>IFERROR(__xludf.DUMMYFUNCTION("Split(B925,""/"")"),"March")</f>
        <v>March</v>
      </c>
      <c r="E925" s="6" t="str">
        <f>IFERROR(__xludf.DUMMYFUNCTION("""COMPUTED_VALUE"""),"Bhubaneswar")</f>
        <v>Bhubaneswar</v>
      </c>
      <c r="F925" s="6" t="str">
        <f>IFERROR(__xludf.DUMMYFUNCTION("""COMPUTED_VALUE"""),"East")</f>
        <v>East</v>
      </c>
      <c r="G925" s="6" t="str">
        <f>IFERROR(__xludf.DUMMYFUNCTION("""COMPUTED_VALUE"""),"Production")</f>
        <v>Production</v>
      </c>
      <c r="H925" s="6" t="str">
        <f>IFERROR(__xludf.DUMMYFUNCTION("""COMPUTED_VALUE"""),"Overhead costs")</f>
        <v>Overhead costs</v>
      </c>
      <c r="I925" s="6" t="str">
        <f t="shared" si="2"/>
        <v>March</v>
      </c>
      <c r="J925" s="6" t="str">
        <f t="shared" si="3"/>
        <v>Bhubaneswar</v>
      </c>
      <c r="K925" s="6" t="str">
        <f t="shared" si="4"/>
        <v>Bhubaneswar</v>
      </c>
      <c r="L925" s="6" t="str">
        <f t="shared" si="5"/>
        <v>Bhubaneswar</v>
      </c>
      <c r="M925" s="6" t="str">
        <f t="shared" si="6"/>
        <v>Bhubaneswar</v>
      </c>
      <c r="N925" s="6" t="str">
        <f t="shared" si="7"/>
        <v>East</v>
      </c>
      <c r="O925" s="6" t="str">
        <f t="shared" si="8"/>
        <v>East</v>
      </c>
      <c r="P925" s="6" t="str">
        <f t="shared" si="9"/>
        <v>East</v>
      </c>
      <c r="Q925" s="6" t="str">
        <f t="shared" si="10"/>
        <v>East</v>
      </c>
      <c r="R925" s="6" t="str">
        <f>vlookup(M925,'City Head_Details'!$A$2:$B$5,2,0)</f>
        <v>Karuna</v>
      </c>
      <c r="S925" s="6" t="str">
        <f t="shared" ref="S925:T925" si="933">Proper(trim(G925))</f>
        <v>Production</v>
      </c>
      <c r="T925" s="6" t="str">
        <f t="shared" si="933"/>
        <v>Overhead Costs</v>
      </c>
    </row>
    <row r="926">
      <c r="A926" s="23" t="s">
        <v>1791</v>
      </c>
      <c r="B926" s="32" t="s">
        <v>1792</v>
      </c>
      <c r="C926" s="6">
        <v>177600.0</v>
      </c>
      <c r="D926" s="6" t="str">
        <f>IFERROR(__xludf.DUMMYFUNCTION("Split(B926,""/"")"),"March")</f>
        <v>March</v>
      </c>
      <c r="E926" s="6" t="str">
        <f>IFERROR(__xludf.DUMMYFUNCTION("""COMPUTED_VALUE"""),"Bhubaneswar-")</f>
        <v>Bhubaneswar-</v>
      </c>
      <c r="F926" s="6" t="str">
        <f>IFERROR(__xludf.DUMMYFUNCTION("""COMPUTED_VALUE"""),"East^")</f>
        <v>East^</v>
      </c>
      <c r="G926" s="6" t="str">
        <f>IFERROR(__xludf.DUMMYFUNCTION("""COMPUTED_VALUE"""),"Production")</f>
        <v>Production</v>
      </c>
      <c r="H926" s="6" t="str">
        <f>IFERROR(__xludf.DUMMYFUNCTION("""COMPUTED_VALUE"""),"Insurance")</f>
        <v>Insurance</v>
      </c>
      <c r="I926" s="6" t="str">
        <f t="shared" si="2"/>
        <v>March</v>
      </c>
      <c r="J926" s="6" t="str">
        <f t="shared" si="3"/>
        <v>Bhubaneswar-</v>
      </c>
      <c r="K926" s="6" t="str">
        <f t="shared" si="4"/>
        <v>Bhubaneswar-</v>
      </c>
      <c r="L926" s="6" t="str">
        <f t="shared" si="5"/>
        <v>Bhubaneswar</v>
      </c>
      <c r="M926" s="6" t="str">
        <f t="shared" si="6"/>
        <v>Bhubaneswar</v>
      </c>
      <c r="N926" s="6" t="str">
        <f t="shared" si="7"/>
        <v>East^</v>
      </c>
      <c r="O926" s="6" t="str">
        <f t="shared" si="8"/>
        <v>East^</v>
      </c>
      <c r="P926" s="6" t="str">
        <f t="shared" si="9"/>
        <v>East^</v>
      </c>
      <c r="Q926" s="6" t="str">
        <f t="shared" si="10"/>
        <v>East</v>
      </c>
      <c r="R926" s="6" t="str">
        <f>vlookup(M926,'City Head_Details'!$A$2:$B$5,2,0)</f>
        <v>Karuna</v>
      </c>
      <c r="S926" s="6" t="str">
        <f t="shared" ref="S926:T926" si="934">Proper(trim(G926))</f>
        <v>Production</v>
      </c>
      <c r="T926" s="6" t="str">
        <f t="shared" si="934"/>
        <v>Insurance</v>
      </c>
    </row>
    <row r="927">
      <c r="A927" s="23" t="s">
        <v>1793</v>
      </c>
      <c r="B927" s="32" t="s">
        <v>1794</v>
      </c>
      <c r="C927" s="6">
        <v>146800.0</v>
      </c>
      <c r="D927" s="6" t="str">
        <f>IFERROR(__xludf.DUMMYFUNCTION("Split(B927,""/"")"),"March")</f>
        <v>March</v>
      </c>
      <c r="E927" s="6" t="str">
        <f>IFERROR(__xludf.DUMMYFUNCTION("""COMPUTED_VALUE"""),"Bhubaneswar-")</f>
        <v>Bhubaneswar-</v>
      </c>
      <c r="F927" s="6" t="str">
        <f>IFERROR(__xludf.DUMMYFUNCTION("""COMPUTED_VALUE"""),"East")</f>
        <v>East</v>
      </c>
      <c r="G927" s="6" t="str">
        <f>IFERROR(__xludf.DUMMYFUNCTION("""COMPUTED_VALUE"""),"Materials")</f>
        <v>Materials</v>
      </c>
      <c r="H927" s="6" t="str">
        <f>IFERROR(__xludf.DUMMYFUNCTION("""COMPUTED_VALUE"""),"Material Cost")</f>
        <v>Material Cost</v>
      </c>
      <c r="I927" s="6" t="str">
        <f t="shared" si="2"/>
        <v>March</v>
      </c>
      <c r="J927" s="6" t="str">
        <f t="shared" si="3"/>
        <v>Bhubaneswar-</v>
      </c>
      <c r="K927" s="6" t="str">
        <f t="shared" si="4"/>
        <v>Bhubaneswar-</v>
      </c>
      <c r="L927" s="6" t="str">
        <f t="shared" si="5"/>
        <v>Bhubaneswar</v>
      </c>
      <c r="M927" s="6" t="str">
        <f t="shared" si="6"/>
        <v>Bhubaneswar</v>
      </c>
      <c r="N927" s="6" t="str">
        <f t="shared" si="7"/>
        <v>East</v>
      </c>
      <c r="O927" s="6" t="str">
        <f t="shared" si="8"/>
        <v>East</v>
      </c>
      <c r="P927" s="6" t="str">
        <f t="shared" si="9"/>
        <v>East</v>
      </c>
      <c r="Q927" s="6" t="str">
        <f t="shared" si="10"/>
        <v>East</v>
      </c>
      <c r="R927" s="6" t="str">
        <f>vlookup(M927,'City Head_Details'!$A$2:$B$5,2,0)</f>
        <v>Karuna</v>
      </c>
      <c r="S927" s="6" t="str">
        <f t="shared" ref="S927:T927" si="935">Proper(trim(G927))</f>
        <v>Materials</v>
      </c>
      <c r="T927" s="6" t="str">
        <f t="shared" si="935"/>
        <v>Material Cost</v>
      </c>
    </row>
    <row r="928">
      <c r="A928" s="23" t="s">
        <v>1795</v>
      </c>
      <c r="B928" s="32" t="s">
        <v>1796</v>
      </c>
      <c r="C928" s="6">
        <v>130200.0</v>
      </c>
      <c r="D928" s="6" t="str">
        <f>IFERROR(__xludf.DUMMYFUNCTION("Split(B928,""/"")"),"March")</f>
        <v>March</v>
      </c>
      <c r="E928" s="6" t="str">
        <f>IFERROR(__xludf.DUMMYFUNCTION("""COMPUTED_VALUE"""),"Bhubaneswar-")</f>
        <v>Bhubaneswar-</v>
      </c>
      <c r="F928" s="6" t="str">
        <f>IFERROR(__xludf.DUMMYFUNCTION("""COMPUTED_VALUE"""),"East")</f>
        <v>East</v>
      </c>
      <c r="G928" s="6" t="str">
        <f>IFERROR(__xludf.DUMMYFUNCTION("""COMPUTED_VALUE"""),"Materials")</f>
        <v>Materials</v>
      </c>
      <c r="H928" s="6" t="str">
        <f>IFERROR(__xludf.DUMMYFUNCTION("""COMPUTED_VALUE"""),"Labour Cost")</f>
        <v>Labour Cost</v>
      </c>
      <c r="I928" s="6" t="str">
        <f t="shared" si="2"/>
        <v>March</v>
      </c>
      <c r="J928" s="6" t="str">
        <f t="shared" si="3"/>
        <v>Bhubaneswar-</v>
      </c>
      <c r="K928" s="6" t="str">
        <f t="shared" si="4"/>
        <v>Bhubaneswar-</v>
      </c>
      <c r="L928" s="6" t="str">
        <f t="shared" si="5"/>
        <v>Bhubaneswar</v>
      </c>
      <c r="M928" s="6" t="str">
        <f t="shared" si="6"/>
        <v>Bhubaneswar</v>
      </c>
      <c r="N928" s="6" t="str">
        <f t="shared" si="7"/>
        <v>East</v>
      </c>
      <c r="O928" s="6" t="str">
        <f t="shared" si="8"/>
        <v>East</v>
      </c>
      <c r="P928" s="6" t="str">
        <f t="shared" si="9"/>
        <v>East</v>
      </c>
      <c r="Q928" s="6" t="str">
        <f t="shared" si="10"/>
        <v>East</v>
      </c>
      <c r="R928" s="6" t="str">
        <f>vlookup(M928,'City Head_Details'!$A$2:$B$5,2,0)</f>
        <v>Karuna</v>
      </c>
      <c r="S928" s="6" t="str">
        <f t="shared" ref="S928:T928" si="936">Proper(trim(G928))</f>
        <v>Materials</v>
      </c>
      <c r="T928" s="6" t="str">
        <f t="shared" si="936"/>
        <v>Labour Cost</v>
      </c>
    </row>
    <row r="929">
      <c r="A929" s="23" t="s">
        <v>1797</v>
      </c>
      <c r="B929" s="32" t="s">
        <v>1798</v>
      </c>
      <c r="C929" s="6">
        <v>100100.0</v>
      </c>
      <c r="D929" s="6" t="str">
        <f>IFERROR(__xludf.DUMMYFUNCTION("Split(B929,""/"")"),"March")</f>
        <v>March</v>
      </c>
      <c r="E929" s="6" t="str">
        <f>IFERROR(__xludf.DUMMYFUNCTION("""COMPUTED_VALUE"""),"Bhubaneswar-")</f>
        <v>Bhubaneswar-</v>
      </c>
      <c r="F929" s="6" t="str">
        <f>IFERROR(__xludf.DUMMYFUNCTION("""COMPUTED_VALUE"""),"East&amp;")</f>
        <v>East&amp;</v>
      </c>
      <c r="G929" s="6" t="str">
        <f>IFERROR(__xludf.DUMMYFUNCTION("""COMPUTED_VALUE"""),"Materials")</f>
        <v>Materials</v>
      </c>
      <c r="H929" s="6" t="str">
        <f>IFERROR(__xludf.DUMMYFUNCTION("""COMPUTED_VALUE"""),"Rent")</f>
        <v>Rent</v>
      </c>
      <c r="I929" s="6" t="str">
        <f t="shared" si="2"/>
        <v>March</v>
      </c>
      <c r="J929" s="6" t="str">
        <f t="shared" si="3"/>
        <v>Bhubaneswar-</v>
      </c>
      <c r="K929" s="6" t="str">
        <f t="shared" si="4"/>
        <v>Bhubaneswar-</v>
      </c>
      <c r="L929" s="6" t="str">
        <f t="shared" si="5"/>
        <v>Bhubaneswar</v>
      </c>
      <c r="M929" s="6" t="str">
        <f t="shared" si="6"/>
        <v>Bhubaneswar</v>
      </c>
      <c r="N929" s="6" t="str">
        <f t="shared" si="7"/>
        <v>East&amp;</v>
      </c>
      <c r="O929" s="6" t="str">
        <f t="shared" si="8"/>
        <v>East-</v>
      </c>
      <c r="P929" s="6" t="str">
        <f t="shared" si="9"/>
        <v>East^</v>
      </c>
      <c r="Q929" s="6" t="str">
        <f t="shared" si="10"/>
        <v>East</v>
      </c>
      <c r="R929" s="6" t="str">
        <f>vlookup(M929,'City Head_Details'!$A$2:$B$5,2,0)</f>
        <v>Karuna</v>
      </c>
      <c r="S929" s="6" t="str">
        <f t="shared" ref="S929:T929" si="937">Proper(trim(G929))</f>
        <v>Materials</v>
      </c>
      <c r="T929" s="6" t="str">
        <f t="shared" si="937"/>
        <v>Rent</v>
      </c>
    </row>
    <row r="930">
      <c r="A930" s="23" t="s">
        <v>1799</v>
      </c>
      <c r="B930" s="32" t="s">
        <v>1800</v>
      </c>
      <c r="C930" s="6">
        <v>169200.0</v>
      </c>
      <c r="D930" s="6" t="str">
        <f>IFERROR(__xludf.DUMMYFUNCTION("Split(B930,""/"")"),"March")</f>
        <v>March</v>
      </c>
      <c r="E930" s="6" t="str">
        <f>IFERROR(__xludf.DUMMYFUNCTION("""COMPUTED_VALUE"""),"Bhubaneswar-")</f>
        <v>Bhubaneswar-</v>
      </c>
      <c r="F930" s="6" t="str">
        <f>IFERROR(__xludf.DUMMYFUNCTION("""COMPUTED_VALUE"""),"East&amp;")</f>
        <v>East&amp;</v>
      </c>
      <c r="G930" s="6" t="str">
        <f>IFERROR(__xludf.DUMMYFUNCTION("""COMPUTED_VALUE"""),"Materials")</f>
        <v>Materials</v>
      </c>
      <c r="H930" s="6" t="str">
        <f>IFERROR(__xludf.DUMMYFUNCTION("""COMPUTED_VALUE"""),"Overhead costs")</f>
        <v>Overhead costs</v>
      </c>
      <c r="I930" s="6" t="str">
        <f t="shared" si="2"/>
        <v>March</v>
      </c>
      <c r="J930" s="6" t="str">
        <f t="shared" si="3"/>
        <v>Bhubaneswar-</v>
      </c>
      <c r="K930" s="6" t="str">
        <f t="shared" si="4"/>
        <v>Bhubaneswar-</v>
      </c>
      <c r="L930" s="6" t="str">
        <f t="shared" si="5"/>
        <v>Bhubaneswar</v>
      </c>
      <c r="M930" s="6" t="str">
        <f t="shared" si="6"/>
        <v>Bhubaneswar</v>
      </c>
      <c r="N930" s="6" t="str">
        <f t="shared" si="7"/>
        <v>East&amp;</v>
      </c>
      <c r="O930" s="6" t="str">
        <f t="shared" si="8"/>
        <v>East-</v>
      </c>
      <c r="P930" s="6" t="str">
        <f t="shared" si="9"/>
        <v>East^</v>
      </c>
      <c r="Q930" s="6" t="str">
        <f t="shared" si="10"/>
        <v>East</v>
      </c>
      <c r="R930" s="6" t="str">
        <f>vlookup(M930,'City Head_Details'!$A$2:$B$5,2,0)</f>
        <v>Karuna</v>
      </c>
      <c r="S930" s="6" t="str">
        <f t="shared" ref="S930:T930" si="938">Proper(trim(G930))</f>
        <v>Materials</v>
      </c>
      <c r="T930" s="6" t="str">
        <f t="shared" si="938"/>
        <v>Overhead Costs</v>
      </c>
    </row>
    <row r="931">
      <c r="A931" s="23" t="s">
        <v>1801</v>
      </c>
      <c r="B931" s="32" t="s">
        <v>698</v>
      </c>
      <c r="C931" s="6">
        <v>144800.0</v>
      </c>
      <c r="D931" s="6" t="str">
        <f>IFERROR(__xludf.DUMMYFUNCTION("Split(B931,""/"")"),"March")</f>
        <v>March</v>
      </c>
      <c r="E931" s="6" t="str">
        <f>IFERROR(__xludf.DUMMYFUNCTION("""COMPUTED_VALUE"""),"Bhubaneswar-")</f>
        <v>Bhubaneswar-</v>
      </c>
      <c r="F931" s="6" t="str">
        <f>IFERROR(__xludf.DUMMYFUNCTION("""COMPUTED_VALUE"""),"East&amp;")</f>
        <v>East&amp;</v>
      </c>
      <c r="G931" s="6" t="str">
        <f>IFERROR(__xludf.DUMMYFUNCTION("""COMPUTED_VALUE"""),"Materials")</f>
        <v>Materials</v>
      </c>
      <c r="H931" s="6" t="str">
        <f>IFERROR(__xludf.DUMMYFUNCTION("""COMPUTED_VALUE"""),"Insurance")</f>
        <v>Insurance</v>
      </c>
      <c r="I931" s="6" t="str">
        <f t="shared" si="2"/>
        <v>March</v>
      </c>
      <c r="J931" s="6" t="str">
        <f t="shared" si="3"/>
        <v>Bhubaneswar-</v>
      </c>
      <c r="K931" s="6" t="str">
        <f t="shared" si="4"/>
        <v>Bhubaneswar-</v>
      </c>
      <c r="L931" s="6" t="str">
        <f t="shared" si="5"/>
        <v>Bhubaneswar</v>
      </c>
      <c r="M931" s="6" t="str">
        <f t="shared" si="6"/>
        <v>Bhubaneswar</v>
      </c>
      <c r="N931" s="6" t="str">
        <f t="shared" si="7"/>
        <v>East&amp;</v>
      </c>
      <c r="O931" s="6" t="str">
        <f t="shared" si="8"/>
        <v>East-</v>
      </c>
      <c r="P931" s="6" t="str">
        <f t="shared" si="9"/>
        <v>East^</v>
      </c>
      <c r="Q931" s="6" t="str">
        <f t="shared" si="10"/>
        <v>East</v>
      </c>
      <c r="R931" s="6" t="str">
        <f>vlookup(M931,'City Head_Details'!$A$2:$B$5,2,0)</f>
        <v>Karuna</v>
      </c>
      <c r="S931" s="6" t="str">
        <f t="shared" ref="S931:T931" si="939">Proper(trim(G931))</f>
        <v>Materials</v>
      </c>
      <c r="T931" s="6" t="str">
        <f t="shared" si="939"/>
        <v>Insurance</v>
      </c>
    </row>
    <row r="932">
      <c r="A932" s="23" t="s">
        <v>1802</v>
      </c>
      <c r="B932" s="32" t="s">
        <v>1803</v>
      </c>
      <c r="C932" s="6">
        <v>126700.0</v>
      </c>
      <c r="D932" s="6" t="str">
        <f>IFERROR(__xludf.DUMMYFUNCTION("Split(B932,""/"")"),"March")</f>
        <v>March</v>
      </c>
      <c r="E932" s="6" t="str">
        <f>IFERROR(__xludf.DUMMYFUNCTION("""COMPUTED_VALUE"""),"Bhubaneswar-")</f>
        <v>Bhubaneswar-</v>
      </c>
      <c r="F932" s="6" t="str">
        <f>IFERROR(__xludf.DUMMYFUNCTION("""COMPUTED_VALUE"""),"East&amp;")</f>
        <v>East&amp;</v>
      </c>
      <c r="G932" s="6" t="str">
        <f>IFERROR(__xludf.DUMMYFUNCTION("""COMPUTED_VALUE"""),"Maitenance")</f>
        <v>Maitenance</v>
      </c>
      <c r="H932" s="6" t="str">
        <f>IFERROR(__xludf.DUMMYFUNCTION("""COMPUTED_VALUE"""),"Material Cost")</f>
        <v>Material Cost</v>
      </c>
      <c r="I932" s="6" t="str">
        <f t="shared" si="2"/>
        <v>March</v>
      </c>
      <c r="J932" s="6" t="str">
        <f t="shared" si="3"/>
        <v>Bhubaneswar-</v>
      </c>
      <c r="K932" s="6" t="str">
        <f t="shared" si="4"/>
        <v>Bhubaneswar-</v>
      </c>
      <c r="L932" s="6" t="str">
        <f t="shared" si="5"/>
        <v>Bhubaneswar</v>
      </c>
      <c r="M932" s="6" t="str">
        <f t="shared" si="6"/>
        <v>Bhubaneswar</v>
      </c>
      <c r="N932" s="6" t="str">
        <f t="shared" si="7"/>
        <v>East&amp;</v>
      </c>
      <c r="O932" s="6" t="str">
        <f t="shared" si="8"/>
        <v>East-</v>
      </c>
      <c r="P932" s="6" t="str">
        <f t="shared" si="9"/>
        <v>East^</v>
      </c>
      <c r="Q932" s="6" t="str">
        <f t="shared" si="10"/>
        <v>East</v>
      </c>
      <c r="R932" s="6" t="str">
        <f>vlookup(M932,'City Head_Details'!$A$2:$B$5,2,0)</f>
        <v>Karuna</v>
      </c>
      <c r="S932" s="6" t="str">
        <f t="shared" ref="S932:T932" si="940">Proper(trim(G932))</f>
        <v>Maitenance</v>
      </c>
      <c r="T932" s="6" t="str">
        <f t="shared" si="940"/>
        <v>Material Cost</v>
      </c>
    </row>
    <row r="933">
      <c r="A933" s="23" t="s">
        <v>1804</v>
      </c>
      <c r="B933" s="32" t="s">
        <v>1805</v>
      </c>
      <c r="C933" s="6">
        <v>114400.0</v>
      </c>
      <c r="D933" s="6" t="str">
        <f>IFERROR(__xludf.DUMMYFUNCTION("Split(B933,""/"")"),"March")</f>
        <v>March</v>
      </c>
      <c r="E933" s="6" t="str">
        <f>IFERROR(__xludf.DUMMYFUNCTION("""COMPUTED_VALUE"""),"Bhubaneswar-")</f>
        <v>Bhubaneswar-</v>
      </c>
      <c r="F933" s="6" t="str">
        <f>IFERROR(__xludf.DUMMYFUNCTION("""COMPUTED_VALUE"""),"East&amp;")</f>
        <v>East&amp;</v>
      </c>
      <c r="G933" s="6" t="str">
        <f>IFERROR(__xludf.DUMMYFUNCTION("""COMPUTED_VALUE"""),"Maitenance")</f>
        <v>Maitenance</v>
      </c>
      <c r="H933" s="6" t="str">
        <f>IFERROR(__xludf.DUMMYFUNCTION("""COMPUTED_VALUE"""),"Labour Cost")</f>
        <v>Labour Cost</v>
      </c>
      <c r="I933" s="6" t="str">
        <f t="shared" si="2"/>
        <v>March</v>
      </c>
      <c r="J933" s="6" t="str">
        <f t="shared" si="3"/>
        <v>Bhubaneswar-</v>
      </c>
      <c r="K933" s="6" t="str">
        <f t="shared" si="4"/>
        <v>Bhubaneswar-</v>
      </c>
      <c r="L933" s="6" t="str">
        <f t="shared" si="5"/>
        <v>Bhubaneswar</v>
      </c>
      <c r="M933" s="6" t="str">
        <f t="shared" si="6"/>
        <v>Bhubaneswar</v>
      </c>
      <c r="N933" s="6" t="str">
        <f t="shared" si="7"/>
        <v>East&amp;</v>
      </c>
      <c r="O933" s="6" t="str">
        <f t="shared" si="8"/>
        <v>East-</v>
      </c>
      <c r="P933" s="6" t="str">
        <f t="shared" si="9"/>
        <v>East^</v>
      </c>
      <c r="Q933" s="6" t="str">
        <f t="shared" si="10"/>
        <v>East</v>
      </c>
      <c r="R933" s="6" t="str">
        <f>vlookup(M933,'City Head_Details'!$A$2:$B$5,2,0)</f>
        <v>Karuna</v>
      </c>
      <c r="S933" s="6" t="str">
        <f t="shared" ref="S933:T933" si="941">Proper(trim(G933))</f>
        <v>Maitenance</v>
      </c>
      <c r="T933" s="6" t="str">
        <f t="shared" si="941"/>
        <v>Labour Cost</v>
      </c>
    </row>
    <row r="934">
      <c r="A934" s="23" t="s">
        <v>1806</v>
      </c>
      <c r="B934" s="32" t="s">
        <v>1807</v>
      </c>
      <c r="C934" s="6">
        <v>140600.0</v>
      </c>
      <c r="D934" s="6" t="str">
        <f>IFERROR(__xludf.DUMMYFUNCTION("Split(B934,""/"")"),"March")</f>
        <v>March</v>
      </c>
      <c r="E934" s="6" t="str">
        <f>IFERROR(__xludf.DUMMYFUNCTION("""COMPUTED_VALUE"""),"Bhubaneswar-")</f>
        <v>Bhubaneswar-</v>
      </c>
      <c r="F934" s="6" t="str">
        <f>IFERROR(__xludf.DUMMYFUNCTION("""COMPUTED_VALUE"""),"East&amp;")</f>
        <v>East&amp;</v>
      </c>
      <c r="G934" s="6" t="str">
        <f>IFERROR(__xludf.DUMMYFUNCTION("""COMPUTED_VALUE"""),"Maitenance")</f>
        <v>Maitenance</v>
      </c>
      <c r="H934" s="6" t="str">
        <f>IFERROR(__xludf.DUMMYFUNCTION("""COMPUTED_VALUE"""),"Rent")</f>
        <v>Rent</v>
      </c>
      <c r="I934" s="6" t="str">
        <f t="shared" si="2"/>
        <v>March</v>
      </c>
      <c r="J934" s="6" t="str">
        <f t="shared" si="3"/>
        <v>Bhubaneswar-</v>
      </c>
      <c r="K934" s="6" t="str">
        <f t="shared" si="4"/>
        <v>Bhubaneswar-</v>
      </c>
      <c r="L934" s="6" t="str">
        <f t="shared" si="5"/>
        <v>Bhubaneswar</v>
      </c>
      <c r="M934" s="6" t="str">
        <f t="shared" si="6"/>
        <v>Bhubaneswar</v>
      </c>
      <c r="N934" s="6" t="str">
        <f t="shared" si="7"/>
        <v>East&amp;</v>
      </c>
      <c r="O934" s="6" t="str">
        <f t="shared" si="8"/>
        <v>East-</v>
      </c>
      <c r="P934" s="6" t="str">
        <f t="shared" si="9"/>
        <v>East^</v>
      </c>
      <c r="Q934" s="6" t="str">
        <f t="shared" si="10"/>
        <v>East</v>
      </c>
      <c r="R934" s="6" t="str">
        <f>vlookup(M934,'City Head_Details'!$A$2:$B$5,2,0)</f>
        <v>Karuna</v>
      </c>
      <c r="S934" s="6" t="str">
        <f t="shared" ref="S934:T934" si="942">Proper(trim(G934))</f>
        <v>Maitenance</v>
      </c>
      <c r="T934" s="6" t="str">
        <f t="shared" si="942"/>
        <v>Rent</v>
      </c>
    </row>
    <row r="935">
      <c r="A935" s="23" t="s">
        <v>1808</v>
      </c>
      <c r="B935" s="32" t="s">
        <v>1809</v>
      </c>
      <c r="C935" s="6">
        <v>153100.0</v>
      </c>
      <c r="D935" s="6" t="str">
        <f>IFERROR(__xludf.DUMMYFUNCTION("Split(B935,""/"")"),"March")</f>
        <v>March</v>
      </c>
      <c r="E935" s="6" t="str">
        <f>IFERROR(__xludf.DUMMYFUNCTION("""COMPUTED_VALUE"""),"Bhubaneswar")</f>
        <v>Bhubaneswar</v>
      </c>
      <c r="F935" s="6" t="str">
        <f>IFERROR(__xludf.DUMMYFUNCTION("""COMPUTED_VALUE"""),"East&amp;")</f>
        <v>East&amp;</v>
      </c>
      <c r="G935" s="6" t="str">
        <f>IFERROR(__xludf.DUMMYFUNCTION("""COMPUTED_VALUE"""),"Maitenance")</f>
        <v>Maitenance</v>
      </c>
      <c r="H935" s="6" t="str">
        <f>IFERROR(__xludf.DUMMYFUNCTION("""COMPUTED_VALUE"""),"Overhead costs")</f>
        <v>Overhead costs</v>
      </c>
      <c r="I935" s="6" t="str">
        <f t="shared" si="2"/>
        <v>March</v>
      </c>
      <c r="J935" s="6" t="str">
        <f t="shared" si="3"/>
        <v>Bhubaneswar</v>
      </c>
      <c r="K935" s="6" t="str">
        <f t="shared" si="4"/>
        <v>Bhubaneswar</v>
      </c>
      <c r="L935" s="6" t="str">
        <f t="shared" si="5"/>
        <v>Bhubaneswar</v>
      </c>
      <c r="M935" s="6" t="str">
        <f t="shared" si="6"/>
        <v>Bhubaneswar</v>
      </c>
      <c r="N935" s="6" t="str">
        <f t="shared" si="7"/>
        <v>East&amp;</v>
      </c>
      <c r="O935" s="6" t="str">
        <f t="shared" si="8"/>
        <v>East-</v>
      </c>
      <c r="P935" s="6" t="str">
        <f t="shared" si="9"/>
        <v>East^</v>
      </c>
      <c r="Q935" s="6" t="str">
        <f t="shared" si="10"/>
        <v>East</v>
      </c>
      <c r="R935" s="6" t="str">
        <f>vlookup(M935,'City Head_Details'!$A$2:$B$5,2,0)</f>
        <v>Karuna</v>
      </c>
      <c r="S935" s="6" t="str">
        <f t="shared" ref="S935:T935" si="943">Proper(trim(G935))</f>
        <v>Maitenance</v>
      </c>
      <c r="T935" s="6" t="str">
        <f t="shared" si="943"/>
        <v>Overhead Costs</v>
      </c>
    </row>
    <row r="936">
      <c r="A936" s="23" t="s">
        <v>1810</v>
      </c>
      <c r="B936" s="32" t="s">
        <v>1811</v>
      </c>
      <c r="C936" s="6">
        <v>193100.0</v>
      </c>
      <c r="D936" s="6" t="str">
        <f>IFERROR(__xludf.DUMMYFUNCTION("Split(B936,""/"")"),"March")</f>
        <v>March</v>
      </c>
      <c r="E936" s="6" t="str">
        <f>IFERROR(__xludf.DUMMYFUNCTION("""COMPUTED_VALUE"""),"Bhubaneswar")</f>
        <v>Bhubaneswar</v>
      </c>
      <c r="F936" s="6" t="str">
        <f>IFERROR(__xludf.DUMMYFUNCTION("""COMPUTED_VALUE"""),"East&amp;")</f>
        <v>East&amp;</v>
      </c>
      <c r="G936" s="6" t="str">
        <f>IFERROR(__xludf.DUMMYFUNCTION("""COMPUTED_VALUE"""),"Maitenance")</f>
        <v>Maitenance</v>
      </c>
      <c r="H936" s="6" t="str">
        <f>IFERROR(__xludf.DUMMYFUNCTION("""COMPUTED_VALUE"""),"Insurance")</f>
        <v>Insurance</v>
      </c>
      <c r="I936" s="6" t="str">
        <f t="shared" si="2"/>
        <v>March</v>
      </c>
      <c r="J936" s="6" t="str">
        <f t="shared" si="3"/>
        <v>Bhubaneswar</v>
      </c>
      <c r="K936" s="6" t="str">
        <f t="shared" si="4"/>
        <v>Bhubaneswar</v>
      </c>
      <c r="L936" s="6" t="str">
        <f t="shared" si="5"/>
        <v>Bhubaneswar</v>
      </c>
      <c r="M936" s="6" t="str">
        <f t="shared" si="6"/>
        <v>Bhubaneswar</v>
      </c>
      <c r="N936" s="6" t="str">
        <f t="shared" si="7"/>
        <v>East&amp;</v>
      </c>
      <c r="O936" s="6" t="str">
        <f t="shared" si="8"/>
        <v>East-</v>
      </c>
      <c r="P936" s="6" t="str">
        <f t="shared" si="9"/>
        <v>East^</v>
      </c>
      <c r="Q936" s="6" t="str">
        <f t="shared" si="10"/>
        <v>East</v>
      </c>
      <c r="R936" s="6" t="str">
        <f>vlookup(M936,'City Head_Details'!$A$2:$B$5,2,0)</f>
        <v>Karuna</v>
      </c>
      <c r="S936" s="6" t="str">
        <f t="shared" ref="S936:T936" si="944">Proper(trim(G936))</f>
        <v>Maitenance</v>
      </c>
      <c r="T936" s="6" t="str">
        <f t="shared" si="944"/>
        <v>Insurance</v>
      </c>
    </row>
    <row r="937">
      <c r="A937" s="23" t="s">
        <v>1812</v>
      </c>
      <c r="B937" s="32" t="s">
        <v>1813</v>
      </c>
      <c r="C937" s="6">
        <v>159900.0</v>
      </c>
      <c r="D937" s="6" t="str">
        <f>IFERROR(__xludf.DUMMYFUNCTION("Split(B937,""/"")"),"March")</f>
        <v>March</v>
      </c>
      <c r="E937" s="6" t="str">
        <f>IFERROR(__xludf.DUMMYFUNCTION("""COMPUTED_VALUE"""),"Bhubaneswar")</f>
        <v>Bhubaneswar</v>
      </c>
      <c r="F937" s="6" t="str">
        <f>IFERROR(__xludf.DUMMYFUNCTION("""COMPUTED_VALUE"""),"East&amp;")</f>
        <v>East&amp;</v>
      </c>
      <c r="G937" s="6" t="str">
        <f>IFERROR(__xludf.DUMMYFUNCTION("""COMPUTED_VALUE"""),"Assembly")</f>
        <v>Assembly</v>
      </c>
      <c r="H937" s="6" t="str">
        <f>IFERROR(__xludf.DUMMYFUNCTION("""COMPUTED_VALUE"""),"Material Cost")</f>
        <v>Material Cost</v>
      </c>
      <c r="I937" s="6" t="str">
        <f t="shared" si="2"/>
        <v>March</v>
      </c>
      <c r="J937" s="6" t="str">
        <f t="shared" si="3"/>
        <v>Bhubaneswar</v>
      </c>
      <c r="K937" s="6" t="str">
        <f t="shared" si="4"/>
        <v>Bhubaneswar</v>
      </c>
      <c r="L937" s="6" t="str">
        <f t="shared" si="5"/>
        <v>Bhubaneswar</v>
      </c>
      <c r="M937" s="6" t="str">
        <f t="shared" si="6"/>
        <v>Bhubaneswar</v>
      </c>
      <c r="N937" s="6" t="str">
        <f t="shared" si="7"/>
        <v>East&amp;</v>
      </c>
      <c r="O937" s="6" t="str">
        <f t="shared" si="8"/>
        <v>East-</v>
      </c>
      <c r="P937" s="6" t="str">
        <f t="shared" si="9"/>
        <v>East^</v>
      </c>
      <c r="Q937" s="6" t="str">
        <f t="shared" si="10"/>
        <v>East</v>
      </c>
      <c r="R937" s="6" t="str">
        <f>vlookup(M937,'City Head_Details'!$A$2:$B$5,2,0)</f>
        <v>Karuna</v>
      </c>
      <c r="S937" s="6" t="str">
        <f t="shared" ref="S937:T937" si="945">Proper(trim(G937))</f>
        <v>Assembly</v>
      </c>
      <c r="T937" s="6" t="str">
        <f t="shared" si="945"/>
        <v>Material Cost</v>
      </c>
    </row>
    <row r="938">
      <c r="A938" s="23" t="s">
        <v>1814</v>
      </c>
      <c r="B938" s="32" t="s">
        <v>1815</v>
      </c>
      <c r="C938" s="6">
        <v>137900.0</v>
      </c>
      <c r="D938" s="6" t="str">
        <f>IFERROR(__xludf.DUMMYFUNCTION("Split(B938,""/"")"),"March")</f>
        <v>March</v>
      </c>
      <c r="E938" s="6" t="str">
        <f>IFERROR(__xludf.DUMMYFUNCTION("""COMPUTED_VALUE"""),"Bhubaneswar^")</f>
        <v>Bhubaneswar^</v>
      </c>
      <c r="F938" s="6" t="str">
        <f>IFERROR(__xludf.DUMMYFUNCTION("""COMPUTED_VALUE"""),"East&amp;")</f>
        <v>East&amp;</v>
      </c>
      <c r="G938" s="6" t="str">
        <f>IFERROR(__xludf.DUMMYFUNCTION("""COMPUTED_VALUE"""),"Assembly")</f>
        <v>Assembly</v>
      </c>
      <c r="H938" s="6" t="str">
        <f>IFERROR(__xludf.DUMMYFUNCTION("""COMPUTED_VALUE"""),"Labour Cost")</f>
        <v>Labour Cost</v>
      </c>
      <c r="I938" s="6" t="str">
        <f t="shared" si="2"/>
        <v>March</v>
      </c>
      <c r="J938" s="6" t="str">
        <f t="shared" si="3"/>
        <v>Bhubaneswar^</v>
      </c>
      <c r="K938" s="6" t="str">
        <f t="shared" si="4"/>
        <v>Bhubaneswar^</v>
      </c>
      <c r="L938" s="6" t="str">
        <f t="shared" si="5"/>
        <v>Bhubaneswar^</v>
      </c>
      <c r="M938" s="6" t="str">
        <f t="shared" si="6"/>
        <v>Bhubaneswar</v>
      </c>
      <c r="N938" s="6" t="str">
        <f t="shared" si="7"/>
        <v>East&amp;</v>
      </c>
      <c r="O938" s="6" t="str">
        <f t="shared" si="8"/>
        <v>East-</v>
      </c>
      <c r="P938" s="6" t="str">
        <f t="shared" si="9"/>
        <v>East^</v>
      </c>
      <c r="Q938" s="6" t="str">
        <f t="shared" si="10"/>
        <v>East</v>
      </c>
      <c r="R938" s="6" t="str">
        <f>vlookup(M938,'City Head_Details'!$A$2:$B$5,2,0)</f>
        <v>Karuna</v>
      </c>
      <c r="S938" s="6" t="str">
        <f t="shared" ref="S938:T938" si="946">Proper(trim(G938))</f>
        <v>Assembly</v>
      </c>
      <c r="T938" s="6" t="str">
        <f t="shared" si="946"/>
        <v>Labour Cost</v>
      </c>
    </row>
    <row r="939">
      <c r="A939" s="23" t="s">
        <v>1816</v>
      </c>
      <c r="B939" s="32" t="s">
        <v>1817</v>
      </c>
      <c r="C939" s="6">
        <v>184200.0</v>
      </c>
      <c r="D939" s="6" t="str">
        <f>IFERROR(__xludf.DUMMYFUNCTION("Split(B939,""/"")"),"March")</f>
        <v>March</v>
      </c>
      <c r="E939" s="6" t="str">
        <f>IFERROR(__xludf.DUMMYFUNCTION("""COMPUTED_VALUE"""),"Bhubaneswar")</f>
        <v>Bhubaneswar</v>
      </c>
      <c r="F939" s="6" t="str">
        <f>IFERROR(__xludf.DUMMYFUNCTION("""COMPUTED_VALUE"""),"East&amp;")</f>
        <v>East&amp;</v>
      </c>
      <c r="G939" s="6" t="str">
        <f>IFERROR(__xludf.DUMMYFUNCTION("""COMPUTED_VALUE"""),"Assembly")</f>
        <v>Assembly</v>
      </c>
      <c r="H939" s="6" t="str">
        <f>IFERROR(__xludf.DUMMYFUNCTION("""COMPUTED_VALUE"""),"Rent")</f>
        <v>Rent</v>
      </c>
      <c r="I939" s="6" t="str">
        <f t="shared" si="2"/>
        <v>March</v>
      </c>
      <c r="J939" s="6" t="str">
        <f t="shared" si="3"/>
        <v>Bhubaneswar</v>
      </c>
      <c r="K939" s="6" t="str">
        <f t="shared" si="4"/>
        <v>Bhubaneswar</v>
      </c>
      <c r="L939" s="6" t="str">
        <f t="shared" si="5"/>
        <v>Bhubaneswar</v>
      </c>
      <c r="M939" s="6" t="str">
        <f t="shared" si="6"/>
        <v>Bhubaneswar</v>
      </c>
      <c r="N939" s="6" t="str">
        <f t="shared" si="7"/>
        <v>East&amp;</v>
      </c>
      <c r="O939" s="6" t="str">
        <f t="shared" si="8"/>
        <v>East-</v>
      </c>
      <c r="P939" s="6" t="str">
        <f t="shared" si="9"/>
        <v>East^</v>
      </c>
      <c r="Q939" s="6" t="str">
        <f t="shared" si="10"/>
        <v>East</v>
      </c>
      <c r="R939" s="6" t="str">
        <f>vlookup(M939,'City Head_Details'!$A$2:$B$5,2,0)</f>
        <v>Karuna</v>
      </c>
      <c r="S939" s="6" t="str">
        <f t="shared" ref="S939:T939" si="947">Proper(trim(G939))</f>
        <v>Assembly</v>
      </c>
      <c r="T939" s="6" t="str">
        <f t="shared" si="947"/>
        <v>Rent</v>
      </c>
    </row>
    <row r="940">
      <c r="A940" s="23" t="s">
        <v>1818</v>
      </c>
      <c r="B940" s="32" t="s">
        <v>1819</v>
      </c>
      <c r="C940" s="6">
        <v>191600.0</v>
      </c>
      <c r="D940" s="6" t="str">
        <f>IFERROR(__xludf.DUMMYFUNCTION("Split(B940,""/"")"),"March")</f>
        <v>March</v>
      </c>
      <c r="E940" s="6" t="str">
        <f>IFERROR(__xludf.DUMMYFUNCTION("""COMPUTED_VALUE"""),"Bhubaneswar^")</f>
        <v>Bhubaneswar^</v>
      </c>
      <c r="F940" s="6" t="str">
        <f>IFERROR(__xludf.DUMMYFUNCTION("""COMPUTED_VALUE"""),"East&amp;")</f>
        <v>East&amp;</v>
      </c>
      <c r="G940" s="6" t="str">
        <f>IFERROR(__xludf.DUMMYFUNCTION("""COMPUTED_VALUE"""),"Assembly")</f>
        <v>Assembly</v>
      </c>
      <c r="H940" s="6" t="str">
        <f>IFERROR(__xludf.DUMMYFUNCTION("""COMPUTED_VALUE"""),"Overhead costs")</f>
        <v>Overhead costs</v>
      </c>
      <c r="I940" s="6" t="str">
        <f t="shared" si="2"/>
        <v>March</v>
      </c>
      <c r="J940" s="6" t="str">
        <f t="shared" si="3"/>
        <v>Bhubaneswar^</v>
      </c>
      <c r="K940" s="6" t="str">
        <f t="shared" si="4"/>
        <v>Bhubaneswar^</v>
      </c>
      <c r="L940" s="6" t="str">
        <f t="shared" si="5"/>
        <v>Bhubaneswar^</v>
      </c>
      <c r="M940" s="6" t="str">
        <f t="shared" si="6"/>
        <v>Bhubaneswar</v>
      </c>
      <c r="N940" s="6" t="str">
        <f t="shared" si="7"/>
        <v>East&amp;</v>
      </c>
      <c r="O940" s="6" t="str">
        <f t="shared" si="8"/>
        <v>East-</v>
      </c>
      <c r="P940" s="6" t="str">
        <f t="shared" si="9"/>
        <v>East^</v>
      </c>
      <c r="Q940" s="6" t="str">
        <f t="shared" si="10"/>
        <v>East</v>
      </c>
      <c r="R940" s="6" t="str">
        <f>vlookup(M940,'City Head_Details'!$A$2:$B$5,2,0)</f>
        <v>Karuna</v>
      </c>
      <c r="S940" s="6" t="str">
        <f t="shared" ref="S940:T940" si="948">Proper(trim(G940))</f>
        <v>Assembly</v>
      </c>
      <c r="T940" s="6" t="str">
        <f t="shared" si="948"/>
        <v>Overhead Costs</v>
      </c>
    </row>
    <row r="941">
      <c r="A941" s="23" t="s">
        <v>1820</v>
      </c>
      <c r="B941" s="32" t="s">
        <v>1821</v>
      </c>
      <c r="C941" s="6">
        <v>153700.0</v>
      </c>
      <c r="D941" s="6" t="str">
        <f>IFERROR(__xludf.DUMMYFUNCTION("Split(B941,""/"")"),"March")</f>
        <v>March</v>
      </c>
      <c r="E941" s="6" t="str">
        <f>IFERROR(__xludf.DUMMYFUNCTION("""COMPUTED_VALUE"""),"Bhubaneswar")</f>
        <v>Bhubaneswar</v>
      </c>
      <c r="F941" s="6" t="str">
        <f>IFERROR(__xludf.DUMMYFUNCTION("""COMPUTED_VALUE"""),"East&amp;")</f>
        <v>East&amp;</v>
      </c>
      <c r="G941" s="6" t="str">
        <f>IFERROR(__xludf.DUMMYFUNCTION("""COMPUTED_VALUE"""),"Assembly")</f>
        <v>Assembly</v>
      </c>
      <c r="H941" s="6" t="str">
        <f>IFERROR(__xludf.DUMMYFUNCTION("""COMPUTED_VALUE"""),"Insurance")</f>
        <v>Insurance</v>
      </c>
      <c r="I941" s="6" t="str">
        <f t="shared" si="2"/>
        <v>March</v>
      </c>
      <c r="J941" s="6" t="str">
        <f t="shared" si="3"/>
        <v>Bhubaneswar</v>
      </c>
      <c r="K941" s="6" t="str">
        <f t="shared" si="4"/>
        <v>Bhubaneswar</v>
      </c>
      <c r="L941" s="6" t="str">
        <f t="shared" si="5"/>
        <v>Bhubaneswar</v>
      </c>
      <c r="M941" s="6" t="str">
        <f t="shared" si="6"/>
        <v>Bhubaneswar</v>
      </c>
      <c r="N941" s="6" t="str">
        <f t="shared" si="7"/>
        <v>East&amp;</v>
      </c>
      <c r="O941" s="6" t="str">
        <f t="shared" si="8"/>
        <v>East-</v>
      </c>
      <c r="P941" s="6" t="str">
        <f t="shared" si="9"/>
        <v>East^</v>
      </c>
      <c r="Q941" s="6" t="str">
        <f t="shared" si="10"/>
        <v>East</v>
      </c>
      <c r="R941" s="6" t="str">
        <f>vlookup(M941,'City Head_Details'!$A$2:$B$5,2,0)</f>
        <v>Karuna</v>
      </c>
      <c r="S941" s="6" t="str">
        <f t="shared" ref="S941:T941" si="949">Proper(trim(G941))</f>
        <v>Assembly</v>
      </c>
      <c r="T941" s="6" t="str">
        <f t="shared" si="949"/>
        <v>Insurance</v>
      </c>
    </row>
    <row r="942">
      <c r="A942" s="23" t="s">
        <v>1822</v>
      </c>
      <c r="B942" s="32" t="s">
        <v>1823</v>
      </c>
      <c r="C942" s="6">
        <v>172500.0</v>
      </c>
      <c r="D942" s="6" t="str">
        <f>IFERROR(__xludf.DUMMYFUNCTION("Split(B942,""/"")"),"March")</f>
        <v>March</v>
      </c>
      <c r="E942" s="6" t="str">
        <f>IFERROR(__xludf.DUMMYFUNCTION("""COMPUTED_VALUE"""),"Bhubaneswar^")</f>
        <v>Bhubaneswar^</v>
      </c>
      <c r="F942" s="6" t="str">
        <f>IFERROR(__xludf.DUMMYFUNCTION("""COMPUTED_VALUE"""),"West&amp;")</f>
        <v>West&amp;</v>
      </c>
      <c r="G942" s="6" t="str">
        <f>IFERROR(__xludf.DUMMYFUNCTION("""COMPUTED_VALUE"""),"Production")</f>
        <v>Production</v>
      </c>
      <c r="H942" s="6" t="str">
        <f>IFERROR(__xludf.DUMMYFUNCTION("""COMPUTED_VALUE"""),"Material Cost")</f>
        <v>Material Cost</v>
      </c>
      <c r="I942" s="6" t="str">
        <f t="shared" si="2"/>
        <v>March</v>
      </c>
      <c r="J942" s="6" t="str">
        <f t="shared" si="3"/>
        <v>Bhubaneswar^</v>
      </c>
      <c r="K942" s="6" t="str">
        <f t="shared" si="4"/>
        <v>Bhubaneswar^</v>
      </c>
      <c r="L942" s="6" t="str">
        <f t="shared" si="5"/>
        <v>Bhubaneswar^</v>
      </c>
      <c r="M942" s="6" t="str">
        <f t="shared" si="6"/>
        <v>Bhubaneswar</v>
      </c>
      <c r="N942" s="6" t="str">
        <f t="shared" si="7"/>
        <v>West&amp;</v>
      </c>
      <c r="O942" s="6" t="str">
        <f t="shared" si="8"/>
        <v>West-</v>
      </c>
      <c r="P942" s="6" t="str">
        <f t="shared" si="9"/>
        <v>West^</v>
      </c>
      <c r="Q942" s="6" t="str">
        <f t="shared" si="10"/>
        <v>West</v>
      </c>
      <c r="R942" s="6" t="str">
        <f>vlookup(M942,'City Head_Details'!$A$2:$B$5,2,0)</f>
        <v>Karuna</v>
      </c>
      <c r="S942" s="6" t="str">
        <f t="shared" ref="S942:T942" si="950">Proper(trim(G942))</f>
        <v>Production</v>
      </c>
      <c r="T942" s="6" t="str">
        <f t="shared" si="950"/>
        <v>Material Cost</v>
      </c>
    </row>
    <row r="943">
      <c r="A943" s="23" t="s">
        <v>1824</v>
      </c>
      <c r="B943" s="32" t="s">
        <v>1825</v>
      </c>
      <c r="C943" s="6">
        <v>102600.0</v>
      </c>
      <c r="D943" s="6" t="str">
        <f>IFERROR(__xludf.DUMMYFUNCTION("Split(B943,""/"")"),"March")</f>
        <v>March</v>
      </c>
      <c r="E943" s="6" t="str">
        <f>IFERROR(__xludf.DUMMYFUNCTION("""COMPUTED_VALUE"""),"Bhubaneswar")</f>
        <v>Bhubaneswar</v>
      </c>
      <c r="F943" s="6" t="str">
        <f>IFERROR(__xludf.DUMMYFUNCTION("""COMPUTED_VALUE"""),"West&amp;")</f>
        <v>West&amp;</v>
      </c>
      <c r="G943" s="6" t="str">
        <f>IFERROR(__xludf.DUMMYFUNCTION("""COMPUTED_VALUE"""),"Production")</f>
        <v>Production</v>
      </c>
      <c r="H943" s="6" t="str">
        <f>IFERROR(__xludf.DUMMYFUNCTION("""COMPUTED_VALUE"""),"Labour Cost")</f>
        <v>Labour Cost</v>
      </c>
      <c r="I943" s="6" t="str">
        <f t="shared" si="2"/>
        <v>March</v>
      </c>
      <c r="J943" s="6" t="str">
        <f t="shared" si="3"/>
        <v>Bhubaneswar</v>
      </c>
      <c r="K943" s="6" t="str">
        <f t="shared" si="4"/>
        <v>Bhubaneswar</v>
      </c>
      <c r="L943" s="6" t="str">
        <f t="shared" si="5"/>
        <v>Bhubaneswar</v>
      </c>
      <c r="M943" s="6" t="str">
        <f t="shared" si="6"/>
        <v>Bhubaneswar</v>
      </c>
      <c r="N943" s="6" t="str">
        <f t="shared" si="7"/>
        <v>West&amp;</v>
      </c>
      <c r="O943" s="6" t="str">
        <f t="shared" si="8"/>
        <v>West-</v>
      </c>
      <c r="P943" s="6" t="str">
        <f t="shared" si="9"/>
        <v>West^</v>
      </c>
      <c r="Q943" s="6" t="str">
        <f t="shared" si="10"/>
        <v>West</v>
      </c>
      <c r="R943" s="6" t="str">
        <f>vlookup(M943,'City Head_Details'!$A$2:$B$5,2,0)</f>
        <v>Karuna</v>
      </c>
      <c r="S943" s="6" t="str">
        <f t="shared" ref="S943:T943" si="951">Proper(trim(G943))</f>
        <v>Production</v>
      </c>
      <c r="T943" s="6" t="str">
        <f t="shared" si="951"/>
        <v>Labour Cost</v>
      </c>
    </row>
    <row r="944">
      <c r="A944" s="23" t="s">
        <v>1826</v>
      </c>
      <c r="B944" s="32" t="s">
        <v>1827</v>
      </c>
      <c r="C944" s="6">
        <v>114100.0</v>
      </c>
      <c r="D944" s="6" t="str">
        <f>IFERROR(__xludf.DUMMYFUNCTION("Split(B944,""/"")"),"March")</f>
        <v>March</v>
      </c>
      <c r="E944" s="6" t="str">
        <f>IFERROR(__xludf.DUMMYFUNCTION("""COMPUTED_VALUE"""),"Bhubaneswar")</f>
        <v>Bhubaneswar</v>
      </c>
      <c r="F944" s="6" t="str">
        <f>IFERROR(__xludf.DUMMYFUNCTION("""COMPUTED_VALUE"""),"West&amp;")</f>
        <v>West&amp;</v>
      </c>
      <c r="G944" s="6" t="str">
        <f>IFERROR(__xludf.DUMMYFUNCTION("""COMPUTED_VALUE"""),"Production")</f>
        <v>Production</v>
      </c>
      <c r="H944" s="6" t="str">
        <f>IFERROR(__xludf.DUMMYFUNCTION("""COMPUTED_VALUE"""),"Rent")</f>
        <v>Rent</v>
      </c>
      <c r="I944" s="6" t="str">
        <f t="shared" si="2"/>
        <v>March</v>
      </c>
      <c r="J944" s="6" t="str">
        <f t="shared" si="3"/>
        <v>Bhubaneswar</v>
      </c>
      <c r="K944" s="6" t="str">
        <f t="shared" si="4"/>
        <v>Bhubaneswar</v>
      </c>
      <c r="L944" s="6" t="str">
        <f t="shared" si="5"/>
        <v>Bhubaneswar</v>
      </c>
      <c r="M944" s="6" t="str">
        <f t="shared" si="6"/>
        <v>Bhubaneswar</v>
      </c>
      <c r="N944" s="6" t="str">
        <f t="shared" si="7"/>
        <v>West&amp;</v>
      </c>
      <c r="O944" s="6" t="str">
        <f t="shared" si="8"/>
        <v>West-</v>
      </c>
      <c r="P944" s="6" t="str">
        <f t="shared" si="9"/>
        <v>West^</v>
      </c>
      <c r="Q944" s="6" t="str">
        <f t="shared" si="10"/>
        <v>West</v>
      </c>
      <c r="R944" s="6" t="str">
        <f>vlookup(M944,'City Head_Details'!$A$2:$B$5,2,0)</f>
        <v>Karuna</v>
      </c>
      <c r="S944" s="6" t="str">
        <f t="shared" ref="S944:T944" si="952">Proper(trim(G944))</f>
        <v>Production</v>
      </c>
      <c r="T944" s="6" t="str">
        <f t="shared" si="952"/>
        <v>Rent</v>
      </c>
    </row>
    <row r="945">
      <c r="A945" s="23" t="s">
        <v>1828</v>
      </c>
      <c r="B945" s="32" t="s">
        <v>1829</v>
      </c>
      <c r="C945" s="6">
        <v>183000.0</v>
      </c>
      <c r="D945" s="6" t="str">
        <f>IFERROR(__xludf.DUMMYFUNCTION("Split(B945,""/"")"),"January")</f>
        <v>January</v>
      </c>
      <c r="E945" s="6" t="str">
        <f>IFERROR(__xludf.DUMMYFUNCTION("""COMPUTED_VALUE"""),"Gurgaon")</f>
        <v>Gurgaon</v>
      </c>
      <c r="F945" s="6" t="str">
        <f>IFERROR(__xludf.DUMMYFUNCTION("""COMPUTED_VALUE"""),"West&amp;")</f>
        <v>West&amp;</v>
      </c>
      <c r="G945" s="6" t="str">
        <f>IFERROR(__xludf.DUMMYFUNCTION("""COMPUTED_VALUE"""),"Materials")</f>
        <v>Materials</v>
      </c>
      <c r="H945" s="6" t="str">
        <f>IFERROR(__xludf.DUMMYFUNCTION("""COMPUTED_VALUE"""),"Insurance")</f>
        <v>Insurance</v>
      </c>
      <c r="I945" s="6" t="str">
        <f t="shared" si="2"/>
        <v>January</v>
      </c>
      <c r="J945" s="6" t="str">
        <f t="shared" si="3"/>
        <v>Gurgaon</v>
      </c>
      <c r="K945" s="6" t="str">
        <f t="shared" si="4"/>
        <v>Gurgaon</v>
      </c>
      <c r="L945" s="6" t="str">
        <f t="shared" si="5"/>
        <v>Gurgaon</v>
      </c>
      <c r="M945" s="6" t="str">
        <f t="shared" si="6"/>
        <v>Gurgaon</v>
      </c>
      <c r="N945" s="6" t="str">
        <f t="shared" si="7"/>
        <v>West&amp;</v>
      </c>
      <c r="O945" s="6" t="str">
        <f t="shared" si="8"/>
        <v>West-</v>
      </c>
      <c r="P945" s="6" t="str">
        <f t="shared" si="9"/>
        <v>West^</v>
      </c>
      <c r="Q945" s="6" t="str">
        <f t="shared" si="10"/>
        <v>West</v>
      </c>
      <c r="R945" s="6" t="str">
        <f>vlookup(M945,'City Head_Details'!$A$2:$B$5,2,0)</f>
        <v>Tarun</v>
      </c>
      <c r="S945" s="6" t="str">
        <f t="shared" ref="S945:T945" si="953">Proper(trim(G945))</f>
        <v>Materials</v>
      </c>
      <c r="T945" s="6" t="str">
        <f t="shared" si="953"/>
        <v>Insurance</v>
      </c>
    </row>
    <row r="946">
      <c r="A946" s="23" t="s">
        <v>1830</v>
      </c>
      <c r="B946" s="32" t="s">
        <v>1831</v>
      </c>
      <c r="C946" s="6">
        <v>102200.0</v>
      </c>
      <c r="D946" s="6" t="str">
        <f>IFERROR(__xludf.DUMMYFUNCTION("Split(B946,""/"")"),"February")</f>
        <v>February</v>
      </c>
      <c r="E946" s="6" t="str">
        <f>IFERROR(__xludf.DUMMYFUNCTION("""COMPUTED_VALUE"""),"Ahmedabad&amp;")</f>
        <v>Ahmedabad&amp;</v>
      </c>
      <c r="F946" s="6" t="str">
        <f>IFERROR(__xludf.DUMMYFUNCTION("""COMPUTED_VALUE"""),"West&amp;")</f>
        <v>West&amp;</v>
      </c>
      <c r="G946" s="6" t="str">
        <f>IFERROR(__xludf.DUMMYFUNCTION("""COMPUTED_VALUE"""),"Assembly")</f>
        <v>Assembly</v>
      </c>
      <c r="H946" s="6" t="str">
        <f>IFERROR(__xludf.DUMMYFUNCTION("""COMPUTED_VALUE"""),"Labour Cost")</f>
        <v>Labour Cost</v>
      </c>
      <c r="I946" s="6" t="str">
        <f t="shared" si="2"/>
        <v>February</v>
      </c>
      <c r="J946" s="6" t="str">
        <f t="shared" si="3"/>
        <v>Ahmedabad&amp;</v>
      </c>
      <c r="K946" s="6" t="str">
        <f t="shared" si="4"/>
        <v>Ahmedabad-</v>
      </c>
      <c r="L946" s="6" t="str">
        <f t="shared" si="5"/>
        <v>Ahmedabad</v>
      </c>
      <c r="M946" s="6" t="str">
        <f t="shared" si="6"/>
        <v>Ahmedabad</v>
      </c>
      <c r="N946" s="6" t="str">
        <f t="shared" si="7"/>
        <v>West&amp;</v>
      </c>
      <c r="O946" s="6" t="str">
        <f t="shared" si="8"/>
        <v>West-</v>
      </c>
      <c r="P946" s="6" t="str">
        <f t="shared" si="9"/>
        <v>West^</v>
      </c>
      <c r="Q946" s="6" t="str">
        <f t="shared" si="10"/>
        <v>West</v>
      </c>
      <c r="R946" s="6" t="str">
        <f>vlookup(M946,'City Head_Details'!$A$2:$B$5,2,0)</f>
        <v>Varun</v>
      </c>
      <c r="S946" s="6" t="str">
        <f t="shared" ref="S946:T946" si="954">Proper(trim(G946))</f>
        <v>Assembly</v>
      </c>
      <c r="T946" s="6" t="str">
        <f t="shared" si="954"/>
        <v>Labour Cost</v>
      </c>
    </row>
    <row r="947">
      <c r="A947" s="23" t="s">
        <v>1832</v>
      </c>
      <c r="B947" s="32" t="s">
        <v>1833</v>
      </c>
      <c r="C947" s="6">
        <v>192700.0</v>
      </c>
      <c r="D947" s="6" t="str">
        <f>IFERROR(__xludf.DUMMYFUNCTION("Split(B947,""/"")"),"February")</f>
        <v>February</v>
      </c>
      <c r="E947" s="6" t="str">
        <f>IFERROR(__xludf.DUMMYFUNCTION("""COMPUTED_VALUE"""),"Bhubaneswar&amp;")</f>
        <v>Bhubaneswar&amp;</v>
      </c>
      <c r="F947" s="6" t="str">
        <f>IFERROR(__xludf.DUMMYFUNCTION("""COMPUTED_VALUE"""),"North&amp;")</f>
        <v>North&amp;</v>
      </c>
      <c r="G947" s="6" t="str">
        <f>IFERROR(__xludf.DUMMYFUNCTION("""COMPUTED_VALUE"""),"Maitenance")</f>
        <v>Maitenance</v>
      </c>
      <c r="H947" s="6" t="str">
        <f>IFERROR(__xludf.DUMMYFUNCTION("""COMPUTED_VALUE"""),"Overhead costs")</f>
        <v>Overhead costs</v>
      </c>
      <c r="I947" s="6" t="str">
        <f t="shared" si="2"/>
        <v>February</v>
      </c>
      <c r="J947" s="6" t="str">
        <f t="shared" si="3"/>
        <v>Bhubaneswar&amp;</v>
      </c>
      <c r="K947" s="6" t="str">
        <f t="shared" si="4"/>
        <v>Bhubaneswar-</v>
      </c>
      <c r="L947" s="6" t="str">
        <f t="shared" si="5"/>
        <v>Bhubaneswar</v>
      </c>
      <c r="M947" s="6" t="str">
        <f t="shared" si="6"/>
        <v>Bhubaneswar</v>
      </c>
      <c r="N947" s="6" t="str">
        <f t="shared" si="7"/>
        <v>North&amp;</v>
      </c>
      <c r="O947" s="6" t="str">
        <f t="shared" si="8"/>
        <v>North-</v>
      </c>
      <c r="P947" s="6" t="str">
        <f t="shared" si="9"/>
        <v>North^</v>
      </c>
      <c r="Q947" s="6" t="str">
        <f t="shared" si="10"/>
        <v>North</v>
      </c>
      <c r="R947" s="6" t="str">
        <f>vlookup(M947,'City Head_Details'!$A$2:$B$5,2,0)</f>
        <v>Karuna</v>
      </c>
      <c r="S947" s="6" t="str">
        <f t="shared" ref="S947:T947" si="955">Proper(trim(G947))</f>
        <v>Maitenance</v>
      </c>
      <c r="T947" s="6" t="str">
        <f t="shared" si="955"/>
        <v>Overhead Costs</v>
      </c>
    </row>
    <row r="948">
      <c r="A948" s="23" t="s">
        <v>1834</v>
      </c>
      <c r="B948" s="32" t="s">
        <v>1835</v>
      </c>
      <c r="C948" s="6">
        <v>180200.0</v>
      </c>
      <c r="D948" s="6" t="str">
        <f>IFERROR(__xludf.DUMMYFUNCTION("Split(B948,""/"")"),"February")</f>
        <v>February</v>
      </c>
      <c r="E948" s="6" t="str">
        <f>IFERROR(__xludf.DUMMYFUNCTION("""COMPUTED_VALUE"""),"Gurgaon")</f>
        <v>Gurgaon</v>
      </c>
      <c r="F948" s="6" t="str">
        <f>IFERROR(__xludf.DUMMYFUNCTION("""COMPUTED_VALUE"""),"South&amp;")</f>
        <v>South&amp;</v>
      </c>
      <c r="G948" s="6" t="str">
        <f>IFERROR(__xludf.DUMMYFUNCTION("""COMPUTED_VALUE"""),"Materials")</f>
        <v>Materials</v>
      </c>
      <c r="H948" s="6" t="str">
        <f>IFERROR(__xludf.DUMMYFUNCTION("""COMPUTED_VALUE"""),"Labour Cost")</f>
        <v>Labour Cost</v>
      </c>
      <c r="I948" s="6" t="str">
        <f t="shared" si="2"/>
        <v>February</v>
      </c>
      <c r="J948" s="6" t="str">
        <f t="shared" si="3"/>
        <v>Gurgaon</v>
      </c>
      <c r="K948" s="6" t="str">
        <f t="shared" si="4"/>
        <v>Gurgaon</v>
      </c>
      <c r="L948" s="6" t="str">
        <f t="shared" si="5"/>
        <v>Gurgaon</v>
      </c>
      <c r="M948" s="6" t="str">
        <f t="shared" si="6"/>
        <v>Gurgaon</v>
      </c>
      <c r="N948" s="6" t="str">
        <f t="shared" si="7"/>
        <v>South&amp;</v>
      </c>
      <c r="O948" s="6" t="str">
        <f t="shared" si="8"/>
        <v>South-</v>
      </c>
      <c r="P948" s="6" t="str">
        <f t="shared" si="9"/>
        <v>South^</v>
      </c>
      <c r="Q948" s="6" t="str">
        <f t="shared" si="10"/>
        <v>South</v>
      </c>
      <c r="R948" s="6" t="str">
        <f>vlookup(M948,'City Head_Details'!$A$2:$B$5,2,0)</f>
        <v>Tarun</v>
      </c>
      <c r="S948" s="6" t="str">
        <f t="shared" ref="S948:T948" si="956">Proper(trim(G948))</f>
        <v>Materials</v>
      </c>
      <c r="T948" s="6" t="str">
        <f t="shared" si="956"/>
        <v>Labour Cost</v>
      </c>
    </row>
    <row r="949">
      <c r="A949" s="23" t="s">
        <v>1836</v>
      </c>
      <c r="B949" s="32" t="s">
        <v>1837</v>
      </c>
      <c r="C949" s="6">
        <v>150300.0</v>
      </c>
      <c r="D949" s="6" t="str">
        <f>IFERROR(__xludf.DUMMYFUNCTION("Split(B949,""/"")"),"March")</f>
        <v>March</v>
      </c>
      <c r="E949" s="6" t="str">
        <f>IFERROR(__xludf.DUMMYFUNCTION("""COMPUTED_VALUE"""),"Bhubaneswar")</f>
        <v>Bhubaneswar</v>
      </c>
      <c r="F949" s="6" t="str">
        <f>IFERROR(__xludf.DUMMYFUNCTION("""COMPUTED_VALUE"""),"West&amp;")</f>
        <v>West&amp;</v>
      </c>
      <c r="G949" s="6" t="str">
        <f>IFERROR(__xludf.DUMMYFUNCTION("""COMPUTED_VALUE"""),"Materials")</f>
        <v>Materials</v>
      </c>
      <c r="H949" s="6" t="str">
        <f>IFERROR(__xludf.DUMMYFUNCTION("""COMPUTED_VALUE"""),"Rent")</f>
        <v>Rent</v>
      </c>
      <c r="I949" s="6" t="str">
        <f t="shared" si="2"/>
        <v>March</v>
      </c>
      <c r="J949" s="6" t="str">
        <f t="shared" si="3"/>
        <v>Bhubaneswar</v>
      </c>
      <c r="K949" s="6" t="str">
        <f t="shared" si="4"/>
        <v>Bhubaneswar</v>
      </c>
      <c r="L949" s="6" t="str">
        <f t="shared" si="5"/>
        <v>Bhubaneswar</v>
      </c>
      <c r="M949" s="6" t="str">
        <f t="shared" si="6"/>
        <v>Bhubaneswar</v>
      </c>
      <c r="N949" s="6" t="str">
        <f t="shared" si="7"/>
        <v>West&amp;</v>
      </c>
      <c r="O949" s="6" t="str">
        <f t="shared" si="8"/>
        <v>West-</v>
      </c>
      <c r="P949" s="6" t="str">
        <f t="shared" si="9"/>
        <v>West^</v>
      </c>
      <c r="Q949" s="6" t="str">
        <f t="shared" si="10"/>
        <v>West</v>
      </c>
      <c r="R949" s="6" t="str">
        <f>vlookup(M949,'City Head_Details'!$A$2:$B$5,2,0)</f>
        <v>Karuna</v>
      </c>
      <c r="S949" s="6" t="str">
        <f t="shared" ref="S949:T949" si="957">Proper(trim(G949))</f>
        <v>Materials</v>
      </c>
      <c r="T949" s="6" t="str">
        <f t="shared" si="957"/>
        <v>Rent</v>
      </c>
    </row>
    <row r="950">
      <c r="A950" s="23" t="s">
        <v>1838</v>
      </c>
      <c r="B950" s="32" t="s">
        <v>1839</v>
      </c>
      <c r="C950" s="6">
        <v>143600.0</v>
      </c>
      <c r="D950" s="6" t="str">
        <f>IFERROR(__xludf.DUMMYFUNCTION("Split(B950,""/"")"),"March")</f>
        <v>March</v>
      </c>
      <c r="E950" s="6" t="str">
        <f>IFERROR(__xludf.DUMMYFUNCTION("""COMPUTED_VALUE"""),"Bhubaneswar^")</f>
        <v>Bhubaneswar^</v>
      </c>
      <c r="F950" s="6" t="str">
        <f>IFERROR(__xludf.DUMMYFUNCTION("""COMPUTED_VALUE"""),"West&amp;")</f>
        <v>West&amp;</v>
      </c>
      <c r="G950" s="6" t="str">
        <f>IFERROR(__xludf.DUMMYFUNCTION("""COMPUTED_VALUE"""),"Materials")</f>
        <v>Materials</v>
      </c>
      <c r="H950" s="6" t="str">
        <f>IFERROR(__xludf.DUMMYFUNCTION("""COMPUTED_VALUE"""),"Overhead costs")</f>
        <v>Overhead costs</v>
      </c>
      <c r="I950" s="6" t="str">
        <f t="shared" si="2"/>
        <v>March</v>
      </c>
      <c r="J950" s="6" t="str">
        <f t="shared" si="3"/>
        <v>Bhubaneswar^</v>
      </c>
      <c r="K950" s="6" t="str">
        <f t="shared" si="4"/>
        <v>Bhubaneswar^</v>
      </c>
      <c r="L950" s="6" t="str">
        <f t="shared" si="5"/>
        <v>Bhubaneswar^</v>
      </c>
      <c r="M950" s="6" t="str">
        <f t="shared" si="6"/>
        <v>Bhubaneswar</v>
      </c>
      <c r="N950" s="6" t="str">
        <f t="shared" si="7"/>
        <v>West&amp;</v>
      </c>
      <c r="O950" s="6" t="str">
        <f t="shared" si="8"/>
        <v>West-</v>
      </c>
      <c r="P950" s="6" t="str">
        <f t="shared" si="9"/>
        <v>West^</v>
      </c>
      <c r="Q950" s="6" t="str">
        <f t="shared" si="10"/>
        <v>West</v>
      </c>
      <c r="R950" s="6" t="str">
        <f>vlookup(M950,'City Head_Details'!$A$2:$B$5,2,0)</f>
        <v>Karuna</v>
      </c>
      <c r="S950" s="6" t="str">
        <f t="shared" ref="S950:T950" si="958">Proper(trim(G950))</f>
        <v>Materials</v>
      </c>
      <c r="T950" s="6" t="str">
        <f t="shared" si="958"/>
        <v>Overhead Costs</v>
      </c>
    </row>
    <row r="951">
      <c r="A951" s="23" t="s">
        <v>1840</v>
      </c>
      <c r="B951" s="32" t="s">
        <v>1841</v>
      </c>
      <c r="C951" s="6">
        <v>179700.0</v>
      </c>
      <c r="D951" s="6" t="str">
        <f>IFERROR(__xludf.DUMMYFUNCTION("Split(B951,""/"")"),"March")</f>
        <v>March</v>
      </c>
      <c r="E951" s="6" t="str">
        <f>IFERROR(__xludf.DUMMYFUNCTION("""COMPUTED_VALUE"""),"Bhubaneswar^")</f>
        <v>Bhubaneswar^</v>
      </c>
      <c r="F951" s="6" t="str">
        <f>IFERROR(__xludf.DUMMYFUNCTION("""COMPUTED_VALUE"""),"West&amp;")</f>
        <v>West&amp;</v>
      </c>
      <c r="G951" s="6" t="str">
        <f>IFERROR(__xludf.DUMMYFUNCTION("""COMPUTED_VALUE"""),"Materials")</f>
        <v>Materials</v>
      </c>
      <c r="H951" s="6" t="str">
        <f>IFERROR(__xludf.DUMMYFUNCTION("""COMPUTED_VALUE"""),"Insurance")</f>
        <v>Insurance</v>
      </c>
      <c r="I951" s="6" t="str">
        <f t="shared" si="2"/>
        <v>March</v>
      </c>
      <c r="J951" s="6" t="str">
        <f t="shared" si="3"/>
        <v>Bhubaneswar^</v>
      </c>
      <c r="K951" s="6" t="str">
        <f t="shared" si="4"/>
        <v>Bhubaneswar^</v>
      </c>
      <c r="L951" s="6" t="str">
        <f t="shared" si="5"/>
        <v>Bhubaneswar^</v>
      </c>
      <c r="M951" s="6" t="str">
        <f t="shared" si="6"/>
        <v>Bhubaneswar</v>
      </c>
      <c r="N951" s="6" t="str">
        <f t="shared" si="7"/>
        <v>West&amp;</v>
      </c>
      <c r="O951" s="6" t="str">
        <f t="shared" si="8"/>
        <v>West-</v>
      </c>
      <c r="P951" s="6" t="str">
        <f t="shared" si="9"/>
        <v>West^</v>
      </c>
      <c r="Q951" s="6" t="str">
        <f t="shared" si="10"/>
        <v>West</v>
      </c>
      <c r="R951" s="6" t="str">
        <f>vlookup(M951,'City Head_Details'!$A$2:$B$5,2,0)</f>
        <v>Karuna</v>
      </c>
      <c r="S951" s="6" t="str">
        <f t="shared" ref="S951:T951" si="959">Proper(trim(G951))</f>
        <v>Materials</v>
      </c>
      <c r="T951" s="6" t="str">
        <f t="shared" si="959"/>
        <v>Insurance</v>
      </c>
    </row>
    <row r="952">
      <c r="A952" s="23" t="s">
        <v>1842</v>
      </c>
      <c r="B952" s="32" t="s">
        <v>1843</v>
      </c>
      <c r="C952" s="6">
        <v>137300.0</v>
      </c>
      <c r="D952" s="6" t="str">
        <f>IFERROR(__xludf.DUMMYFUNCTION("Split(B952,""/"")"),"March")</f>
        <v>March</v>
      </c>
      <c r="E952" s="6" t="str">
        <f>IFERROR(__xludf.DUMMYFUNCTION("""COMPUTED_VALUE"""),"Bhubaneswar")</f>
        <v>Bhubaneswar</v>
      </c>
      <c r="F952" s="6" t="str">
        <f>IFERROR(__xludf.DUMMYFUNCTION("""COMPUTED_VALUE"""),"West&amp;")</f>
        <v>West&amp;</v>
      </c>
      <c r="G952" s="6" t="str">
        <f>IFERROR(__xludf.DUMMYFUNCTION("""COMPUTED_VALUE"""),"Maitenance")</f>
        <v>Maitenance</v>
      </c>
      <c r="H952" s="6" t="str">
        <f>IFERROR(__xludf.DUMMYFUNCTION("""COMPUTED_VALUE"""),"Material Cost")</f>
        <v>Material Cost</v>
      </c>
      <c r="I952" s="6" t="str">
        <f t="shared" si="2"/>
        <v>March</v>
      </c>
      <c r="J952" s="6" t="str">
        <f t="shared" si="3"/>
        <v>Bhubaneswar</v>
      </c>
      <c r="K952" s="6" t="str">
        <f t="shared" si="4"/>
        <v>Bhubaneswar</v>
      </c>
      <c r="L952" s="6" t="str">
        <f t="shared" si="5"/>
        <v>Bhubaneswar</v>
      </c>
      <c r="M952" s="6" t="str">
        <f t="shared" si="6"/>
        <v>Bhubaneswar</v>
      </c>
      <c r="N952" s="6" t="str">
        <f t="shared" si="7"/>
        <v>West&amp;</v>
      </c>
      <c r="O952" s="6" t="str">
        <f t="shared" si="8"/>
        <v>West-</v>
      </c>
      <c r="P952" s="6" t="str">
        <f t="shared" si="9"/>
        <v>West^</v>
      </c>
      <c r="Q952" s="6" t="str">
        <f t="shared" si="10"/>
        <v>West</v>
      </c>
      <c r="R952" s="6" t="str">
        <f>vlookup(M952,'City Head_Details'!$A$2:$B$5,2,0)</f>
        <v>Karuna</v>
      </c>
      <c r="S952" s="6" t="str">
        <f t="shared" ref="S952:T952" si="960">Proper(trim(G952))</f>
        <v>Maitenance</v>
      </c>
      <c r="T952" s="6" t="str">
        <f t="shared" si="960"/>
        <v>Material Cost</v>
      </c>
    </row>
    <row r="953">
      <c r="A953" s="23" t="s">
        <v>1844</v>
      </c>
      <c r="B953" s="32" t="s">
        <v>1845</v>
      </c>
      <c r="C953" s="6">
        <v>127300.0</v>
      </c>
      <c r="D953" s="6" t="str">
        <f>IFERROR(__xludf.DUMMYFUNCTION("Split(B953,""/"")"),"March")</f>
        <v>March</v>
      </c>
      <c r="E953" s="6" t="str">
        <f>IFERROR(__xludf.DUMMYFUNCTION("""COMPUTED_VALUE"""),"Bhubaneswar")</f>
        <v>Bhubaneswar</v>
      </c>
      <c r="F953" s="6" t="str">
        <f>IFERROR(__xludf.DUMMYFUNCTION("""COMPUTED_VALUE"""),"West&amp;")</f>
        <v>West&amp;</v>
      </c>
      <c r="G953" s="6" t="str">
        <f>IFERROR(__xludf.DUMMYFUNCTION("""COMPUTED_VALUE"""),"Maitenance")</f>
        <v>Maitenance</v>
      </c>
      <c r="H953" s="6" t="str">
        <f>IFERROR(__xludf.DUMMYFUNCTION("""COMPUTED_VALUE"""),"Labour Cost")</f>
        <v>Labour Cost</v>
      </c>
      <c r="I953" s="6" t="str">
        <f t="shared" si="2"/>
        <v>March</v>
      </c>
      <c r="J953" s="6" t="str">
        <f t="shared" si="3"/>
        <v>Bhubaneswar</v>
      </c>
      <c r="K953" s="6" t="str">
        <f t="shared" si="4"/>
        <v>Bhubaneswar</v>
      </c>
      <c r="L953" s="6" t="str">
        <f t="shared" si="5"/>
        <v>Bhubaneswar</v>
      </c>
      <c r="M953" s="6" t="str">
        <f t="shared" si="6"/>
        <v>Bhubaneswar</v>
      </c>
      <c r="N953" s="6" t="str">
        <f t="shared" si="7"/>
        <v>West&amp;</v>
      </c>
      <c r="O953" s="6" t="str">
        <f t="shared" si="8"/>
        <v>West-</v>
      </c>
      <c r="P953" s="6" t="str">
        <f t="shared" si="9"/>
        <v>West^</v>
      </c>
      <c r="Q953" s="6" t="str">
        <f t="shared" si="10"/>
        <v>West</v>
      </c>
      <c r="R953" s="6" t="str">
        <f>vlookup(M953,'City Head_Details'!$A$2:$B$5,2,0)</f>
        <v>Karuna</v>
      </c>
      <c r="S953" s="6" t="str">
        <f t="shared" ref="S953:T953" si="961">Proper(trim(G953))</f>
        <v>Maitenance</v>
      </c>
      <c r="T953" s="6" t="str">
        <f t="shared" si="961"/>
        <v>Labour Cost</v>
      </c>
    </row>
    <row r="954">
      <c r="A954" s="23" t="s">
        <v>1846</v>
      </c>
      <c r="B954" s="32" t="s">
        <v>1847</v>
      </c>
      <c r="C954" s="6">
        <v>181600.0</v>
      </c>
      <c r="D954" s="6" t="str">
        <f>IFERROR(__xludf.DUMMYFUNCTION("Split(B954,""/"")"),"March")</f>
        <v>March</v>
      </c>
      <c r="E954" s="6" t="str">
        <f>IFERROR(__xludf.DUMMYFUNCTION("""COMPUTED_VALUE"""),"Bhubaneswar")</f>
        <v>Bhubaneswar</v>
      </c>
      <c r="F954" s="6" t="str">
        <f>IFERROR(__xludf.DUMMYFUNCTION("""COMPUTED_VALUE"""),"West&amp;")</f>
        <v>West&amp;</v>
      </c>
      <c r="G954" s="6" t="str">
        <f>IFERROR(__xludf.DUMMYFUNCTION("""COMPUTED_VALUE"""),"Maitenance")</f>
        <v>Maitenance</v>
      </c>
      <c r="H954" s="6" t="str">
        <f>IFERROR(__xludf.DUMMYFUNCTION("""COMPUTED_VALUE"""),"Rent")</f>
        <v>Rent</v>
      </c>
      <c r="I954" s="6" t="str">
        <f t="shared" si="2"/>
        <v>March</v>
      </c>
      <c r="J954" s="6" t="str">
        <f t="shared" si="3"/>
        <v>Bhubaneswar</v>
      </c>
      <c r="K954" s="6" t="str">
        <f t="shared" si="4"/>
        <v>Bhubaneswar</v>
      </c>
      <c r="L954" s="6" t="str">
        <f t="shared" si="5"/>
        <v>Bhubaneswar</v>
      </c>
      <c r="M954" s="6" t="str">
        <f t="shared" si="6"/>
        <v>Bhubaneswar</v>
      </c>
      <c r="N954" s="6" t="str">
        <f t="shared" si="7"/>
        <v>West&amp;</v>
      </c>
      <c r="O954" s="6" t="str">
        <f t="shared" si="8"/>
        <v>West-</v>
      </c>
      <c r="P954" s="6" t="str">
        <f t="shared" si="9"/>
        <v>West^</v>
      </c>
      <c r="Q954" s="6" t="str">
        <f t="shared" si="10"/>
        <v>West</v>
      </c>
      <c r="R954" s="6" t="str">
        <f>vlookup(M954,'City Head_Details'!$A$2:$B$5,2,0)</f>
        <v>Karuna</v>
      </c>
      <c r="S954" s="6" t="str">
        <f t="shared" ref="S954:T954" si="962">Proper(trim(G954))</f>
        <v>Maitenance</v>
      </c>
      <c r="T954" s="6" t="str">
        <f t="shared" si="962"/>
        <v>Rent</v>
      </c>
    </row>
    <row r="955">
      <c r="A955" s="23" t="s">
        <v>1848</v>
      </c>
      <c r="B955" s="32" t="s">
        <v>1849</v>
      </c>
      <c r="C955" s="6">
        <v>161900.0</v>
      </c>
      <c r="D955" s="6" t="str">
        <f>IFERROR(__xludf.DUMMYFUNCTION("Split(B955,""/"")"),"March")</f>
        <v>March</v>
      </c>
      <c r="E955" s="6" t="str">
        <f>IFERROR(__xludf.DUMMYFUNCTION("""COMPUTED_VALUE"""),"Bhubaneswar")</f>
        <v>Bhubaneswar</v>
      </c>
      <c r="F955" s="6" t="str">
        <f>IFERROR(__xludf.DUMMYFUNCTION("""COMPUTED_VALUE"""),"West&amp;")</f>
        <v>West&amp;</v>
      </c>
      <c r="G955" s="6" t="str">
        <f>IFERROR(__xludf.DUMMYFUNCTION("""COMPUTED_VALUE"""),"Maitenance")</f>
        <v>Maitenance</v>
      </c>
      <c r="H955" s="6" t="str">
        <f>IFERROR(__xludf.DUMMYFUNCTION("""COMPUTED_VALUE"""),"Overhead costs")</f>
        <v>Overhead costs</v>
      </c>
      <c r="I955" s="6" t="str">
        <f t="shared" si="2"/>
        <v>March</v>
      </c>
      <c r="J955" s="6" t="str">
        <f t="shared" si="3"/>
        <v>Bhubaneswar</v>
      </c>
      <c r="K955" s="6" t="str">
        <f t="shared" si="4"/>
        <v>Bhubaneswar</v>
      </c>
      <c r="L955" s="6" t="str">
        <f t="shared" si="5"/>
        <v>Bhubaneswar</v>
      </c>
      <c r="M955" s="6" t="str">
        <f t="shared" si="6"/>
        <v>Bhubaneswar</v>
      </c>
      <c r="N955" s="6" t="str">
        <f t="shared" si="7"/>
        <v>West&amp;</v>
      </c>
      <c r="O955" s="6" t="str">
        <f t="shared" si="8"/>
        <v>West-</v>
      </c>
      <c r="P955" s="6" t="str">
        <f t="shared" si="9"/>
        <v>West^</v>
      </c>
      <c r="Q955" s="6" t="str">
        <f t="shared" si="10"/>
        <v>West</v>
      </c>
      <c r="R955" s="6" t="str">
        <f>vlookup(M955,'City Head_Details'!$A$2:$B$5,2,0)</f>
        <v>Karuna</v>
      </c>
      <c r="S955" s="6" t="str">
        <f t="shared" ref="S955:T955" si="963">Proper(trim(G955))</f>
        <v>Maitenance</v>
      </c>
      <c r="T955" s="6" t="str">
        <f t="shared" si="963"/>
        <v>Overhead Costs</v>
      </c>
    </row>
    <row r="956">
      <c r="A956" s="23" t="s">
        <v>1850</v>
      </c>
      <c r="B956" s="32" t="s">
        <v>1851</v>
      </c>
      <c r="C956" s="6">
        <v>189200.0</v>
      </c>
      <c r="D956" s="6" t="str">
        <f>IFERROR(__xludf.DUMMYFUNCTION("Split(B956,""/"")"),"March")</f>
        <v>March</v>
      </c>
      <c r="E956" s="6" t="str">
        <f>IFERROR(__xludf.DUMMYFUNCTION("""COMPUTED_VALUE"""),"Bhubaneswar&amp;")</f>
        <v>Bhubaneswar&amp;</v>
      </c>
      <c r="F956" s="6" t="str">
        <f>IFERROR(__xludf.DUMMYFUNCTION("""COMPUTED_VALUE"""),"West")</f>
        <v>West</v>
      </c>
      <c r="G956" s="6" t="str">
        <f>IFERROR(__xludf.DUMMYFUNCTION("""COMPUTED_VALUE"""),"Maitenance")</f>
        <v>Maitenance</v>
      </c>
      <c r="H956" s="6" t="str">
        <f>IFERROR(__xludf.DUMMYFUNCTION("""COMPUTED_VALUE"""),"Insurance")</f>
        <v>Insurance</v>
      </c>
      <c r="I956" s="6" t="str">
        <f t="shared" si="2"/>
        <v>March</v>
      </c>
      <c r="J956" s="6" t="str">
        <f t="shared" si="3"/>
        <v>Bhubaneswar&amp;</v>
      </c>
      <c r="K956" s="6" t="str">
        <f t="shared" si="4"/>
        <v>Bhubaneswar-</v>
      </c>
      <c r="L956" s="6" t="str">
        <f t="shared" si="5"/>
        <v>Bhubaneswar</v>
      </c>
      <c r="M956" s="6" t="str">
        <f t="shared" si="6"/>
        <v>Bhubaneswar</v>
      </c>
      <c r="N956" s="6" t="str">
        <f t="shared" si="7"/>
        <v>West</v>
      </c>
      <c r="O956" s="6" t="str">
        <f t="shared" si="8"/>
        <v>West</v>
      </c>
      <c r="P956" s="6" t="str">
        <f t="shared" si="9"/>
        <v>West</v>
      </c>
      <c r="Q956" s="6" t="str">
        <f t="shared" si="10"/>
        <v>West</v>
      </c>
      <c r="R956" s="6" t="str">
        <f>vlookup(M956,'City Head_Details'!$A$2:$B$5,2,0)</f>
        <v>Karuna</v>
      </c>
      <c r="S956" s="6" t="str">
        <f t="shared" ref="S956:T956" si="964">Proper(trim(G956))</f>
        <v>Maitenance</v>
      </c>
      <c r="T956" s="6" t="str">
        <f t="shared" si="964"/>
        <v>Insurance</v>
      </c>
    </row>
    <row r="957">
      <c r="A957" s="23" t="s">
        <v>1852</v>
      </c>
      <c r="B957" s="32" t="s">
        <v>1853</v>
      </c>
      <c r="C957" s="6">
        <v>123800.0</v>
      </c>
      <c r="D957" s="6" t="str">
        <f>IFERROR(__xludf.DUMMYFUNCTION("Split(B957,""/"")"),"March")</f>
        <v>March</v>
      </c>
      <c r="E957" s="6" t="str">
        <f>IFERROR(__xludf.DUMMYFUNCTION("""COMPUTED_VALUE"""),"Bhubaneswar&amp;")</f>
        <v>Bhubaneswar&amp;</v>
      </c>
      <c r="F957" s="6" t="str">
        <f>IFERROR(__xludf.DUMMYFUNCTION("""COMPUTED_VALUE"""),"West^")</f>
        <v>West^</v>
      </c>
      <c r="G957" s="6" t="str">
        <f>IFERROR(__xludf.DUMMYFUNCTION("""COMPUTED_VALUE"""),"Assembly")</f>
        <v>Assembly</v>
      </c>
      <c r="H957" s="6" t="str">
        <f>IFERROR(__xludf.DUMMYFUNCTION("""COMPUTED_VALUE"""),"Material Cost")</f>
        <v>Material Cost</v>
      </c>
      <c r="I957" s="6" t="str">
        <f t="shared" si="2"/>
        <v>March</v>
      </c>
      <c r="J957" s="6" t="str">
        <f t="shared" si="3"/>
        <v>Bhubaneswar&amp;</v>
      </c>
      <c r="K957" s="6" t="str">
        <f t="shared" si="4"/>
        <v>Bhubaneswar-</v>
      </c>
      <c r="L957" s="6" t="str">
        <f t="shared" si="5"/>
        <v>Bhubaneswar</v>
      </c>
      <c r="M957" s="6" t="str">
        <f t="shared" si="6"/>
        <v>Bhubaneswar</v>
      </c>
      <c r="N957" s="6" t="str">
        <f t="shared" si="7"/>
        <v>West^</v>
      </c>
      <c r="O957" s="6" t="str">
        <f t="shared" si="8"/>
        <v>West^</v>
      </c>
      <c r="P957" s="6" t="str">
        <f t="shared" si="9"/>
        <v>West^</v>
      </c>
      <c r="Q957" s="6" t="str">
        <f t="shared" si="10"/>
        <v>West</v>
      </c>
      <c r="R957" s="6" t="str">
        <f>vlookup(M957,'City Head_Details'!$A$2:$B$5,2,0)</f>
        <v>Karuna</v>
      </c>
      <c r="S957" s="6" t="str">
        <f t="shared" ref="S957:T957" si="965">Proper(trim(G957))</f>
        <v>Assembly</v>
      </c>
      <c r="T957" s="6" t="str">
        <f t="shared" si="965"/>
        <v>Material Cost</v>
      </c>
    </row>
    <row r="958">
      <c r="A958" s="23" t="s">
        <v>1854</v>
      </c>
      <c r="B958" s="32" t="s">
        <v>1855</v>
      </c>
      <c r="C958" s="6">
        <v>167600.0</v>
      </c>
      <c r="D958" s="6" t="str">
        <f>IFERROR(__xludf.DUMMYFUNCTION("Split(B958,""/"")"),"March")</f>
        <v>March</v>
      </c>
      <c r="E958" s="6" t="str">
        <f>IFERROR(__xludf.DUMMYFUNCTION("""COMPUTED_VALUE"""),"Bhubaneswar")</f>
        <v>Bhubaneswar</v>
      </c>
      <c r="F958" s="6" t="str">
        <f>IFERROR(__xludf.DUMMYFUNCTION("""COMPUTED_VALUE"""),"West^")</f>
        <v>West^</v>
      </c>
      <c r="G958" s="6" t="str">
        <f>IFERROR(__xludf.DUMMYFUNCTION("""COMPUTED_VALUE"""),"Assembly")</f>
        <v>Assembly</v>
      </c>
      <c r="H958" s="6" t="str">
        <f>IFERROR(__xludf.DUMMYFUNCTION("""COMPUTED_VALUE"""),"Labour Cost")</f>
        <v>Labour Cost</v>
      </c>
      <c r="I958" s="6" t="str">
        <f t="shared" si="2"/>
        <v>March</v>
      </c>
      <c r="J958" s="6" t="str">
        <f t="shared" si="3"/>
        <v>Bhubaneswar</v>
      </c>
      <c r="K958" s="6" t="str">
        <f t="shared" si="4"/>
        <v>Bhubaneswar</v>
      </c>
      <c r="L958" s="6" t="str">
        <f t="shared" si="5"/>
        <v>Bhubaneswar</v>
      </c>
      <c r="M958" s="6" t="str">
        <f t="shared" si="6"/>
        <v>Bhubaneswar</v>
      </c>
      <c r="N958" s="6" t="str">
        <f t="shared" si="7"/>
        <v>West^</v>
      </c>
      <c r="O958" s="6" t="str">
        <f t="shared" si="8"/>
        <v>West^</v>
      </c>
      <c r="P958" s="6" t="str">
        <f t="shared" si="9"/>
        <v>West^</v>
      </c>
      <c r="Q958" s="6" t="str">
        <f t="shared" si="10"/>
        <v>West</v>
      </c>
      <c r="R958" s="6" t="str">
        <f>vlookup(M958,'City Head_Details'!$A$2:$B$5,2,0)</f>
        <v>Karuna</v>
      </c>
      <c r="S958" s="6" t="str">
        <f t="shared" ref="S958:T958" si="966">Proper(trim(G958))</f>
        <v>Assembly</v>
      </c>
      <c r="T958" s="6" t="str">
        <f t="shared" si="966"/>
        <v>Labour Cost</v>
      </c>
    </row>
    <row r="959">
      <c r="A959" s="23" t="s">
        <v>1856</v>
      </c>
      <c r="B959" s="32" t="s">
        <v>1857</v>
      </c>
      <c r="C959" s="6">
        <v>174200.0</v>
      </c>
      <c r="D959" s="6" t="str">
        <f>IFERROR(__xludf.DUMMYFUNCTION("Split(B959,""/"")"),"March")</f>
        <v>March</v>
      </c>
      <c r="E959" s="6" t="str">
        <f>IFERROR(__xludf.DUMMYFUNCTION("""COMPUTED_VALUE"""),"Bhubaneswar")</f>
        <v>Bhubaneswar</v>
      </c>
      <c r="F959" s="6" t="str">
        <f>IFERROR(__xludf.DUMMYFUNCTION("""COMPUTED_VALUE"""),"West^")</f>
        <v>West^</v>
      </c>
      <c r="G959" s="6" t="str">
        <f>IFERROR(__xludf.DUMMYFUNCTION("""COMPUTED_VALUE"""),"Assembly")</f>
        <v>Assembly</v>
      </c>
      <c r="H959" s="6" t="str">
        <f>IFERROR(__xludf.DUMMYFUNCTION("""COMPUTED_VALUE"""),"Rent")</f>
        <v>Rent</v>
      </c>
      <c r="I959" s="6" t="str">
        <f t="shared" si="2"/>
        <v>March</v>
      </c>
      <c r="J959" s="6" t="str">
        <f t="shared" si="3"/>
        <v>Bhubaneswar</v>
      </c>
      <c r="K959" s="6" t="str">
        <f t="shared" si="4"/>
        <v>Bhubaneswar</v>
      </c>
      <c r="L959" s="6" t="str">
        <f t="shared" si="5"/>
        <v>Bhubaneswar</v>
      </c>
      <c r="M959" s="6" t="str">
        <f t="shared" si="6"/>
        <v>Bhubaneswar</v>
      </c>
      <c r="N959" s="6" t="str">
        <f t="shared" si="7"/>
        <v>West^</v>
      </c>
      <c r="O959" s="6" t="str">
        <f t="shared" si="8"/>
        <v>West^</v>
      </c>
      <c r="P959" s="6" t="str">
        <f t="shared" si="9"/>
        <v>West^</v>
      </c>
      <c r="Q959" s="6" t="str">
        <f t="shared" si="10"/>
        <v>West</v>
      </c>
      <c r="R959" s="6" t="str">
        <f>vlookup(M959,'City Head_Details'!$A$2:$B$5,2,0)</f>
        <v>Karuna</v>
      </c>
      <c r="S959" s="6" t="str">
        <f t="shared" ref="S959:T959" si="967">Proper(trim(G959))</f>
        <v>Assembly</v>
      </c>
      <c r="T959" s="6" t="str">
        <f t="shared" si="967"/>
        <v>Rent</v>
      </c>
    </row>
    <row r="960">
      <c r="A960" s="23" t="s">
        <v>1858</v>
      </c>
      <c r="B960" s="32" t="s">
        <v>1859</v>
      </c>
      <c r="C960" s="6">
        <v>172600.0</v>
      </c>
      <c r="D960" s="6" t="str">
        <f>IFERROR(__xludf.DUMMYFUNCTION("Split(B960,""/"")"),"March")</f>
        <v>March</v>
      </c>
      <c r="E960" s="6" t="str">
        <f>IFERROR(__xludf.DUMMYFUNCTION("""COMPUTED_VALUE"""),"Bhubaneswar")</f>
        <v>Bhubaneswar</v>
      </c>
      <c r="F960" s="6" t="str">
        <f>IFERROR(__xludf.DUMMYFUNCTION("""COMPUTED_VALUE"""),"West^")</f>
        <v>West^</v>
      </c>
      <c r="G960" s="6" t="str">
        <f>IFERROR(__xludf.DUMMYFUNCTION("""COMPUTED_VALUE"""),"Assembly")</f>
        <v>Assembly</v>
      </c>
      <c r="H960" s="6" t="str">
        <f>IFERROR(__xludf.DUMMYFUNCTION("""COMPUTED_VALUE"""),"Overhead costs")</f>
        <v>Overhead costs</v>
      </c>
      <c r="I960" s="6" t="str">
        <f t="shared" si="2"/>
        <v>March</v>
      </c>
      <c r="J960" s="6" t="str">
        <f t="shared" si="3"/>
        <v>Bhubaneswar</v>
      </c>
      <c r="K960" s="6" t="str">
        <f t="shared" si="4"/>
        <v>Bhubaneswar</v>
      </c>
      <c r="L960" s="6" t="str">
        <f t="shared" si="5"/>
        <v>Bhubaneswar</v>
      </c>
      <c r="M960" s="6" t="str">
        <f t="shared" si="6"/>
        <v>Bhubaneswar</v>
      </c>
      <c r="N960" s="6" t="str">
        <f t="shared" si="7"/>
        <v>West^</v>
      </c>
      <c r="O960" s="6" t="str">
        <f t="shared" si="8"/>
        <v>West^</v>
      </c>
      <c r="P960" s="6" t="str">
        <f t="shared" si="9"/>
        <v>West^</v>
      </c>
      <c r="Q960" s="6" t="str">
        <f t="shared" si="10"/>
        <v>West</v>
      </c>
      <c r="R960" s="6" t="str">
        <f>vlookup(M960,'City Head_Details'!$A$2:$B$5,2,0)</f>
        <v>Karuna</v>
      </c>
      <c r="S960" s="6" t="str">
        <f t="shared" ref="S960:T960" si="968">Proper(trim(G960))</f>
        <v>Assembly</v>
      </c>
      <c r="T960" s="6" t="str">
        <f t="shared" si="968"/>
        <v>Overhead Costs</v>
      </c>
    </row>
    <row r="961">
      <c r="A961" s="23" t="s">
        <v>1860</v>
      </c>
      <c r="B961" s="32" t="s">
        <v>1861</v>
      </c>
      <c r="C961" s="6">
        <v>128300.0</v>
      </c>
      <c r="D961" s="6" t="str">
        <f>IFERROR(__xludf.DUMMYFUNCTION("Split(B961,""/"")"),"March")</f>
        <v>March</v>
      </c>
      <c r="E961" s="6" t="str">
        <f>IFERROR(__xludf.DUMMYFUNCTION("""COMPUTED_VALUE"""),"Bhubaneswar")</f>
        <v>Bhubaneswar</v>
      </c>
      <c r="F961" s="6" t="str">
        <f>IFERROR(__xludf.DUMMYFUNCTION("""COMPUTED_VALUE"""),"West^")</f>
        <v>West^</v>
      </c>
      <c r="G961" s="6" t="str">
        <f>IFERROR(__xludf.DUMMYFUNCTION("""COMPUTED_VALUE"""),"Assembly")</f>
        <v>Assembly</v>
      </c>
      <c r="H961" s="6" t="str">
        <f>IFERROR(__xludf.DUMMYFUNCTION("""COMPUTED_VALUE"""),"Insurance")</f>
        <v>Insurance</v>
      </c>
      <c r="I961" s="6" t="str">
        <f t="shared" si="2"/>
        <v>March</v>
      </c>
      <c r="J961" s="6" t="str">
        <f t="shared" si="3"/>
        <v>Bhubaneswar</v>
      </c>
      <c r="K961" s="6" t="str">
        <f t="shared" si="4"/>
        <v>Bhubaneswar</v>
      </c>
      <c r="L961" s="6" t="str">
        <f t="shared" si="5"/>
        <v>Bhubaneswar</v>
      </c>
      <c r="M961" s="6" t="str">
        <f t="shared" si="6"/>
        <v>Bhubaneswar</v>
      </c>
      <c r="N961" s="6" t="str">
        <f t="shared" si="7"/>
        <v>West^</v>
      </c>
      <c r="O961" s="6" t="str">
        <f t="shared" si="8"/>
        <v>West^</v>
      </c>
      <c r="P961" s="6" t="str">
        <f t="shared" si="9"/>
        <v>West^</v>
      </c>
      <c r="Q961" s="6" t="str">
        <f t="shared" si="10"/>
        <v>West</v>
      </c>
      <c r="R961" s="6" t="str">
        <f>vlookup(M961,'City Head_Details'!$A$2:$B$5,2,0)</f>
        <v>Karuna</v>
      </c>
      <c r="S961" s="6" t="str">
        <f t="shared" ref="S961:T961" si="969">Proper(trim(G961))</f>
        <v>Assembly</v>
      </c>
      <c r="T961" s="6" t="str">
        <f t="shared" si="969"/>
        <v>Insurance</v>
      </c>
    </row>
    <row r="962">
      <c r="A962" s="23" t="s">
        <v>1862</v>
      </c>
      <c r="B962" s="32" t="s">
        <v>1863</v>
      </c>
      <c r="C962" s="6">
        <v>173300.0</v>
      </c>
      <c r="D962" s="6" t="str">
        <f>IFERROR(__xludf.DUMMYFUNCTION("Split(B962,""/"")"),"January")</f>
        <v>January</v>
      </c>
      <c r="E962" s="6" t="str">
        <f>IFERROR(__xludf.DUMMYFUNCTION("""COMPUTED_VALUE"""),"Bangalore")</f>
        <v>Bangalore</v>
      </c>
      <c r="F962" s="6" t="str">
        <f>IFERROR(__xludf.DUMMYFUNCTION("""COMPUTED_VALUE"""),"North^")</f>
        <v>North^</v>
      </c>
      <c r="G962" s="6" t="str">
        <f>IFERROR(__xludf.DUMMYFUNCTION("""COMPUTED_VALUE"""),"Production")</f>
        <v>Production</v>
      </c>
      <c r="H962" s="6" t="str">
        <f>IFERROR(__xludf.DUMMYFUNCTION("""COMPUTED_VALUE"""),"Material Cost")</f>
        <v>Material Cost</v>
      </c>
      <c r="I962" s="6" t="str">
        <f t="shared" si="2"/>
        <v>January</v>
      </c>
      <c r="J962" s="6" t="str">
        <f t="shared" si="3"/>
        <v>Bangalore</v>
      </c>
      <c r="K962" s="6" t="str">
        <f t="shared" si="4"/>
        <v>Bangalore</v>
      </c>
      <c r="L962" s="6" t="str">
        <f t="shared" si="5"/>
        <v>Bangalore</v>
      </c>
      <c r="M962" s="6" t="str">
        <f t="shared" si="6"/>
        <v>Bangalore</v>
      </c>
      <c r="N962" s="6" t="str">
        <f t="shared" si="7"/>
        <v>North^</v>
      </c>
      <c r="O962" s="6" t="str">
        <f t="shared" si="8"/>
        <v>North^</v>
      </c>
      <c r="P962" s="6" t="str">
        <f t="shared" si="9"/>
        <v>North^</v>
      </c>
      <c r="Q962" s="6" t="str">
        <f t="shared" si="10"/>
        <v>North</v>
      </c>
      <c r="R962" s="6" t="str">
        <f>vlookup(M962,'City Head_Details'!$A$2:$B$5,2,0)</f>
        <v>Arun</v>
      </c>
      <c r="S962" s="6" t="str">
        <f t="shared" ref="S962:T962" si="970">Proper(trim(G962))</f>
        <v>Production</v>
      </c>
      <c r="T962" s="6" t="str">
        <f t="shared" si="970"/>
        <v>Material Cost</v>
      </c>
    </row>
    <row r="963">
      <c r="A963" s="23" t="s">
        <v>1864</v>
      </c>
      <c r="B963" s="32" t="s">
        <v>1865</v>
      </c>
      <c r="C963" s="6">
        <v>112600.0</v>
      </c>
      <c r="D963" s="6" t="str">
        <f>IFERROR(__xludf.DUMMYFUNCTION("Split(B963,""/"")"),"January")</f>
        <v>January</v>
      </c>
      <c r="E963" s="6" t="str">
        <f>IFERROR(__xludf.DUMMYFUNCTION("""COMPUTED_VALUE"""),"Bangalore")</f>
        <v>Bangalore</v>
      </c>
      <c r="F963" s="6" t="str">
        <f>IFERROR(__xludf.DUMMYFUNCTION("""COMPUTED_VALUE"""),"North")</f>
        <v>North</v>
      </c>
      <c r="G963" s="6" t="str">
        <f>IFERROR(__xludf.DUMMYFUNCTION("""COMPUTED_VALUE"""),"Production")</f>
        <v>Production</v>
      </c>
      <c r="H963" s="6" t="str">
        <f>IFERROR(__xludf.DUMMYFUNCTION("""COMPUTED_VALUE"""),"Labour Cost")</f>
        <v>Labour Cost</v>
      </c>
      <c r="I963" s="6" t="str">
        <f t="shared" si="2"/>
        <v>January</v>
      </c>
      <c r="J963" s="6" t="str">
        <f t="shared" si="3"/>
        <v>Bangalore</v>
      </c>
      <c r="K963" s="6" t="str">
        <f t="shared" si="4"/>
        <v>Bangalore</v>
      </c>
      <c r="L963" s="6" t="str">
        <f t="shared" si="5"/>
        <v>Bangalore</v>
      </c>
      <c r="M963" s="6" t="str">
        <f t="shared" si="6"/>
        <v>Bangalore</v>
      </c>
      <c r="N963" s="6" t="str">
        <f t="shared" si="7"/>
        <v>North</v>
      </c>
      <c r="O963" s="6" t="str">
        <f t="shared" si="8"/>
        <v>North</v>
      </c>
      <c r="P963" s="6" t="str">
        <f t="shared" si="9"/>
        <v>North</v>
      </c>
      <c r="Q963" s="6" t="str">
        <f t="shared" si="10"/>
        <v>North</v>
      </c>
      <c r="R963" s="6" t="str">
        <f>vlookup(M963,'City Head_Details'!$A$2:$B$5,2,0)</f>
        <v>Arun</v>
      </c>
      <c r="S963" s="6" t="str">
        <f t="shared" ref="S963:T963" si="971">Proper(trim(G963))</f>
        <v>Production</v>
      </c>
      <c r="T963" s="6" t="str">
        <f t="shared" si="971"/>
        <v>Labour Cost</v>
      </c>
    </row>
    <row r="964">
      <c r="A964" s="23" t="s">
        <v>1866</v>
      </c>
      <c r="B964" s="32" t="s">
        <v>1867</v>
      </c>
      <c r="C964" s="6">
        <v>127900.0</v>
      </c>
      <c r="D964" s="6" t="str">
        <f>IFERROR(__xludf.DUMMYFUNCTION("Split(B964,""/"")"),"January")</f>
        <v>January</v>
      </c>
      <c r="E964" s="6" t="str">
        <f>IFERROR(__xludf.DUMMYFUNCTION("""COMPUTED_VALUE"""),"Bangalore-")</f>
        <v>Bangalore-</v>
      </c>
      <c r="F964" s="6" t="str">
        <f>IFERROR(__xludf.DUMMYFUNCTION("""COMPUTED_VALUE"""),"North")</f>
        <v>North</v>
      </c>
      <c r="G964" s="6" t="str">
        <f>IFERROR(__xludf.DUMMYFUNCTION("""COMPUTED_VALUE"""),"Production")</f>
        <v>Production</v>
      </c>
      <c r="H964" s="6" t="str">
        <f>IFERROR(__xludf.DUMMYFUNCTION("""COMPUTED_VALUE"""),"Rent")</f>
        <v>Rent</v>
      </c>
      <c r="I964" s="6" t="str">
        <f t="shared" si="2"/>
        <v>January</v>
      </c>
      <c r="J964" s="6" t="str">
        <f t="shared" si="3"/>
        <v>Bangalore-</v>
      </c>
      <c r="K964" s="6" t="str">
        <f t="shared" si="4"/>
        <v>Bangalore-</v>
      </c>
      <c r="L964" s="6" t="str">
        <f t="shared" si="5"/>
        <v>Bangalore</v>
      </c>
      <c r="M964" s="6" t="str">
        <f t="shared" si="6"/>
        <v>Bangalore</v>
      </c>
      <c r="N964" s="6" t="str">
        <f t="shared" si="7"/>
        <v>North</v>
      </c>
      <c r="O964" s="6" t="str">
        <f t="shared" si="8"/>
        <v>North</v>
      </c>
      <c r="P964" s="6" t="str">
        <f t="shared" si="9"/>
        <v>North</v>
      </c>
      <c r="Q964" s="6" t="str">
        <f t="shared" si="10"/>
        <v>North</v>
      </c>
      <c r="R964" s="6" t="str">
        <f>vlookup(M964,'City Head_Details'!$A$2:$B$5,2,0)</f>
        <v>Arun</v>
      </c>
      <c r="S964" s="6" t="str">
        <f t="shared" ref="S964:T964" si="972">Proper(trim(G964))</f>
        <v>Production</v>
      </c>
      <c r="T964" s="6" t="str">
        <f t="shared" si="972"/>
        <v>Rent</v>
      </c>
    </row>
    <row r="965">
      <c r="A965" s="23" t="s">
        <v>1868</v>
      </c>
      <c r="B965" s="32" t="s">
        <v>1869</v>
      </c>
      <c r="C965" s="6">
        <v>167500.0</v>
      </c>
      <c r="D965" s="6" t="str">
        <f>IFERROR(__xludf.DUMMYFUNCTION("Split(B965,""/"")"),"January")</f>
        <v>January</v>
      </c>
      <c r="E965" s="6" t="str">
        <f>IFERROR(__xludf.DUMMYFUNCTION("""COMPUTED_VALUE"""),"Bangalore-")</f>
        <v>Bangalore-</v>
      </c>
      <c r="F965" s="6" t="str">
        <f>IFERROR(__xludf.DUMMYFUNCTION("""COMPUTED_VALUE"""),"North")</f>
        <v>North</v>
      </c>
      <c r="G965" s="6" t="str">
        <f>IFERROR(__xludf.DUMMYFUNCTION("""COMPUTED_VALUE"""),"Production")</f>
        <v>Production</v>
      </c>
      <c r="H965" s="6" t="str">
        <f>IFERROR(__xludf.DUMMYFUNCTION("""COMPUTED_VALUE"""),"Overhead costs")</f>
        <v>Overhead costs</v>
      </c>
      <c r="I965" s="6" t="str">
        <f t="shared" si="2"/>
        <v>January</v>
      </c>
      <c r="J965" s="6" t="str">
        <f t="shared" si="3"/>
        <v>Bangalore-</v>
      </c>
      <c r="K965" s="6" t="str">
        <f t="shared" si="4"/>
        <v>Bangalore-</v>
      </c>
      <c r="L965" s="6" t="str">
        <f t="shared" si="5"/>
        <v>Bangalore</v>
      </c>
      <c r="M965" s="6" t="str">
        <f t="shared" si="6"/>
        <v>Bangalore</v>
      </c>
      <c r="N965" s="6" t="str">
        <f t="shared" si="7"/>
        <v>North</v>
      </c>
      <c r="O965" s="6" t="str">
        <f t="shared" si="8"/>
        <v>North</v>
      </c>
      <c r="P965" s="6" t="str">
        <f t="shared" si="9"/>
        <v>North</v>
      </c>
      <c r="Q965" s="6" t="str">
        <f t="shared" si="10"/>
        <v>North</v>
      </c>
      <c r="R965" s="6" t="str">
        <f>vlookup(M965,'City Head_Details'!$A$2:$B$5,2,0)</f>
        <v>Arun</v>
      </c>
      <c r="S965" s="6" t="str">
        <f t="shared" ref="S965:T965" si="973">Proper(trim(G965))</f>
        <v>Production</v>
      </c>
      <c r="T965" s="6" t="str">
        <f t="shared" si="973"/>
        <v>Overhead Costs</v>
      </c>
    </row>
    <row r="966">
      <c r="A966" s="23" t="s">
        <v>1870</v>
      </c>
      <c r="B966" s="32" t="s">
        <v>1871</v>
      </c>
      <c r="C966" s="6">
        <v>187400.0</v>
      </c>
      <c r="D966" s="6" t="str">
        <f>IFERROR(__xludf.DUMMYFUNCTION("Split(B966,""/"")"),"January")</f>
        <v>January</v>
      </c>
      <c r="E966" s="6" t="str">
        <f>IFERROR(__xludf.DUMMYFUNCTION("""COMPUTED_VALUE"""),"Bangalore-")</f>
        <v>Bangalore-</v>
      </c>
      <c r="F966" s="6" t="str">
        <f>IFERROR(__xludf.DUMMYFUNCTION("""COMPUTED_VALUE"""),"North&amp;")</f>
        <v>North&amp;</v>
      </c>
      <c r="G966" s="6" t="str">
        <f>IFERROR(__xludf.DUMMYFUNCTION("""COMPUTED_VALUE"""),"Production")</f>
        <v>Production</v>
      </c>
      <c r="H966" s="6" t="str">
        <f>IFERROR(__xludf.DUMMYFUNCTION("""COMPUTED_VALUE"""),"Insurance")</f>
        <v>Insurance</v>
      </c>
      <c r="I966" s="6" t="str">
        <f t="shared" si="2"/>
        <v>January</v>
      </c>
      <c r="J966" s="6" t="str">
        <f t="shared" si="3"/>
        <v>Bangalore-</v>
      </c>
      <c r="K966" s="6" t="str">
        <f t="shared" si="4"/>
        <v>Bangalore-</v>
      </c>
      <c r="L966" s="6" t="str">
        <f t="shared" si="5"/>
        <v>Bangalore</v>
      </c>
      <c r="M966" s="6" t="str">
        <f t="shared" si="6"/>
        <v>Bangalore</v>
      </c>
      <c r="N966" s="6" t="str">
        <f t="shared" si="7"/>
        <v>North&amp;</v>
      </c>
      <c r="O966" s="6" t="str">
        <f t="shared" si="8"/>
        <v>North-</v>
      </c>
      <c r="P966" s="6" t="str">
        <f t="shared" si="9"/>
        <v>North^</v>
      </c>
      <c r="Q966" s="6" t="str">
        <f t="shared" si="10"/>
        <v>North</v>
      </c>
      <c r="R966" s="6" t="str">
        <f>vlookup(M966,'City Head_Details'!$A$2:$B$5,2,0)</f>
        <v>Arun</v>
      </c>
      <c r="S966" s="6" t="str">
        <f t="shared" ref="S966:T966" si="974">Proper(trim(G966))</f>
        <v>Production</v>
      </c>
      <c r="T966" s="6" t="str">
        <f t="shared" si="974"/>
        <v>Insurance</v>
      </c>
    </row>
    <row r="967">
      <c r="A967" s="23" t="s">
        <v>1872</v>
      </c>
      <c r="B967" s="32" t="s">
        <v>1873</v>
      </c>
      <c r="C967" s="6">
        <v>161300.0</v>
      </c>
      <c r="D967" s="6" t="str">
        <f>IFERROR(__xludf.DUMMYFUNCTION("Split(B967,""/"")"),"January")</f>
        <v>January</v>
      </c>
      <c r="E967" s="6" t="str">
        <f>IFERROR(__xludf.DUMMYFUNCTION("""COMPUTED_VALUE"""),"Bangalore-")</f>
        <v>Bangalore-</v>
      </c>
      <c r="F967" s="6" t="str">
        <f>IFERROR(__xludf.DUMMYFUNCTION("""COMPUTED_VALUE"""),"North&amp;")</f>
        <v>North&amp;</v>
      </c>
      <c r="G967" s="6" t="str">
        <f>IFERROR(__xludf.DUMMYFUNCTION("""COMPUTED_VALUE"""),"Materials")</f>
        <v>Materials</v>
      </c>
      <c r="H967" s="6" t="str">
        <f>IFERROR(__xludf.DUMMYFUNCTION("""COMPUTED_VALUE"""),"Material Cost")</f>
        <v>Material Cost</v>
      </c>
      <c r="I967" s="6" t="str">
        <f t="shared" si="2"/>
        <v>January</v>
      </c>
      <c r="J967" s="6" t="str">
        <f t="shared" si="3"/>
        <v>Bangalore-</v>
      </c>
      <c r="K967" s="6" t="str">
        <f t="shared" si="4"/>
        <v>Bangalore-</v>
      </c>
      <c r="L967" s="6" t="str">
        <f t="shared" si="5"/>
        <v>Bangalore</v>
      </c>
      <c r="M967" s="6" t="str">
        <f t="shared" si="6"/>
        <v>Bangalore</v>
      </c>
      <c r="N967" s="6" t="str">
        <f t="shared" si="7"/>
        <v>North&amp;</v>
      </c>
      <c r="O967" s="6" t="str">
        <f t="shared" si="8"/>
        <v>North-</v>
      </c>
      <c r="P967" s="6" t="str">
        <f t="shared" si="9"/>
        <v>North^</v>
      </c>
      <c r="Q967" s="6" t="str">
        <f t="shared" si="10"/>
        <v>North</v>
      </c>
      <c r="R967" s="6" t="str">
        <f>vlookup(M967,'City Head_Details'!$A$2:$B$5,2,0)</f>
        <v>Arun</v>
      </c>
      <c r="S967" s="6" t="str">
        <f t="shared" ref="S967:T967" si="975">Proper(trim(G967))</f>
        <v>Materials</v>
      </c>
      <c r="T967" s="6" t="str">
        <f t="shared" si="975"/>
        <v>Material Cost</v>
      </c>
    </row>
    <row r="968">
      <c r="A968" s="23" t="s">
        <v>1874</v>
      </c>
      <c r="B968" s="32" t="s">
        <v>1875</v>
      </c>
      <c r="C968" s="6">
        <v>188700.0</v>
      </c>
      <c r="D968" s="6" t="str">
        <f>IFERROR(__xludf.DUMMYFUNCTION("Split(B968,""/"")"),"February")</f>
        <v>February</v>
      </c>
      <c r="E968" s="6" t="str">
        <f>IFERROR(__xludf.DUMMYFUNCTION("""COMPUTED_VALUE"""),"Ahmedabad-")</f>
        <v>Ahmedabad-</v>
      </c>
      <c r="F968" s="6" t="str">
        <f>IFERROR(__xludf.DUMMYFUNCTION("""COMPUTED_VALUE"""),"South")</f>
        <v>South</v>
      </c>
      <c r="G968" s="6" t="str">
        <f>IFERROR(__xludf.DUMMYFUNCTION("""COMPUTED_VALUE"""),"Maitenance")</f>
        <v>Maitenance</v>
      </c>
      <c r="H968" s="6" t="str">
        <f>IFERROR(__xludf.DUMMYFUNCTION("""COMPUTED_VALUE"""),"Overhead costs")</f>
        <v>Overhead costs</v>
      </c>
      <c r="I968" s="6" t="str">
        <f t="shared" si="2"/>
        <v>February</v>
      </c>
      <c r="J968" s="6" t="str">
        <f t="shared" si="3"/>
        <v>Ahmedabad-</v>
      </c>
      <c r="K968" s="6" t="str">
        <f t="shared" si="4"/>
        <v>Ahmedabad-</v>
      </c>
      <c r="L968" s="6" t="str">
        <f t="shared" si="5"/>
        <v>Ahmedabad</v>
      </c>
      <c r="M968" s="6" t="str">
        <f t="shared" si="6"/>
        <v>Ahmedabad</v>
      </c>
      <c r="N968" s="6" t="str">
        <f t="shared" si="7"/>
        <v>South</v>
      </c>
      <c r="O968" s="6" t="str">
        <f t="shared" si="8"/>
        <v>South</v>
      </c>
      <c r="P968" s="6" t="str">
        <f t="shared" si="9"/>
        <v>South</v>
      </c>
      <c r="Q968" s="6" t="str">
        <f t="shared" si="10"/>
        <v>South</v>
      </c>
      <c r="R968" s="6" t="str">
        <f>vlookup(M968,'City Head_Details'!$A$2:$B$5,2,0)</f>
        <v>Varun</v>
      </c>
      <c r="S968" s="6" t="str">
        <f t="shared" ref="S968:T968" si="976">Proper(trim(G968))</f>
        <v>Maitenance</v>
      </c>
      <c r="T968" s="6" t="str">
        <f t="shared" si="976"/>
        <v>Overhead Costs</v>
      </c>
    </row>
    <row r="969">
      <c r="A969" s="23" t="s">
        <v>1876</v>
      </c>
      <c r="B969" s="32" t="s">
        <v>1877</v>
      </c>
      <c r="C969" s="6">
        <v>169500.0</v>
      </c>
      <c r="D969" s="6" t="str">
        <f>IFERROR(__xludf.DUMMYFUNCTION("Split(B969,""/"")"),"February")</f>
        <v>February</v>
      </c>
      <c r="E969" s="6" t="str">
        <f>IFERROR(__xludf.DUMMYFUNCTION("""COMPUTED_VALUE"""),"Bangalore-")</f>
        <v>Bangalore-</v>
      </c>
      <c r="F969" s="6" t="str">
        <f>IFERROR(__xludf.DUMMYFUNCTION("""COMPUTED_VALUE"""),"North^")</f>
        <v>North^</v>
      </c>
      <c r="G969" s="6" t="str">
        <f>IFERROR(__xludf.DUMMYFUNCTION("""COMPUTED_VALUE"""),"Materials")</f>
        <v>Materials</v>
      </c>
      <c r="H969" s="6" t="str">
        <f>IFERROR(__xludf.DUMMYFUNCTION("""COMPUTED_VALUE"""),"Labour Cost")</f>
        <v>Labour Cost</v>
      </c>
      <c r="I969" s="6" t="str">
        <f t="shared" si="2"/>
        <v>February</v>
      </c>
      <c r="J969" s="6" t="str">
        <f t="shared" si="3"/>
        <v>Bangalore-</v>
      </c>
      <c r="K969" s="6" t="str">
        <f t="shared" si="4"/>
        <v>Bangalore-</v>
      </c>
      <c r="L969" s="6" t="str">
        <f t="shared" si="5"/>
        <v>Bangalore</v>
      </c>
      <c r="M969" s="6" t="str">
        <f t="shared" si="6"/>
        <v>Bangalore</v>
      </c>
      <c r="N969" s="6" t="str">
        <f t="shared" si="7"/>
        <v>North^</v>
      </c>
      <c r="O969" s="6" t="str">
        <f t="shared" si="8"/>
        <v>North^</v>
      </c>
      <c r="P969" s="6" t="str">
        <f t="shared" si="9"/>
        <v>North^</v>
      </c>
      <c r="Q969" s="6" t="str">
        <f t="shared" si="10"/>
        <v>North</v>
      </c>
      <c r="R969" s="6" t="str">
        <f>vlookup(M969,'City Head_Details'!$A$2:$B$5,2,0)</f>
        <v>Arun</v>
      </c>
      <c r="S969" s="6" t="str">
        <f t="shared" ref="S969:T969" si="977">Proper(trim(G969))</f>
        <v>Materials</v>
      </c>
      <c r="T969" s="6" t="str">
        <f t="shared" si="977"/>
        <v>Labour Cost</v>
      </c>
    </row>
    <row r="970">
      <c r="A970" s="23" t="s">
        <v>1878</v>
      </c>
      <c r="B970" s="32" t="s">
        <v>1879</v>
      </c>
      <c r="C970" s="6">
        <v>123700.0</v>
      </c>
      <c r="D970" s="6" t="str">
        <f>IFERROR(__xludf.DUMMYFUNCTION("Split(B970,""/"")"),"January")</f>
        <v>January</v>
      </c>
      <c r="E970" s="6" t="str">
        <f>IFERROR(__xludf.DUMMYFUNCTION("""COMPUTED_VALUE"""),"Ahmedabad-")</f>
        <v>Ahmedabad-</v>
      </c>
      <c r="F970" s="6" t="str">
        <f>IFERROR(__xludf.DUMMYFUNCTION("""COMPUTED_VALUE"""),"South")</f>
        <v>South</v>
      </c>
      <c r="G970" s="6" t="str">
        <f>IFERROR(__xludf.DUMMYFUNCTION("""COMPUTED_VALUE"""),"Assembly")</f>
        <v>Assembly</v>
      </c>
      <c r="H970" s="6" t="str">
        <f>IFERROR(__xludf.DUMMYFUNCTION("""COMPUTED_VALUE"""),"Material Cost")</f>
        <v>Material Cost</v>
      </c>
      <c r="I970" s="6" t="str">
        <f t="shared" si="2"/>
        <v>January</v>
      </c>
      <c r="J970" s="6" t="str">
        <f t="shared" si="3"/>
        <v>Ahmedabad-</v>
      </c>
      <c r="K970" s="6" t="str">
        <f t="shared" si="4"/>
        <v>Ahmedabad-</v>
      </c>
      <c r="L970" s="6" t="str">
        <f t="shared" si="5"/>
        <v>Ahmedabad</v>
      </c>
      <c r="M970" s="6" t="str">
        <f t="shared" si="6"/>
        <v>Ahmedabad</v>
      </c>
      <c r="N970" s="6" t="str">
        <f t="shared" si="7"/>
        <v>South</v>
      </c>
      <c r="O970" s="6" t="str">
        <f t="shared" si="8"/>
        <v>South</v>
      </c>
      <c r="P970" s="6" t="str">
        <f t="shared" si="9"/>
        <v>South</v>
      </c>
      <c r="Q970" s="6" t="str">
        <f t="shared" si="10"/>
        <v>South</v>
      </c>
      <c r="R970" s="6" t="str">
        <f>vlookup(M970,'City Head_Details'!$A$2:$B$5,2,0)</f>
        <v>Varun</v>
      </c>
      <c r="S970" s="6" t="str">
        <f t="shared" ref="S970:T970" si="978">Proper(trim(G970))</f>
        <v>Assembly</v>
      </c>
      <c r="T970" s="6" t="str">
        <f t="shared" si="978"/>
        <v>Material Cost</v>
      </c>
    </row>
    <row r="971">
      <c r="A971" s="23" t="s">
        <v>1880</v>
      </c>
      <c r="B971" s="32" t="s">
        <v>1881</v>
      </c>
      <c r="C971" s="6">
        <v>142900.0</v>
      </c>
      <c r="D971" s="6" t="str">
        <f>IFERROR(__xludf.DUMMYFUNCTION("Split(B971,""/"")"),"March")</f>
        <v>March</v>
      </c>
      <c r="E971" s="6" t="str">
        <f>IFERROR(__xludf.DUMMYFUNCTION("""COMPUTED_VALUE"""),"Bhubaneswar-")</f>
        <v>Bhubaneswar-</v>
      </c>
      <c r="F971" s="6" t="str">
        <f>IFERROR(__xludf.DUMMYFUNCTION("""COMPUTED_VALUE"""),"South^")</f>
        <v>South^</v>
      </c>
      <c r="G971" s="6" t="str">
        <f>IFERROR(__xludf.DUMMYFUNCTION("""COMPUTED_VALUE"""),"Maitenance")</f>
        <v>Maitenance</v>
      </c>
      <c r="H971" s="6" t="str">
        <f>IFERROR(__xludf.DUMMYFUNCTION("""COMPUTED_VALUE"""),"Rent")</f>
        <v>Rent</v>
      </c>
      <c r="I971" s="6" t="str">
        <f t="shared" si="2"/>
        <v>March</v>
      </c>
      <c r="J971" s="6" t="str">
        <f t="shared" si="3"/>
        <v>Bhubaneswar-</v>
      </c>
      <c r="K971" s="6" t="str">
        <f t="shared" si="4"/>
        <v>Bhubaneswar-</v>
      </c>
      <c r="L971" s="6" t="str">
        <f t="shared" si="5"/>
        <v>Bhubaneswar</v>
      </c>
      <c r="M971" s="6" t="str">
        <f t="shared" si="6"/>
        <v>Bhubaneswar</v>
      </c>
      <c r="N971" s="6" t="str">
        <f t="shared" si="7"/>
        <v>South^</v>
      </c>
      <c r="O971" s="6" t="str">
        <f t="shared" si="8"/>
        <v>South^</v>
      </c>
      <c r="P971" s="6" t="str">
        <f t="shared" si="9"/>
        <v>South^</v>
      </c>
      <c r="Q971" s="6" t="str">
        <f t="shared" si="10"/>
        <v>South</v>
      </c>
      <c r="R971" s="6" t="str">
        <f>vlookup(M971,'City Head_Details'!$A$2:$B$5,2,0)</f>
        <v>Karuna</v>
      </c>
      <c r="S971" s="6" t="str">
        <f t="shared" ref="S971:T971" si="979">Proper(trim(G971))</f>
        <v>Maitenance</v>
      </c>
      <c r="T971" s="6" t="str">
        <f t="shared" si="979"/>
        <v>Rent</v>
      </c>
    </row>
    <row r="972">
      <c r="A972" s="23" t="s">
        <v>1882</v>
      </c>
      <c r="B972" s="32" t="s">
        <v>1883</v>
      </c>
      <c r="C972" s="6">
        <v>98000.0</v>
      </c>
      <c r="D972" s="6" t="str">
        <f>IFERROR(__xludf.DUMMYFUNCTION("Split(B972,""/"")"),"February")</f>
        <v>February</v>
      </c>
      <c r="E972" s="6" t="str">
        <f>IFERROR(__xludf.DUMMYFUNCTION("""COMPUTED_VALUE"""),"Bangalore-")</f>
        <v>Bangalore-</v>
      </c>
      <c r="F972" s="6" t="str">
        <f>IFERROR(__xludf.DUMMYFUNCTION("""COMPUTED_VALUE"""),"North")</f>
        <v>North</v>
      </c>
      <c r="G972" s="6" t="str">
        <f>IFERROR(__xludf.DUMMYFUNCTION("""COMPUTED_VALUE"""),"Assembly")</f>
        <v>Assembly</v>
      </c>
      <c r="H972" s="6" t="str">
        <f>IFERROR(__xludf.DUMMYFUNCTION("""COMPUTED_VALUE"""),"Insurance")</f>
        <v>Insurance</v>
      </c>
      <c r="I972" s="6" t="str">
        <f t="shared" si="2"/>
        <v>February</v>
      </c>
      <c r="J972" s="6" t="str">
        <f t="shared" si="3"/>
        <v>Bangalore-</v>
      </c>
      <c r="K972" s="6" t="str">
        <f t="shared" si="4"/>
        <v>Bangalore-</v>
      </c>
      <c r="L972" s="6" t="str">
        <f t="shared" si="5"/>
        <v>Bangalore</v>
      </c>
      <c r="M972" s="6" t="str">
        <f t="shared" si="6"/>
        <v>Bangalore</v>
      </c>
      <c r="N972" s="6" t="str">
        <f t="shared" si="7"/>
        <v>North</v>
      </c>
      <c r="O972" s="6" t="str">
        <f t="shared" si="8"/>
        <v>North</v>
      </c>
      <c r="P972" s="6" t="str">
        <f t="shared" si="9"/>
        <v>North</v>
      </c>
      <c r="Q972" s="6" t="str">
        <f t="shared" si="10"/>
        <v>North</v>
      </c>
      <c r="R972" s="6" t="str">
        <f>vlookup(M972,'City Head_Details'!$A$2:$B$5,2,0)</f>
        <v>Arun</v>
      </c>
      <c r="S972" s="6" t="str">
        <f t="shared" ref="S972:T972" si="980">Proper(trim(G972))</f>
        <v>Assembly</v>
      </c>
      <c r="T972" s="6" t="str">
        <f t="shared" si="980"/>
        <v>Insurance</v>
      </c>
    </row>
    <row r="973">
      <c r="A973" s="23" t="s">
        <v>1884</v>
      </c>
      <c r="B973" s="32" t="s">
        <v>1885</v>
      </c>
      <c r="C973" s="6">
        <v>155000.0</v>
      </c>
      <c r="D973" s="6" t="str">
        <f>IFERROR(__xludf.DUMMYFUNCTION("Split(B973,""/"")"),"March")</f>
        <v>March</v>
      </c>
      <c r="E973" s="6" t="str">
        <f>IFERROR(__xludf.DUMMYFUNCTION("""COMPUTED_VALUE"""),"Gurgaon")</f>
        <v>Gurgaon</v>
      </c>
      <c r="F973" s="6" t="str">
        <f>IFERROR(__xludf.DUMMYFUNCTION("""COMPUTED_VALUE"""),"North^")</f>
        <v>North^</v>
      </c>
      <c r="G973" s="6" t="str">
        <f>IFERROR(__xludf.DUMMYFUNCTION("""COMPUTED_VALUE"""),"Materials")</f>
        <v>Materials</v>
      </c>
      <c r="H973" s="6" t="str">
        <f>IFERROR(__xludf.DUMMYFUNCTION("""COMPUTED_VALUE"""),"Material Cost")</f>
        <v>Material Cost</v>
      </c>
      <c r="I973" s="6" t="str">
        <f t="shared" si="2"/>
        <v>March</v>
      </c>
      <c r="J973" s="6" t="str">
        <f t="shared" si="3"/>
        <v>Gurgaon</v>
      </c>
      <c r="K973" s="6" t="str">
        <f t="shared" si="4"/>
        <v>Gurgaon</v>
      </c>
      <c r="L973" s="6" t="str">
        <f t="shared" si="5"/>
        <v>Gurgaon</v>
      </c>
      <c r="M973" s="6" t="str">
        <f t="shared" si="6"/>
        <v>Gurgaon</v>
      </c>
      <c r="N973" s="6" t="str">
        <f t="shared" si="7"/>
        <v>North^</v>
      </c>
      <c r="O973" s="6" t="str">
        <f t="shared" si="8"/>
        <v>North^</v>
      </c>
      <c r="P973" s="6" t="str">
        <f t="shared" si="9"/>
        <v>North^</v>
      </c>
      <c r="Q973" s="6" t="str">
        <f t="shared" si="10"/>
        <v>North</v>
      </c>
      <c r="R973" s="6" t="str">
        <f>vlookup(M973,'City Head_Details'!$A$2:$B$5,2,0)</f>
        <v>Tarun</v>
      </c>
      <c r="S973" s="6" t="str">
        <f t="shared" ref="S973:T973" si="981">Proper(trim(G973))</f>
        <v>Materials</v>
      </c>
      <c r="T973" s="6" t="str">
        <f t="shared" si="981"/>
        <v>Material Cost</v>
      </c>
    </row>
    <row r="974">
      <c r="A974" s="23" t="s">
        <v>1886</v>
      </c>
      <c r="B974" s="32" t="s">
        <v>1887</v>
      </c>
      <c r="C974" s="6">
        <v>190500.0</v>
      </c>
      <c r="D974" s="6" t="str">
        <f>IFERROR(__xludf.DUMMYFUNCTION("Split(B974,""/"")"),"January")</f>
        <v>January</v>
      </c>
      <c r="E974" s="6" t="str">
        <f>IFERROR(__xludf.DUMMYFUNCTION("""COMPUTED_VALUE"""),"Bangalore")</f>
        <v>Bangalore</v>
      </c>
      <c r="F974" s="6" t="str">
        <f>IFERROR(__xludf.DUMMYFUNCTION("""COMPUTED_VALUE"""),"North")</f>
        <v>North</v>
      </c>
      <c r="G974" s="6" t="str">
        <f>IFERROR(__xludf.DUMMYFUNCTION("""COMPUTED_VALUE"""),"Maitenance")</f>
        <v>Maitenance</v>
      </c>
      <c r="H974" s="6" t="str">
        <f>IFERROR(__xludf.DUMMYFUNCTION("""COMPUTED_VALUE"""),"Rent")</f>
        <v>Rent</v>
      </c>
      <c r="I974" s="6" t="str">
        <f t="shared" si="2"/>
        <v>January</v>
      </c>
      <c r="J974" s="6" t="str">
        <f t="shared" si="3"/>
        <v>Bangalore</v>
      </c>
      <c r="K974" s="6" t="str">
        <f t="shared" si="4"/>
        <v>Bangalore</v>
      </c>
      <c r="L974" s="6" t="str">
        <f t="shared" si="5"/>
        <v>Bangalore</v>
      </c>
      <c r="M974" s="6" t="str">
        <f t="shared" si="6"/>
        <v>Bangalore</v>
      </c>
      <c r="N974" s="6" t="str">
        <f t="shared" si="7"/>
        <v>North</v>
      </c>
      <c r="O974" s="6" t="str">
        <f t="shared" si="8"/>
        <v>North</v>
      </c>
      <c r="P974" s="6" t="str">
        <f t="shared" si="9"/>
        <v>North</v>
      </c>
      <c r="Q974" s="6" t="str">
        <f t="shared" si="10"/>
        <v>North</v>
      </c>
      <c r="R974" s="6" t="str">
        <f>vlookup(M974,'City Head_Details'!$A$2:$B$5,2,0)</f>
        <v>Arun</v>
      </c>
      <c r="S974" s="6" t="str">
        <f t="shared" ref="S974:T974" si="982">Proper(trim(G974))</f>
        <v>Maitenance</v>
      </c>
      <c r="T974" s="6" t="str">
        <f t="shared" si="982"/>
        <v>Rent</v>
      </c>
    </row>
    <row r="975">
      <c r="A975" s="23" t="s">
        <v>1888</v>
      </c>
      <c r="B975" s="32" t="s">
        <v>915</v>
      </c>
      <c r="C975" s="6">
        <v>103100.0</v>
      </c>
      <c r="D975" s="6" t="str">
        <f>IFERROR(__xludf.DUMMYFUNCTION("Split(B975,""/"")"),"January")</f>
        <v>January</v>
      </c>
      <c r="E975" s="6" t="str">
        <f>IFERROR(__xludf.DUMMYFUNCTION("""COMPUTED_VALUE"""),"Bangalore")</f>
        <v>Bangalore</v>
      </c>
      <c r="F975" s="6" t="str">
        <f>IFERROR(__xludf.DUMMYFUNCTION("""COMPUTED_VALUE"""),"North")</f>
        <v>North</v>
      </c>
      <c r="G975" s="6" t="str">
        <f>IFERROR(__xludf.DUMMYFUNCTION("""COMPUTED_VALUE"""),"Maitenance")</f>
        <v>Maitenance</v>
      </c>
      <c r="H975" s="6" t="str">
        <f>IFERROR(__xludf.DUMMYFUNCTION("""COMPUTED_VALUE"""),"Overhead costs")</f>
        <v>Overhead costs</v>
      </c>
      <c r="I975" s="6" t="str">
        <f t="shared" si="2"/>
        <v>January</v>
      </c>
      <c r="J975" s="6" t="str">
        <f t="shared" si="3"/>
        <v>Bangalore</v>
      </c>
      <c r="K975" s="6" t="str">
        <f t="shared" si="4"/>
        <v>Bangalore</v>
      </c>
      <c r="L975" s="6" t="str">
        <f t="shared" si="5"/>
        <v>Bangalore</v>
      </c>
      <c r="M975" s="6" t="str">
        <f t="shared" si="6"/>
        <v>Bangalore</v>
      </c>
      <c r="N975" s="6" t="str">
        <f t="shared" si="7"/>
        <v>North</v>
      </c>
      <c r="O975" s="6" t="str">
        <f t="shared" si="8"/>
        <v>North</v>
      </c>
      <c r="P975" s="6" t="str">
        <f t="shared" si="9"/>
        <v>North</v>
      </c>
      <c r="Q975" s="6" t="str">
        <f t="shared" si="10"/>
        <v>North</v>
      </c>
      <c r="R975" s="6" t="str">
        <f>vlookup(M975,'City Head_Details'!$A$2:$B$5,2,0)</f>
        <v>Arun</v>
      </c>
      <c r="S975" s="6" t="str">
        <f t="shared" ref="S975:T975" si="983">Proper(trim(G975))</f>
        <v>Maitenance</v>
      </c>
      <c r="T975" s="6" t="str">
        <f t="shared" si="983"/>
        <v>Overhead Costs</v>
      </c>
    </row>
    <row r="976">
      <c r="A976" s="23" t="s">
        <v>1889</v>
      </c>
      <c r="B976" s="32" t="s">
        <v>767</v>
      </c>
      <c r="C976" s="6">
        <v>179200.0</v>
      </c>
      <c r="D976" s="6" t="str">
        <f>IFERROR(__xludf.DUMMYFUNCTION("Split(B976,""/"")"),"January")</f>
        <v>January</v>
      </c>
      <c r="E976" s="6" t="str">
        <f>IFERROR(__xludf.DUMMYFUNCTION("""COMPUTED_VALUE"""),"Bangalore")</f>
        <v>Bangalore</v>
      </c>
      <c r="F976" s="6" t="str">
        <f>IFERROR(__xludf.DUMMYFUNCTION("""COMPUTED_VALUE"""),"North")</f>
        <v>North</v>
      </c>
      <c r="G976" s="6" t="str">
        <f>IFERROR(__xludf.DUMMYFUNCTION("""COMPUTED_VALUE"""),"Maitenance")</f>
        <v>Maitenance</v>
      </c>
      <c r="H976" s="6" t="str">
        <f>IFERROR(__xludf.DUMMYFUNCTION("""COMPUTED_VALUE"""),"Insurance")</f>
        <v>Insurance</v>
      </c>
      <c r="I976" s="6" t="str">
        <f t="shared" si="2"/>
        <v>January</v>
      </c>
      <c r="J976" s="6" t="str">
        <f t="shared" si="3"/>
        <v>Bangalore</v>
      </c>
      <c r="K976" s="6" t="str">
        <f t="shared" si="4"/>
        <v>Bangalore</v>
      </c>
      <c r="L976" s="6" t="str">
        <f t="shared" si="5"/>
        <v>Bangalore</v>
      </c>
      <c r="M976" s="6" t="str">
        <f t="shared" si="6"/>
        <v>Bangalore</v>
      </c>
      <c r="N976" s="6" t="str">
        <f t="shared" si="7"/>
        <v>North</v>
      </c>
      <c r="O976" s="6" t="str">
        <f t="shared" si="8"/>
        <v>North</v>
      </c>
      <c r="P976" s="6" t="str">
        <f t="shared" si="9"/>
        <v>North</v>
      </c>
      <c r="Q976" s="6" t="str">
        <f t="shared" si="10"/>
        <v>North</v>
      </c>
      <c r="R976" s="6" t="str">
        <f>vlookup(M976,'City Head_Details'!$A$2:$B$5,2,0)</f>
        <v>Arun</v>
      </c>
      <c r="S976" s="6" t="str">
        <f t="shared" ref="S976:T976" si="984">Proper(trim(G976))</f>
        <v>Maitenance</v>
      </c>
      <c r="T976" s="6" t="str">
        <f t="shared" si="984"/>
        <v>Insurance</v>
      </c>
    </row>
    <row r="977">
      <c r="A977" s="23" t="s">
        <v>1890</v>
      </c>
      <c r="B977" s="32" t="s">
        <v>1891</v>
      </c>
      <c r="C977" s="6">
        <v>199100.0</v>
      </c>
      <c r="D977" s="6" t="str">
        <f>IFERROR(__xludf.DUMMYFUNCTION("Split(B977,""/"")"),"January")</f>
        <v>January</v>
      </c>
      <c r="E977" s="6" t="str">
        <f>IFERROR(__xludf.DUMMYFUNCTION("""COMPUTED_VALUE"""),"Bangalore")</f>
        <v>Bangalore</v>
      </c>
      <c r="F977" s="6" t="str">
        <f>IFERROR(__xludf.DUMMYFUNCTION("""COMPUTED_VALUE"""),"North^")</f>
        <v>North^</v>
      </c>
      <c r="G977" s="6" t="str">
        <f>IFERROR(__xludf.DUMMYFUNCTION("""COMPUTED_VALUE"""),"Assembly")</f>
        <v>Assembly</v>
      </c>
      <c r="H977" s="6" t="str">
        <f>IFERROR(__xludf.DUMMYFUNCTION("""COMPUTED_VALUE"""),"Material Cost")</f>
        <v>Material Cost</v>
      </c>
      <c r="I977" s="6" t="str">
        <f t="shared" si="2"/>
        <v>January</v>
      </c>
      <c r="J977" s="6" t="str">
        <f t="shared" si="3"/>
        <v>Bangalore</v>
      </c>
      <c r="K977" s="6" t="str">
        <f t="shared" si="4"/>
        <v>Bangalore</v>
      </c>
      <c r="L977" s="6" t="str">
        <f t="shared" si="5"/>
        <v>Bangalore</v>
      </c>
      <c r="M977" s="6" t="str">
        <f t="shared" si="6"/>
        <v>Bangalore</v>
      </c>
      <c r="N977" s="6" t="str">
        <f t="shared" si="7"/>
        <v>North^</v>
      </c>
      <c r="O977" s="6" t="str">
        <f t="shared" si="8"/>
        <v>North^</v>
      </c>
      <c r="P977" s="6" t="str">
        <f t="shared" si="9"/>
        <v>North^</v>
      </c>
      <c r="Q977" s="6" t="str">
        <f t="shared" si="10"/>
        <v>North</v>
      </c>
      <c r="R977" s="6" t="str">
        <f>vlookup(M977,'City Head_Details'!$A$2:$B$5,2,0)</f>
        <v>Arun</v>
      </c>
      <c r="S977" s="6" t="str">
        <f t="shared" ref="S977:T977" si="985">Proper(trim(G977))</f>
        <v>Assembly</v>
      </c>
      <c r="T977" s="6" t="str">
        <f t="shared" si="985"/>
        <v>Material Cost</v>
      </c>
    </row>
    <row r="978">
      <c r="A978" s="23" t="s">
        <v>1892</v>
      </c>
      <c r="B978" s="32" t="s">
        <v>1893</v>
      </c>
      <c r="C978" s="6">
        <v>100800.0</v>
      </c>
      <c r="D978" s="6" t="str">
        <f>IFERROR(__xludf.DUMMYFUNCTION("Split(B978,""/"")"),"January")</f>
        <v>January</v>
      </c>
      <c r="E978" s="6" t="str">
        <f>IFERROR(__xludf.DUMMYFUNCTION("""COMPUTED_VALUE"""),"Bangalore")</f>
        <v>Bangalore</v>
      </c>
      <c r="F978" s="6" t="str">
        <f>IFERROR(__xludf.DUMMYFUNCTION("""COMPUTED_VALUE"""),"North^")</f>
        <v>North^</v>
      </c>
      <c r="G978" s="6" t="str">
        <f>IFERROR(__xludf.DUMMYFUNCTION("""COMPUTED_VALUE"""),"Assembly")</f>
        <v>Assembly</v>
      </c>
      <c r="H978" s="6" t="str">
        <f>IFERROR(__xludf.DUMMYFUNCTION("""COMPUTED_VALUE"""),"Labour Cost")</f>
        <v>Labour Cost</v>
      </c>
      <c r="I978" s="6" t="str">
        <f t="shared" si="2"/>
        <v>January</v>
      </c>
      <c r="J978" s="6" t="str">
        <f t="shared" si="3"/>
        <v>Bangalore</v>
      </c>
      <c r="K978" s="6" t="str">
        <f t="shared" si="4"/>
        <v>Bangalore</v>
      </c>
      <c r="L978" s="6" t="str">
        <f t="shared" si="5"/>
        <v>Bangalore</v>
      </c>
      <c r="M978" s="6" t="str">
        <f t="shared" si="6"/>
        <v>Bangalore</v>
      </c>
      <c r="N978" s="6" t="str">
        <f t="shared" si="7"/>
        <v>North^</v>
      </c>
      <c r="O978" s="6" t="str">
        <f t="shared" si="8"/>
        <v>North^</v>
      </c>
      <c r="P978" s="6" t="str">
        <f t="shared" si="9"/>
        <v>North^</v>
      </c>
      <c r="Q978" s="6" t="str">
        <f t="shared" si="10"/>
        <v>North</v>
      </c>
      <c r="R978" s="6" t="str">
        <f>vlookup(M978,'City Head_Details'!$A$2:$B$5,2,0)</f>
        <v>Arun</v>
      </c>
      <c r="S978" s="6" t="str">
        <f t="shared" ref="S978:T978" si="986">Proper(trim(G978))</f>
        <v>Assembly</v>
      </c>
      <c r="T978" s="6" t="str">
        <f t="shared" si="986"/>
        <v>Labour Cost</v>
      </c>
    </row>
    <row r="979">
      <c r="A979" s="23" t="s">
        <v>1894</v>
      </c>
      <c r="B979" s="32" t="s">
        <v>1895</v>
      </c>
      <c r="C979" s="6">
        <v>171000.0</v>
      </c>
      <c r="D979" s="6" t="str">
        <f>IFERROR(__xludf.DUMMYFUNCTION("Split(B979,""/"")"),"January")</f>
        <v>January</v>
      </c>
      <c r="E979" s="6" t="str">
        <f>IFERROR(__xludf.DUMMYFUNCTION("""COMPUTED_VALUE"""),"Bangalore")</f>
        <v>Bangalore</v>
      </c>
      <c r="F979" s="6" t="str">
        <f>IFERROR(__xludf.DUMMYFUNCTION("""COMPUTED_VALUE"""),"North^")</f>
        <v>North^</v>
      </c>
      <c r="G979" s="6" t="str">
        <f>IFERROR(__xludf.DUMMYFUNCTION("""COMPUTED_VALUE"""),"Assembly")</f>
        <v>Assembly</v>
      </c>
      <c r="H979" s="6" t="str">
        <f>IFERROR(__xludf.DUMMYFUNCTION("""COMPUTED_VALUE"""),"Rent")</f>
        <v>Rent</v>
      </c>
      <c r="I979" s="6" t="str">
        <f t="shared" si="2"/>
        <v>January</v>
      </c>
      <c r="J979" s="6" t="str">
        <f t="shared" si="3"/>
        <v>Bangalore</v>
      </c>
      <c r="K979" s="6" t="str">
        <f t="shared" si="4"/>
        <v>Bangalore</v>
      </c>
      <c r="L979" s="6" t="str">
        <f t="shared" si="5"/>
        <v>Bangalore</v>
      </c>
      <c r="M979" s="6" t="str">
        <f t="shared" si="6"/>
        <v>Bangalore</v>
      </c>
      <c r="N979" s="6" t="str">
        <f t="shared" si="7"/>
        <v>North^</v>
      </c>
      <c r="O979" s="6" t="str">
        <f t="shared" si="8"/>
        <v>North^</v>
      </c>
      <c r="P979" s="6" t="str">
        <f t="shared" si="9"/>
        <v>North^</v>
      </c>
      <c r="Q979" s="6" t="str">
        <f t="shared" si="10"/>
        <v>North</v>
      </c>
      <c r="R979" s="6" t="str">
        <f>vlookup(M979,'City Head_Details'!$A$2:$B$5,2,0)</f>
        <v>Arun</v>
      </c>
      <c r="S979" s="6" t="str">
        <f t="shared" ref="S979:T979" si="987">Proper(trim(G979))</f>
        <v>Assembly</v>
      </c>
      <c r="T979" s="6" t="str">
        <f t="shared" si="987"/>
        <v>Rent</v>
      </c>
    </row>
    <row r="980">
      <c r="A980" s="23" t="s">
        <v>1896</v>
      </c>
      <c r="B980" s="32" t="s">
        <v>1897</v>
      </c>
      <c r="C980" s="6">
        <v>198700.0</v>
      </c>
      <c r="D980" s="6" t="str">
        <f>IFERROR(__xludf.DUMMYFUNCTION("Split(B980,""/"")"),"January")</f>
        <v>January</v>
      </c>
      <c r="E980" s="6" t="str">
        <f>IFERROR(__xludf.DUMMYFUNCTION("""COMPUTED_VALUE"""),"Bangalore")</f>
        <v>Bangalore</v>
      </c>
      <c r="F980" s="6" t="str">
        <f>IFERROR(__xludf.DUMMYFUNCTION("""COMPUTED_VALUE"""),"North^")</f>
        <v>North^</v>
      </c>
      <c r="G980" s="6" t="str">
        <f>IFERROR(__xludf.DUMMYFUNCTION("""COMPUTED_VALUE"""),"Assembly")</f>
        <v>Assembly</v>
      </c>
      <c r="H980" s="6" t="str">
        <f>IFERROR(__xludf.DUMMYFUNCTION("""COMPUTED_VALUE"""),"Overhead costs")</f>
        <v>Overhead costs</v>
      </c>
      <c r="I980" s="6" t="str">
        <f t="shared" si="2"/>
        <v>January</v>
      </c>
      <c r="J980" s="6" t="str">
        <f t="shared" si="3"/>
        <v>Bangalore</v>
      </c>
      <c r="K980" s="6" t="str">
        <f t="shared" si="4"/>
        <v>Bangalore</v>
      </c>
      <c r="L980" s="6" t="str">
        <f t="shared" si="5"/>
        <v>Bangalore</v>
      </c>
      <c r="M980" s="6" t="str">
        <f t="shared" si="6"/>
        <v>Bangalore</v>
      </c>
      <c r="N980" s="6" t="str">
        <f t="shared" si="7"/>
        <v>North^</v>
      </c>
      <c r="O980" s="6" t="str">
        <f t="shared" si="8"/>
        <v>North^</v>
      </c>
      <c r="P980" s="6" t="str">
        <f t="shared" si="9"/>
        <v>North^</v>
      </c>
      <c r="Q980" s="6" t="str">
        <f t="shared" si="10"/>
        <v>North</v>
      </c>
      <c r="R980" s="6" t="str">
        <f>vlookup(M980,'City Head_Details'!$A$2:$B$5,2,0)</f>
        <v>Arun</v>
      </c>
      <c r="S980" s="6" t="str">
        <f t="shared" ref="S980:T980" si="988">Proper(trim(G980))</f>
        <v>Assembly</v>
      </c>
      <c r="T980" s="6" t="str">
        <f t="shared" si="988"/>
        <v>Overhead Costs</v>
      </c>
    </row>
    <row r="981">
      <c r="A981" s="23" t="s">
        <v>1898</v>
      </c>
      <c r="B981" s="32" t="s">
        <v>1899</v>
      </c>
      <c r="C981" s="6">
        <v>105400.0</v>
      </c>
      <c r="D981" s="6" t="str">
        <f>IFERROR(__xludf.DUMMYFUNCTION("Split(B981,""/"")"),"February")</f>
        <v>February</v>
      </c>
      <c r="E981" s="6" t="str">
        <f>IFERROR(__xludf.DUMMYFUNCTION("""COMPUTED_VALUE"""),"Gurgaon")</f>
        <v>Gurgaon</v>
      </c>
      <c r="F981" s="6" t="str">
        <f>IFERROR(__xludf.DUMMYFUNCTION("""COMPUTED_VALUE"""),"South^")</f>
        <v>South^</v>
      </c>
      <c r="G981" s="6" t="str">
        <f>IFERROR(__xludf.DUMMYFUNCTION("""COMPUTED_VALUE"""),"Production")</f>
        <v>Production</v>
      </c>
      <c r="H981" s="6" t="str">
        <f>IFERROR(__xludf.DUMMYFUNCTION("""COMPUTED_VALUE"""),"Labour Cost")</f>
        <v>Labour Cost</v>
      </c>
      <c r="I981" s="6" t="str">
        <f t="shared" si="2"/>
        <v>February</v>
      </c>
      <c r="J981" s="6" t="str">
        <f t="shared" si="3"/>
        <v>Gurgaon</v>
      </c>
      <c r="K981" s="6" t="str">
        <f t="shared" si="4"/>
        <v>Gurgaon</v>
      </c>
      <c r="L981" s="6" t="str">
        <f t="shared" si="5"/>
        <v>Gurgaon</v>
      </c>
      <c r="M981" s="6" t="str">
        <f t="shared" si="6"/>
        <v>Gurgaon</v>
      </c>
      <c r="N981" s="6" t="str">
        <f t="shared" si="7"/>
        <v>South^</v>
      </c>
      <c r="O981" s="6" t="str">
        <f t="shared" si="8"/>
        <v>South^</v>
      </c>
      <c r="P981" s="6" t="str">
        <f t="shared" si="9"/>
        <v>South^</v>
      </c>
      <c r="Q981" s="6" t="str">
        <f t="shared" si="10"/>
        <v>South</v>
      </c>
      <c r="R981" s="6" t="str">
        <f>vlookup(M981,'City Head_Details'!$A$2:$B$5,2,0)</f>
        <v>Tarun</v>
      </c>
      <c r="S981" s="6" t="str">
        <f t="shared" ref="S981:T981" si="989">Proper(trim(G981))</f>
        <v>Production</v>
      </c>
      <c r="T981" s="6" t="str">
        <f t="shared" si="989"/>
        <v>Labour Cost</v>
      </c>
    </row>
    <row r="982">
      <c r="A982" s="23" t="s">
        <v>1900</v>
      </c>
      <c r="B982" s="32" t="s">
        <v>1901</v>
      </c>
      <c r="C982" s="6">
        <v>155600.0</v>
      </c>
      <c r="D982" s="6" t="str">
        <f>IFERROR(__xludf.DUMMYFUNCTION("Split(B982,""/"")"),"January")</f>
        <v>January</v>
      </c>
      <c r="E982" s="6" t="str">
        <f>IFERROR(__xludf.DUMMYFUNCTION("""COMPUTED_VALUE"""),"Gurgaon")</f>
        <v>Gurgaon</v>
      </c>
      <c r="F982" s="6" t="str">
        <f>IFERROR(__xludf.DUMMYFUNCTION("""COMPUTED_VALUE"""),"West^")</f>
        <v>West^</v>
      </c>
      <c r="G982" s="6" t="str">
        <f>IFERROR(__xludf.DUMMYFUNCTION("""COMPUTED_VALUE"""),"Production")</f>
        <v>Production</v>
      </c>
      <c r="H982" s="6" t="str">
        <f>IFERROR(__xludf.DUMMYFUNCTION("""COMPUTED_VALUE"""),"Overhead costs")</f>
        <v>Overhead costs</v>
      </c>
      <c r="I982" s="6" t="str">
        <f t="shared" si="2"/>
        <v>January</v>
      </c>
      <c r="J982" s="6" t="str">
        <f t="shared" si="3"/>
        <v>Gurgaon</v>
      </c>
      <c r="K982" s="6" t="str">
        <f t="shared" si="4"/>
        <v>Gurgaon</v>
      </c>
      <c r="L982" s="6" t="str">
        <f t="shared" si="5"/>
        <v>Gurgaon</v>
      </c>
      <c r="M982" s="6" t="str">
        <f t="shared" si="6"/>
        <v>Gurgaon</v>
      </c>
      <c r="N982" s="6" t="str">
        <f t="shared" si="7"/>
        <v>West^</v>
      </c>
      <c r="O982" s="6" t="str">
        <f t="shared" si="8"/>
        <v>West^</v>
      </c>
      <c r="P982" s="6" t="str">
        <f t="shared" si="9"/>
        <v>West^</v>
      </c>
      <c r="Q982" s="6" t="str">
        <f t="shared" si="10"/>
        <v>West</v>
      </c>
      <c r="R982" s="6" t="str">
        <f>vlookup(M982,'City Head_Details'!$A$2:$B$5,2,0)</f>
        <v>Tarun</v>
      </c>
      <c r="S982" s="6" t="str">
        <f t="shared" ref="S982:T982" si="990">Proper(trim(G982))</f>
        <v>Production</v>
      </c>
      <c r="T982" s="6" t="str">
        <f t="shared" si="990"/>
        <v>Overhead Costs</v>
      </c>
    </row>
    <row r="983">
      <c r="A983" s="23" t="s">
        <v>1902</v>
      </c>
      <c r="B983" s="32" t="s">
        <v>1903</v>
      </c>
      <c r="C983" s="6">
        <v>172900.0</v>
      </c>
      <c r="D983" s="6" t="str">
        <f>IFERROR(__xludf.DUMMYFUNCTION("Split(B983,""/"")"),"March")</f>
        <v>March</v>
      </c>
      <c r="E983" s="6" t="str">
        <f>IFERROR(__xludf.DUMMYFUNCTION("""COMPUTED_VALUE"""),"Ahmedabad")</f>
        <v>Ahmedabad</v>
      </c>
      <c r="F983" s="6" t="str">
        <f>IFERROR(__xludf.DUMMYFUNCTION("""COMPUTED_VALUE"""),"South^")</f>
        <v>South^</v>
      </c>
      <c r="G983" s="6" t="str">
        <f>IFERROR(__xludf.DUMMYFUNCTION("""COMPUTED_VALUE"""),"Materials")</f>
        <v>Materials</v>
      </c>
      <c r="H983" s="6" t="str">
        <f>IFERROR(__xludf.DUMMYFUNCTION("""COMPUTED_VALUE"""),"Rent")</f>
        <v>Rent</v>
      </c>
      <c r="I983" s="6" t="str">
        <f t="shared" si="2"/>
        <v>March</v>
      </c>
      <c r="J983" s="6" t="str">
        <f t="shared" si="3"/>
        <v>Ahmedabad</v>
      </c>
      <c r="K983" s="6" t="str">
        <f t="shared" si="4"/>
        <v>Ahmedabad</v>
      </c>
      <c r="L983" s="6" t="str">
        <f t="shared" si="5"/>
        <v>Ahmedabad</v>
      </c>
      <c r="M983" s="6" t="str">
        <f t="shared" si="6"/>
        <v>Ahmedabad</v>
      </c>
      <c r="N983" s="6" t="str">
        <f t="shared" si="7"/>
        <v>South^</v>
      </c>
      <c r="O983" s="6" t="str">
        <f t="shared" si="8"/>
        <v>South^</v>
      </c>
      <c r="P983" s="6" t="str">
        <f t="shared" si="9"/>
        <v>South^</v>
      </c>
      <c r="Q983" s="6" t="str">
        <f t="shared" si="10"/>
        <v>South</v>
      </c>
      <c r="R983" s="6" t="str">
        <f>vlookup(M983,'City Head_Details'!$A$2:$B$5,2,0)</f>
        <v>Varun</v>
      </c>
      <c r="S983" s="6" t="str">
        <f t="shared" ref="S983:T983" si="991">Proper(trim(G983))</f>
        <v>Materials</v>
      </c>
      <c r="T983" s="6" t="str">
        <f t="shared" si="991"/>
        <v>Rent</v>
      </c>
    </row>
    <row r="984">
      <c r="A984" s="23" t="s">
        <v>1904</v>
      </c>
      <c r="B984" s="32" t="s">
        <v>1905</v>
      </c>
      <c r="C984" s="6">
        <v>160200.0</v>
      </c>
      <c r="D984" s="6" t="str">
        <f>IFERROR(__xludf.DUMMYFUNCTION("Split(B984,""/"")"),"January")</f>
        <v>January</v>
      </c>
      <c r="E984" s="6" t="str">
        <f>IFERROR(__xludf.DUMMYFUNCTION("""COMPUTED_VALUE"""),"Gurgaon")</f>
        <v>Gurgaon</v>
      </c>
      <c r="F984" s="6" t="str">
        <f>IFERROR(__xludf.DUMMYFUNCTION("""COMPUTED_VALUE"""),"West^")</f>
        <v>West^</v>
      </c>
      <c r="G984" s="6" t="str">
        <f>IFERROR(__xludf.DUMMYFUNCTION("""COMPUTED_VALUE"""),"Assembly")</f>
        <v>Assembly</v>
      </c>
      <c r="H984" s="6" t="str">
        <f>IFERROR(__xludf.DUMMYFUNCTION("""COMPUTED_VALUE"""),"Insurance")</f>
        <v>Insurance</v>
      </c>
      <c r="I984" s="6" t="str">
        <f t="shared" si="2"/>
        <v>January</v>
      </c>
      <c r="J984" s="6" t="str">
        <f t="shared" si="3"/>
        <v>Gurgaon</v>
      </c>
      <c r="K984" s="6" t="str">
        <f t="shared" si="4"/>
        <v>Gurgaon</v>
      </c>
      <c r="L984" s="6" t="str">
        <f t="shared" si="5"/>
        <v>Gurgaon</v>
      </c>
      <c r="M984" s="6" t="str">
        <f t="shared" si="6"/>
        <v>Gurgaon</v>
      </c>
      <c r="N984" s="6" t="str">
        <f t="shared" si="7"/>
        <v>West^</v>
      </c>
      <c r="O984" s="6" t="str">
        <f t="shared" si="8"/>
        <v>West^</v>
      </c>
      <c r="P984" s="6" t="str">
        <f t="shared" si="9"/>
        <v>West^</v>
      </c>
      <c r="Q984" s="6" t="str">
        <f t="shared" si="10"/>
        <v>West</v>
      </c>
      <c r="R984" s="6" t="str">
        <f>vlookup(M984,'City Head_Details'!$A$2:$B$5,2,0)</f>
        <v>Tarun</v>
      </c>
      <c r="S984" s="6" t="str">
        <f t="shared" ref="S984:T984" si="992">Proper(trim(G984))</f>
        <v>Assembly</v>
      </c>
      <c r="T984" s="6" t="str">
        <f t="shared" si="992"/>
        <v>Insurance</v>
      </c>
    </row>
    <row r="985">
      <c r="A985" s="23" t="s">
        <v>1906</v>
      </c>
      <c r="B985" s="32" t="s">
        <v>1907</v>
      </c>
      <c r="C985" s="6">
        <v>160200.0</v>
      </c>
      <c r="D985" s="6" t="str">
        <f>IFERROR(__xludf.DUMMYFUNCTION("Split(B985,""/"")"),"January")</f>
        <v>January</v>
      </c>
      <c r="E985" s="6" t="str">
        <f>IFERROR(__xludf.DUMMYFUNCTION("""COMPUTED_VALUE"""),"Bangalore")</f>
        <v>Bangalore</v>
      </c>
      <c r="F985" s="6" t="str">
        <f>IFERROR(__xludf.DUMMYFUNCTION("""COMPUTED_VALUE"""),"East^")</f>
        <v>East^</v>
      </c>
      <c r="G985" s="6" t="str">
        <f>IFERROR(__xludf.DUMMYFUNCTION("""COMPUTED_VALUE"""),"Maitenance")</f>
        <v>Maitenance</v>
      </c>
      <c r="H985" s="6" t="str">
        <f>IFERROR(__xludf.DUMMYFUNCTION("""COMPUTED_VALUE"""),"Overhead costs")</f>
        <v>Overhead costs</v>
      </c>
      <c r="I985" s="6" t="str">
        <f t="shared" si="2"/>
        <v>January</v>
      </c>
      <c r="J985" s="6" t="str">
        <f t="shared" si="3"/>
        <v>Bangalore</v>
      </c>
      <c r="K985" s="6" t="str">
        <f t="shared" si="4"/>
        <v>Bangalore</v>
      </c>
      <c r="L985" s="6" t="str">
        <f t="shared" si="5"/>
        <v>Bangalore</v>
      </c>
      <c r="M985" s="6" t="str">
        <f t="shared" si="6"/>
        <v>Bangalore</v>
      </c>
      <c r="N985" s="6" t="str">
        <f t="shared" si="7"/>
        <v>East^</v>
      </c>
      <c r="O985" s="6" t="str">
        <f t="shared" si="8"/>
        <v>East^</v>
      </c>
      <c r="P985" s="6" t="str">
        <f t="shared" si="9"/>
        <v>East^</v>
      </c>
      <c r="Q985" s="6" t="str">
        <f t="shared" si="10"/>
        <v>East</v>
      </c>
      <c r="R985" s="6" t="str">
        <f>vlookup(M985,'City Head_Details'!$A$2:$B$5,2,0)</f>
        <v>Arun</v>
      </c>
      <c r="S985" s="6" t="str">
        <f t="shared" ref="S985:T985" si="993">Proper(trim(G985))</f>
        <v>Maitenance</v>
      </c>
      <c r="T985" s="6" t="str">
        <f t="shared" si="993"/>
        <v>Overhead Costs</v>
      </c>
    </row>
    <row r="986">
      <c r="A986" s="23" t="s">
        <v>1908</v>
      </c>
      <c r="B986" s="32" t="s">
        <v>1500</v>
      </c>
      <c r="C986" s="6">
        <v>97600.0</v>
      </c>
      <c r="D986" s="6" t="str">
        <f>IFERROR(__xludf.DUMMYFUNCTION("Split(B986,""/"")"),"February")</f>
        <v>February</v>
      </c>
      <c r="E986" s="6" t="str">
        <f>IFERROR(__xludf.DUMMYFUNCTION("""COMPUTED_VALUE"""),"Bangalore")</f>
        <v>Bangalore</v>
      </c>
      <c r="F986" s="6" t="str">
        <f>IFERROR(__xludf.DUMMYFUNCTION("""COMPUTED_VALUE"""),"South^")</f>
        <v>South^</v>
      </c>
      <c r="G986" s="6" t="str">
        <f>IFERROR(__xludf.DUMMYFUNCTION("""COMPUTED_VALUE"""),"Materials")</f>
        <v>Materials</v>
      </c>
      <c r="H986" s="6" t="str">
        <f>IFERROR(__xludf.DUMMYFUNCTION("""COMPUTED_VALUE"""),"Rent")</f>
        <v>Rent</v>
      </c>
      <c r="I986" s="6" t="str">
        <f t="shared" si="2"/>
        <v>February</v>
      </c>
      <c r="J986" s="6" t="str">
        <f t="shared" si="3"/>
        <v>Bangalore</v>
      </c>
      <c r="K986" s="6" t="str">
        <f t="shared" si="4"/>
        <v>Bangalore</v>
      </c>
      <c r="L986" s="6" t="str">
        <f t="shared" si="5"/>
        <v>Bangalore</v>
      </c>
      <c r="M986" s="6" t="str">
        <f t="shared" si="6"/>
        <v>Bangalore</v>
      </c>
      <c r="N986" s="6" t="str">
        <f t="shared" si="7"/>
        <v>South^</v>
      </c>
      <c r="O986" s="6" t="str">
        <f t="shared" si="8"/>
        <v>South^</v>
      </c>
      <c r="P986" s="6" t="str">
        <f t="shared" si="9"/>
        <v>South^</v>
      </c>
      <c r="Q986" s="6" t="str">
        <f t="shared" si="10"/>
        <v>South</v>
      </c>
      <c r="R986" s="6" t="str">
        <f>vlookup(M986,'City Head_Details'!$A$2:$B$5,2,0)</f>
        <v>Arun</v>
      </c>
      <c r="S986" s="6" t="str">
        <f t="shared" ref="S986:T986" si="994">Proper(trim(G986))</f>
        <v>Materials</v>
      </c>
      <c r="T986" s="6" t="str">
        <f t="shared" si="994"/>
        <v>Rent</v>
      </c>
    </row>
    <row r="987">
      <c r="A987" s="23" t="s">
        <v>1909</v>
      </c>
      <c r="B987" s="32" t="s">
        <v>1910</v>
      </c>
      <c r="C987" s="6">
        <v>141900.0</v>
      </c>
      <c r="D987" s="6" t="str">
        <f>IFERROR(__xludf.DUMMYFUNCTION("Split(B987,""/"")"),"January")</f>
        <v>January</v>
      </c>
      <c r="E987" s="6" t="str">
        <f>IFERROR(__xludf.DUMMYFUNCTION("""COMPUTED_VALUE"""),"Bangalore")</f>
        <v>Bangalore</v>
      </c>
      <c r="F987" s="6" t="str">
        <f>IFERROR(__xludf.DUMMYFUNCTION("""COMPUTED_VALUE"""),"South")</f>
        <v>South</v>
      </c>
      <c r="G987" s="6" t="str">
        <f>IFERROR(__xludf.DUMMYFUNCTION("""COMPUTED_VALUE"""),"Materials")</f>
        <v>Materials</v>
      </c>
      <c r="H987" s="6" t="str">
        <f>IFERROR(__xludf.DUMMYFUNCTION("""COMPUTED_VALUE"""),"Material Cost")</f>
        <v>Material Cost</v>
      </c>
      <c r="I987" s="6" t="str">
        <f t="shared" si="2"/>
        <v>January</v>
      </c>
      <c r="J987" s="6" t="str">
        <f t="shared" si="3"/>
        <v>Bangalore</v>
      </c>
      <c r="K987" s="6" t="str">
        <f t="shared" si="4"/>
        <v>Bangalore</v>
      </c>
      <c r="L987" s="6" t="str">
        <f t="shared" si="5"/>
        <v>Bangalore</v>
      </c>
      <c r="M987" s="6" t="str">
        <f t="shared" si="6"/>
        <v>Bangalore</v>
      </c>
      <c r="N987" s="6" t="str">
        <f t="shared" si="7"/>
        <v>South</v>
      </c>
      <c r="O987" s="6" t="str">
        <f t="shared" si="8"/>
        <v>South</v>
      </c>
      <c r="P987" s="6" t="str">
        <f t="shared" si="9"/>
        <v>South</v>
      </c>
      <c r="Q987" s="6" t="str">
        <f t="shared" si="10"/>
        <v>South</v>
      </c>
      <c r="R987" s="6" t="str">
        <f>vlookup(M987,'City Head_Details'!$A$2:$B$5,2,0)</f>
        <v>Arun</v>
      </c>
      <c r="S987" s="6" t="str">
        <f t="shared" ref="S987:T987" si="995">Proper(trim(G987))</f>
        <v>Materials</v>
      </c>
      <c r="T987" s="6" t="str">
        <f t="shared" si="995"/>
        <v>Material Cost</v>
      </c>
    </row>
    <row r="988">
      <c r="A988" s="23" t="s">
        <v>1911</v>
      </c>
      <c r="B988" s="32" t="s">
        <v>1912</v>
      </c>
      <c r="C988" s="6">
        <v>176300.0</v>
      </c>
      <c r="D988" s="6" t="str">
        <f>IFERROR(__xludf.DUMMYFUNCTION("Split(B988,""/"")"),"January")</f>
        <v>January</v>
      </c>
      <c r="E988" s="6" t="str">
        <f>IFERROR(__xludf.DUMMYFUNCTION("""COMPUTED_VALUE"""),"Bangalore^")</f>
        <v>Bangalore^</v>
      </c>
      <c r="F988" s="6" t="str">
        <f>IFERROR(__xludf.DUMMYFUNCTION("""COMPUTED_VALUE"""),"South")</f>
        <v>South</v>
      </c>
      <c r="G988" s="6" t="str">
        <f>IFERROR(__xludf.DUMMYFUNCTION("""COMPUTED_VALUE"""),"Materials")</f>
        <v>Materials</v>
      </c>
      <c r="H988" s="6" t="str">
        <f>IFERROR(__xludf.DUMMYFUNCTION("""COMPUTED_VALUE"""),"Labour Cost")</f>
        <v>Labour Cost</v>
      </c>
      <c r="I988" s="6" t="str">
        <f t="shared" si="2"/>
        <v>January</v>
      </c>
      <c r="J988" s="6" t="str">
        <f t="shared" si="3"/>
        <v>Bangalore^</v>
      </c>
      <c r="K988" s="6" t="str">
        <f t="shared" si="4"/>
        <v>Bangalore^</v>
      </c>
      <c r="L988" s="6" t="str">
        <f t="shared" si="5"/>
        <v>Bangalore^</v>
      </c>
      <c r="M988" s="6" t="str">
        <f t="shared" si="6"/>
        <v>Bangalore</v>
      </c>
      <c r="N988" s="6" t="str">
        <f t="shared" si="7"/>
        <v>South</v>
      </c>
      <c r="O988" s="6" t="str">
        <f t="shared" si="8"/>
        <v>South</v>
      </c>
      <c r="P988" s="6" t="str">
        <f t="shared" si="9"/>
        <v>South</v>
      </c>
      <c r="Q988" s="6" t="str">
        <f t="shared" si="10"/>
        <v>South</v>
      </c>
      <c r="R988" s="6" t="str">
        <f>vlookup(M988,'City Head_Details'!$A$2:$B$5,2,0)</f>
        <v>Arun</v>
      </c>
      <c r="S988" s="6" t="str">
        <f t="shared" ref="S988:T988" si="996">Proper(trim(G988))</f>
        <v>Materials</v>
      </c>
      <c r="T988" s="6" t="str">
        <f t="shared" si="996"/>
        <v>Labour Cost</v>
      </c>
    </row>
    <row r="989">
      <c r="A989" s="23" t="s">
        <v>1913</v>
      </c>
      <c r="B989" s="32" t="s">
        <v>1914</v>
      </c>
      <c r="C989" s="6">
        <v>193800.0</v>
      </c>
      <c r="D989" s="6" t="str">
        <f>IFERROR(__xludf.DUMMYFUNCTION("Split(B989,""/"")"),"January")</f>
        <v>January</v>
      </c>
      <c r="E989" s="6" t="str">
        <f>IFERROR(__xludf.DUMMYFUNCTION("""COMPUTED_VALUE"""),"Bangalore")</f>
        <v>Bangalore</v>
      </c>
      <c r="F989" s="6" t="str">
        <f>IFERROR(__xludf.DUMMYFUNCTION("""COMPUTED_VALUE"""),"South")</f>
        <v>South</v>
      </c>
      <c r="G989" s="6" t="str">
        <f>IFERROR(__xludf.DUMMYFUNCTION("""COMPUTED_VALUE"""),"Materials")</f>
        <v>Materials</v>
      </c>
      <c r="H989" s="6" t="str">
        <f>IFERROR(__xludf.DUMMYFUNCTION("""COMPUTED_VALUE"""),"Rent")</f>
        <v>Rent</v>
      </c>
      <c r="I989" s="6" t="str">
        <f t="shared" si="2"/>
        <v>January</v>
      </c>
      <c r="J989" s="6" t="str">
        <f t="shared" si="3"/>
        <v>Bangalore</v>
      </c>
      <c r="K989" s="6" t="str">
        <f t="shared" si="4"/>
        <v>Bangalore</v>
      </c>
      <c r="L989" s="6" t="str">
        <f t="shared" si="5"/>
        <v>Bangalore</v>
      </c>
      <c r="M989" s="6" t="str">
        <f t="shared" si="6"/>
        <v>Bangalore</v>
      </c>
      <c r="N989" s="6" t="str">
        <f t="shared" si="7"/>
        <v>South</v>
      </c>
      <c r="O989" s="6" t="str">
        <f t="shared" si="8"/>
        <v>South</v>
      </c>
      <c r="P989" s="6" t="str">
        <f t="shared" si="9"/>
        <v>South</v>
      </c>
      <c r="Q989" s="6" t="str">
        <f t="shared" si="10"/>
        <v>South</v>
      </c>
      <c r="R989" s="6" t="str">
        <f>vlookup(M989,'City Head_Details'!$A$2:$B$5,2,0)</f>
        <v>Arun</v>
      </c>
      <c r="S989" s="6" t="str">
        <f t="shared" ref="S989:T989" si="997">Proper(trim(G989))</f>
        <v>Materials</v>
      </c>
      <c r="T989" s="6" t="str">
        <f t="shared" si="997"/>
        <v>Rent</v>
      </c>
    </row>
    <row r="990">
      <c r="A990" s="23" t="s">
        <v>1915</v>
      </c>
      <c r="B990" s="32" t="s">
        <v>1916</v>
      </c>
      <c r="C990" s="6">
        <v>180100.0</v>
      </c>
      <c r="D990" s="6" t="str">
        <f>IFERROR(__xludf.DUMMYFUNCTION("Split(B990,""/"")"),"January")</f>
        <v>January</v>
      </c>
      <c r="E990" s="6" t="str">
        <f>IFERROR(__xludf.DUMMYFUNCTION("""COMPUTED_VALUE"""),"Bangalore")</f>
        <v>Bangalore</v>
      </c>
      <c r="F990" s="6" t="str">
        <f>IFERROR(__xludf.DUMMYFUNCTION("""COMPUTED_VALUE"""),"South")</f>
        <v>South</v>
      </c>
      <c r="G990" s="6" t="str">
        <f>IFERROR(__xludf.DUMMYFUNCTION("""COMPUTED_VALUE"""),"Materials")</f>
        <v>Materials</v>
      </c>
      <c r="H990" s="6" t="str">
        <f>IFERROR(__xludf.DUMMYFUNCTION("""COMPUTED_VALUE"""),"Overhead costs")</f>
        <v>Overhead costs</v>
      </c>
      <c r="I990" s="6" t="str">
        <f t="shared" si="2"/>
        <v>January</v>
      </c>
      <c r="J990" s="6" t="str">
        <f t="shared" si="3"/>
        <v>Bangalore</v>
      </c>
      <c r="K990" s="6" t="str">
        <f t="shared" si="4"/>
        <v>Bangalore</v>
      </c>
      <c r="L990" s="6" t="str">
        <f t="shared" si="5"/>
        <v>Bangalore</v>
      </c>
      <c r="M990" s="6" t="str">
        <f t="shared" si="6"/>
        <v>Bangalore</v>
      </c>
      <c r="N990" s="6" t="str">
        <f t="shared" si="7"/>
        <v>South</v>
      </c>
      <c r="O990" s="6" t="str">
        <f t="shared" si="8"/>
        <v>South</v>
      </c>
      <c r="P990" s="6" t="str">
        <f t="shared" si="9"/>
        <v>South</v>
      </c>
      <c r="Q990" s="6" t="str">
        <f t="shared" si="10"/>
        <v>South</v>
      </c>
      <c r="R990" s="6" t="str">
        <f>vlookup(M990,'City Head_Details'!$A$2:$B$5,2,0)</f>
        <v>Arun</v>
      </c>
      <c r="S990" s="6" t="str">
        <f t="shared" ref="S990:T990" si="998">Proper(trim(G990))</f>
        <v>Materials</v>
      </c>
      <c r="T990" s="6" t="str">
        <f t="shared" si="998"/>
        <v>Overhead Costs</v>
      </c>
    </row>
    <row r="991">
      <c r="A991" s="23" t="s">
        <v>1917</v>
      </c>
      <c r="B991" s="32" t="s">
        <v>1918</v>
      </c>
      <c r="C991" s="6">
        <v>107500.0</v>
      </c>
      <c r="D991" s="6" t="str">
        <f>IFERROR(__xludf.DUMMYFUNCTION("Split(B991,""/"")"),"January")</f>
        <v>January</v>
      </c>
      <c r="E991" s="6" t="str">
        <f>IFERROR(__xludf.DUMMYFUNCTION("""COMPUTED_VALUE"""),"Bangalore")</f>
        <v>Bangalore</v>
      </c>
      <c r="F991" s="6" t="str">
        <f>IFERROR(__xludf.DUMMYFUNCTION("""COMPUTED_VALUE"""),"South^")</f>
        <v>South^</v>
      </c>
      <c r="G991" s="6" t="str">
        <f>IFERROR(__xludf.DUMMYFUNCTION("""COMPUTED_VALUE"""),"Materials")</f>
        <v>Materials</v>
      </c>
      <c r="H991" s="6" t="str">
        <f>IFERROR(__xludf.DUMMYFUNCTION("""COMPUTED_VALUE"""),"Insurance")</f>
        <v>Insurance</v>
      </c>
      <c r="I991" s="6" t="str">
        <f t="shared" si="2"/>
        <v>January</v>
      </c>
      <c r="J991" s="6" t="str">
        <f t="shared" si="3"/>
        <v>Bangalore</v>
      </c>
      <c r="K991" s="6" t="str">
        <f t="shared" si="4"/>
        <v>Bangalore</v>
      </c>
      <c r="L991" s="6" t="str">
        <f t="shared" si="5"/>
        <v>Bangalore</v>
      </c>
      <c r="M991" s="6" t="str">
        <f t="shared" si="6"/>
        <v>Bangalore</v>
      </c>
      <c r="N991" s="6" t="str">
        <f t="shared" si="7"/>
        <v>South^</v>
      </c>
      <c r="O991" s="6" t="str">
        <f t="shared" si="8"/>
        <v>South^</v>
      </c>
      <c r="P991" s="6" t="str">
        <f t="shared" si="9"/>
        <v>South^</v>
      </c>
      <c r="Q991" s="6" t="str">
        <f t="shared" si="10"/>
        <v>South</v>
      </c>
      <c r="R991" s="6" t="str">
        <f>vlookup(M991,'City Head_Details'!$A$2:$B$5,2,0)</f>
        <v>Arun</v>
      </c>
      <c r="S991" s="6" t="str">
        <f t="shared" ref="S991:T991" si="999">Proper(trim(G991))</f>
        <v>Materials</v>
      </c>
      <c r="T991" s="6" t="str">
        <f t="shared" si="999"/>
        <v>Insurance</v>
      </c>
    </row>
    <row r="992">
      <c r="A992" s="23" t="s">
        <v>1919</v>
      </c>
      <c r="B992" s="32" t="s">
        <v>1920</v>
      </c>
      <c r="C992" s="6">
        <v>129800.0</v>
      </c>
      <c r="D992" s="6" t="str">
        <f>IFERROR(__xludf.DUMMYFUNCTION("Split(B992,""/"")"),"January")</f>
        <v>January</v>
      </c>
      <c r="E992" s="6" t="str">
        <f>IFERROR(__xludf.DUMMYFUNCTION("""COMPUTED_VALUE"""),"Bangalore&amp;")</f>
        <v>Bangalore&amp;</v>
      </c>
      <c r="F992" s="6" t="str">
        <f>IFERROR(__xludf.DUMMYFUNCTION("""COMPUTED_VALUE"""),"South")</f>
        <v>South</v>
      </c>
      <c r="G992" s="6" t="str">
        <f>IFERROR(__xludf.DUMMYFUNCTION("""COMPUTED_VALUE"""),"Maitenance")</f>
        <v>Maitenance</v>
      </c>
      <c r="H992" s="6" t="str">
        <f>IFERROR(__xludf.DUMMYFUNCTION("""COMPUTED_VALUE"""),"Material Cost")</f>
        <v>Material Cost</v>
      </c>
      <c r="I992" s="6" t="str">
        <f t="shared" si="2"/>
        <v>January</v>
      </c>
      <c r="J992" s="6" t="str">
        <f t="shared" si="3"/>
        <v>Bangalore&amp;</v>
      </c>
      <c r="K992" s="6" t="str">
        <f t="shared" si="4"/>
        <v>Bangalore-</v>
      </c>
      <c r="L992" s="6" t="str">
        <f t="shared" si="5"/>
        <v>Bangalore</v>
      </c>
      <c r="M992" s="6" t="str">
        <f t="shared" si="6"/>
        <v>Bangalore</v>
      </c>
      <c r="N992" s="6" t="str">
        <f t="shared" si="7"/>
        <v>South</v>
      </c>
      <c r="O992" s="6" t="str">
        <f t="shared" si="8"/>
        <v>South</v>
      </c>
      <c r="P992" s="6" t="str">
        <f t="shared" si="9"/>
        <v>South</v>
      </c>
      <c r="Q992" s="6" t="str">
        <f t="shared" si="10"/>
        <v>South</v>
      </c>
      <c r="R992" s="6" t="str">
        <f>vlookup(M992,'City Head_Details'!$A$2:$B$5,2,0)</f>
        <v>Arun</v>
      </c>
      <c r="S992" s="6" t="str">
        <f t="shared" ref="S992:T992" si="1000">Proper(trim(G992))</f>
        <v>Maitenance</v>
      </c>
      <c r="T992" s="6" t="str">
        <f t="shared" si="1000"/>
        <v>Material Cost</v>
      </c>
    </row>
    <row r="993">
      <c r="A993" s="23" t="s">
        <v>1921</v>
      </c>
      <c r="B993" s="32" t="s">
        <v>1922</v>
      </c>
      <c r="C993" s="6">
        <v>92700.0</v>
      </c>
      <c r="D993" s="6" t="str">
        <f>IFERROR(__xludf.DUMMYFUNCTION("Split(B993,""/"")"),"January")</f>
        <v>January</v>
      </c>
      <c r="E993" s="6" t="str">
        <f>IFERROR(__xludf.DUMMYFUNCTION("""COMPUTED_VALUE"""),"Bangalore&amp;")</f>
        <v>Bangalore&amp;</v>
      </c>
      <c r="F993" s="6" t="str">
        <f>IFERROR(__xludf.DUMMYFUNCTION("""COMPUTED_VALUE"""),"South")</f>
        <v>South</v>
      </c>
      <c r="G993" s="6" t="str">
        <f>IFERROR(__xludf.DUMMYFUNCTION("""COMPUTED_VALUE"""),"Maitenance")</f>
        <v>Maitenance</v>
      </c>
      <c r="H993" s="6" t="str">
        <f>IFERROR(__xludf.DUMMYFUNCTION("""COMPUTED_VALUE"""),"Labour Cost")</f>
        <v>Labour Cost</v>
      </c>
      <c r="I993" s="6" t="str">
        <f t="shared" si="2"/>
        <v>January</v>
      </c>
      <c r="J993" s="6" t="str">
        <f t="shared" si="3"/>
        <v>Bangalore&amp;</v>
      </c>
      <c r="K993" s="6" t="str">
        <f t="shared" si="4"/>
        <v>Bangalore-</v>
      </c>
      <c r="L993" s="6" t="str">
        <f t="shared" si="5"/>
        <v>Bangalore</v>
      </c>
      <c r="M993" s="6" t="str">
        <f t="shared" si="6"/>
        <v>Bangalore</v>
      </c>
      <c r="N993" s="6" t="str">
        <f t="shared" si="7"/>
        <v>South</v>
      </c>
      <c r="O993" s="6" t="str">
        <f t="shared" si="8"/>
        <v>South</v>
      </c>
      <c r="P993" s="6" t="str">
        <f t="shared" si="9"/>
        <v>South</v>
      </c>
      <c r="Q993" s="6" t="str">
        <f t="shared" si="10"/>
        <v>South</v>
      </c>
      <c r="R993" s="6" t="str">
        <f>vlookup(M993,'City Head_Details'!$A$2:$B$5,2,0)</f>
        <v>Arun</v>
      </c>
      <c r="S993" s="6" t="str">
        <f t="shared" ref="S993:T993" si="1001">Proper(trim(G993))</f>
        <v>Maitenance</v>
      </c>
      <c r="T993" s="6" t="str">
        <f t="shared" si="1001"/>
        <v>Labour Cost</v>
      </c>
    </row>
    <row r="994">
      <c r="A994" s="23" t="s">
        <v>1923</v>
      </c>
      <c r="B994" s="32" t="s">
        <v>1924</v>
      </c>
      <c r="C994" s="6">
        <v>144700.0</v>
      </c>
      <c r="D994" s="6" t="str">
        <f>IFERROR(__xludf.DUMMYFUNCTION("Split(B994,""/"")"),"January")</f>
        <v>January</v>
      </c>
      <c r="E994" s="6" t="str">
        <f>IFERROR(__xludf.DUMMYFUNCTION("""COMPUTED_VALUE"""),"Gurgaon^")</f>
        <v>Gurgaon^</v>
      </c>
      <c r="F994" s="6" t="str">
        <f>IFERROR(__xludf.DUMMYFUNCTION("""COMPUTED_VALUE"""),"North")</f>
        <v>North</v>
      </c>
      <c r="G994" s="6" t="str">
        <f>IFERROR(__xludf.DUMMYFUNCTION("""COMPUTED_VALUE"""),"Assembly")</f>
        <v>Assembly</v>
      </c>
      <c r="H994" s="6" t="str">
        <f>IFERROR(__xludf.DUMMYFUNCTION("""COMPUTED_VALUE"""),"Material Cost")</f>
        <v>Material Cost</v>
      </c>
      <c r="I994" s="6" t="str">
        <f t="shared" si="2"/>
        <v>January</v>
      </c>
      <c r="J994" s="6" t="str">
        <f t="shared" si="3"/>
        <v>Gurgaon^</v>
      </c>
      <c r="K994" s="6" t="str">
        <f t="shared" si="4"/>
        <v>Gurgaon^</v>
      </c>
      <c r="L994" s="6" t="str">
        <f t="shared" si="5"/>
        <v>Gurgaon^</v>
      </c>
      <c r="M994" s="6" t="str">
        <f t="shared" si="6"/>
        <v>Gurgaon</v>
      </c>
      <c r="N994" s="6" t="str">
        <f t="shared" si="7"/>
        <v>North</v>
      </c>
      <c r="O994" s="6" t="str">
        <f t="shared" si="8"/>
        <v>North</v>
      </c>
      <c r="P994" s="6" t="str">
        <f t="shared" si="9"/>
        <v>North</v>
      </c>
      <c r="Q994" s="6" t="str">
        <f t="shared" si="10"/>
        <v>North</v>
      </c>
      <c r="R994" s="6" t="str">
        <f>vlookup(M994,'City Head_Details'!$A$2:$B$5,2,0)</f>
        <v>Tarun</v>
      </c>
      <c r="S994" s="6" t="str">
        <f t="shared" ref="S994:T994" si="1002">Proper(trim(G994))</f>
        <v>Assembly</v>
      </c>
      <c r="T994" s="6" t="str">
        <f t="shared" si="1002"/>
        <v>Material Cost</v>
      </c>
    </row>
    <row r="995">
      <c r="A995" s="23" t="s">
        <v>1925</v>
      </c>
      <c r="B995" s="32" t="s">
        <v>1926</v>
      </c>
      <c r="C995" s="6">
        <v>173200.0</v>
      </c>
      <c r="D995" s="6" t="str">
        <f>IFERROR(__xludf.DUMMYFUNCTION("Split(B995,""/"")"),"January")</f>
        <v>January</v>
      </c>
      <c r="E995" s="6" t="str">
        <f>IFERROR(__xludf.DUMMYFUNCTION("""COMPUTED_VALUE"""),"Bhubaneswar^")</f>
        <v>Bhubaneswar^</v>
      </c>
      <c r="F995" s="6" t="str">
        <f>IFERROR(__xludf.DUMMYFUNCTION("""COMPUTED_VALUE"""),"West")</f>
        <v>West</v>
      </c>
      <c r="G995" s="6" t="str">
        <f>IFERROR(__xludf.DUMMYFUNCTION("""COMPUTED_VALUE"""),"Production")</f>
        <v>Production</v>
      </c>
      <c r="H995" s="6" t="str">
        <f>IFERROR(__xludf.DUMMYFUNCTION("""COMPUTED_VALUE"""),"Overhead costs")</f>
        <v>Overhead costs</v>
      </c>
      <c r="I995" s="6" t="str">
        <f t="shared" si="2"/>
        <v>January</v>
      </c>
      <c r="J995" s="6" t="str">
        <f t="shared" si="3"/>
        <v>Bhubaneswar^</v>
      </c>
      <c r="K995" s="6" t="str">
        <f t="shared" si="4"/>
        <v>Bhubaneswar^</v>
      </c>
      <c r="L995" s="6" t="str">
        <f t="shared" si="5"/>
        <v>Bhubaneswar^</v>
      </c>
      <c r="M995" s="6" t="str">
        <f t="shared" si="6"/>
        <v>Bhubaneswar</v>
      </c>
      <c r="N995" s="6" t="str">
        <f t="shared" si="7"/>
        <v>West</v>
      </c>
      <c r="O995" s="6" t="str">
        <f t="shared" si="8"/>
        <v>West</v>
      </c>
      <c r="P995" s="6" t="str">
        <f t="shared" si="9"/>
        <v>West</v>
      </c>
      <c r="Q995" s="6" t="str">
        <f t="shared" si="10"/>
        <v>West</v>
      </c>
      <c r="R995" s="6" t="str">
        <f>vlookup(M995,'City Head_Details'!$A$2:$B$5,2,0)</f>
        <v>Karuna</v>
      </c>
      <c r="S995" s="6" t="str">
        <f t="shared" ref="S995:T995" si="1003">Proper(trim(G995))</f>
        <v>Production</v>
      </c>
      <c r="T995" s="6" t="str">
        <f t="shared" si="1003"/>
        <v>Overhead Costs</v>
      </c>
    </row>
    <row r="996">
      <c r="A996" s="23" t="s">
        <v>1927</v>
      </c>
      <c r="B996" s="32" t="s">
        <v>1928</v>
      </c>
      <c r="C996" s="6">
        <v>125300.0</v>
      </c>
      <c r="D996" s="6" t="str">
        <f>IFERROR(__xludf.DUMMYFUNCTION("Split(B996,""/"")"),"January")</f>
        <v>January</v>
      </c>
      <c r="E996" s="6" t="str">
        <f>IFERROR(__xludf.DUMMYFUNCTION("""COMPUTED_VALUE"""),"Gurgaon^")</f>
        <v>Gurgaon^</v>
      </c>
      <c r="F996" s="6" t="str">
        <f>IFERROR(__xludf.DUMMYFUNCTION("""COMPUTED_VALUE"""),"East")</f>
        <v>East</v>
      </c>
      <c r="G996" s="6" t="str">
        <f>IFERROR(__xludf.DUMMYFUNCTION("""COMPUTED_VALUE"""),"Production")</f>
        <v>Production</v>
      </c>
      <c r="H996" s="6" t="str">
        <f>IFERROR(__xludf.DUMMYFUNCTION("""COMPUTED_VALUE"""),"Insurance")</f>
        <v>Insurance</v>
      </c>
      <c r="I996" s="6" t="str">
        <f t="shared" si="2"/>
        <v>January</v>
      </c>
      <c r="J996" s="6" t="str">
        <f t="shared" si="3"/>
        <v>Gurgaon^</v>
      </c>
      <c r="K996" s="6" t="str">
        <f t="shared" si="4"/>
        <v>Gurgaon^</v>
      </c>
      <c r="L996" s="6" t="str">
        <f t="shared" si="5"/>
        <v>Gurgaon^</v>
      </c>
      <c r="M996" s="6" t="str">
        <f t="shared" si="6"/>
        <v>Gurgaon</v>
      </c>
      <c r="N996" s="6" t="str">
        <f t="shared" si="7"/>
        <v>East</v>
      </c>
      <c r="O996" s="6" t="str">
        <f t="shared" si="8"/>
        <v>East</v>
      </c>
      <c r="P996" s="6" t="str">
        <f t="shared" si="9"/>
        <v>East</v>
      </c>
      <c r="Q996" s="6" t="str">
        <f t="shared" si="10"/>
        <v>East</v>
      </c>
      <c r="R996" s="6" t="str">
        <f>vlookup(M996,'City Head_Details'!$A$2:$B$5,2,0)</f>
        <v>Tarun</v>
      </c>
      <c r="S996" s="6" t="str">
        <f t="shared" ref="S996:T996" si="1004">Proper(trim(G996))</f>
        <v>Production</v>
      </c>
      <c r="T996" s="6" t="str">
        <f t="shared" si="1004"/>
        <v>Insurance</v>
      </c>
    </row>
    <row r="997">
      <c r="A997" s="23" t="s">
        <v>1929</v>
      </c>
      <c r="B997" s="32" t="s">
        <v>1930</v>
      </c>
      <c r="C997" s="6">
        <v>192900.0</v>
      </c>
      <c r="D997" s="6" t="str">
        <f>IFERROR(__xludf.DUMMYFUNCTION("Split(B997,""/"")"),"March")</f>
        <v>March</v>
      </c>
      <c r="E997" s="6" t="str">
        <f>IFERROR(__xludf.DUMMYFUNCTION("""COMPUTED_VALUE"""),"Bangalore^")</f>
        <v>Bangalore^</v>
      </c>
      <c r="F997" s="6" t="str">
        <f>IFERROR(__xludf.DUMMYFUNCTION("""COMPUTED_VALUE"""),"East")</f>
        <v>East</v>
      </c>
      <c r="G997" s="6" t="str">
        <f>IFERROR(__xludf.DUMMYFUNCTION("""COMPUTED_VALUE"""),"Assembly")</f>
        <v>Assembly</v>
      </c>
      <c r="H997" s="6" t="str">
        <f>IFERROR(__xludf.DUMMYFUNCTION("""COMPUTED_VALUE"""),"Insurance")</f>
        <v>Insurance</v>
      </c>
      <c r="I997" s="6" t="str">
        <f t="shared" si="2"/>
        <v>March</v>
      </c>
      <c r="J997" s="6" t="str">
        <f t="shared" si="3"/>
        <v>Bangalore^</v>
      </c>
      <c r="K997" s="6" t="str">
        <f t="shared" si="4"/>
        <v>Bangalore^</v>
      </c>
      <c r="L997" s="6" t="str">
        <f t="shared" si="5"/>
        <v>Bangalore^</v>
      </c>
      <c r="M997" s="6" t="str">
        <f t="shared" si="6"/>
        <v>Bangalore</v>
      </c>
      <c r="N997" s="6" t="str">
        <f t="shared" si="7"/>
        <v>East</v>
      </c>
      <c r="O997" s="6" t="str">
        <f t="shared" si="8"/>
        <v>East</v>
      </c>
      <c r="P997" s="6" t="str">
        <f t="shared" si="9"/>
        <v>East</v>
      </c>
      <c r="Q997" s="6" t="str">
        <f t="shared" si="10"/>
        <v>East</v>
      </c>
      <c r="R997" s="6" t="str">
        <f>vlookup(M997,'City Head_Details'!$A$2:$B$5,2,0)</f>
        <v>Arun</v>
      </c>
      <c r="S997" s="6" t="str">
        <f t="shared" ref="S997:T997" si="1005">Proper(trim(G997))</f>
        <v>Assembly</v>
      </c>
      <c r="T997" s="6" t="str">
        <f t="shared" si="1005"/>
        <v>Insurance</v>
      </c>
    </row>
    <row r="998">
      <c r="A998" s="23" t="s">
        <v>1931</v>
      </c>
      <c r="B998" s="32" t="s">
        <v>1932</v>
      </c>
      <c r="C998" s="6">
        <v>163900.0</v>
      </c>
      <c r="D998" s="6" t="str">
        <f>IFERROR(__xludf.DUMMYFUNCTION("Split(B998,""/"")"),"February")</f>
        <v>February</v>
      </c>
      <c r="E998" s="6" t="str">
        <f>IFERROR(__xludf.DUMMYFUNCTION("""COMPUTED_VALUE"""),"Ahmedabad^")</f>
        <v>Ahmedabad^</v>
      </c>
      <c r="F998" s="6" t="str">
        <f>IFERROR(__xludf.DUMMYFUNCTION("""COMPUTED_VALUE"""),"East")</f>
        <v>East</v>
      </c>
      <c r="G998" s="6" t="str">
        <f>IFERROR(__xludf.DUMMYFUNCTION("""COMPUTED_VALUE"""),"Production")</f>
        <v>Production</v>
      </c>
      <c r="H998" s="6" t="str">
        <f>IFERROR(__xludf.DUMMYFUNCTION("""COMPUTED_VALUE"""),"Rent")</f>
        <v>Rent</v>
      </c>
      <c r="I998" s="6" t="str">
        <f t="shared" si="2"/>
        <v>February</v>
      </c>
      <c r="J998" s="6" t="str">
        <f t="shared" si="3"/>
        <v>Ahmedabad^</v>
      </c>
      <c r="K998" s="6" t="str">
        <f t="shared" si="4"/>
        <v>Ahmedabad^</v>
      </c>
      <c r="L998" s="6" t="str">
        <f t="shared" si="5"/>
        <v>Ahmedabad^</v>
      </c>
      <c r="M998" s="6" t="str">
        <f t="shared" si="6"/>
        <v>Ahmedabad</v>
      </c>
      <c r="N998" s="6" t="str">
        <f t="shared" si="7"/>
        <v>East</v>
      </c>
      <c r="O998" s="6" t="str">
        <f t="shared" si="8"/>
        <v>East</v>
      </c>
      <c r="P998" s="6" t="str">
        <f t="shared" si="9"/>
        <v>East</v>
      </c>
      <c r="Q998" s="6" t="str">
        <f t="shared" si="10"/>
        <v>East</v>
      </c>
      <c r="R998" s="6" t="str">
        <f>vlookup(M998,'City Head_Details'!$A$2:$B$5,2,0)</f>
        <v>Varun</v>
      </c>
      <c r="S998" s="6" t="str">
        <f t="shared" ref="S998:T998" si="1006">Proper(trim(G998))</f>
        <v>Production</v>
      </c>
      <c r="T998" s="6" t="str">
        <f t="shared" si="1006"/>
        <v>Rent</v>
      </c>
    </row>
    <row r="999">
      <c r="A999" s="23" t="s">
        <v>1933</v>
      </c>
      <c r="B999" s="32" t="s">
        <v>1934</v>
      </c>
      <c r="C999" s="6">
        <v>105000.0</v>
      </c>
      <c r="D999" s="6" t="str">
        <f>IFERROR(__xludf.DUMMYFUNCTION("Split(B999,""/"")"),"March")</f>
        <v>March</v>
      </c>
      <c r="E999" s="6" t="str">
        <f>IFERROR(__xludf.DUMMYFUNCTION("""COMPUTED_VALUE"""),"Bhubaneswar^")</f>
        <v>Bhubaneswar^</v>
      </c>
      <c r="F999" s="6" t="str">
        <f>IFERROR(__xludf.DUMMYFUNCTION("""COMPUTED_VALUE"""),"West")</f>
        <v>West</v>
      </c>
      <c r="G999" s="6" t="str">
        <f>IFERROR(__xludf.DUMMYFUNCTION("""COMPUTED_VALUE"""),"Production")</f>
        <v>Production</v>
      </c>
      <c r="H999" s="6" t="str">
        <f>IFERROR(__xludf.DUMMYFUNCTION("""COMPUTED_VALUE"""),"Material Cost")</f>
        <v>Material Cost</v>
      </c>
      <c r="I999" s="6" t="str">
        <f t="shared" si="2"/>
        <v>March</v>
      </c>
      <c r="J999" s="6" t="str">
        <f t="shared" si="3"/>
        <v>Bhubaneswar^</v>
      </c>
      <c r="K999" s="6" t="str">
        <f t="shared" si="4"/>
        <v>Bhubaneswar^</v>
      </c>
      <c r="L999" s="6" t="str">
        <f t="shared" si="5"/>
        <v>Bhubaneswar^</v>
      </c>
      <c r="M999" s="6" t="str">
        <f t="shared" si="6"/>
        <v>Bhubaneswar</v>
      </c>
      <c r="N999" s="6" t="str">
        <f t="shared" si="7"/>
        <v>West</v>
      </c>
      <c r="O999" s="6" t="str">
        <f t="shared" si="8"/>
        <v>West</v>
      </c>
      <c r="P999" s="6" t="str">
        <f t="shared" si="9"/>
        <v>West</v>
      </c>
      <c r="Q999" s="6" t="str">
        <f t="shared" si="10"/>
        <v>West</v>
      </c>
      <c r="R999" s="6" t="str">
        <f>vlookup(M999,'City Head_Details'!$A$2:$B$5,2,0)</f>
        <v>Karuna</v>
      </c>
      <c r="S999" s="6" t="str">
        <f t="shared" ref="S999:T999" si="1007">Proper(trim(G999))</f>
        <v>Production</v>
      </c>
      <c r="T999" s="6" t="str">
        <f t="shared" si="1007"/>
        <v>Material Cost</v>
      </c>
    </row>
    <row r="1000">
      <c r="A1000" s="23" t="s">
        <v>1935</v>
      </c>
      <c r="B1000" s="32" t="s">
        <v>1936</v>
      </c>
      <c r="C1000" s="6">
        <v>173500.0</v>
      </c>
      <c r="D1000" s="6" t="str">
        <f>IFERROR(__xludf.DUMMYFUNCTION("Split(B1000,""/"")"),"January")</f>
        <v>January</v>
      </c>
      <c r="E1000" s="6" t="str">
        <f>IFERROR(__xludf.DUMMYFUNCTION("""COMPUTED_VALUE"""),"Gurgaon^")</f>
        <v>Gurgaon^</v>
      </c>
      <c r="F1000" s="6" t="str">
        <f>IFERROR(__xludf.DUMMYFUNCTION("""COMPUTED_VALUE"""),"West")</f>
        <v>West</v>
      </c>
      <c r="G1000" s="6" t="str">
        <f>IFERROR(__xludf.DUMMYFUNCTION("""COMPUTED_VALUE"""),"Assembly")</f>
        <v>Assembly</v>
      </c>
      <c r="H1000" s="6" t="str">
        <f>IFERROR(__xludf.DUMMYFUNCTION("""COMPUTED_VALUE"""),"Insurance")</f>
        <v>Insurance</v>
      </c>
      <c r="I1000" s="6" t="str">
        <f t="shared" si="2"/>
        <v>January</v>
      </c>
      <c r="J1000" s="6" t="str">
        <f t="shared" si="3"/>
        <v>Gurgaon^</v>
      </c>
      <c r="K1000" s="6" t="str">
        <f t="shared" si="4"/>
        <v>Gurgaon^</v>
      </c>
      <c r="L1000" s="6" t="str">
        <f t="shared" si="5"/>
        <v>Gurgaon^</v>
      </c>
      <c r="M1000" s="6" t="str">
        <f t="shared" si="6"/>
        <v>Gurgaon</v>
      </c>
      <c r="N1000" s="6" t="str">
        <f t="shared" si="7"/>
        <v>West</v>
      </c>
      <c r="O1000" s="6" t="str">
        <f t="shared" si="8"/>
        <v>West</v>
      </c>
      <c r="P1000" s="6" t="str">
        <f t="shared" si="9"/>
        <v>West</v>
      </c>
      <c r="Q1000" s="6" t="str">
        <f t="shared" si="10"/>
        <v>West</v>
      </c>
      <c r="R1000" s="6" t="str">
        <f>vlookup(M1000,'City Head_Details'!$A$2:$B$5,2,0)</f>
        <v>Tarun</v>
      </c>
      <c r="S1000" s="6" t="str">
        <f t="shared" ref="S1000:T1000" si="1008">Proper(trim(G1000))</f>
        <v>Assembly</v>
      </c>
      <c r="T1000" s="6" t="str">
        <f t="shared" si="1008"/>
        <v>Insurance</v>
      </c>
    </row>
    <row r="1001">
      <c r="A1001" s="23" t="s">
        <v>1937</v>
      </c>
      <c r="B1001" s="32" t="s">
        <v>1938</v>
      </c>
      <c r="C1001" s="6">
        <v>161500.0</v>
      </c>
      <c r="D1001" s="6" t="str">
        <f>IFERROR(__xludf.DUMMYFUNCTION("Split(B1001,""/"")"),"January")</f>
        <v>January</v>
      </c>
      <c r="E1001" s="6" t="str">
        <f>IFERROR(__xludf.DUMMYFUNCTION("""COMPUTED_VALUE"""),"Bangalore^")</f>
        <v>Bangalore^</v>
      </c>
      <c r="F1001" s="6" t="str">
        <f>IFERROR(__xludf.DUMMYFUNCTION("""COMPUTED_VALUE"""),"South")</f>
        <v>South</v>
      </c>
      <c r="G1001" s="6" t="str">
        <f>IFERROR(__xludf.DUMMYFUNCTION("""COMPUTED_VALUE"""),"Assembly")</f>
        <v>Assembly</v>
      </c>
      <c r="H1001" s="6" t="str">
        <f>IFERROR(__xludf.DUMMYFUNCTION("""COMPUTED_VALUE"""),"Insurance")</f>
        <v>Insurance</v>
      </c>
      <c r="I1001" s="6" t="str">
        <f t="shared" si="2"/>
        <v>January</v>
      </c>
      <c r="J1001" s="6" t="str">
        <f t="shared" si="3"/>
        <v>Bangalore^</v>
      </c>
      <c r="K1001" s="6" t="str">
        <f t="shared" si="4"/>
        <v>Bangalore^</v>
      </c>
      <c r="L1001" s="6" t="str">
        <f t="shared" si="5"/>
        <v>Bangalore^</v>
      </c>
      <c r="M1001" s="6" t="str">
        <f t="shared" si="6"/>
        <v>Bangalore</v>
      </c>
      <c r="N1001" s="6" t="str">
        <f t="shared" si="7"/>
        <v>South</v>
      </c>
      <c r="O1001" s="6" t="str">
        <f t="shared" si="8"/>
        <v>South</v>
      </c>
      <c r="P1001" s="6" t="str">
        <f t="shared" si="9"/>
        <v>South</v>
      </c>
      <c r="Q1001" s="6" t="str">
        <f t="shared" si="10"/>
        <v>South</v>
      </c>
      <c r="R1001" s="6" t="str">
        <f>vlookup(M1001,'City Head_Details'!$A$2:$B$5,2,0)</f>
        <v>Arun</v>
      </c>
      <c r="S1001" s="6" t="str">
        <f t="shared" ref="S1001:T1001" si="1009">Proper(trim(G1001))</f>
        <v>Assembly</v>
      </c>
      <c r="T1001" s="6" t="str">
        <f t="shared" si="1009"/>
        <v>Insurance</v>
      </c>
    </row>
    <row r="1002">
      <c r="A1002" s="23" t="s">
        <v>1939</v>
      </c>
      <c r="B1002" s="32" t="s">
        <v>1940</v>
      </c>
      <c r="C1002" s="6">
        <v>186700.0</v>
      </c>
      <c r="D1002" s="6" t="str">
        <f>IFERROR(__xludf.DUMMYFUNCTION("Split(B1002,""/"")"),"January")</f>
        <v>January</v>
      </c>
      <c r="E1002" s="6" t="str">
        <f>IFERROR(__xludf.DUMMYFUNCTION("""COMPUTED_VALUE"""),"Bangalore^")</f>
        <v>Bangalore^</v>
      </c>
      <c r="F1002" s="6" t="str">
        <f>IFERROR(__xludf.DUMMYFUNCTION("""COMPUTED_VALUE"""),"East&amp;")</f>
        <v>East&amp;</v>
      </c>
      <c r="G1002" s="6" t="str">
        <f>IFERROR(__xludf.DUMMYFUNCTION("""COMPUTED_VALUE"""),"Production")</f>
        <v>Production</v>
      </c>
      <c r="H1002" s="6" t="str">
        <f>IFERROR(__xludf.DUMMYFUNCTION("""COMPUTED_VALUE"""),"Material Cost")</f>
        <v>Material Cost</v>
      </c>
      <c r="I1002" s="6" t="str">
        <f t="shared" si="2"/>
        <v>January</v>
      </c>
      <c r="J1002" s="6" t="str">
        <f t="shared" si="3"/>
        <v>Bangalore^</v>
      </c>
      <c r="K1002" s="6" t="str">
        <f t="shared" si="4"/>
        <v>Bangalore^</v>
      </c>
      <c r="L1002" s="6" t="str">
        <f t="shared" si="5"/>
        <v>Bangalore^</v>
      </c>
      <c r="M1002" s="6" t="str">
        <f t="shared" si="6"/>
        <v>Bangalore</v>
      </c>
      <c r="N1002" s="6" t="str">
        <f t="shared" si="7"/>
        <v>East&amp;</v>
      </c>
      <c r="O1002" s="6" t="str">
        <f t="shared" si="8"/>
        <v>East-</v>
      </c>
      <c r="P1002" s="6" t="str">
        <f t="shared" si="9"/>
        <v>East^</v>
      </c>
      <c r="Q1002" s="6" t="str">
        <f t="shared" si="10"/>
        <v>East</v>
      </c>
      <c r="R1002" s="6" t="str">
        <f>vlookup(M1002,'City Head_Details'!$A$2:$B$5,2,0)</f>
        <v>Arun</v>
      </c>
      <c r="S1002" s="6" t="str">
        <f t="shared" ref="S1002:T1002" si="1010">Proper(trim(G1002))</f>
        <v>Production</v>
      </c>
      <c r="T1002" s="6" t="str">
        <f t="shared" si="1010"/>
        <v>Material Cost</v>
      </c>
    </row>
    <row r="1003">
      <c r="A1003" s="23" t="s">
        <v>1941</v>
      </c>
      <c r="B1003" s="32" t="s">
        <v>1942</v>
      </c>
      <c r="C1003" s="6">
        <v>143700.0</v>
      </c>
      <c r="D1003" s="6" t="str">
        <f>IFERROR(__xludf.DUMMYFUNCTION("Split(B1003,""/"")"),"January")</f>
        <v>January</v>
      </c>
      <c r="E1003" s="6" t="str">
        <f>IFERROR(__xludf.DUMMYFUNCTION("""COMPUTED_VALUE"""),"Bangalore^")</f>
        <v>Bangalore^</v>
      </c>
      <c r="F1003" s="6" t="str">
        <f>IFERROR(__xludf.DUMMYFUNCTION("""COMPUTED_VALUE"""),"East&amp;")</f>
        <v>East&amp;</v>
      </c>
      <c r="G1003" s="6" t="str">
        <f>IFERROR(__xludf.DUMMYFUNCTION("""COMPUTED_VALUE"""),"Production")</f>
        <v>Production</v>
      </c>
      <c r="H1003" s="6" t="str">
        <f>IFERROR(__xludf.DUMMYFUNCTION("""COMPUTED_VALUE"""),"Labour Cost")</f>
        <v>Labour Cost</v>
      </c>
      <c r="I1003" s="6" t="str">
        <f t="shared" si="2"/>
        <v>January</v>
      </c>
      <c r="J1003" s="6" t="str">
        <f t="shared" si="3"/>
        <v>Bangalore^</v>
      </c>
      <c r="K1003" s="6" t="str">
        <f t="shared" si="4"/>
        <v>Bangalore^</v>
      </c>
      <c r="L1003" s="6" t="str">
        <f t="shared" si="5"/>
        <v>Bangalore^</v>
      </c>
      <c r="M1003" s="6" t="str">
        <f t="shared" si="6"/>
        <v>Bangalore</v>
      </c>
      <c r="N1003" s="6" t="str">
        <f t="shared" si="7"/>
        <v>East&amp;</v>
      </c>
      <c r="O1003" s="6" t="str">
        <f t="shared" si="8"/>
        <v>East-</v>
      </c>
      <c r="P1003" s="6" t="str">
        <f t="shared" si="9"/>
        <v>East^</v>
      </c>
      <c r="Q1003" s="6" t="str">
        <f t="shared" si="10"/>
        <v>East</v>
      </c>
      <c r="R1003" s="6" t="str">
        <f>vlookup(M1003,'City Head_Details'!$A$2:$B$5,2,0)</f>
        <v>Arun</v>
      </c>
      <c r="S1003" s="6" t="str">
        <f t="shared" ref="S1003:T1003" si="1011">Proper(trim(G1003))</f>
        <v>Production</v>
      </c>
      <c r="T1003" s="6" t="str">
        <f t="shared" si="1011"/>
        <v>Labour Cost</v>
      </c>
    </row>
    <row r="1004">
      <c r="A1004" s="23" t="s">
        <v>1943</v>
      </c>
      <c r="B1004" s="32" t="s">
        <v>1944</v>
      </c>
      <c r="C1004" s="6">
        <v>186000.0</v>
      </c>
      <c r="D1004" s="6" t="str">
        <f>IFERROR(__xludf.DUMMYFUNCTION("Split(B1004,""/"")"),"January")</f>
        <v>January</v>
      </c>
      <c r="E1004" s="6" t="str">
        <f>IFERROR(__xludf.DUMMYFUNCTION("""COMPUTED_VALUE"""),"Bangalore^")</f>
        <v>Bangalore^</v>
      </c>
      <c r="F1004" s="6" t="str">
        <f>IFERROR(__xludf.DUMMYFUNCTION("""COMPUTED_VALUE"""),"East")</f>
        <v>East</v>
      </c>
      <c r="G1004" s="6" t="str">
        <f>IFERROR(__xludf.DUMMYFUNCTION("""COMPUTED_VALUE"""),"Production")</f>
        <v>Production</v>
      </c>
      <c r="H1004" s="6" t="str">
        <f>IFERROR(__xludf.DUMMYFUNCTION("""COMPUTED_VALUE"""),"Rent")</f>
        <v>Rent</v>
      </c>
      <c r="I1004" s="6" t="str">
        <f t="shared" si="2"/>
        <v>January</v>
      </c>
      <c r="J1004" s="6" t="str">
        <f t="shared" si="3"/>
        <v>Bangalore^</v>
      </c>
      <c r="K1004" s="6" t="str">
        <f t="shared" si="4"/>
        <v>Bangalore^</v>
      </c>
      <c r="L1004" s="6" t="str">
        <f t="shared" si="5"/>
        <v>Bangalore^</v>
      </c>
      <c r="M1004" s="6" t="str">
        <f t="shared" si="6"/>
        <v>Bangalore</v>
      </c>
      <c r="N1004" s="6" t="str">
        <f t="shared" si="7"/>
        <v>East</v>
      </c>
      <c r="O1004" s="6" t="str">
        <f t="shared" si="8"/>
        <v>East</v>
      </c>
      <c r="P1004" s="6" t="str">
        <f t="shared" si="9"/>
        <v>East</v>
      </c>
      <c r="Q1004" s="6" t="str">
        <f t="shared" si="10"/>
        <v>East</v>
      </c>
      <c r="R1004" s="6" t="str">
        <f>vlookup(M1004,'City Head_Details'!$A$2:$B$5,2,0)</f>
        <v>Arun</v>
      </c>
      <c r="S1004" s="6" t="str">
        <f t="shared" ref="S1004:T1004" si="1012">Proper(trim(G1004))</f>
        <v>Production</v>
      </c>
      <c r="T1004" s="6" t="str">
        <f t="shared" si="1012"/>
        <v>Rent</v>
      </c>
    </row>
    <row r="1005">
      <c r="A1005" s="23" t="s">
        <v>1945</v>
      </c>
      <c r="B1005" s="32" t="s">
        <v>1136</v>
      </c>
      <c r="C1005" s="6">
        <v>140300.0</v>
      </c>
      <c r="D1005" s="6" t="str">
        <f>IFERROR(__xludf.DUMMYFUNCTION("Split(B1005,""/"")"),"January")</f>
        <v>January</v>
      </c>
      <c r="E1005" s="6" t="str">
        <f>IFERROR(__xludf.DUMMYFUNCTION("""COMPUTED_VALUE"""),"Bangalore")</f>
        <v>Bangalore</v>
      </c>
      <c r="F1005" s="6" t="str">
        <f>IFERROR(__xludf.DUMMYFUNCTION("""COMPUTED_VALUE"""),"East")</f>
        <v>East</v>
      </c>
      <c r="G1005" s="6" t="str">
        <f>IFERROR(__xludf.DUMMYFUNCTION("""COMPUTED_VALUE"""),"Production")</f>
        <v>Production</v>
      </c>
      <c r="H1005" s="6" t="str">
        <f>IFERROR(__xludf.DUMMYFUNCTION("""COMPUTED_VALUE"""),"Overhead costs")</f>
        <v>Overhead costs</v>
      </c>
      <c r="I1005" s="6" t="str">
        <f t="shared" si="2"/>
        <v>January</v>
      </c>
      <c r="J1005" s="6" t="str">
        <f t="shared" si="3"/>
        <v>Bangalore</v>
      </c>
      <c r="K1005" s="6" t="str">
        <f t="shared" si="4"/>
        <v>Bangalore</v>
      </c>
      <c r="L1005" s="6" t="str">
        <f t="shared" si="5"/>
        <v>Bangalore</v>
      </c>
      <c r="M1005" s="6" t="str">
        <f t="shared" si="6"/>
        <v>Bangalore</v>
      </c>
      <c r="N1005" s="6" t="str">
        <f t="shared" si="7"/>
        <v>East</v>
      </c>
      <c r="O1005" s="6" t="str">
        <f t="shared" si="8"/>
        <v>East</v>
      </c>
      <c r="P1005" s="6" t="str">
        <f t="shared" si="9"/>
        <v>East</v>
      </c>
      <c r="Q1005" s="6" t="str">
        <f t="shared" si="10"/>
        <v>East</v>
      </c>
      <c r="R1005" s="6" t="str">
        <f>vlookup(M1005,'City Head_Details'!$A$2:$B$5,2,0)</f>
        <v>Arun</v>
      </c>
      <c r="S1005" s="6" t="str">
        <f t="shared" ref="S1005:T1005" si="1013">Proper(trim(G1005))</f>
        <v>Production</v>
      </c>
      <c r="T1005" s="6" t="str">
        <f t="shared" si="1013"/>
        <v>Overhead Costs</v>
      </c>
    </row>
    <row r="1006">
      <c r="A1006" s="23" t="s">
        <v>1946</v>
      </c>
      <c r="B1006" s="32" t="s">
        <v>502</v>
      </c>
      <c r="C1006" s="6">
        <v>104200.0</v>
      </c>
      <c r="D1006" s="6" t="str">
        <f>IFERROR(__xludf.DUMMYFUNCTION("Split(B1006,""/"")"),"January")</f>
        <v>January</v>
      </c>
      <c r="E1006" s="6" t="str">
        <f>IFERROR(__xludf.DUMMYFUNCTION("""COMPUTED_VALUE"""),"Bangalore-")</f>
        <v>Bangalore-</v>
      </c>
      <c r="F1006" s="6" t="str">
        <f>IFERROR(__xludf.DUMMYFUNCTION("""COMPUTED_VALUE"""),"East")</f>
        <v>East</v>
      </c>
      <c r="G1006" s="6" t="str">
        <f>IFERROR(__xludf.DUMMYFUNCTION("""COMPUTED_VALUE"""),"Production")</f>
        <v>Production</v>
      </c>
      <c r="H1006" s="6" t="str">
        <f>IFERROR(__xludf.DUMMYFUNCTION("""COMPUTED_VALUE"""),"Insurance")</f>
        <v>Insurance</v>
      </c>
      <c r="I1006" s="6" t="str">
        <f t="shared" si="2"/>
        <v>January</v>
      </c>
      <c r="J1006" s="6" t="str">
        <f t="shared" si="3"/>
        <v>Bangalore-</v>
      </c>
      <c r="K1006" s="6" t="str">
        <f t="shared" si="4"/>
        <v>Bangalore-</v>
      </c>
      <c r="L1006" s="6" t="str">
        <f t="shared" si="5"/>
        <v>Bangalore</v>
      </c>
      <c r="M1006" s="6" t="str">
        <f t="shared" si="6"/>
        <v>Bangalore</v>
      </c>
      <c r="N1006" s="6" t="str">
        <f t="shared" si="7"/>
        <v>East</v>
      </c>
      <c r="O1006" s="6" t="str">
        <f t="shared" si="8"/>
        <v>East</v>
      </c>
      <c r="P1006" s="6" t="str">
        <f t="shared" si="9"/>
        <v>East</v>
      </c>
      <c r="Q1006" s="6" t="str">
        <f t="shared" si="10"/>
        <v>East</v>
      </c>
      <c r="R1006" s="6" t="str">
        <f>vlookup(M1006,'City Head_Details'!$A$2:$B$5,2,0)</f>
        <v>Arun</v>
      </c>
      <c r="S1006" s="6" t="str">
        <f t="shared" ref="S1006:T1006" si="1014">Proper(trim(G1006))</f>
        <v>Production</v>
      </c>
      <c r="T1006" s="6" t="str">
        <f t="shared" si="1014"/>
        <v>Insurance</v>
      </c>
    </row>
    <row r="1007">
      <c r="A1007" s="23" t="s">
        <v>1947</v>
      </c>
      <c r="B1007" s="32" t="s">
        <v>1948</v>
      </c>
      <c r="C1007" s="6">
        <v>198000.0</v>
      </c>
      <c r="D1007" s="6" t="str">
        <f>IFERROR(__xludf.DUMMYFUNCTION("Split(B1007,""/"")"),"January")</f>
        <v>January</v>
      </c>
      <c r="E1007" s="6" t="str">
        <f>IFERROR(__xludf.DUMMYFUNCTION("""COMPUTED_VALUE"""),"Bangalore-")</f>
        <v>Bangalore-</v>
      </c>
      <c r="F1007" s="6" t="str">
        <f>IFERROR(__xludf.DUMMYFUNCTION("""COMPUTED_VALUE"""),"East^")</f>
        <v>East^</v>
      </c>
      <c r="G1007" s="6" t="str">
        <f>IFERROR(__xludf.DUMMYFUNCTION("""COMPUTED_VALUE"""),"Materials")</f>
        <v>Materials</v>
      </c>
      <c r="H1007" s="6" t="str">
        <f>IFERROR(__xludf.DUMMYFUNCTION("""COMPUTED_VALUE"""),"Material Cost")</f>
        <v>Material Cost</v>
      </c>
      <c r="I1007" s="6" t="str">
        <f t="shared" si="2"/>
        <v>January</v>
      </c>
      <c r="J1007" s="6" t="str">
        <f t="shared" si="3"/>
        <v>Bangalore-</v>
      </c>
      <c r="K1007" s="6" t="str">
        <f t="shared" si="4"/>
        <v>Bangalore-</v>
      </c>
      <c r="L1007" s="6" t="str">
        <f t="shared" si="5"/>
        <v>Bangalore</v>
      </c>
      <c r="M1007" s="6" t="str">
        <f t="shared" si="6"/>
        <v>Bangalore</v>
      </c>
      <c r="N1007" s="6" t="str">
        <f t="shared" si="7"/>
        <v>East^</v>
      </c>
      <c r="O1007" s="6" t="str">
        <f t="shared" si="8"/>
        <v>East^</v>
      </c>
      <c r="P1007" s="6" t="str">
        <f t="shared" si="9"/>
        <v>East^</v>
      </c>
      <c r="Q1007" s="6" t="str">
        <f t="shared" si="10"/>
        <v>East</v>
      </c>
      <c r="R1007" s="6" t="str">
        <f>vlookup(M1007,'City Head_Details'!$A$2:$B$5,2,0)</f>
        <v>Arun</v>
      </c>
      <c r="S1007" s="6" t="str">
        <f t="shared" ref="S1007:T1007" si="1015">Proper(trim(G1007))</f>
        <v>Materials</v>
      </c>
      <c r="T1007" s="6" t="str">
        <f t="shared" si="1015"/>
        <v>Material Cost</v>
      </c>
    </row>
    <row r="1008">
      <c r="A1008" s="23" t="s">
        <v>1949</v>
      </c>
      <c r="B1008" s="32" t="s">
        <v>1950</v>
      </c>
      <c r="C1008" s="6">
        <v>151100.0</v>
      </c>
      <c r="D1008" s="6" t="str">
        <f>IFERROR(__xludf.DUMMYFUNCTION("Split(B1008,""/"")"),"January")</f>
        <v>January</v>
      </c>
      <c r="E1008" s="6" t="str">
        <f>IFERROR(__xludf.DUMMYFUNCTION("""COMPUTED_VALUE"""),"Bangalore-")</f>
        <v>Bangalore-</v>
      </c>
      <c r="F1008" s="6" t="str">
        <f>IFERROR(__xludf.DUMMYFUNCTION("""COMPUTED_VALUE"""),"East")</f>
        <v>East</v>
      </c>
      <c r="G1008" s="6" t="str">
        <f>IFERROR(__xludf.DUMMYFUNCTION("""COMPUTED_VALUE"""),"Materials")</f>
        <v>Materials</v>
      </c>
      <c r="H1008" s="6" t="str">
        <f>IFERROR(__xludf.DUMMYFUNCTION("""COMPUTED_VALUE"""),"Labour Cost")</f>
        <v>Labour Cost</v>
      </c>
      <c r="I1008" s="6" t="str">
        <f t="shared" si="2"/>
        <v>January</v>
      </c>
      <c r="J1008" s="6" t="str">
        <f t="shared" si="3"/>
        <v>Bangalore-</v>
      </c>
      <c r="K1008" s="6" t="str">
        <f t="shared" si="4"/>
        <v>Bangalore-</v>
      </c>
      <c r="L1008" s="6" t="str">
        <f t="shared" si="5"/>
        <v>Bangalore</v>
      </c>
      <c r="M1008" s="6" t="str">
        <f t="shared" si="6"/>
        <v>Bangalore</v>
      </c>
      <c r="N1008" s="6" t="str">
        <f t="shared" si="7"/>
        <v>East</v>
      </c>
      <c r="O1008" s="6" t="str">
        <f t="shared" si="8"/>
        <v>East</v>
      </c>
      <c r="P1008" s="6" t="str">
        <f t="shared" si="9"/>
        <v>East</v>
      </c>
      <c r="Q1008" s="6" t="str">
        <f t="shared" si="10"/>
        <v>East</v>
      </c>
      <c r="R1008" s="6" t="str">
        <f>vlookup(M1008,'City Head_Details'!$A$2:$B$5,2,0)</f>
        <v>Arun</v>
      </c>
      <c r="S1008" s="6" t="str">
        <f t="shared" ref="S1008:T1008" si="1016">Proper(trim(G1008))</f>
        <v>Materials</v>
      </c>
      <c r="T1008" s="6" t="str">
        <f t="shared" si="1016"/>
        <v>Labour Cost</v>
      </c>
    </row>
    <row r="1009">
      <c r="A1009" s="23" t="s">
        <v>1951</v>
      </c>
      <c r="B1009" s="32" t="s">
        <v>1952</v>
      </c>
      <c r="C1009" s="6">
        <v>161300.0</v>
      </c>
      <c r="D1009" s="6" t="str">
        <f>IFERROR(__xludf.DUMMYFUNCTION("Split(B1009,""/"")"),"January")</f>
        <v>January</v>
      </c>
      <c r="E1009" s="6" t="str">
        <f>IFERROR(__xludf.DUMMYFUNCTION("""COMPUTED_VALUE"""),"Bangalore-")</f>
        <v>Bangalore-</v>
      </c>
      <c r="F1009" s="6" t="str">
        <f>IFERROR(__xludf.DUMMYFUNCTION("""COMPUTED_VALUE"""),"East^")</f>
        <v>East^</v>
      </c>
      <c r="G1009" s="6" t="str">
        <f>IFERROR(__xludf.DUMMYFUNCTION("""COMPUTED_VALUE"""),"Materials")</f>
        <v>Materials</v>
      </c>
      <c r="H1009" s="6" t="str">
        <f>IFERROR(__xludf.DUMMYFUNCTION("""COMPUTED_VALUE"""),"Rent")</f>
        <v>Rent</v>
      </c>
      <c r="I1009" s="6" t="str">
        <f t="shared" si="2"/>
        <v>January</v>
      </c>
      <c r="J1009" s="6" t="str">
        <f t="shared" si="3"/>
        <v>Bangalore-</v>
      </c>
      <c r="K1009" s="6" t="str">
        <f t="shared" si="4"/>
        <v>Bangalore-</v>
      </c>
      <c r="L1009" s="6" t="str">
        <f t="shared" si="5"/>
        <v>Bangalore</v>
      </c>
      <c r="M1009" s="6" t="str">
        <f t="shared" si="6"/>
        <v>Bangalore</v>
      </c>
      <c r="N1009" s="6" t="str">
        <f t="shared" si="7"/>
        <v>East^</v>
      </c>
      <c r="O1009" s="6" t="str">
        <f t="shared" si="8"/>
        <v>East^</v>
      </c>
      <c r="P1009" s="6" t="str">
        <f t="shared" si="9"/>
        <v>East^</v>
      </c>
      <c r="Q1009" s="6" t="str">
        <f t="shared" si="10"/>
        <v>East</v>
      </c>
      <c r="R1009" s="6" t="str">
        <f>vlookup(M1009,'City Head_Details'!$A$2:$B$5,2,0)</f>
        <v>Arun</v>
      </c>
      <c r="S1009" s="6" t="str">
        <f t="shared" ref="S1009:T1009" si="1017">Proper(trim(G1009))</f>
        <v>Materials</v>
      </c>
      <c r="T1009" s="6" t="str">
        <f t="shared" si="1017"/>
        <v>Rent</v>
      </c>
    </row>
    <row r="1010">
      <c r="A1010" s="23" t="s">
        <v>1953</v>
      </c>
      <c r="B1010" s="32" t="s">
        <v>1954</v>
      </c>
      <c r="C1010" s="6">
        <v>185900.0</v>
      </c>
      <c r="D1010" s="6" t="str">
        <f>IFERROR(__xludf.DUMMYFUNCTION("Split(B1010,""/"")"),"January")</f>
        <v>January</v>
      </c>
      <c r="E1010" s="6" t="str">
        <f>IFERROR(__xludf.DUMMYFUNCTION("""COMPUTED_VALUE"""),"Bangalore-")</f>
        <v>Bangalore-</v>
      </c>
      <c r="F1010" s="6" t="str">
        <f>IFERROR(__xludf.DUMMYFUNCTION("""COMPUTED_VALUE"""),"East")</f>
        <v>East</v>
      </c>
      <c r="G1010" s="6" t="str">
        <f>IFERROR(__xludf.DUMMYFUNCTION("""COMPUTED_VALUE"""),"Materials")</f>
        <v>Materials</v>
      </c>
      <c r="H1010" s="6" t="str">
        <f>IFERROR(__xludf.DUMMYFUNCTION("""COMPUTED_VALUE"""),"Overhead costs")</f>
        <v>Overhead costs</v>
      </c>
      <c r="I1010" s="6" t="str">
        <f t="shared" si="2"/>
        <v>January</v>
      </c>
      <c r="J1010" s="6" t="str">
        <f t="shared" si="3"/>
        <v>Bangalore-</v>
      </c>
      <c r="K1010" s="6" t="str">
        <f t="shared" si="4"/>
        <v>Bangalore-</v>
      </c>
      <c r="L1010" s="6" t="str">
        <f t="shared" si="5"/>
        <v>Bangalore</v>
      </c>
      <c r="M1010" s="6" t="str">
        <f t="shared" si="6"/>
        <v>Bangalore</v>
      </c>
      <c r="N1010" s="6" t="str">
        <f t="shared" si="7"/>
        <v>East</v>
      </c>
      <c r="O1010" s="6" t="str">
        <f t="shared" si="8"/>
        <v>East</v>
      </c>
      <c r="P1010" s="6" t="str">
        <f t="shared" si="9"/>
        <v>East</v>
      </c>
      <c r="Q1010" s="6" t="str">
        <f t="shared" si="10"/>
        <v>East</v>
      </c>
      <c r="R1010" s="6" t="str">
        <f>vlookup(M1010,'City Head_Details'!$A$2:$B$5,2,0)</f>
        <v>Arun</v>
      </c>
      <c r="S1010" s="6" t="str">
        <f t="shared" ref="S1010:T1010" si="1018">Proper(trim(G1010))</f>
        <v>Materials</v>
      </c>
      <c r="T1010" s="6" t="str">
        <f t="shared" si="1018"/>
        <v>Overhead Costs</v>
      </c>
    </row>
    <row r="1011">
      <c r="A1011" s="23" t="s">
        <v>1955</v>
      </c>
      <c r="B1011" s="32" t="s">
        <v>1713</v>
      </c>
      <c r="C1011" s="6">
        <v>127500.0</v>
      </c>
      <c r="D1011" s="6" t="str">
        <f>IFERROR(__xludf.DUMMYFUNCTION("Split(B1011,""/"")"),"January")</f>
        <v>January</v>
      </c>
      <c r="E1011" s="6" t="str">
        <f>IFERROR(__xludf.DUMMYFUNCTION("""COMPUTED_VALUE"""),"Bangalore-")</f>
        <v>Bangalore-</v>
      </c>
      <c r="F1011" s="6" t="str">
        <f>IFERROR(__xludf.DUMMYFUNCTION("""COMPUTED_VALUE"""),"East")</f>
        <v>East</v>
      </c>
      <c r="G1011" s="6" t="str">
        <f>IFERROR(__xludf.DUMMYFUNCTION("""COMPUTED_VALUE"""),"Materials")</f>
        <v>Materials</v>
      </c>
      <c r="H1011" s="6" t="str">
        <f>IFERROR(__xludf.DUMMYFUNCTION("""COMPUTED_VALUE"""),"Insurance")</f>
        <v>Insurance</v>
      </c>
      <c r="I1011" s="6" t="str">
        <f t="shared" si="2"/>
        <v>January</v>
      </c>
      <c r="J1011" s="6" t="str">
        <f t="shared" si="3"/>
        <v>Bangalore-</v>
      </c>
      <c r="K1011" s="6" t="str">
        <f t="shared" si="4"/>
        <v>Bangalore-</v>
      </c>
      <c r="L1011" s="6" t="str">
        <f t="shared" si="5"/>
        <v>Bangalore</v>
      </c>
      <c r="M1011" s="6" t="str">
        <f t="shared" si="6"/>
        <v>Bangalore</v>
      </c>
      <c r="N1011" s="6" t="str">
        <f t="shared" si="7"/>
        <v>East</v>
      </c>
      <c r="O1011" s="6" t="str">
        <f t="shared" si="8"/>
        <v>East</v>
      </c>
      <c r="P1011" s="6" t="str">
        <f t="shared" si="9"/>
        <v>East</v>
      </c>
      <c r="Q1011" s="6" t="str">
        <f t="shared" si="10"/>
        <v>East</v>
      </c>
      <c r="R1011" s="6" t="str">
        <f>vlookup(M1011,'City Head_Details'!$A$2:$B$5,2,0)</f>
        <v>Arun</v>
      </c>
      <c r="S1011" s="6" t="str">
        <f t="shared" ref="S1011:T1011" si="1019">Proper(trim(G1011))</f>
        <v>Materials</v>
      </c>
      <c r="T1011" s="6" t="str">
        <f t="shared" si="1019"/>
        <v>Insurance</v>
      </c>
    </row>
    <row r="1012">
      <c r="A1012" s="23" t="s">
        <v>1956</v>
      </c>
      <c r="B1012" s="32" t="s">
        <v>1957</v>
      </c>
      <c r="C1012" s="6">
        <v>171200.0</v>
      </c>
      <c r="D1012" s="6" t="str">
        <f>IFERROR(__xludf.DUMMYFUNCTION("Split(B1012,""/"")"),"January")</f>
        <v>January</v>
      </c>
      <c r="E1012" s="6" t="str">
        <f>IFERROR(__xludf.DUMMYFUNCTION("""COMPUTED_VALUE"""),"Bangalore-")</f>
        <v>Bangalore-</v>
      </c>
      <c r="F1012" s="6" t="str">
        <f>IFERROR(__xludf.DUMMYFUNCTION("""COMPUTED_VALUE"""),"East")</f>
        <v>East</v>
      </c>
      <c r="G1012" s="6" t="str">
        <f>IFERROR(__xludf.DUMMYFUNCTION("""COMPUTED_VALUE"""),"Maitenance")</f>
        <v>Maitenance</v>
      </c>
      <c r="H1012" s="6" t="str">
        <f>IFERROR(__xludf.DUMMYFUNCTION("""COMPUTED_VALUE"""),"Material Cost")</f>
        <v>Material Cost</v>
      </c>
      <c r="I1012" s="6" t="str">
        <f t="shared" si="2"/>
        <v>January</v>
      </c>
      <c r="J1012" s="6" t="str">
        <f t="shared" si="3"/>
        <v>Bangalore-</v>
      </c>
      <c r="K1012" s="6" t="str">
        <f t="shared" si="4"/>
        <v>Bangalore-</v>
      </c>
      <c r="L1012" s="6" t="str">
        <f t="shared" si="5"/>
        <v>Bangalore</v>
      </c>
      <c r="M1012" s="6" t="str">
        <f t="shared" si="6"/>
        <v>Bangalore</v>
      </c>
      <c r="N1012" s="6" t="str">
        <f t="shared" si="7"/>
        <v>East</v>
      </c>
      <c r="O1012" s="6" t="str">
        <f t="shared" si="8"/>
        <v>East</v>
      </c>
      <c r="P1012" s="6" t="str">
        <f t="shared" si="9"/>
        <v>East</v>
      </c>
      <c r="Q1012" s="6" t="str">
        <f t="shared" si="10"/>
        <v>East</v>
      </c>
      <c r="R1012" s="6" t="str">
        <f>vlookup(M1012,'City Head_Details'!$A$2:$B$5,2,0)</f>
        <v>Arun</v>
      </c>
      <c r="S1012" s="6" t="str">
        <f t="shared" ref="S1012:T1012" si="1020">Proper(trim(G1012))</f>
        <v>Maitenance</v>
      </c>
      <c r="T1012" s="6" t="str">
        <f t="shared" si="1020"/>
        <v>Material Cost</v>
      </c>
    </row>
    <row r="1013">
      <c r="A1013" s="23" t="s">
        <v>1958</v>
      </c>
      <c r="B1013" s="32" t="s">
        <v>1959</v>
      </c>
      <c r="C1013" s="6">
        <v>198800.0</v>
      </c>
      <c r="D1013" s="6" t="str">
        <f>IFERROR(__xludf.DUMMYFUNCTION("Split(B1013,""/"")"),"January")</f>
        <v>January</v>
      </c>
      <c r="E1013" s="6" t="str">
        <f>IFERROR(__xludf.DUMMYFUNCTION("""COMPUTED_VALUE"""),"Bangalore-")</f>
        <v>Bangalore-</v>
      </c>
      <c r="F1013" s="6" t="str">
        <f>IFERROR(__xludf.DUMMYFUNCTION("""COMPUTED_VALUE"""),"East^")</f>
        <v>East^</v>
      </c>
      <c r="G1013" s="6" t="str">
        <f>IFERROR(__xludf.DUMMYFUNCTION("""COMPUTED_VALUE"""),"Maitenance")</f>
        <v>Maitenance</v>
      </c>
      <c r="H1013" s="6" t="str">
        <f>IFERROR(__xludf.DUMMYFUNCTION("""COMPUTED_VALUE"""),"Labour Cost")</f>
        <v>Labour Cost</v>
      </c>
      <c r="I1013" s="6" t="str">
        <f t="shared" si="2"/>
        <v>January</v>
      </c>
      <c r="J1013" s="6" t="str">
        <f t="shared" si="3"/>
        <v>Bangalore-</v>
      </c>
      <c r="K1013" s="6" t="str">
        <f t="shared" si="4"/>
        <v>Bangalore-</v>
      </c>
      <c r="L1013" s="6" t="str">
        <f t="shared" si="5"/>
        <v>Bangalore</v>
      </c>
      <c r="M1013" s="6" t="str">
        <f t="shared" si="6"/>
        <v>Bangalore</v>
      </c>
      <c r="N1013" s="6" t="str">
        <f t="shared" si="7"/>
        <v>East^</v>
      </c>
      <c r="O1013" s="6" t="str">
        <f t="shared" si="8"/>
        <v>East^</v>
      </c>
      <c r="P1013" s="6" t="str">
        <f t="shared" si="9"/>
        <v>East^</v>
      </c>
      <c r="Q1013" s="6" t="str">
        <f t="shared" si="10"/>
        <v>East</v>
      </c>
      <c r="R1013" s="6" t="str">
        <f>vlookup(M1013,'City Head_Details'!$A$2:$B$5,2,0)</f>
        <v>Arun</v>
      </c>
      <c r="S1013" s="6" t="str">
        <f t="shared" ref="S1013:T1013" si="1021">Proper(trim(G1013))</f>
        <v>Maitenance</v>
      </c>
      <c r="T1013" s="6" t="str">
        <f t="shared" si="1021"/>
        <v>Labour Cost</v>
      </c>
    </row>
    <row r="1014">
      <c r="A1014" s="23" t="s">
        <v>1960</v>
      </c>
      <c r="B1014" s="32" t="s">
        <v>1961</v>
      </c>
      <c r="C1014" s="6">
        <v>103000.0</v>
      </c>
      <c r="D1014" s="6" t="str">
        <f>IFERROR(__xludf.DUMMYFUNCTION("Split(B1014,""/"")"),"January")</f>
        <v>January</v>
      </c>
      <c r="E1014" s="6" t="str">
        <f>IFERROR(__xludf.DUMMYFUNCTION("""COMPUTED_VALUE"""),"Bangalore-")</f>
        <v>Bangalore-</v>
      </c>
      <c r="F1014" s="6" t="str">
        <f>IFERROR(__xludf.DUMMYFUNCTION("""COMPUTED_VALUE"""),"East")</f>
        <v>East</v>
      </c>
      <c r="G1014" s="6" t="str">
        <f>IFERROR(__xludf.DUMMYFUNCTION("""COMPUTED_VALUE"""),"Maitenance")</f>
        <v>Maitenance</v>
      </c>
      <c r="H1014" s="6" t="str">
        <f>IFERROR(__xludf.DUMMYFUNCTION("""COMPUTED_VALUE"""),"Rent")</f>
        <v>Rent</v>
      </c>
      <c r="I1014" s="6" t="str">
        <f t="shared" si="2"/>
        <v>January</v>
      </c>
      <c r="J1014" s="6" t="str">
        <f t="shared" si="3"/>
        <v>Bangalore-</v>
      </c>
      <c r="K1014" s="6" t="str">
        <f t="shared" si="4"/>
        <v>Bangalore-</v>
      </c>
      <c r="L1014" s="6" t="str">
        <f t="shared" si="5"/>
        <v>Bangalore</v>
      </c>
      <c r="M1014" s="6" t="str">
        <f t="shared" si="6"/>
        <v>Bangalore</v>
      </c>
      <c r="N1014" s="6" t="str">
        <f t="shared" si="7"/>
        <v>East</v>
      </c>
      <c r="O1014" s="6" t="str">
        <f t="shared" si="8"/>
        <v>East</v>
      </c>
      <c r="P1014" s="6" t="str">
        <f t="shared" si="9"/>
        <v>East</v>
      </c>
      <c r="Q1014" s="6" t="str">
        <f t="shared" si="10"/>
        <v>East</v>
      </c>
      <c r="R1014" s="6" t="str">
        <f>vlookup(M1014,'City Head_Details'!$A$2:$B$5,2,0)</f>
        <v>Arun</v>
      </c>
      <c r="S1014" s="6" t="str">
        <f t="shared" ref="S1014:T1014" si="1022">Proper(trim(G1014))</f>
        <v>Maitenance</v>
      </c>
      <c r="T1014" s="6" t="str">
        <f t="shared" si="1022"/>
        <v>Rent</v>
      </c>
    </row>
    <row r="1015">
      <c r="A1015" s="23" t="s">
        <v>1962</v>
      </c>
      <c r="B1015" s="32" t="s">
        <v>1963</v>
      </c>
      <c r="C1015" s="6">
        <v>124700.0</v>
      </c>
      <c r="D1015" s="6" t="str">
        <f>IFERROR(__xludf.DUMMYFUNCTION("Split(B1015,""/"")"),"January")</f>
        <v>January</v>
      </c>
      <c r="E1015" s="6" t="str">
        <f>IFERROR(__xludf.DUMMYFUNCTION("""COMPUTED_VALUE"""),"Bangalore^")</f>
        <v>Bangalore^</v>
      </c>
      <c r="F1015" s="6" t="str">
        <f>IFERROR(__xludf.DUMMYFUNCTION("""COMPUTED_VALUE"""),"East")</f>
        <v>East</v>
      </c>
      <c r="G1015" s="6" t="str">
        <f>IFERROR(__xludf.DUMMYFUNCTION("""COMPUTED_VALUE"""),"Maitenance")</f>
        <v>Maitenance</v>
      </c>
      <c r="H1015" s="6" t="str">
        <f>IFERROR(__xludf.DUMMYFUNCTION("""COMPUTED_VALUE"""),"Overhead costs")</f>
        <v>Overhead costs</v>
      </c>
      <c r="I1015" s="6" t="str">
        <f t="shared" si="2"/>
        <v>January</v>
      </c>
      <c r="J1015" s="6" t="str">
        <f t="shared" si="3"/>
        <v>Bangalore^</v>
      </c>
      <c r="K1015" s="6" t="str">
        <f t="shared" si="4"/>
        <v>Bangalore^</v>
      </c>
      <c r="L1015" s="6" t="str">
        <f t="shared" si="5"/>
        <v>Bangalore^</v>
      </c>
      <c r="M1015" s="6" t="str">
        <f t="shared" si="6"/>
        <v>Bangalore</v>
      </c>
      <c r="N1015" s="6" t="str">
        <f t="shared" si="7"/>
        <v>East</v>
      </c>
      <c r="O1015" s="6" t="str">
        <f t="shared" si="8"/>
        <v>East</v>
      </c>
      <c r="P1015" s="6" t="str">
        <f t="shared" si="9"/>
        <v>East</v>
      </c>
      <c r="Q1015" s="6" t="str">
        <f t="shared" si="10"/>
        <v>East</v>
      </c>
      <c r="R1015" s="6" t="str">
        <f>vlookup(M1015,'City Head_Details'!$A$2:$B$5,2,0)</f>
        <v>Arun</v>
      </c>
      <c r="S1015" s="6" t="str">
        <f t="shared" ref="S1015:T1015" si="1023">Proper(trim(G1015))</f>
        <v>Maitenance</v>
      </c>
      <c r="T1015" s="6" t="str">
        <f t="shared" si="1023"/>
        <v>Overhead Costs</v>
      </c>
    </row>
    <row r="1016">
      <c r="A1016" s="23" t="s">
        <v>1964</v>
      </c>
      <c r="B1016" s="32" t="s">
        <v>1965</v>
      </c>
      <c r="C1016" s="6">
        <v>192800.0</v>
      </c>
      <c r="D1016" s="6" t="str">
        <f>IFERROR(__xludf.DUMMYFUNCTION("Split(B1016,""/"")"),"January")</f>
        <v>January</v>
      </c>
      <c r="E1016" s="6" t="str">
        <f>IFERROR(__xludf.DUMMYFUNCTION("""COMPUTED_VALUE"""),"Bangalore")</f>
        <v>Bangalore</v>
      </c>
      <c r="F1016" s="6" t="str">
        <f>IFERROR(__xludf.DUMMYFUNCTION("""COMPUTED_VALUE"""),"East")</f>
        <v>East</v>
      </c>
      <c r="G1016" s="6" t="str">
        <f>IFERROR(__xludf.DUMMYFUNCTION("""COMPUTED_VALUE"""),"Maitenance")</f>
        <v>Maitenance</v>
      </c>
      <c r="H1016" s="6" t="str">
        <f>IFERROR(__xludf.DUMMYFUNCTION("""COMPUTED_VALUE"""),"Insurance")</f>
        <v>Insurance</v>
      </c>
      <c r="I1016" s="6" t="str">
        <f t="shared" si="2"/>
        <v>January</v>
      </c>
      <c r="J1016" s="6" t="str">
        <f t="shared" si="3"/>
        <v>Bangalore</v>
      </c>
      <c r="K1016" s="6" t="str">
        <f t="shared" si="4"/>
        <v>Bangalore</v>
      </c>
      <c r="L1016" s="6" t="str">
        <f t="shared" si="5"/>
        <v>Bangalore</v>
      </c>
      <c r="M1016" s="6" t="str">
        <f t="shared" si="6"/>
        <v>Bangalore</v>
      </c>
      <c r="N1016" s="6" t="str">
        <f t="shared" si="7"/>
        <v>East</v>
      </c>
      <c r="O1016" s="6" t="str">
        <f t="shared" si="8"/>
        <v>East</v>
      </c>
      <c r="P1016" s="6" t="str">
        <f t="shared" si="9"/>
        <v>East</v>
      </c>
      <c r="Q1016" s="6" t="str">
        <f t="shared" si="10"/>
        <v>East</v>
      </c>
      <c r="R1016" s="6" t="str">
        <f>vlookup(M1016,'City Head_Details'!$A$2:$B$5,2,0)</f>
        <v>Arun</v>
      </c>
      <c r="S1016" s="6" t="str">
        <f t="shared" ref="S1016:T1016" si="1024">Proper(trim(G1016))</f>
        <v>Maitenance</v>
      </c>
      <c r="T1016" s="6" t="str">
        <f t="shared" si="1024"/>
        <v>Insurance</v>
      </c>
    </row>
    <row r="1017">
      <c r="A1017" s="23" t="s">
        <v>1966</v>
      </c>
      <c r="B1017" s="32" t="s">
        <v>1671</v>
      </c>
      <c r="C1017" s="6">
        <v>168800.0</v>
      </c>
      <c r="D1017" s="6" t="str">
        <f>IFERROR(__xludf.DUMMYFUNCTION("Split(B1017,""/"")"),"January")</f>
        <v>January</v>
      </c>
      <c r="E1017" s="6" t="str">
        <f>IFERROR(__xludf.DUMMYFUNCTION("""COMPUTED_VALUE"""),"Bangalore")</f>
        <v>Bangalore</v>
      </c>
      <c r="F1017" s="6" t="str">
        <f>IFERROR(__xludf.DUMMYFUNCTION("""COMPUTED_VALUE"""),"East")</f>
        <v>East</v>
      </c>
      <c r="G1017" s="6" t="str">
        <f>IFERROR(__xludf.DUMMYFUNCTION("""COMPUTED_VALUE"""),"Assembly")</f>
        <v>Assembly</v>
      </c>
      <c r="H1017" s="6" t="str">
        <f>IFERROR(__xludf.DUMMYFUNCTION("""COMPUTED_VALUE"""),"Material Cost")</f>
        <v>Material Cost</v>
      </c>
      <c r="I1017" s="6" t="str">
        <f t="shared" si="2"/>
        <v>January</v>
      </c>
      <c r="J1017" s="6" t="str">
        <f t="shared" si="3"/>
        <v>Bangalore</v>
      </c>
      <c r="K1017" s="6" t="str">
        <f t="shared" si="4"/>
        <v>Bangalore</v>
      </c>
      <c r="L1017" s="6" t="str">
        <f t="shared" si="5"/>
        <v>Bangalore</v>
      </c>
      <c r="M1017" s="6" t="str">
        <f t="shared" si="6"/>
        <v>Bangalore</v>
      </c>
      <c r="N1017" s="6" t="str">
        <f t="shared" si="7"/>
        <v>East</v>
      </c>
      <c r="O1017" s="6" t="str">
        <f t="shared" si="8"/>
        <v>East</v>
      </c>
      <c r="P1017" s="6" t="str">
        <f t="shared" si="9"/>
        <v>East</v>
      </c>
      <c r="Q1017" s="6" t="str">
        <f t="shared" si="10"/>
        <v>East</v>
      </c>
      <c r="R1017" s="6" t="str">
        <f>vlookup(M1017,'City Head_Details'!$A$2:$B$5,2,0)</f>
        <v>Arun</v>
      </c>
      <c r="S1017" s="6" t="str">
        <f t="shared" ref="S1017:T1017" si="1025">Proper(trim(G1017))</f>
        <v>Assembly</v>
      </c>
      <c r="T1017" s="6" t="str">
        <f t="shared" si="1025"/>
        <v>Material Cost</v>
      </c>
    </row>
    <row r="1018">
      <c r="A1018" s="23" t="s">
        <v>1967</v>
      </c>
      <c r="B1018" s="32" t="s">
        <v>1968</v>
      </c>
      <c r="C1018" s="6">
        <v>172700.0</v>
      </c>
      <c r="D1018" s="6" t="str">
        <f>IFERROR(__xludf.DUMMYFUNCTION("Split(B1018,""/"")"),"January")</f>
        <v>January</v>
      </c>
      <c r="E1018" s="6" t="str">
        <f>IFERROR(__xludf.DUMMYFUNCTION("""COMPUTED_VALUE"""),"Bangalore^")</f>
        <v>Bangalore^</v>
      </c>
      <c r="F1018" s="6" t="str">
        <f>IFERROR(__xludf.DUMMYFUNCTION("""COMPUTED_VALUE"""),"East")</f>
        <v>East</v>
      </c>
      <c r="G1018" s="6" t="str">
        <f>IFERROR(__xludf.DUMMYFUNCTION("""COMPUTED_VALUE"""),"Assembly")</f>
        <v>Assembly</v>
      </c>
      <c r="H1018" s="6" t="str">
        <f>IFERROR(__xludf.DUMMYFUNCTION("""COMPUTED_VALUE"""),"Labour Cost")</f>
        <v>Labour Cost</v>
      </c>
      <c r="I1018" s="6" t="str">
        <f t="shared" si="2"/>
        <v>January</v>
      </c>
      <c r="J1018" s="6" t="str">
        <f t="shared" si="3"/>
        <v>Bangalore^</v>
      </c>
      <c r="K1018" s="6" t="str">
        <f t="shared" si="4"/>
        <v>Bangalore^</v>
      </c>
      <c r="L1018" s="6" t="str">
        <f t="shared" si="5"/>
        <v>Bangalore^</v>
      </c>
      <c r="M1018" s="6" t="str">
        <f t="shared" si="6"/>
        <v>Bangalore</v>
      </c>
      <c r="N1018" s="6" t="str">
        <f t="shared" si="7"/>
        <v>East</v>
      </c>
      <c r="O1018" s="6" t="str">
        <f t="shared" si="8"/>
        <v>East</v>
      </c>
      <c r="P1018" s="6" t="str">
        <f t="shared" si="9"/>
        <v>East</v>
      </c>
      <c r="Q1018" s="6" t="str">
        <f t="shared" si="10"/>
        <v>East</v>
      </c>
      <c r="R1018" s="6" t="str">
        <f>vlookup(M1018,'City Head_Details'!$A$2:$B$5,2,0)</f>
        <v>Arun</v>
      </c>
      <c r="S1018" s="6" t="str">
        <f t="shared" ref="S1018:T1018" si="1026">Proper(trim(G1018))</f>
        <v>Assembly</v>
      </c>
      <c r="T1018" s="6" t="str">
        <f t="shared" si="1026"/>
        <v>Labour Cost</v>
      </c>
    </row>
    <row r="1019">
      <c r="A1019" s="23" t="s">
        <v>1969</v>
      </c>
      <c r="B1019" s="32" t="s">
        <v>1970</v>
      </c>
      <c r="C1019" s="6">
        <v>130600.0</v>
      </c>
      <c r="D1019" s="6" t="str">
        <f>IFERROR(__xludf.DUMMYFUNCTION("Split(B1019,""/"")"),"January")</f>
        <v>January</v>
      </c>
      <c r="E1019" s="6" t="str">
        <f>IFERROR(__xludf.DUMMYFUNCTION("""COMPUTED_VALUE"""),"Bangalore")</f>
        <v>Bangalore</v>
      </c>
      <c r="F1019" s="6" t="str">
        <f>IFERROR(__xludf.DUMMYFUNCTION("""COMPUTED_VALUE"""),"East")</f>
        <v>East</v>
      </c>
      <c r="G1019" s="6" t="str">
        <f>IFERROR(__xludf.DUMMYFUNCTION("""COMPUTED_VALUE"""),"Assembly")</f>
        <v>Assembly</v>
      </c>
      <c r="H1019" s="6" t="str">
        <f>IFERROR(__xludf.DUMMYFUNCTION("""COMPUTED_VALUE"""),"Rent")</f>
        <v>Rent</v>
      </c>
      <c r="I1019" s="6" t="str">
        <f t="shared" si="2"/>
        <v>January</v>
      </c>
      <c r="J1019" s="6" t="str">
        <f t="shared" si="3"/>
        <v>Bangalore</v>
      </c>
      <c r="K1019" s="6" t="str">
        <f t="shared" si="4"/>
        <v>Bangalore</v>
      </c>
      <c r="L1019" s="6" t="str">
        <f t="shared" si="5"/>
        <v>Bangalore</v>
      </c>
      <c r="M1019" s="6" t="str">
        <f t="shared" si="6"/>
        <v>Bangalore</v>
      </c>
      <c r="N1019" s="6" t="str">
        <f t="shared" si="7"/>
        <v>East</v>
      </c>
      <c r="O1019" s="6" t="str">
        <f t="shared" si="8"/>
        <v>East</v>
      </c>
      <c r="P1019" s="6" t="str">
        <f t="shared" si="9"/>
        <v>East</v>
      </c>
      <c r="Q1019" s="6" t="str">
        <f t="shared" si="10"/>
        <v>East</v>
      </c>
      <c r="R1019" s="6" t="str">
        <f>vlookup(M1019,'City Head_Details'!$A$2:$B$5,2,0)</f>
        <v>Arun</v>
      </c>
      <c r="S1019" s="6" t="str">
        <f t="shared" ref="S1019:T1019" si="1027">Proper(trim(G1019))</f>
        <v>Assembly</v>
      </c>
      <c r="T1019" s="6" t="str">
        <f t="shared" si="1027"/>
        <v>Rent</v>
      </c>
    </row>
    <row r="1020">
      <c r="A1020" s="23" t="s">
        <v>1971</v>
      </c>
      <c r="B1020" s="32" t="s">
        <v>1972</v>
      </c>
      <c r="C1020" s="6">
        <v>199500.0</v>
      </c>
      <c r="D1020" s="6" t="str">
        <f>IFERROR(__xludf.DUMMYFUNCTION("Split(B1020,""/"")"),"January")</f>
        <v>January</v>
      </c>
      <c r="E1020" s="6" t="str">
        <f>IFERROR(__xludf.DUMMYFUNCTION("""COMPUTED_VALUE"""),"Bangalore")</f>
        <v>Bangalore</v>
      </c>
      <c r="F1020" s="6" t="str">
        <f>IFERROR(__xludf.DUMMYFUNCTION("""COMPUTED_VALUE"""),"East^")</f>
        <v>East^</v>
      </c>
      <c r="G1020" s="6" t="str">
        <f>IFERROR(__xludf.DUMMYFUNCTION("""COMPUTED_VALUE"""),"Assembly")</f>
        <v>Assembly</v>
      </c>
      <c r="H1020" s="6" t="str">
        <f>IFERROR(__xludf.DUMMYFUNCTION("""COMPUTED_VALUE"""),"Overhead costs")</f>
        <v>Overhead costs</v>
      </c>
      <c r="I1020" s="6" t="str">
        <f t="shared" si="2"/>
        <v>January</v>
      </c>
      <c r="J1020" s="6" t="str">
        <f t="shared" si="3"/>
        <v>Bangalore</v>
      </c>
      <c r="K1020" s="6" t="str">
        <f t="shared" si="4"/>
        <v>Bangalore</v>
      </c>
      <c r="L1020" s="6" t="str">
        <f t="shared" si="5"/>
        <v>Bangalore</v>
      </c>
      <c r="M1020" s="6" t="str">
        <f t="shared" si="6"/>
        <v>Bangalore</v>
      </c>
      <c r="N1020" s="6" t="str">
        <f t="shared" si="7"/>
        <v>East^</v>
      </c>
      <c r="O1020" s="6" t="str">
        <f t="shared" si="8"/>
        <v>East^</v>
      </c>
      <c r="P1020" s="6" t="str">
        <f t="shared" si="9"/>
        <v>East^</v>
      </c>
      <c r="Q1020" s="6" t="str">
        <f t="shared" si="10"/>
        <v>East</v>
      </c>
      <c r="R1020" s="6" t="str">
        <f>vlookup(M1020,'City Head_Details'!$A$2:$B$5,2,0)</f>
        <v>Arun</v>
      </c>
      <c r="S1020" s="6" t="str">
        <f t="shared" ref="S1020:T1020" si="1028">Proper(trim(G1020))</f>
        <v>Assembly</v>
      </c>
      <c r="T1020" s="6" t="str">
        <f t="shared" si="1028"/>
        <v>Overhead Costs</v>
      </c>
    </row>
    <row r="1021">
      <c r="A1021" s="23" t="s">
        <v>1973</v>
      </c>
      <c r="B1021" s="32" t="s">
        <v>530</v>
      </c>
      <c r="C1021" s="6">
        <v>131700.0</v>
      </c>
      <c r="D1021" s="6" t="str">
        <f>IFERROR(__xludf.DUMMYFUNCTION("Split(B1021,""/"")"),"January")</f>
        <v>January</v>
      </c>
      <c r="E1021" s="6" t="str">
        <f>IFERROR(__xludf.DUMMYFUNCTION("""COMPUTED_VALUE"""),"Bangalore")</f>
        <v>Bangalore</v>
      </c>
      <c r="F1021" s="6" t="str">
        <f>IFERROR(__xludf.DUMMYFUNCTION("""COMPUTED_VALUE"""),"East")</f>
        <v>East</v>
      </c>
      <c r="G1021" s="6" t="str">
        <f>IFERROR(__xludf.DUMMYFUNCTION("""COMPUTED_VALUE"""),"Assembly")</f>
        <v>Assembly</v>
      </c>
      <c r="H1021" s="6" t="str">
        <f>IFERROR(__xludf.DUMMYFUNCTION("""COMPUTED_VALUE"""),"Insurance")</f>
        <v>Insurance</v>
      </c>
      <c r="I1021" s="6" t="str">
        <f t="shared" si="2"/>
        <v>January</v>
      </c>
      <c r="J1021" s="6" t="str">
        <f t="shared" si="3"/>
        <v>Bangalore</v>
      </c>
      <c r="K1021" s="6" t="str">
        <f t="shared" si="4"/>
        <v>Bangalore</v>
      </c>
      <c r="L1021" s="6" t="str">
        <f t="shared" si="5"/>
        <v>Bangalore</v>
      </c>
      <c r="M1021" s="6" t="str">
        <f t="shared" si="6"/>
        <v>Bangalore</v>
      </c>
      <c r="N1021" s="6" t="str">
        <f t="shared" si="7"/>
        <v>East</v>
      </c>
      <c r="O1021" s="6" t="str">
        <f t="shared" si="8"/>
        <v>East</v>
      </c>
      <c r="P1021" s="6" t="str">
        <f t="shared" si="9"/>
        <v>East</v>
      </c>
      <c r="Q1021" s="6" t="str">
        <f t="shared" si="10"/>
        <v>East</v>
      </c>
      <c r="R1021" s="6" t="str">
        <f>vlookup(M1021,'City Head_Details'!$A$2:$B$5,2,0)</f>
        <v>Arun</v>
      </c>
      <c r="S1021" s="6" t="str">
        <f t="shared" ref="S1021:T1021" si="1029">Proper(trim(G1021))</f>
        <v>Assembly</v>
      </c>
      <c r="T1021" s="6" t="str">
        <f t="shared" si="1029"/>
        <v>Insurance</v>
      </c>
    </row>
    <row r="1022">
      <c r="A1022" s="23" t="s">
        <v>1974</v>
      </c>
      <c r="B1022" s="32" t="s">
        <v>1975</v>
      </c>
      <c r="C1022" s="6">
        <v>95700.0</v>
      </c>
      <c r="D1022" s="6" t="str">
        <f>IFERROR(__xludf.DUMMYFUNCTION("Split(B1022,""/"")"),"February")</f>
        <v>February</v>
      </c>
      <c r="E1022" s="6" t="str">
        <f>IFERROR(__xludf.DUMMYFUNCTION("""COMPUTED_VALUE"""),"Bangalore")</f>
        <v>Bangalore</v>
      </c>
      <c r="F1022" s="6" t="str">
        <f>IFERROR(__xludf.DUMMYFUNCTION("""COMPUTED_VALUE"""),"South")</f>
        <v>South</v>
      </c>
      <c r="G1022" s="6" t="str">
        <f>IFERROR(__xludf.DUMMYFUNCTION("""COMPUTED_VALUE"""),"Production")</f>
        <v>Production</v>
      </c>
      <c r="H1022" s="6" t="str">
        <f>IFERROR(__xludf.DUMMYFUNCTION("""COMPUTED_VALUE"""),"Insurance")</f>
        <v>Insurance</v>
      </c>
      <c r="I1022" s="6" t="str">
        <f t="shared" si="2"/>
        <v>February</v>
      </c>
      <c r="J1022" s="6" t="str">
        <f t="shared" si="3"/>
        <v>Bangalore</v>
      </c>
      <c r="K1022" s="6" t="str">
        <f t="shared" si="4"/>
        <v>Bangalore</v>
      </c>
      <c r="L1022" s="6" t="str">
        <f t="shared" si="5"/>
        <v>Bangalore</v>
      </c>
      <c r="M1022" s="6" t="str">
        <f t="shared" si="6"/>
        <v>Bangalore</v>
      </c>
      <c r="N1022" s="6" t="str">
        <f t="shared" si="7"/>
        <v>South</v>
      </c>
      <c r="O1022" s="6" t="str">
        <f t="shared" si="8"/>
        <v>South</v>
      </c>
      <c r="P1022" s="6" t="str">
        <f t="shared" si="9"/>
        <v>South</v>
      </c>
      <c r="Q1022" s="6" t="str">
        <f t="shared" si="10"/>
        <v>South</v>
      </c>
      <c r="R1022" s="6" t="str">
        <f>vlookup(M1022,'City Head_Details'!$A$2:$B$5,2,0)</f>
        <v>Arun</v>
      </c>
      <c r="S1022" s="6" t="str">
        <f t="shared" ref="S1022:T1022" si="1030">Proper(trim(G1022))</f>
        <v>Production</v>
      </c>
      <c r="T1022" s="6" t="str">
        <f t="shared" si="1030"/>
        <v>Insurance</v>
      </c>
    </row>
    <row r="1023">
      <c r="A1023" s="23" t="s">
        <v>1976</v>
      </c>
      <c r="B1023" s="32" t="s">
        <v>1977</v>
      </c>
      <c r="C1023" s="6">
        <v>93200.0</v>
      </c>
      <c r="D1023" s="6" t="str">
        <f>IFERROR(__xludf.DUMMYFUNCTION("Split(B1023,""/"")"),"March")</f>
        <v>March</v>
      </c>
      <c r="E1023" s="6" t="str">
        <f>IFERROR(__xludf.DUMMYFUNCTION("""COMPUTED_VALUE"""),"Bangalore&amp;")</f>
        <v>Bangalore&amp;</v>
      </c>
      <c r="F1023" s="6" t="str">
        <f>IFERROR(__xludf.DUMMYFUNCTION("""COMPUTED_VALUE"""),"North^")</f>
        <v>North^</v>
      </c>
      <c r="G1023" s="6" t="str">
        <f>IFERROR(__xludf.DUMMYFUNCTION("""COMPUTED_VALUE"""),"Production")</f>
        <v>Production</v>
      </c>
      <c r="H1023" s="6" t="str">
        <f>IFERROR(__xludf.DUMMYFUNCTION("""COMPUTED_VALUE"""),"Overhead costs")</f>
        <v>Overhead costs</v>
      </c>
      <c r="I1023" s="6" t="str">
        <f t="shared" si="2"/>
        <v>March</v>
      </c>
      <c r="J1023" s="6" t="str">
        <f t="shared" si="3"/>
        <v>Bangalore&amp;</v>
      </c>
      <c r="K1023" s="6" t="str">
        <f t="shared" si="4"/>
        <v>Bangalore-</v>
      </c>
      <c r="L1023" s="6" t="str">
        <f t="shared" si="5"/>
        <v>Bangalore</v>
      </c>
      <c r="M1023" s="6" t="str">
        <f t="shared" si="6"/>
        <v>Bangalore</v>
      </c>
      <c r="N1023" s="6" t="str">
        <f t="shared" si="7"/>
        <v>North^</v>
      </c>
      <c r="O1023" s="6" t="str">
        <f t="shared" si="8"/>
        <v>North^</v>
      </c>
      <c r="P1023" s="6" t="str">
        <f t="shared" si="9"/>
        <v>North^</v>
      </c>
      <c r="Q1023" s="6" t="str">
        <f t="shared" si="10"/>
        <v>North</v>
      </c>
      <c r="R1023" s="6" t="str">
        <f>vlookup(M1023,'City Head_Details'!$A$2:$B$5,2,0)</f>
        <v>Arun</v>
      </c>
      <c r="S1023" s="6" t="str">
        <f t="shared" ref="S1023:T1023" si="1031">Proper(trim(G1023))</f>
        <v>Production</v>
      </c>
      <c r="T1023" s="6" t="str">
        <f t="shared" si="1031"/>
        <v>Overhead Costs</v>
      </c>
    </row>
    <row r="1024">
      <c r="A1024" s="23" t="s">
        <v>1978</v>
      </c>
      <c r="B1024" s="32" t="s">
        <v>1979</v>
      </c>
      <c r="C1024" s="6">
        <v>177600.0</v>
      </c>
      <c r="D1024" s="6" t="str">
        <f>IFERROR(__xludf.DUMMYFUNCTION("Split(B1024,""/"")"),"February")</f>
        <v>February</v>
      </c>
      <c r="E1024" s="6" t="str">
        <f>IFERROR(__xludf.DUMMYFUNCTION("""COMPUTED_VALUE"""),"Bangalore&amp;")</f>
        <v>Bangalore&amp;</v>
      </c>
      <c r="F1024" s="6" t="str">
        <f>IFERROR(__xludf.DUMMYFUNCTION("""COMPUTED_VALUE"""),"West")</f>
        <v>West</v>
      </c>
      <c r="G1024" s="6" t="str">
        <f>IFERROR(__xludf.DUMMYFUNCTION("""COMPUTED_VALUE"""),"Materials")</f>
        <v>Materials</v>
      </c>
      <c r="H1024" s="6" t="str">
        <f>IFERROR(__xludf.DUMMYFUNCTION("""COMPUTED_VALUE"""),"Rent")</f>
        <v>Rent</v>
      </c>
      <c r="I1024" s="6" t="str">
        <f t="shared" si="2"/>
        <v>February</v>
      </c>
      <c r="J1024" s="6" t="str">
        <f t="shared" si="3"/>
        <v>Bangalore&amp;</v>
      </c>
      <c r="K1024" s="6" t="str">
        <f t="shared" si="4"/>
        <v>Bangalore-</v>
      </c>
      <c r="L1024" s="6" t="str">
        <f t="shared" si="5"/>
        <v>Bangalore</v>
      </c>
      <c r="M1024" s="6" t="str">
        <f t="shared" si="6"/>
        <v>Bangalore</v>
      </c>
      <c r="N1024" s="6" t="str">
        <f t="shared" si="7"/>
        <v>West</v>
      </c>
      <c r="O1024" s="6" t="str">
        <f t="shared" si="8"/>
        <v>West</v>
      </c>
      <c r="P1024" s="6" t="str">
        <f t="shared" si="9"/>
        <v>West</v>
      </c>
      <c r="Q1024" s="6" t="str">
        <f t="shared" si="10"/>
        <v>West</v>
      </c>
      <c r="R1024" s="6" t="str">
        <f>vlookup(M1024,'City Head_Details'!$A$2:$B$5,2,0)</f>
        <v>Arun</v>
      </c>
      <c r="S1024" s="6" t="str">
        <f t="shared" ref="S1024:T1024" si="1032">Proper(trim(G1024))</f>
        <v>Materials</v>
      </c>
      <c r="T1024" s="6" t="str">
        <f t="shared" si="1032"/>
        <v>Rent</v>
      </c>
    </row>
    <row r="1025">
      <c r="A1025" s="23" t="s">
        <v>1980</v>
      </c>
      <c r="B1025" s="32" t="s">
        <v>1535</v>
      </c>
      <c r="C1025" s="6">
        <v>188600.0</v>
      </c>
      <c r="D1025" s="6" t="str">
        <f>IFERROR(__xludf.DUMMYFUNCTION("Split(B1025,""/"")"),"March")</f>
        <v>March</v>
      </c>
      <c r="E1025" s="6" t="str">
        <f>IFERROR(__xludf.DUMMYFUNCTION("""COMPUTED_VALUE"""),"Bhubaneswar&amp;")</f>
        <v>Bhubaneswar&amp;</v>
      </c>
      <c r="F1025" s="6" t="str">
        <f>IFERROR(__xludf.DUMMYFUNCTION("""COMPUTED_VALUE"""),"East")</f>
        <v>East</v>
      </c>
      <c r="G1025" s="6" t="str">
        <f>IFERROR(__xludf.DUMMYFUNCTION("""COMPUTED_VALUE"""),"Maitenance")</f>
        <v>Maitenance</v>
      </c>
      <c r="H1025" s="6" t="str">
        <f>IFERROR(__xludf.DUMMYFUNCTION("""COMPUTED_VALUE"""),"Insurance")</f>
        <v>Insurance</v>
      </c>
      <c r="I1025" s="6" t="str">
        <f t="shared" si="2"/>
        <v>March</v>
      </c>
      <c r="J1025" s="6" t="str">
        <f t="shared" si="3"/>
        <v>Bhubaneswar&amp;</v>
      </c>
      <c r="K1025" s="6" t="str">
        <f t="shared" si="4"/>
        <v>Bhubaneswar-</v>
      </c>
      <c r="L1025" s="6" t="str">
        <f t="shared" si="5"/>
        <v>Bhubaneswar</v>
      </c>
      <c r="M1025" s="6" t="str">
        <f t="shared" si="6"/>
        <v>Bhubaneswar</v>
      </c>
      <c r="N1025" s="6" t="str">
        <f t="shared" si="7"/>
        <v>East</v>
      </c>
      <c r="O1025" s="6" t="str">
        <f t="shared" si="8"/>
        <v>East</v>
      </c>
      <c r="P1025" s="6" t="str">
        <f t="shared" si="9"/>
        <v>East</v>
      </c>
      <c r="Q1025" s="6" t="str">
        <f t="shared" si="10"/>
        <v>East</v>
      </c>
      <c r="R1025" s="6" t="str">
        <f>vlookup(M1025,'City Head_Details'!$A$2:$B$5,2,0)</f>
        <v>Karuna</v>
      </c>
      <c r="S1025" s="6" t="str">
        <f t="shared" ref="S1025:T1025" si="1033">Proper(trim(G1025))</f>
        <v>Maitenance</v>
      </c>
      <c r="T1025" s="6" t="str">
        <f t="shared" si="1033"/>
        <v>Insurance</v>
      </c>
    </row>
    <row r="1026">
      <c r="A1026" s="23" t="s">
        <v>1981</v>
      </c>
      <c r="B1026" s="32" t="s">
        <v>1982</v>
      </c>
      <c r="C1026" s="6">
        <v>102300.0</v>
      </c>
      <c r="D1026" s="6" t="str">
        <f>IFERROR(__xludf.DUMMYFUNCTION("Split(B1026,""/"")"),"January")</f>
        <v>January</v>
      </c>
      <c r="E1026" s="6" t="str">
        <f>IFERROR(__xludf.DUMMYFUNCTION("""COMPUTED_VALUE"""),"Bangalore&amp;")</f>
        <v>Bangalore&amp;</v>
      </c>
      <c r="F1026" s="6" t="str">
        <f>IFERROR(__xludf.DUMMYFUNCTION("""COMPUTED_VALUE"""),"East^")</f>
        <v>East^</v>
      </c>
      <c r="G1026" s="6" t="str">
        <f>IFERROR(__xludf.DUMMYFUNCTION("""COMPUTED_VALUE"""),"Assembly")</f>
        <v>Assembly</v>
      </c>
      <c r="H1026" s="6" t="str">
        <f>IFERROR(__xludf.DUMMYFUNCTION("""COMPUTED_VALUE"""),"Overhead costs")</f>
        <v>Overhead costs</v>
      </c>
      <c r="I1026" s="6" t="str">
        <f t="shared" si="2"/>
        <v>January</v>
      </c>
      <c r="J1026" s="6" t="str">
        <f t="shared" si="3"/>
        <v>Bangalore&amp;</v>
      </c>
      <c r="K1026" s="6" t="str">
        <f t="shared" si="4"/>
        <v>Bangalore-</v>
      </c>
      <c r="L1026" s="6" t="str">
        <f t="shared" si="5"/>
        <v>Bangalore</v>
      </c>
      <c r="M1026" s="6" t="str">
        <f t="shared" si="6"/>
        <v>Bangalore</v>
      </c>
      <c r="N1026" s="6" t="str">
        <f t="shared" si="7"/>
        <v>East^</v>
      </c>
      <c r="O1026" s="6" t="str">
        <f t="shared" si="8"/>
        <v>East^</v>
      </c>
      <c r="P1026" s="6" t="str">
        <f t="shared" si="9"/>
        <v>East^</v>
      </c>
      <c r="Q1026" s="6" t="str">
        <f t="shared" si="10"/>
        <v>East</v>
      </c>
      <c r="R1026" s="6" t="str">
        <f>vlookup(M1026,'City Head_Details'!$A$2:$B$5,2,0)</f>
        <v>Arun</v>
      </c>
      <c r="S1026" s="6" t="str">
        <f t="shared" ref="S1026:T1026" si="1034">Proper(trim(G1026))</f>
        <v>Assembly</v>
      </c>
      <c r="T1026" s="6" t="str">
        <f t="shared" si="1034"/>
        <v>Overhead Costs</v>
      </c>
    </row>
    <row r="1027">
      <c r="A1027" s="23" t="s">
        <v>1983</v>
      </c>
      <c r="B1027" s="32" t="s">
        <v>1984</v>
      </c>
      <c r="C1027" s="6">
        <v>147000.0</v>
      </c>
      <c r="D1027" s="6" t="str">
        <f>IFERROR(__xludf.DUMMYFUNCTION("Split(B1027,""/"")"),"January")</f>
        <v>January</v>
      </c>
      <c r="E1027" s="6" t="str">
        <f>IFERROR(__xludf.DUMMYFUNCTION("""COMPUTED_VALUE"""),"Ahmedabad&amp;")</f>
        <v>Ahmedabad&amp;</v>
      </c>
      <c r="F1027" s="6" t="str">
        <f>IFERROR(__xludf.DUMMYFUNCTION("""COMPUTED_VALUE"""),"North")</f>
        <v>North</v>
      </c>
      <c r="G1027" s="6" t="str">
        <f>IFERROR(__xludf.DUMMYFUNCTION("""COMPUTED_VALUE"""),"Assembly")</f>
        <v>Assembly</v>
      </c>
      <c r="H1027" s="6" t="str">
        <f>IFERROR(__xludf.DUMMYFUNCTION("""COMPUTED_VALUE"""),"Labour Cost")</f>
        <v>Labour Cost</v>
      </c>
      <c r="I1027" s="6" t="str">
        <f t="shared" si="2"/>
        <v>January</v>
      </c>
      <c r="J1027" s="6" t="str">
        <f t="shared" si="3"/>
        <v>Ahmedabad&amp;</v>
      </c>
      <c r="K1027" s="6" t="str">
        <f t="shared" si="4"/>
        <v>Ahmedabad-</v>
      </c>
      <c r="L1027" s="6" t="str">
        <f t="shared" si="5"/>
        <v>Ahmedabad</v>
      </c>
      <c r="M1027" s="6" t="str">
        <f t="shared" si="6"/>
        <v>Ahmedabad</v>
      </c>
      <c r="N1027" s="6" t="str">
        <f t="shared" si="7"/>
        <v>North</v>
      </c>
      <c r="O1027" s="6" t="str">
        <f t="shared" si="8"/>
        <v>North</v>
      </c>
      <c r="P1027" s="6" t="str">
        <f t="shared" si="9"/>
        <v>North</v>
      </c>
      <c r="Q1027" s="6" t="str">
        <f t="shared" si="10"/>
        <v>North</v>
      </c>
      <c r="R1027" s="6" t="str">
        <f>vlookup(M1027,'City Head_Details'!$A$2:$B$5,2,0)</f>
        <v>Varun</v>
      </c>
      <c r="S1027" s="6" t="str">
        <f t="shared" ref="S1027:T1027" si="1035">Proper(trim(G1027))</f>
        <v>Assembly</v>
      </c>
      <c r="T1027" s="6" t="str">
        <f t="shared" si="1035"/>
        <v>Labour Cost</v>
      </c>
    </row>
    <row r="1028">
      <c r="A1028" s="23" t="s">
        <v>1985</v>
      </c>
      <c r="B1028" s="32" t="s">
        <v>1986</v>
      </c>
      <c r="C1028" s="6">
        <v>135900.0</v>
      </c>
      <c r="D1028" s="6" t="str">
        <f>IFERROR(__xludf.DUMMYFUNCTION("Split(B1028,""/"")"),"March")</f>
        <v>March</v>
      </c>
      <c r="E1028" s="6" t="str">
        <f>IFERROR(__xludf.DUMMYFUNCTION("""COMPUTED_VALUE"""),"Bangalore&amp;")</f>
        <v>Bangalore&amp;</v>
      </c>
      <c r="F1028" s="6" t="str">
        <f>IFERROR(__xludf.DUMMYFUNCTION("""COMPUTED_VALUE"""),"West")</f>
        <v>West</v>
      </c>
      <c r="G1028" s="6" t="str">
        <f>IFERROR(__xludf.DUMMYFUNCTION("""COMPUTED_VALUE"""),"Assembly")</f>
        <v>Assembly</v>
      </c>
      <c r="H1028" s="6" t="str">
        <f>IFERROR(__xludf.DUMMYFUNCTION("""COMPUTED_VALUE"""),"Material Cost")</f>
        <v>Material Cost</v>
      </c>
      <c r="I1028" s="6" t="str">
        <f t="shared" si="2"/>
        <v>March</v>
      </c>
      <c r="J1028" s="6" t="str">
        <f t="shared" si="3"/>
        <v>Bangalore&amp;</v>
      </c>
      <c r="K1028" s="6" t="str">
        <f t="shared" si="4"/>
        <v>Bangalore-</v>
      </c>
      <c r="L1028" s="6" t="str">
        <f t="shared" si="5"/>
        <v>Bangalore</v>
      </c>
      <c r="M1028" s="6" t="str">
        <f t="shared" si="6"/>
        <v>Bangalore</v>
      </c>
      <c r="N1028" s="6" t="str">
        <f t="shared" si="7"/>
        <v>West</v>
      </c>
      <c r="O1028" s="6" t="str">
        <f t="shared" si="8"/>
        <v>West</v>
      </c>
      <c r="P1028" s="6" t="str">
        <f t="shared" si="9"/>
        <v>West</v>
      </c>
      <c r="Q1028" s="6" t="str">
        <f t="shared" si="10"/>
        <v>West</v>
      </c>
      <c r="R1028" s="6" t="str">
        <f>vlookup(M1028,'City Head_Details'!$A$2:$B$5,2,0)</f>
        <v>Arun</v>
      </c>
      <c r="S1028" s="6" t="str">
        <f t="shared" ref="S1028:T1028" si="1036">Proper(trim(G1028))</f>
        <v>Assembly</v>
      </c>
      <c r="T1028" s="6" t="str">
        <f t="shared" si="1036"/>
        <v>Material Cost</v>
      </c>
    </row>
    <row r="1029">
      <c r="A1029" s="23" t="s">
        <v>1987</v>
      </c>
      <c r="B1029" s="32" t="s">
        <v>1988</v>
      </c>
      <c r="C1029" s="6">
        <v>155700.0</v>
      </c>
      <c r="D1029" s="6" t="str">
        <f>IFERROR(__xludf.DUMMYFUNCTION("Split(B1029,""/"")"),"March")</f>
        <v>March</v>
      </c>
      <c r="E1029" s="6" t="str">
        <f>IFERROR(__xludf.DUMMYFUNCTION("""COMPUTED_VALUE"""),"Gurgaon&amp;")</f>
        <v>Gurgaon&amp;</v>
      </c>
      <c r="F1029" s="6" t="str">
        <f>IFERROR(__xludf.DUMMYFUNCTION("""COMPUTED_VALUE"""),"North^")</f>
        <v>North^</v>
      </c>
      <c r="G1029" s="6" t="str">
        <f>IFERROR(__xludf.DUMMYFUNCTION("""COMPUTED_VALUE"""),"Materials")</f>
        <v>Materials</v>
      </c>
      <c r="H1029" s="6" t="str">
        <f>IFERROR(__xludf.DUMMYFUNCTION("""COMPUTED_VALUE"""),"Material Cost")</f>
        <v>Material Cost</v>
      </c>
      <c r="I1029" s="6" t="str">
        <f t="shared" si="2"/>
        <v>March</v>
      </c>
      <c r="J1029" s="6" t="str">
        <f t="shared" si="3"/>
        <v>Gurgaon&amp;</v>
      </c>
      <c r="K1029" s="6" t="str">
        <f t="shared" si="4"/>
        <v>Gurgaon-</v>
      </c>
      <c r="L1029" s="6" t="str">
        <f t="shared" si="5"/>
        <v>Gurgaon</v>
      </c>
      <c r="M1029" s="6" t="str">
        <f t="shared" si="6"/>
        <v>Gurgaon</v>
      </c>
      <c r="N1029" s="6" t="str">
        <f t="shared" si="7"/>
        <v>North^</v>
      </c>
      <c r="O1029" s="6" t="str">
        <f t="shared" si="8"/>
        <v>North^</v>
      </c>
      <c r="P1029" s="6" t="str">
        <f t="shared" si="9"/>
        <v>North^</v>
      </c>
      <c r="Q1029" s="6" t="str">
        <f t="shared" si="10"/>
        <v>North</v>
      </c>
      <c r="R1029" s="6" t="str">
        <f>vlookup(M1029,'City Head_Details'!$A$2:$B$5,2,0)</f>
        <v>Tarun</v>
      </c>
      <c r="S1029" s="6" t="str">
        <f t="shared" ref="S1029:T1029" si="1037">Proper(trim(G1029))</f>
        <v>Materials</v>
      </c>
      <c r="T1029" s="6" t="str">
        <f t="shared" si="1037"/>
        <v>Material Cost</v>
      </c>
    </row>
    <row r="1030">
      <c r="A1030" s="23" t="s">
        <v>1989</v>
      </c>
      <c r="B1030" s="32" t="s">
        <v>1990</v>
      </c>
      <c r="C1030" s="6">
        <v>107700.0</v>
      </c>
      <c r="D1030" s="6" t="str">
        <f>IFERROR(__xludf.DUMMYFUNCTION("Split(B1030,""/"")"),"February")</f>
        <v>February</v>
      </c>
      <c r="E1030" s="6" t="str">
        <f>IFERROR(__xludf.DUMMYFUNCTION("""COMPUTED_VALUE"""),"Bangalore&amp;")</f>
        <v>Bangalore&amp;</v>
      </c>
      <c r="F1030" s="6" t="str">
        <f>IFERROR(__xludf.DUMMYFUNCTION("""COMPUTED_VALUE"""),"North")</f>
        <v>North</v>
      </c>
      <c r="G1030" s="6" t="str">
        <f>IFERROR(__xludf.DUMMYFUNCTION("""COMPUTED_VALUE"""),"Assembly")</f>
        <v>Assembly</v>
      </c>
      <c r="H1030" s="6" t="str">
        <f>IFERROR(__xludf.DUMMYFUNCTION("""COMPUTED_VALUE"""),"Rent")</f>
        <v>Rent</v>
      </c>
      <c r="I1030" s="6" t="str">
        <f t="shared" si="2"/>
        <v>February</v>
      </c>
      <c r="J1030" s="6" t="str">
        <f t="shared" si="3"/>
        <v>Bangalore&amp;</v>
      </c>
      <c r="K1030" s="6" t="str">
        <f t="shared" si="4"/>
        <v>Bangalore-</v>
      </c>
      <c r="L1030" s="6" t="str">
        <f t="shared" si="5"/>
        <v>Bangalore</v>
      </c>
      <c r="M1030" s="6" t="str">
        <f t="shared" si="6"/>
        <v>Bangalore</v>
      </c>
      <c r="N1030" s="6" t="str">
        <f t="shared" si="7"/>
        <v>North</v>
      </c>
      <c r="O1030" s="6" t="str">
        <f t="shared" si="8"/>
        <v>North</v>
      </c>
      <c r="P1030" s="6" t="str">
        <f t="shared" si="9"/>
        <v>North</v>
      </c>
      <c r="Q1030" s="6" t="str">
        <f t="shared" si="10"/>
        <v>North</v>
      </c>
      <c r="R1030" s="6" t="str">
        <f>vlookup(M1030,'City Head_Details'!$A$2:$B$5,2,0)</f>
        <v>Arun</v>
      </c>
      <c r="S1030" s="6" t="str">
        <f t="shared" ref="S1030:T1030" si="1038">Proper(trim(G1030))</f>
        <v>Assembly</v>
      </c>
      <c r="T1030" s="6" t="str">
        <f t="shared" si="1038"/>
        <v>Rent</v>
      </c>
    </row>
    <row r="1031">
      <c r="A1031" s="23" t="s">
        <v>1991</v>
      </c>
      <c r="B1031" s="32" t="s">
        <v>1992</v>
      </c>
      <c r="C1031" s="6">
        <v>114900.0</v>
      </c>
      <c r="D1031" s="6" t="str">
        <f>IFERROR(__xludf.DUMMYFUNCTION("Split(B1031,""/"")"),"February")</f>
        <v>February</v>
      </c>
      <c r="E1031" s="6" t="str">
        <f>IFERROR(__xludf.DUMMYFUNCTION("""COMPUTED_VALUE"""),"Bangalore&amp;")</f>
        <v>Bangalore&amp;</v>
      </c>
      <c r="F1031" s="6" t="str">
        <f>IFERROR(__xludf.DUMMYFUNCTION("""COMPUTED_VALUE"""),"East")</f>
        <v>East</v>
      </c>
      <c r="G1031" s="6" t="str">
        <f>IFERROR(__xludf.DUMMYFUNCTION("""COMPUTED_VALUE"""),"Maitenance")</f>
        <v>Maitenance</v>
      </c>
      <c r="H1031" s="6" t="str">
        <f>IFERROR(__xludf.DUMMYFUNCTION("""COMPUTED_VALUE"""),"Rent")</f>
        <v>Rent</v>
      </c>
      <c r="I1031" s="6" t="str">
        <f t="shared" si="2"/>
        <v>February</v>
      </c>
      <c r="J1031" s="6" t="str">
        <f t="shared" si="3"/>
        <v>Bangalore&amp;</v>
      </c>
      <c r="K1031" s="6" t="str">
        <f t="shared" si="4"/>
        <v>Bangalore-</v>
      </c>
      <c r="L1031" s="6" t="str">
        <f t="shared" si="5"/>
        <v>Bangalore</v>
      </c>
      <c r="M1031" s="6" t="str">
        <f t="shared" si="6"/>
        <v>Bangalore</v>
      </c>
      <c r="N1031" s="6" t="str">
        <f t="shared" si="7"/>
        <v>East</v>
      </c>
      <c r="O1031" s="6" t="str">
        <f t="shared" si="8"/>
        <v>East</v>
      </c>
      <c r="P1031" s="6" t="str">
        <f t="shared" si="9"/>
        <v>East</v>
      </c>
      <c r="Q1031" s="6" t="str">
        <f t="shared" si="10"/>
        <v>East</v>
      </c>
      <c r="R1031" s="6" t="str">
        <f>vlookup(M1031,'City Head_Details'!$A$2:$B$5,2,0)</f>
        <v>Arun</v>
      </c>
      <c r="S1031" s="6" t="str">
        <f t="shared" ref="S1031:T1031" si="1039">Proper(trim(G1031))</f>
        <v>Maitenance</v>
      </c>
      <c r="T1031" s="6" t="str">
        <f t="shared" si="1039"/>
        <v>Rent</v>
      </c>
    </row>
    <row r="1032">
      <c r="A1032" s="23" t="s">
        <v>1993</v>
      </c>
      <c r="B1032" s="32" t="s">
        <v>1994</v>
      </c>
      <c r="C1032" s="6">
        <v>133900.0</v>
      </c>
      <c r="D1032" s="6" t="str">
        <f>IFERROR(__xludf.DUMMYFUNCTION("Split(B1032,""/"")"),"March")</f>
        <v>March</v>
      </c>
      <c r="E1032" s="6" t="str">
        <f>IFERROR(__xludf.DUMMYFUNCTION("""COMPUTED_VALUE"""),"Ahmedabad&amp;")</f>
        <v>Ahmedabad&amp;</v>
      </c>
      <c r="F1032" s="6" t="str">
        <f>IFERROR(__xludf.DUMMYFUNCTION("""COMPUTED_VALUE"""),"South^")</f>
        <v>South^</v>
      </c>
      <c r="G1032" s="6" t="str">
        <f>IFERROR(__xludf.DUMMYFUNCTION("""COMPUTED_VALUE"""),"Maitenance")</f>
        <v>Maitenance</v>
      </c>
      <c r="H1032" s="6" t="str">
        <f>IFERROR(__xludf.DUMMYFUNCTION("""COMPUTED_VALUE"""),"Overhead costs")</f>
        <v>Overhead costs</v>
      </c>
      <c r="I1032" s="6" t="str">
        <f t="shared" si="2"/>
        <v>March</v>
      </c>
      <c r="J1032" s="6" t="str">
        <f t="shared" si="3"/>
        <v>Ahmedabad&amp;</v>
      </c>
      <c r="K1032" s="6" t="str">
        <f t="shared" si="4"/>
        <v>Ahmedabad-</v>
      </c>
      <c r="L1032" s="6" t="str">
        <f t="shared" si="5"/>
        <v>Ahmedabad</v>
      </c>
      <c r="M1032" s="6" t="str">
        <f t="shared" si="6"/>
        <v>Ahmedabad</v>
      </c>
      <c r="N1032" s="6" t="str">
        <f t="shared" si="7"/>
        <v>South^</v>
      </c>
      <c r="O1032" s="6" t="str">
        <f t="shared" si="8"/>
        <v>South^</v>
      </c>
      <c r="P1032" s="6" t="str">
        <f t="shared" si="9"/>
        <v>South^</v>
      </c>
      <c r="Q1032" s="6" t="str">
        <f t="shared" si="10"/>
        <v>South</v>
      </c>
      <c r="R1032" s="6" t="str">
        <f>vlookup(M1032,'City Head_Details'!$A$2:$B$5,2,0)</f>
        <v>Varun</v>
      </c>
      <c r="S1032" s="6" t="str">
        <f t="shared" ref="S1032:T1032" si="1040">Proper(trim(G1032))</f>
        <v>Maitenance</v>
      </c>
      <c r="T1032" s="6" t="str">
        <f t="shared" si="1040"/>
        <v>Overhead Costs</v>
      </c>
    </row>
    <row r="1033">
      <c r="A1033" s="23" t="s">
        <v>1995</v>
      </c>
      <c r="B1033" s="32" t="s">
        <v>1996</v>
      </c>
      <c r="C1033" s="6">
        <v>186900.0</v>
      </c>
      <c r="D1033" s="6" t="str">
        <f>IFERROR(__xludf.DUMMYFUNCTION("Split(B1033,""/"")"),"February")</f>
        <v>February</v>
      </c>
      <c r="E1033" s="6" t="str">
        <f>IFERROR(__xludf.DUMMYFUNCTION("""COMPUTED_VALUE"""),"Gurgaon&amp;")</f>
        <v>Gurgaon&amp;</v>
      </c>
      <c r="F1033" s="6" t="str">
        <f>IFERROR(__xludf.DUMMYFUNCTION("""COMPUTED_VALUE"""),"South")</f>
        <v>South</v>
      </c>
      <c r="G1033" s="6" t="str">
        <f>IFERROR(__xludf.DUMMYFUNCTION("""COMPUTED_VALUE"""),"Assembly")</f>
        <v>Assembly</v>
      </c>
      <c r="H1033" s="6" t="str">
        <f>IFERROR(__xludf.DUMMYFUNCTION("""COMPUTED_VALUE"""),"Insurance")</f>
        <v>Insurance</v>
      </c>
      <c r="I1033" s="6" t="str">
        <f t="shared" si="2"/>
        <v>February</v>
      </c>
      <c r="J1033" s="6" t="str">
        <f t="shared" si="3"/>
        <v>Gurgaon&amp;</v>
      </c>
      <c r="K1033" s="6" t="str">
        <f t="shared" si="4"/>
        <v>Gurgaon-</v>
      </c>
      <c r="L1033" s="6" t="str">
        <f t="shared" si="5"/>
        <v>Gurgaon</v>
      </c>
      <c r="M1033" s="6" t="str">
        <f t="shared" si="6"/>
        <v>Gurgaon</v>
      </c>
      <c r="N1033" s="6" t="str">
        <f t="shared" si="7"/>
        <v>South</v>
      </c>
      <c r="O1033" s="6" t="str">
        <f t="shared" si="8"/>
        <v>South</v>
      </c>
      <c r="P1033" s="6" t="str">
        <f t="shared" si="9"/>
        <v>South</v>
      </c>
      <c r="Q1033" s="6" t="str">
        <f t="shared" si="10"/>
        <v>South</v>
      </c>
      <c r="R1033" s="6" t="str">
        <f>vlookup(M1033,'City Head_Details'!$A$2:$B$5,2,0)</f>
        <v>Tarun</v>
      </c>
      <c r="S1033" s="6" t="str">
        <f t="shared" ref="S1033:T1033" si="1041">Proper(trim(G1033))</f>
        <v>Assembly</v>
      </c>
      <c r="T1033" s="6" t="str">
        <f t="shared" si="1041"/>
        <v>Insurance</v>
      </c>
    </row>
    <row r="1034">
      <c r="A1034" s="23" t="s">
        <v>1997</v>
      </c>
      <c r="B1034" s="32" t="s">
        <v>1998</v>
      </c>
      <c r="C1034" s="6">
        <v>169600.0</v>
      </c>
      <c r="D1034" s="6" t="str">
        <f>IFERROR(__xludf.DUMMYFUNCTION("Split(B1034,""/"")"),"March")</f>
        <v>March</v>
      </c>
      <c r="E1034" s="6" t="str">
        <f>IFERROR(__xludf.DUMMYFUNCTION("""COMPUTED_VALUE"""),"Gurgaon&amp;")</f>
        <v>Gurgaon&amp;</v>
      </c>
      <c r="F1034" s="6" t="str">
        <f>IFERROR(__xludf.DUMMYFUNCTION("""COMPUTED_VALUE"""),"North^")</f>
        <v>North^</v>
      </c>
      <c r="G1034" s="6" t="str">
        <f>IFERROR(__xludf.DUMMYFUNCTION("""COMPUTED_VALUE"""),"Production")</f>
        <v>Production</v>
      </c>
      <c r="H1034" s="6" t="str">
        <f>IFERROR(__xludf.DUMMYFUNCTION("""COMPUTED_VALUE"""),"Labour Cost")</f>
        <v>Labour Cost</v>
      </c>
      <c r="I1034" s="6" t="str">
        <f t="shared" si="2"/>
        <v>March</v>
      </c>
      <c r="J1034" s="6" t="str">
        <f t="shared" si="3"/>
        <v>Gurgaon&amp;</v>
      </c>
      <c r="K1034" s="6" t="str">
        <f t="shared" si="4"/>
        <v>Gurgaon-</v>
      </c>
      <c r="L1034" s="6" t="str">
        <f t="shared" si="5"/>
        <v>Gurgaon</v>
      </c>
      <c r="M1034" s="6" t="str">
        <f t="shared" si="6"/>
        <v>Gurgaon</v>
      </c>
      <c r="N1034" s="6" t="str">
        <f t="shared" si="7"/>
        <v>North^</v>
      </c>
      <c r="O1034" s="6" t="str">
        <f t="shared" si="8"/>
        <v>North^</v>
      </c>
      <c r="P1034" s="6" t="str">
        <f t="shared" si="9"/>
        <v>North^</v>
      </c>
      <c r="Q1034" s="6" t="str">
        <f t="shared" si="10"/>
        <v>North</v>
      </c>
      <c r="R1034" s="6" t="str">
        <f>vlookup(M1034,'City Head_Details'!$A$2:$B$5,2,0)</f>
        <v>Tarun</v>
      </c>
      <c r="S1034" s="6" t="str">
        <f t="shared" ref="S1034:T1034" si="1042">Proper(trim(G1034))</f>
        <v>Production</v>
      </c>
      <c r="T1034" s="6" t="str">
        <f t="shared" si="1042"/>
        <v>Labour Cost</v>
      </c>
    </row>
    <row r="1035">
      <c r="A1035" s="23" t="s">
        <v>1999</v>
      </c>
      <c r="B1035" s="32" t="s">
        <v>2000</v>
      </c>
      <c r="C1035" s="6">
        <v>148300.0</v>
      </c>
      <c r="D1035" s="6" t="str">
        <f>IFERROR(__xludf.DUMMYFUNCTION("Split(B1035,""/"")"),"February")</f>
        <v>February</v>
      </c>
      <c r="E1035" s="6" t="str">
        <f>IFERROR(__xludf.DUMMYFUNCTION("""COMPUTED_VALUE"""),"Ahmedabad&amp;")</f>
        <v>Ahmedabad&amp;</v>
      </c>
      <c r="F1035" s="6" t="str">
        <f>IFERROR(__xludf.DUMMYFUNCTION("""COMPUTED_VALUE"""),"South")</f>
        <v>South</v>
      </c>
      <c r="G1035" s="6" t="str">
        <f>IFERROR(__xludf.DUMMYFUNCTION("""COMPUTED_VALUE"""),"Materials")</f>
        <v>Materials</v>
      </c>
      <c r="H1035" s="6" t="str">
        <f>IFERROR(__xludf.DUMMYFUNCTION("""COMPUTED_VALUE"""),"Labour Cost")</f>
        <v>Labour Cost</v>
      </c>
      <c r="I1035" s="6" t="str">
        <f t="shared" si="2"/>
        <v>February</v>
      </c>
      <c r="J1035" s="6" t="str">
        <f t="shared" si="3"/>
        <v>Ahmedabad&amp;</v>
      </c>
      <c r="K1035" s="6" t="str">
        <f t="shared" si="4"/>
        <v>Ahmedabad-</v>
      </c>
      <c r="L1035" s="6" t="str">
        <f t="shared" si="5"/>
        <v>Ahmedabad</v>
      </c>
      <c r="M1035" s="6" t="str">
        <f t="shared" si="6"/>
        <v>Ahmedabad</v>
      </c>
      <c r="N1035" s="6" t="str">
        <f t="shared" si="7"/>
        <v>South</v>
      </c>
      <c r="O1035" s="6" t="str">
        <f t="shared" si="8"/>
        <v>South</v>
      </c>
      <c r="P1035" s="6" t="str">
        <f t="shared" si="9"/>
        <v>South</v>
      </c>
      <c r="Q1035" s="6" t="str">
        <f t="shared" si="10"/>
        <v>South</v>
      </c>
      <c r="R1035" s="6" t="str">
        <f>vlookup(M1035,'City Head_Details'!$A$2:$B$5,2,0)</f>
        <v>Varun</v>
      </c>
      <c r="S1035" s="6" t="str">
        <f t="shared" ref="S1035:T1035" si="1043">Proper(trim(G1035))</f>
        <v>Materials</v>
      </c>
      <c r="T1035" s="6" t="str">
        <f t="shared" si="1043"/>
        <v>Labour Cost</v>
      </c>
    </row>
    <row r="1036">
      <c r="A1036" s="23" t="s">
        <v>2001</v>
      </c>
      <c r="B1036" s="32" t="s">
        <v>2002</v>
      </c>
      <c r="C1036" s="6">
        <v>180600.0</v>
      </c>
      <c r="D1036" s="6" t="str">
        <f>IFERROR(__xludf.DUMMYFUNCTION("Split(B1036,""/"")"),"January")</f>
        <v>January</v>
      </c>
      <c r="E1036" s="6" t="str">
        <f>IFERROR(__xludf.DUMMYFUNCTION("""COMPUTED_VALUE"""),"Bangalore&amp;")</f>
        <v>Bangalore&amp;</v>
      </c>
      <c r="F1036" s="6" t="str">
        <f>IFERROR(__xludf.DUMMYFUNCTION("""COMPUTED_VALUE"""),"West")</f>
        <v>West</v>
      </c>
      <c r="G1036" s="6" t="str">
        <f>IFERROR(__xludf.DUMMYFUNCTION("""COMPUTED_VALUE"""),"Maitenance")</f>
        <v>Maitenance</v>
      </c>
      <c r="H1036" s="6" t="str">
        <f>IFERROR(__xludf.DUMMYFUNCTION("""COMPUTED_VALUE"""),"Rent")</f>
        <v>Rent</v>
      </c>
      <c r="I1036" s="6" t="str">
        <f t="shared" si="2"/>
        <v>January</v>
      </c>
      <c r="J1036" s="6" t="str">
        <f t="shared" si="3"/>
        <v>Bangalore&amp;</v>
      </c>
      <c r="K1036" s="6" t="str">
        <f t="shared" si="4"/>
        <v>Bangalore-</v>
      </c>
      <c r="L1036" s="6" t="str">
        <f t="shared" si="5"/>
        <v>Bangalore</v>
      </c>
      <c r="M1036" s="6" t="str">
        <f t="shared" si="6"/>
        <v>Bangalore</v>
      </c>
      <c r="N1036" s="6" t="str">
        <f t="shared" si="7"/>
        <v>West</v>
      </c>
      <c r="O1036" s="6" t="str">
        <f t="shared" si="8"/>
        <v>West</v>
      </c>
      <c r="P1036" s="6" t="str">
        <f t="shared" si="9"/>
        <v>West</v>
      </c>
      <c r="Q1036" s="6" t="str">
        <f t="shared" si="10"/>
        <v>West</v>
      </c>
      <c r="R1036" s="6" t="str">
        <f>vlookup(M1036,'City Head_Details'!$A$2:$B$5,2,0)</f>
        <v>Arun</v>
      </c>
      <c r="S1036" s="6" t="str">
        <f t="shared" ref="S1036:T1036" si="1044">Proper(trim(G1036))</f>
        <v>Maitenance</v>
      </c>
      <c r="T1036" s="6" t="str">
        <f t="shared" si="1044"/>
        <v>Rent</v>
      </c>
    </row>
    <row r="1037">
      <c r="A1037" s="23" t="s">
        <v>2003</v>
      </c>
      <c r="B1037" s="32" t="s">
        <v>2004</v>
      </c>
      <c r="C1037" s="6">
        <v>125800.0</v>
      </c>
      <c r="D1037" s="6" t="str">
        <f>IFERROR(__xludf.DUMMYFUNCTION("Split(B1037,""/"")"),"February")</f>
        <v>February</v>
      </c>
      <c r="E1037" s="6" t="str">
        <f>IFERROR(__xludf.DUMMYFUNCTION("""COMPUTED_VALUE"""),"Bhubaneswar&amp;")</f>
        <v>Bhubaneswar&amp;</v>
      </c>
      <c r="F1037" s="6" t="str">
        <f>IFERROR(__xludf.DUMMYFUNCTION("""COMPUTED_VALUE"""),"East^")</f>
        <v>East^</v>
      </c>
      <c r="G1037" s="6" t="str">
        <f>IFERROR(__xludf.DUMMYFUNCTION("""COMPUTED_VALUE"""),"Maitenance")</f>
        <v>Maitenance</v>
      </c>
      <c r="H1037" s="6" t="str">
        <f>IFERROR(__xludf.DUMMYFUNCTION("""COMPUTED_VALUE"""),"Overhead costs")</f>
        <v>Overhead costs</v>
      </c>
      <c r="I1037" s="6" t="str">
        <f t="shared" si="2"/>
        <v>February</v>
      </c>
      <c r="J1037" s="6" t="str">
        <f t="shared" si="3"/>
        <v>Bhubaneswar&amp;</v>
      </c>
      <c r="K1037" s="6" t="str">
        <f t="shared" si="4"/>
        <v>Bhubaneswar-</v>
      </c>
      <c r="L1037" s="6" t="str">
        <f t="shared" si="5"/>
        <v>Bhubaneswar</v>
      </c>
      <c r="M1037" s="6" t="str">
        <f t="shared" si="6"/>
        <v>Bhubaneswar</v>
      </c>
      <c r="N1037" s="6" t="str">
        <f t="shared" si="7"/>
        <v>East^</v>
      </c>
      <c r="O1037" s="6" t="str">
        <f t="shared" si="8"/>
        <v>East^</v>
      </c>
      <c r="P1037" s="6" t="str">
        <f t="shared" si="9"/>
        <v>East^</v>
      </c>
      <c r="Q1037" s="6" t="str">
        <f t="shared" si="10"/>
        <v>East</v>
      </c>
      <c r="R1037" s="6" t="str">
        <f>vlookup(M1037,'City Head_Details'!$A$2:$B$5,2,0)</f>
        <v>Karuna</v>
      </c>
      <c r="S1037" s="6" t="str">
        <f t="shared" ref="S1037:T1037" si="1045">Proper(trim(G1037))</f>
        <v>Maitenance</v>
      </c>
      <c r="T1037" s="6" t="str">
        <f t="shared" si="1045"/>
        <v>Overhead Costs</v>
      </c>
    </row>
    <row r="1038">
      <c r="A1038" s="23" t="s">
        <v>2005</v>
      </c>
      <c r="B1038" s="32" t="s">
        <v>2006</v>
      </c>
      <c r="C1038" s="6">
        <v>113500.0</v>
      </c>
      <c r="D1038" s="6" t="str">
        <f>IFERROR(__xludf.DUMMYFUNCTION("Split(B1038,""/"")"),"March")</f>
        <v>March</v>
      </c>
      <c r="E1038" s="6" t="str">
        <f>IFERROR(__xludf.DUMMYFUNCTION("""COMPUTED_VALUE"""),"Bangalore&amp;")</f>
        <v>Bangalore&amp;</v>
      </c>
      <c r="F1038" s="6" t="str">
        <f>IFERROR(__xludf.DUMMYFUNCTION("""COMPUTED_VALUE"""),"North")</f>
        <v>North</v>
      </c>
      <c r="G1038" s="6" t="str">
        <f>IFERROR(__xludf.DUMMYFUNCTION("""COMPUTED_VALUE"""),"Maitenance")</f>
        <v>Maitenance</v>
      </c>
      <c r="H1038" s="6" t="str">
        <f>IFERROR(__xludf.DUMMYFUNCTION("""COMPUTED_VALUE"""),"Rent")</f>
        <v>Rent</v>
      </c>
      <c r="I1038" s="6" t="str">
        <f t="shared" si="2"/>
        <v>March</v>
      </c>
      <c r="J1038" s="6" t="str">
        <f t="shared" si="3"/>
        <v>Bangalore&amp;</v>
      </c>
      <c r="K1038" s="6" t="str">
        <f t="shared" si="4"/>
        <v>Bangalore-</v>
      </c>
      <c r="L1038" s="6" t="str">
        <f t="shared" si="5"/>
        <v>Bangalore</v>
      </c>
      <c r="M1038" s="6" t="str">
        <f t="shared" si="6"/>
        <v>Bangalore</v>
      </c>
      <c r="N1038" s="6" t="str">
        <f t="shared" si="7"/>
        <v>North</v>
      </c>
      <c r="O1038" s="6" t="str">
        <f t="shared" si="8"/>
        <v>North</v>
      </c>
      <c r="P1038" s="6" t="str">
        <f t="shared" si="9"/>
        <v>North</v>
      </c>
      <c r="Q1038" s="6" t="str">
        <f t="shared" si="10"/>
        <v>North</v>
      </c>
      <c r="R1038" s="6" t="str">
        <f>vlookup(M1038,'City Head_Details'!$A$2:$B$5,2,0)</f>
        <v>Arun</v>
      </c>
      <c r="S1038" s="6" t="str">
        <f t="shared" ref="S1038:T1038" si="1046">Proper(trim(G1038))</f>
        <v>Maitenance</v>
      </c>
      <c r="T1038" s="6" t="str">
        <f t="shared" si="1046"/>
        <v>Rent</v>
      </c>
    </row>
    <row r="1039">
      <c r="A1039" s="23" t="s">
        <v>2007</v>
      </c>
      <c r="B1039" s="32" t="s">
        <v>2008</v>
      </c>
      <c r="C1039" s="6">
        <v>120500.0</v>
      </c>
      <c r="D1039" s="6" t="str">
        <f>IFERROR(__xludf.DUMMYFUNCTION("Split(B1039,""/"")"),"March")</f>
        <v>March</v>
      </c>
      <c r="E1039" s="6" t="str">
        <f>IFERROR(__xludf.DUMMYFUNCTION("""COMPUTED_VALUE"""),"Gurgaon&amp;")</f>
        <v>Gurgaon&amp;</v>
      </c>
      <c r="F1039" s="6" t="str">
        <f>IFERROR(__xludf.DUMMYFUNCTION("""COMPUTED_VALUE"""),"West^")</f>
        <v>West^</v>
      </c>
      <c r="G1039" s="6" t="str">
        <f>IFERROR(__xludf.DUMMYFUNCTION("""COMPUTED_VALUE"""),"Production")</f>
        <v>Production</v>
      </c>
      <c r="H1039" s="6" t="str">
        <f>IFERROR(__xludf.DUMMYFUNCTION("""COMPUTED_VALUE"""),"Insurance")</f>
        <v>Insurance</v>
      </c>
      <c r="I1039" s="6" t="str">
        <f t="shared" si="2"/>
        <v>March</v>
      </c>
      <c r="J1039" s="6" t="str">
        <f t="shared" si="3"/>
        <v>Gurgaon&amp;</v>
      </c>
      <c r="K1039" s="6" t="str">
        <f t="shared" si="4"/>
        <v>Gurgaon-</v>
      </c>
      <c r="L1039" s="6" t="str">
        <f t="shared" si="5"/>
        <v>Gurgaon</v>
      </c>
      <c r="M1039" s="6" t="str">
        <f t="shared" si="6"/>
        <v>Gurgaon</v>
      </c>
      <c r="N1039" s="6" t="str">
        <f t="shared" si="7"/>
        <v>West^</v>
      </c>
      <c r="O1039" s="6" t="str">
        <f t="shared" si="8"/>
        <v>West^</v>
      </c>
      <c r="P1039" s="6" t="str">
        <f t="shared" si="9"/>
        <v>West^</v>
      </c>
      <c r="Q1039" s="6" t="str">
        <f t="shared" si="10"/>
        <v>West</v>
      </c>
      <c r="R1039" s="6" t="str">
        <f>vlookup(M1039,'City Head_Details'!$A$2:$B$5,2,0)</f>
        <v>Tarun</v>
      </c>
      <c r="S1039" s="6" t="str">
        <f t="shared" ref="S1039:T1039" si="1047">Proper(trim(G1039))</f>
        <v>Production</v>
      </c>
      <c r="T1039" s="6" t="str">
        <f t="shared" si="1047"/>
        <v>Insurance</v>
      </c>
    </row>
    <row r="1040">
      <c r="A1040" s="23" t="s">
        <v>2009</v>
      </c>
      <c r="B1040" s="32" t="s">
        <v>2010</v>
      </c>
      <c r="C1040" s="6">
        <v>122400.0</v>
      </c>
      <c r="D1040" s="6" t="str">
        <f>IFERROR(__xludf.DUMMYFUNCTION("Split(B1040,""/"")"),"February")</f>
        <v>February</v>
      </c>
      <c r="E1040" s="6" t="str">
        <f>IFERROR(__xludf.DUMMYFUNCTION("""COMPUTED_VALUE"""),"Bhubaneswar&amp;")</f>
        <v>Bhubaneswar&amp;</v>
      </c>
      <c r="F1040" s="6" t="str">
        <f>IFERROR(__xludf.DUMMYFUNCTION("""COMPUTED_VALUE"""),"East")</f>
        <v>East</v>
      </c>
      <c r="G1040" s="6" t="str">
        <f>IFERROR(__xludf.DUMMYFUNCTION("""COMPUTED_VALUE"""),"Production")</f>
        <v>Production</v>
      </c>
      <c r="H1040" s="6" t="str">
        <f>IFERROR(__xludf.DUMMYFUNCTION("""COMPUTED_VALUE"""),"Labour Cost")</f>
        <v>Labour Cost</v>
      </c>
      <c r="I1040" s="6" t="str">
        <f t="shared" si="2"/>
        <v>February</v>
      </c>
      <c r="J1040" s="6" t="str">
        <f t="shared" si="3"/>
        <v>Bhubaneswar&amp;</v>
      </c>
      <c r="K1040" s="6" t="str">
        <f t="shared" si="4"/>
        <v>Bhubaneswar-</v>
      </c>
      <c r="L1040" s="6" t="str">
        <f t="shared" si="5"/>
        <v>Bhubaneswar</v>
      </c>
      <c r="M1040" s="6" t="str">
        <f t="shared" si="6"/>
        <v>Bhubaneswar</v>
      </c>
      <c r="N1040" s="6" t="str">
        <f t="shared" si="7"/>
        <v>East</v>
      </c>
      <c r="O1040" s="6" t="str">
        <f t="shared" si="8"/>
        <v>East</v>
      </c>
      <c r="P1040" s="6" t="str">
        <f t="shared" si="9"/>
        <v>East</v>
      </c>
      <c r="Q1040" s="6" t="str">
        <f t="shared" si="10"/>
        <v>East</v>
      </c>
      <c r="R1040" s="6" t="str">
        <f>vlookup(M1040,'City Head_Details'!$A$2:$B$5,2,0)</f>
        <v>Karuna</v>
      </c>
      <c r="S1040" s="6" t="str">
        <f t="shared" ref="S1040:T1040" si="1048">Proper(trim(G1040))</f>
        <v>Production</v>
      </c>
      <c r="T1040" s="6" t="str">
        <f t="shared" si="1048"/>
        <v>Labour Cost</v>
      </c>
    </row>
    <row r="1041">
      <c r="A1041" s="23" t="s">
        <v>2011</v>
      </c>
      <c r="B1041" s="32" t="s">
        <v>2012</v>
      </c>
      <c r="C1041" s="6">
        <v>175300.0</v>
      </c>
      <c r="D1041" s="6" t="str">
        <f>IFERROR(__xludf.DUMMYFUNCTION("Split(B1041,""/"")"),"January")</f>
        <v>January</v>
      </c>
      <c r="E1041" s="6" t="str">
        <f>IFERROR(__xludf.DUMMYFUNCTION("""COMPUTED_VALUE"""),"Gurgaon&amp;")</f>
        <v>Gurgaon&amp;</v>
      </c>
      <c r="F1041" s="6" t="str">
        <f>IFERROR(__xludf.DUMMYFUNCTION("""COMPUTED_VALUE"""),"West")</f>
        <v>West</v>
      </c>
      <c r="G1041" s="6" t="str">
        <f>IFERROR(__xludf.DUMMYFUNCTION("""COMPUTED_VALUE"""),"Production")</f>
        <v>Production</v>
      </c>
      <c r="H1041" s="6" t="str">
        <f>IFERROR(__xludf.DUMMYFUNCTION("""COMPUTED_VALUE"""),"Labour Cost")</f>
        <v>Labour Cost</v>
      </c>
      <c r="I1041" s="6" t="str">
        <f t="shared" si="2"/>
        <v>January</v>
      </c>
      <c r="J1041" s="6" t="str">
        <f t="shared" si="3"/>
        <v>Gurgaon&amp;</v>
      </c>
      <c r="K1041" s="6" t="str">
        <f t="shared" si="4"/>
        <v>Gurgaon-</v>
      </c>
      <c r="L1041" s="6" t="str">
        <f t="shared" si="5"/>
        <v>Gurgaon</v>
      </c>
      <c r="M1041" s="6" t="str">
        <f t="shared" si="6"/>
        <v>Gurgaon</v>
      </c>
      <c r="N1041" s="6" t="str">
        <f t="shared" si="7"/>
        <v>West</v>
      </c>
      <c r="O1041" s="6" t="str">
        <f t="shared" si="8"/>
        <v>West</v>
      </c>
      <c r="P1041" s="6" t="str">
        <f t="shared" si="9"/>
        <v>West</v>
      </c>
      <c r="Q1041" s="6" t="str">
        <f t="shared" si="10"/>
        <v>West</v>
      </c>
      <c r="R1041" s="6" t="str">
        <f>vlookup(M1041,'City Head_Details'!$A$2:$B$5,2,0)</f>
        <v>Tarun</v>
      </c>
      <c r="S1041" s="6" t="str">
        <f t="shared" ref="S1041:T1041" si="1049">Proper(trim(G1041))</f>
        <v>Production</v>
      </c>
      <c r="T1041" s="6" t="str">
        <f t="shared" si="1049"/>
        <v>Labour Cost</v>
      </c>
    </row>
    <row r="1042">
      <c r="A1042" s="23" t="s">
        <v>2013</v>
      </c>
      <c r="B1042" s="32" t="s">
        <v>2014</v>
      </c>
      <c r="C1042" s="6">
        <v>179500.0</v>
      </c>
      <c r="D1042" s="6" t="str">
        <f>IFERROR(__xludf.DUMMYFUNCTION("Split(B1042,""/"")"),"February")</f>
        <v>February</v>
      </c>
      <c r="E1042" s="6" t="str">
        <f>IFERROR(__xludf.DUMMYFUNCTION("""COMPUTED_VALUE"""),"Bangalore&amp;")</f>
        <v>Bangalore&amp;</v>
      </c>
      <c r="F1042" s="6" t="str">
        <f>IFERROR(__xludf.DUMMYFUNCTION("""COMPUTED_VALUE"""),"North^")</f>
        <v>North^</v>
      </c>
      <c r="G1042" s="6" t="str">
        <f>IFERROR(__xludf.DUMMYFUNCTION("""COMPUTED_VALUE"""),"Maitenance")</f>
        <v>Maitenance</v>
      </c>
      <c r="H1042" s="6" t="str">
        <f>IFERROR(__xludf.DUMMYFUNCTION("""COMPUTED_VALUE"""),"Rent")</f>
        <v>Rent</v>
      </c>
      <c r="I1042" s="6" t="str">
        <f t="shared" si="2"/>
        <v>February</v>
      </c>
      <c r="J1042" s="6" t="str">
        <f t="shared" si="3"/>
        <v>Bangalore&amp;</v>
      </c>
      <c r="K1042" s="6" t="str">
        <f t="shared" si="4"/>
        <v>Bangalore-</v>
      </c>
      <c r="L1042" s="6" t="str">
        <f t="shared" si="5"/>
        <v>Bangalore</v>
      </c>
      <c r="M1042" s="6" t="str">
        <f t="shared" si="6"/>
        <v>Bangalore</v>
      </c>
      <c r="N1042" s="6" t="str">
        <f t="shared" si="7"/>
        <v>North^</v>
      </c>
      <c r="O1042" s="6" t="str">
        <f t="shared" si="8"/>
        <v>North^</v>
      </c>
      <c r="P1042" s="6" t="str">
        <f t="shared" si="9"/>
        <v>North^</v>
      </c>
      <c r="Q1042" s="6" t="str">
        <f t="shared" si="10"/>
        <v>North</v>
      </c>
      <c r="R1042" s="6" t="str">
        <f>vlookup(M1042,'City Head_Details'!$A$2:$B$5,2,0)</f>
        <v>Arun</v>
      </c>
      <c r="S1042" s="6" t="str">
        <f t="shared" ref="S1042:T1042" si="1050">Proper(trim(G1042))</f>
        <v>Maitenance</v>
      </c>
      <c r="T1042" s="6" t="str">
        <f t="shared" si="1050"/>
        <v>Rent</v>
      </c>
    </row>
    <row r="1043">
      <c r="A1043" s="23" t="s">
        <v>2015</v>
      </c>
      <c r="B1043" s="32" t="s">
        <v>2016</v>
      </c>
      <c r="C1043" s="6">
        <v>196900.0</v>
      </c>
      <c r="D1043" s="6" t="str">
        <f>IFERROR(__xludf.DUMMYFUNCTION("Split(B1043,""/"")"),"February")</f>
        <v>February</v>
      </c>
      <c r="E1043" s="6" t="str">
        <f>IFERROR(__xludf.DUMMYFUNCTION("""COMPUTED_VALUE"""),"Bangalore&amp;")</f>
        <v>Bangalore&amp;</v>
      </c>
      <c r="F1043" s="6" t="str">
        <f>IFERROR(__xludf.DUMMYFUNCTION("""COMPUTED_VALUE"""),"East")</f>
        <v>East</v>
      </c>
      <c r="G1043" s="6" t="str">
        <f>IFERROR(__xludf.DUMMYFUNCTION("""COMPUTED_VALUE"""),"Maitenance")</f>
        <v>Maitenance</v>
      </c>
      <c r="H1043" s="6" t="str">
        <f>IFERROR(__xludf.DUMMYFUNCTION("""COMPUTED_VALUE"""),"Labour Cost")</f>
        <v>Labour Cost</v>
      </c>
      <c r="I1043" s="6" t="str">
        <f t="shared" si="2"/>
        <v>February</v>
      </c>
      <c r="J1043" s="6" t="str">
        <f t="shared" si="3"/>
        <v>Bangalore&amp;</v>
      </c>
      <c r="K1043" s="6" t="str">
        <f t="shared" si="4"/>
        <v>Bangalore-</v>
      </c>
      <c r="L1043" s="6" t="str">
        <f t="shared" si="5"/>
        <v>Bangalore</v>
      </c>
      <c r="M1043" s="6" t="str">
        <f t="shared" si="6"/>
        <v>Bangalore</v>
      </c>
      <c r="N1043" s="6" t="str">
        <f t="shared" si="7"/>
        <v>East</v>
      </c>
      <c r="O1043" s="6" t="str">
        <f t="shared" si="8"/>
        <v>East</v>
      </c>
      <c r="P1043" s="6" t="str">
        <f t="shared" si="9"/>
        <v>East</v>
      </c>
      <c r="Q1043" s="6" t="str">
        <f t="shared" si="10"/>
        <v>East</v>
      </c>
      <c r="R1043" s="6" t="str">
        <f>vlookup(M1043,'City Head_Details'!$A$2:$B$5,2,0)</f>
        <v>Arun</v>
      </c>
      <c r="S1043" s="6" t="str">
        <f t="shared" ref="S1043:T1043" si="1051">Proper(trim(G1043))</f>
        <v>Maitenance</v>
      </c>
      <c r="T1043" s="6" t="str">
        <f t="shared" si="1051"/>
        <v>Labour Cost</v>
      </c>
    </row>
    <row r="1044">
      <c r="A1044" s="23" t="s">
        <v>2017</v>
      </c>
      <c r="B1044" s="32" t="s">
        <v>2018</v>
      </c>
      <c r="C1044" s="6">
        <v>131400.0</v>
      </c>
      <c r="D1044" s="6" t="str">
        <f>IFERROR(__xludf.DUMMYFUNCTION("Split(B1044,""/"")"),"January")</f>
        <v>January</v>
      </c>
      <c r="E1044" s="6" t="str">
        <f>IFERROR(__xludf.DUMMYFUNCTION("""COMPUTED_VALUE"""),"Ahmedabad&amp;")</f>
        <v>Ahmedabad&amp;</v>
      </c>
      <c r="F1044" s="6" t="str">
        <f>IFERROR(__xludf.DUMMYFUNCTION("""COMPUTED_VALUE"""),"North")</f>
        <v>North</v>
      </c>
      <c r="G1044" s="6" t="str">
        <f>IFERROR(__xludf.DUMMYFUNCTION("""COMPUTED_VALUE"""),"Production")</f>
        <v>Production</v>
      </c>
      <c r="H1044" s="6" t="str">
        <f>IFERROR(__xludf.DUMMYFUNCTION("""COMPUTED_VALUE"""),"Rent")</f>
        <v>Rent</v>
      </c>
      <c r="I1044" s="6" t="str">
        <f t="shared" si="2"/>
        <v>January</v>
      </c>
      <c r="J1044" s="6" t="str">
        <f t="shared" si="3"/>
        <v>Ahmedabad&amp;</v>
      </c>
      <c r="K1044" s="6" t="str">
        <f t="shared" si="4"/>
        <v>Ahmedabad-</v>
      </c>
      <c r="L1044" s="6" t="str">
        <f t="shared" si="5"/>
        <v>Ahmedabad</v>
      </c>
      <c r="M1044" s="6" t="str">
        <f t="shared" si="6"/>
        <v>Ahmedabad</v>
      </c>
      <c r="N1044" s="6" t="str">
        <f t="shared" si="7"/>
        <v>North</v>
      </c>
      <c r="O1044" s="6" t="str">
        <f t="shared" si="8"/>
        <v>North</v>
      </c>
      <c r="P1044" s="6" t="str">
        <f t="shared" si="9"/>
        <v>North</v>
      </c>
      <c r="Q1044" s="6" t="str">
        <f t="shared" si="10"/>
        <v>North</v>
      </c>
      <c r="R1044" s="6" t="str">
        <f>vlookup(M1044,'City Head_Details'!$A$2:$B$5,2,0)</f>
        <v>Varun</v>
      </c>
      <c r="S1044" s="6" t="str">
        <f t="shared" ref="S1044:T1044" si="1052">Proper(trim(G1044))</f>
        <v>Production</v>
      </c>
      <c r="T1044" s="6" t="str">
        <f t="shared" si="1052"/>
        <v>Rent</v>
      </c>
    </row>
    <row r="1045">
      <c r="A1045" s="23" t="s">
        <v>2019</v>
      </c>
      <c r="B1045" s="32" t="s">
        <v>2020</v>
      </c>
      <c r="C1045" s="6">
        <v>192700.0</v>
      </c>
      <c r="D1045" s="6" t="str">
        <f>IFERROR(__xludf.DUMMYFUNCTION("Split(B1045,""/"")"),"January")</f>
        <v>January</v>
      </c>
      <c r="E1045" s="6" t="str">
        <f>IFERROR(__xludf.DUMMYFUNCTION("""COMPUTED_VALUE"""),"Ahmedabad&amp;")</f>
        <v>Ahmedabad&amp;</v>
      </c>
      <c r="F1045" s="6" t="str">
        <f>IFERROR(__xludf.DUMMYFUNCTION("""COMPUTED_VALUE"""),"North")</f>
        <v>North</v>
      </c>
      <c r="G1045" s="6" t="str">
        <f>IFERROR(__xludf.DUMMYFUNCTION("""COMPUTED_VALUE"""),"Production")</f>
        <v>Production</v>
      </c>
      <c r="H1045" s="6" t="str">
        <f>IFERROR(__xludf.DUMMYFUNCTION("""COMPUTED_VALUE"""),"Overhead costs")</f>
        <v>Overhead costs</v>
      </c>
      <c r="I1045" s="6" t="str">
        <f t="shared" si="2"/>
        <v>January</v>
      </c>
      <c r="J1045" s="6" t="str">
        <f t="shared" si="3"/>
        <v>Ahmedabad&amp;</v>
      </c>
      <c r="K1045" s="6" t="str">
        <f t="shared" si="4"/>
        <v>Ahmedabad-</v>
      </c>
      <c r="L1045" s="6" t="str">
        <f t="shared" si="5"/>
        <v>Ahmedabad</v>
      </c>
      <c r="M1045" s="6" t="str">
        <f t="shared" si="6"/>
        <v>Ahmedabad</v>
      </c>
      <c r="N1045" s="6" t="str">
        <f t="shared" si="7"/>
        <v>North</v>
      </c>
      <c r="O1045" s="6" t="str">
        <f t="shared" si="8"/>
        <v>North</v>
      </c>
      <c r="P1045" s="6" t="str">
        <f t="shared" si="9"/>
        <v>North</v>
      </c>
      <c r="Q1045" s="6" t="str">
        <f t="shared" si="10"/>
        <v>North</v>
      </c>
      <c r="R1045" s="6" t="str">
        <f>vlookup(M1045,'City Head_Details'!$A$2:$B$5,2,0)</f>
        <v>Varun</v>
      </c>
      <c r="S1045" s="6" t="str">
        <f t="shared" ref="S1045:T1045" si="1053">Proper(trim(G1045))</f>
        <v>Production</v>
      </c>
      <c r="T1045" s="6" t="str">
        <f t="shared" si="1053"/>
        <v>Overhead Costs</v>
      </c>
    </row>
    <row r="1046">
      <c r="A1046" s="23" t="s">
        <v>2021</v>
      </c>
      <c r="B1046" s="32" t="s">
        <v>2022</v>
      </c>
      <c r="C1046" s="6">
        <v>138300.0</v>
      </c>
      <c r="D1046" s="6" t="str">
        <f>IFERROR(__xludf.DUMMYFUNCTION("Split(B1046,""/"")"),"January")</f>
        <v>January</v>
      </c>
      <c r="E1046" s="6" t="str">
        <f>IFERROR(__xludf.DUMMYFUNCTION("""COMPUTED_VALUE"""),"Ahmedabad&amp;")</f>
        <v>Ahmedabad&amp;</v>
      </c>
      <c r="F1046" s="6" t="str">
        <f>IFERROR(__xludf.DUMMYFUNCTION("""COMPUTED_VALUE"""),"North&amp;")</f>
        <v>North&amp;</v>
      </c>
      <c r="G1046" s="6" t="str">
        <f>IFERROR(__xludf.DUMMYFUNCTION("""COMPUTED_VALUE"""),"Production")</f>
        <v>Production</v>
      </c>
      <c r="H1046" s="6" t="str">
        <f>IFERROR(__xludf.DUMMYFUNCTION("""COMPUTED_VALUE"""),"Insurance")</f>
        <v>Insurance</v>
      </c>
      <c r="I1046" s="6" t="str">
        <f t="shared" si="2"/>
        <v>January</v>
      </c>
      <c r="J1046" s="6" t="str">
        <f t="shared" si="3"/>
        <v>Ahmedabad&amp;</v>
      </c>
      <c r="K1046" s="6" t="str">
        <f t="shared" si="4"/>
        <v>Ahmedabad-</v>
      </c>
      <c r="L1046" s="6" t="str">
        <f t="shared" si="5"/>
        <v>Ahmedabad</v>
      </c>
      <c r="M1046" s="6" t="str">
        <f t="shared" si="6"/>
        <v>Ahmedabad</v>
      </c>
      <c r="N1046" s="6" t="str">
        <f t="shared" si="7"/>
        <v>North&amp;</v>
      </c>
      <c r="O1046" s="6" t="str">
        <f t="shared" si="8"/>
        <v>North-</v>
      </c>
      <c r="P1046" s="6" t="str">
        <f t="shared" si="9"/>
        <v>North^</v>
      </c>
      <c r="Q1046" s="6" t="str">
        <f t="shared" si="10"/>
        <v>North</v>
      </c>
      <c r="R1046" s="6" t="str">
        <f>vlookup(M1046,'City Head_Details'!$A$2:$B$5,2,0)</f>
        <v>Varun</v>
      </c>
      <c r="S1046" s="6" t="str">
        <f t="shared" ref="S1046:T1046" si="1054">Proper(trim(G1046))</f>
        <v>Production</v>
      </c>
      <c r="T1046" s="6" t="str">
        <f t="shared" si="1054"/>
        <v>Insurance</v>
      </c>
    </row>
    <row r="1047">
      <c r="A1047" s="23" t="s">
        <v>2023</v>
      </c>
      <c r="B1047" s="32" t="s">
        <v>2024</v>
      </c>
      <c r="C1047" s="6">
        <v>125800.0</v>
      </c>
      <c r="D1047" s="6" t="str">
        <f>IFERROR(__xludf.DUMMYFUNCTION("Split(B1047,""/"")"),"January")</f>
        <v>January</v>
      </c>
      <c r="E1047" s="6" t="str">
        <f>IFERROR(__xludf.DUMMYFUNCTION("""COMPUTED_VALUE"""),"Ahmedabad&amp;")</f>
        <v>Ahmedabad&amp;</v>
      </c>
      <c r="F1047" s="6" t="str">
        <f>IFERROR(__xludf.DUMMYFUNCTION("""COMPUTED_VALUE"""),"North&amp;")</f>
        <v>North&amp;</v>
      </c>
      <c r="G1047" s="6" t="str">
        <f>IFERROR(__xludf.DUMMYFUNCTION("""COMPUTED_VALUE"""),"Materials")</f>
        <v>Materials</v>
      </c>
      <c r="H1047" s="6" t="str">
        <f>IFERROR(__xludf.DUMMYFUNCTION("""COMPUTED_VALUE"""),"Material Cost")</f>
        <v>Material Cost</v>
      </c>
      <c r="I1047" s="6" t="str">
        <f t="shared" si="2"/>
        <v>January</v>
      </c>
      <c r="J1047" s="6" t="str">
        <f t="shared" si="3"/>
        <v>Ahmedabad&amp;</v>
      </c>
      <c r="K1047" s="6" t="str">
        <f t="shared" si="4"/>
        <v>Ahmedabad-</v>
      </c>
      <c r="L1047" s="6" t="str">
        <f t="shared" si="5"/>
        <v>Ahmedabad</v>
      </c>
      <c r="M1047" s="6" t="str">
        <f t="shared" si="6"/>
        <v>Ahmedabad</v>
      </c>
      <c r="N1047" s="6" t="str">
        <f t="shared" si="7"/>
        <v>North&amp;</v>
      </c>
      <c r="O1047" s="6" t="str">
        <f t="shared" si="8"/>
        <v>North-</v>
      </c>
      <c r="P1047" s="6" t="str">
        <f t="shared" si="9"/>
        <v>North^</v>
      </c>
      <c r="Q1047" s="6" t="str">
        <f t="shared" si="10"/>
        <v>North</v>
      </c>
      <c r="R1047" s="6" t="str">
        <f>vlookup(M1047,'City Head_Details'!$A$2:$B$5,2,0)</f>
        <v>Varun</v>
      </c>
      <c r="S1047" s="6" t="str">
        <f t="shared" ref="S1047:T1047" si="1055">Proper(trim(G1047))</f>
        <v>Materials</v>
      </c>
      <c r="T1047" s="6" t="str">
        <f t="shared" si="1055"/>
        <v>Material Cost</v>
      </c>
    </row>
    <row r="1048">
      <c r="A1048" s="23" t="s">
        <v>2025</v>
      </c>
      <c r="B1048" s="32" t="s">
        <v>2026</v>
      </c>
      <c r="C1048" s="6">
        <v>165200.0</v>
      </c>
      <c r="D1048" s="6" t="str">
        <f>IFERROR(__xludf.DUMMYFUNCTION("Split(B1048,""/"")"),"January")</f>
        <v>January</v>
      </c>
      <c r="E1048" s="6" t="str">
        <f>IFERROR(__xludf.DUMMYFUNCTION("""COMPUTED_VALUE"""),"Ahmedabad&amp;")</f>
        <v>Ahmedabad&amp;</v>
      </c>
      <c r="F1048" s="6" t="str">
        <f>IFERROR(__xludf.DUMMYFUNCTION("""COMPUTED_VALUE"""),"North^")</f>
        <v>North^</v>
      </c>
      <c r="G1048" s="6" t="str">
        <f>IFERROR(__xludf.DUMMYFUNCTION("""COMPUTED_VALUE"""),"Materials")</f>
        <v>Materials</v>
      </c>
      <c r="H1048" s="6" t="str">
        <f>IFERROR(__xludf.DUMMYFUNCTION("""COMPUTED_VALUE"""),"Labour Cost")</f>
        <v>Labour Cost</v>
      </c>
      <c r="I1048" s="6" t="str">
        <f t="shared" si="2"/>
        <v>January</v>
      </c>
      <c r="J1048" s="6" t="str">
        <f t="shared" si="3"/>
        <v>Ahmedabad&amp;</v>
      </c>
      <c r="K1048" s="6" t="str">
        <f t="shared" si="4"/>
        <v>Ahmedabad-</v>
      </c>
      <c r="L1048" s="6" t="str">
        <f t="shared" si="5"/>
        <v>Ahmedabad</v>
      </c>
      <c r="M1048" s="6" t="str">
        <f t="shared" si="6"/>
        <v>Ahmedabad</v>
      </c>
      <c r="N1048" s="6" t="str">
        <f t="shared" si="7"/>
        <v>North^</v>
      </c>
      <c r="O1048" s="6" t="str">
        <f t="shared" si="8"/>
        <v>North^</v>
      </c>
      <c r="P1048" s="6" t="str">
        <f t="shared" si="9"/>
        <v>North^</v>
      </c>
      <c r="Q1048" s="6" t="str">
        <f t="shared" si="10"/>
        <v>North</v>
      </c>
      <c r="R1048" s="6" t="str">
        <f>vlookup(M1048,'City Head_Details'!$A$2:$B$5,2,0)</f>
        <v>Varun</v>
      </c>
      <c r="S1048" s="6" t="str">
        <f t="shared" ref="S1048:T1048" si="1056">Proper(trim(G1048))</f>
        <v>Materials</v>
      </c>
      <c r="T1048" s="6" t="str">
        <f t="shared" si="1056"/>
        <v>Labour Cost</v>
      </c>
    </row>
    <row r="1049">
      <c r="A1049" s="23" t="s">
        <v>2027</v>
      </c>
      <c r="B1049" s="32" t="s">
        <v>2028</v>
      </c>
      <c r="C1049" s="6">
        <v>143700.0</v>
      </c>
      <c r="D1049" s="6" t="str">
        <f>IFERROR(__xludf.DUMMYFUNCTION("Split(B1049,""/"")"),"January")</f>
        <v>January</v>
      </c>
      <c r="E1049" s="6" t="str">
        <f>IFERROR(__xludf.DUMMYFUNCTION("""COMPUTED_VALUE"""),"Ahmedabad&amp;")</f>
        <v>Ahmedabad&amp;</v>
      </c>
      <c r="F1049" s="6" t="str">
        <f>IFERROR(__xludf.DUMMYFUNCTION("""COMPUTED_VALUE"""),"North")</f>
        <v>North</v>
      </c>
      <c r="G1049" s="6" t="str">
        <f>IFERROR(__xludf.DUMMYFUNCTION("""COMPUTED_VALUE"""),"Materials")</f>
        <v>Materials</v>
      </c>
      <c r="H1049" s="6" t="str">
        <f>IFERROR(__xludf.DUMMYFUNCTION("""COMPUTED_VALUE"""),"Rent")</f>
        <v>Rent</v>
      </c>
      <c r="I1049" s="6" t="str">
        <f t="shared" si="2"/>
        <v>January</v>
      </c>
      <c r="J1049" s="6" t="str">
        <f t="shared" si="3"/>
        <v>Ahmedabad&amp;</v>
      </c>
      <c r="K1049" s="6" t="str">
        <f t="shared" si="4"/>
        <v>Ahmedabad-</v>
      </c>
      <c r="L1049" s="6" t="str">
        <f t="shared" si="5"/>
        <v>Ahmedabad</v>
      </c>
      <c r="M1049" s="6" t="str">
        <f t="shared" si="6"/>
        <v>Ahmedabad</v>
      </c>
      <c r="N1049" s="6" t="str">
        <f t="shared" si="7"/>
        <v>North</v>
      </c>
      <c r="O1049" s="6" t="str">
        <f t="shared" si="8"/>
        <v>North</v>
      </c>
      <c r="P1049" s="6" t="str">
        <f t="shared" si="9"/>
        <v>North</v>
      </c>
      <c r="Q1049" s="6" t="str">
        <f t="shared" si="10"/>
        <v>North</v>
      </c>
      <c r="R1049" s="6" t="str">
        <f>vlookup(M1049,'City Head_Details'!$A$2:$B$5,2,0)</f>
        <v>Varun</v>
      </c>
      <c r="S1049" s="6" t="str">
        <f t="shared" ref="S1049:T1049" si="1057">Proper(trim(G1049))</f>
        <v>Materials</v>
      </c>
      <c r="T1049" s="6" t="str">
        <f t="shared" si="1057"/>
        <v>Rent</v>
      </c>
    </row>
    <row r="1050">
      <c r="A1050" s="23" t="s">
        <v>2029</v>
      </c>
      <c r="B1050" s="32" t="s">
        <v>2030</v>
      </c>
      <c r="C1050" s="6">
        <v>108300.0</v>
      </c>
      <c r="D1050" s="6" t="str">
        <f>IFERROR(__xludf.DUMMYFUNCTION("Split(B1050,""/"")"),"January")</f>
        <v>January</v>
      </c>
      <c r="E1050" s="6" t="str">
        <f>IFERROR(__xludf.DUMMYFUNCTION("""COMPUTED_VALUE"""),"Ahmedabad&amp;")</f>
        <v>Ahmedabad&amp;</v>
      </c>
      <c r="F1050" s="6" t="str">
        <f>IFERROR(__xludf.DUMMYFUNCTION("""COMPUTED_VALUE"""),"North")</f>
        <v>North</v>
      </c>
      <c r="G1050" s="6" t="str">
        <f>IFERROR(__xludf.DUMMYFUNCTION("""COMPUTED_VALUE"""),"Materials")</f>
        <v>Materials</v>
      </c>
      <c r="H1050" s="6" t="str">
        <f>IFERROR(__xludf.DUMMYFUNCTION("""COMPUTED_VALUE"""),"Overhead costs")</f>
        <v>Overhead costs</v>
      </c>
      <c r="I1050" s="6" t="str">
        <f t="shared" si="2"/>
        <v>January</v>
      </c>
      <c r="J1050" s="6" t="str">
        <f t="shared" si="3"/>
        <v>Ahmedabad&amp;</v>
      </c>
      <c r="K1050" s="6" t="str">
        <f t="shared" si="4"/>
        <v>Ahmedabad-</v>
      </c>
      <c r="L1050" s="6" t="str">
        <f t="shared" si="5"/>
        <v>Ahmedabad</v>
      </c>
      <c r="M1050" s="6" t="str">
        <f t="shared" si="6"/>
        <v>Ahmedabad</v>
      </c>
      <c r="N1050" s="6" t="str">
        <f t="shared" si="7"/>
        <v>North</v>
      </c>
      <c r="O1050" s="6" t="str">
        <f t="shared" si="8"/>
        <v>North</v>
      </c>
      <c r="P1050" s="6" t="str">
        <f t="shared" si="9"/>
        <v>North</v>
      </c>
      <c r="Q1050" s="6" t="str">
        <f t="shared" si="10"/>
        <v>North</v>
      </c>
      <c r="R1050" s="6" t="str">
        <f>vlookup(M1050,'City Head_Details'!$A$2:$B$5,2,0)</f>
        <v>Varun</v>
      </c>
      <c r="S1050" s="6" t="str">
        <f t="shared" ref="S1050:T1050" si="1058">Proper(trim(G1050))</f>
        <v>Materials</v>
      </c>
      <c r="T1050" s="6" t="str">
        <f t="shared" si="1058"/>
        <v>Overhead Costs</v>
      </c>
    </row>
    <row r="1051">
      <c r="A1051" s="23" t="s">
        <v>2031</v>
      </c>
      <c r="B1051" s="32" t="s">
        <v>2032</v>
      </c>
      <c r="C1051" s="6">
        <v>132600.0</v>
      </c>
      <c r="D1051" s="6" t="str">
        <f>IFERROR(__xludf.DUMMYFUNCTION("Split(B1051,""/"")"),"January")</f>
        <v>January</v>
      </c>
      <c r="E1051" s="6" t="str">
        <f>IFERROR(__xludf.DUMMYFUNCTION("""COMPUTED_VALUE"""),"Ahmedabad&amp;")</f>
        <v>Ahmedabad&amp;</v>
      </c>
      <c r="F1051" s="6" t="str">
        <f>IFERROR(__xludf.DUMMYFUNCTION("""COMPUTED_VALUE"""),"North^")</f>
        <v>North^</v>
      </c>
      <c r="G1051" s="6" t="str">
        <f>IFERROR(__xludf.DUMMYFUNCTION("""COMPUTED_VALUE"""),"Materials")</f>
        <v>Materials</v>
      </c>
      <c r="H1051" s="6" t="str">
        <f>IFERROR(__xludf.DUMMYFUNCTION("""COMPUTED_VALUE"""),"Insurance")</f>
        <v>Insurance</v>
      </c>
      <c r="I1051" s="6" t="str">
        <f t="shared" si="2"/>
        <v>January</v>
      </c>
      <c r="J1051" s="6" t="str">
        <f t="shared" si="3"/>
        <v>Ahmedabad&amp;</v>
      </c>
      <c r="K1051" s="6" t="str">
        <f t="shared" si="4"/>
        <v>Ahmedabad-</v>
      </c>
      <c r="L1051" s="6" t="str">
        <f t="shared" si="5"/>
        <v>Ahmedabad</v>
      </c>
      <c r="M1051" s="6" t="str">
        <f t="shared" si="6"/>
        <v>Ahmedabad</v>
      </c>
      <c r="N1051" s="6" t="str">
        <f t="shared" si="7"/>
        <v>North^</v>
      </c>
      <c r="O1051" s="6" t="str">
        <f t="shared" si="8"/>
        <v>North^</v>
      </c>
      <c r="P1051" s="6" t="str">
        <f t="shared" si="9"/>
        <v>North^</v>
      </c>
      <c r="Q1051" s="6" t="str">
        <f t="shared" si="10"/>
        <v>North</v>
      </c>
      <c r="R1051" s="6" t="str">
        <f>vlookup(M1051,'City Head_Details'!$A$2:$B$5,2,0)</f>
        <v>Varun</v>
      </c>
      <c r="S1051" s="6" t="str">
        <f t="shared" ref="S1051:T1051" si="1059">Proper(trim(G1051))</f>
        <v>Materials</v>
      </c>
      <c r="T1051" s="6" t="str">
        <f t="shared" si="1059"/>
        <v>Insurance</v>
      </c>
    </row>
    <row r="1052">
      <c r="A1052" s="23" t="s">
        <v>2033</v>
      </c>
      <c r="B1052" s="32" t="s">
        <v>2034</v>
      </c>
      <c r="C1052" s="6">
        <v>156500.0</v>
      </c>
      <c r="D1052" s="6" t="str">
        <f>IFERROR(__xludf.DUMMYFUNCTION("Split(B1052,""/"")"),"January")</f>
        <v>January</v>
      </c>
      <c r="E1052" s="6" t="str">
        <f>IFERROR(__xludf.DUMMYFUNCTION("""COMPUTED_VALUE"""),"Ahmedabad&amp;")</f>
        <v>Ahmedabad&amp;</v>
      </c>
      <c r="F1052" s="6" t="str">
        <f>IFERROR(__xludf.DUMMYFUNCTION("""COMPUTED_VALUE"""),"North^")</f>
        <v>North^</v>
      </c>
      <c r="G1052" s="6" t="str">
        <f>IFERROR(__xludf.DUMMYFUNCTION("""COMPUTED_VALUE"""),"Maitenance")</f>
        <v>Maitenance</v>
      </c>
      <c r="H1052" s="6" t="str">
        <f>IFERROR(__xludf.DUMMYFUNCTION("""COMPUTED_VALUE"""),"Material Cost")</f>
        <v>Material Cost</v>
      </c>
      <c r="I1052" s="6" t="str">
        <f t="shared" si="2"/>
        <v>January</v>
      </c>
      <c r="J1052" s="6" t="str">
        <f t="shared" si="3"/>
        <v>Ahmedabad&amp;</v>
      </c>
      <c r="K1052" s="6" t="str">
        <f t="shared" si="4"/>
        <v>Ahmedabad-</v>
      </c>
      <c r="L1052" s="6" t="str">
        <f t="shared" si="5"/>
        <v>Ahmedabad</v>
      </c>
      <c r="M1052" s="6" t="str">
        <f t="shared" si="6"/>
        <v>Ahmedabad</v>
      </c>
      <c r="N1052" s="6" t="str">
        <f t="shared" si="7"/>
        <v>North^</v>
      </c>
      <c r="O1052" s="6" t="str">
        <f t="shared" si="8"/>
        <v>North^</v>
      </c>
      <c r="P1052" s="6" t="str">
        <f t="shared" si="9"/>
        <v>North^</v>
      </c>
      <c r="Q1052" s="6" t="str">
        <f t="shared" si="10"/>
        <v>North</v>
      </c>
      <c r="R1052" s="6" t="str">
        <f>vlookup(M1052,'City Head_Details'!$A$2:$B$5,2,0)</f>
        <v>Varun</v>
      </c>
      <c r="S1052" s="6" t="str">
        <f t="shared" ref="S1052:T1052" si="1060">Proper(trim(G1052))</f>
        <v>Maitenance</v>
      </c>
      <c r="T1052" s="6" t="str">
        <f t="shared" si="1060"/>
        <v>Material Cost</v>
      </c>
    </row>
    <row r="1053">
      <c r="A1053" s="23" t="s">
        <v>2035</v>
      </c>
      <c r="B1053" s="32" t="s">
        <v>2036</v>
      </c>
      <c r="C1053" s="6">
        <v>160400.0</v>
      </c>
      <c r="D1053" s="6" t="str">
        <f>IFERROR(__xludf.DUMMYFUNCTION("Split(B1053,""/"")"),"January")</f>
        <v>January</v>
      </c>
      <c r="E1053" s="6" t="str">
        <f>IFERROR(__xludf.DUMMYFUNCTION("""COMPUTED_VALUE"""),"Ahmedabad&amp;")</f>
        <v>Ahmedabad&amp;</v>
      </c>
      <c r="F1053" s="6" t="str">
        <f>IFERROR(__xludf.DUMMYFUNCTION("""COMPUTED_VALUE"""),"North")</f>
        <v>North</v>
      </c>
      <c r="G1053" s="6" t="str">
        <f>IFERROR(__xludf.DUMMYFUNCTION("""COMPUTED_VALUE"""),"Maitenance")</f>
        <v>Maitenance</v>
      </c>
      <c r="H1053" s="6" t="str">
        <f>IFERROR(__xludf.DUMMYFUNCTION("""COMPUTED_VALUE"""),"Labour Cost")</f>
        <v>Labour Cost</v>
      </c>
      <c r="I1053" s="6" t="str">
        <f t="shared" si="2"/>
        <v>January</v>
      </c>
      <c r="J1053" s="6" t="str">
        <f t="shared" si="3"/>
        <v>Ahmedabad&amp;</v>
      </c>
      <c r="K1053" s="6" t="str">
        <f t="shared" si="4"/>
        <v>Ahmedabad-</v>
      </c>
      <c r="L1053" s="6" t="str">
        <f t="shared" si="5"/>
        <v>Ahmedabad</v>
      </c>
      <c r="M1053" s="6" t="str">
        <f t="shared" si="6"/>
        <v>Ahmedabad</v>
      </c>
      <c r="N1053" s="6" t="str">
        <f t="shared" si="7"/>
        <v>North</v>
      </c>
      <c r="O1053" s="6" t="str">
        <f t="shared" si="8"/>
        <v>North</v>
      </c>
      <c r="P1053" s="6" t="str">
        <f t="shared" si="9"/>
        <v>North</v>
      </c>
      <c r="Q1053" s="6" t="str">
        <f t="shared" si="10"/>
        <v>North</v>
      </c>
      <c r="R1053" s="6" t="str">
        <f>vlookup(M1053,'City Head_Details'!$A$2:$B$5,2,0)</f>
        <v>Varun</v>
      </c>
      <c r="S1053" s="6" t="str">
        <f t="shared" ref="S1053:T1053" si="1061">Proper(trim(G1053))</f>
        <v>Maitenance</v>
      </c>
      <c r="T1053" s="6" t="str">
        <f t="shared" si="1061"/>
        <v>Labour Cost</v>
      </c>
    </row>
    <row r="1054">
      <c r="A1054" s="23" t="s">
        <v>2037</v>
      </c>
      <c r="B1054" s="32" t="s">
        <v>2038</v>
      </c>
      <c r="C1054" s="6">
        <v>173100.0</v>
      </c>
      <c r="D1054" s="6" t="str">
        <f>IFERROR(__xludf.DUMMYFUNCTION("Split(B1054,""/"")"),"January")</f>
        <v>January</v>
      </c>
      <c r="E1054" s="6" t="str">
        <f>IFERROR(__xludf.DUMMYFUNCTION("""COMPUTED_VALUE"""),"Ahmedabad")</f>
        <v>Ahmedabad</v>
      </c>
      <c r="F1054" s="6" t="str">
        <f>IFERROR(__xludf.DUMMYFUNCTION("""COMPUTED_VALUE"""),"North^")</f>
        <v>North^</v>
      </c>
      <c r="G1054" s="6" t="str">
        <f>IFERROR(__xludf.DUMMYFUNCTION("""COMPUTED_VALUE"""),"Maitenance")</f>
        <v>Maitenance</v>
      </c>
      <c r="H1054" s="6" t="str">
        <f>IFERROR(__xludf.DUMMYFUNCTION("""COMPUTED_VALUE"""),"Rent")</f>
        <v>Rent</v>
      </c>
      <c r="I1054" s="6" t="str">
        <f t="shared" si="2"/>
        <v>January</v>
      </c>
      <c r="J1054" s="6" t="str">
        <f t="shared" si="3"/>
        <v>Ahmedabad</v>
      </c>
      <c r="K1054" s="6" t="str">
        <f t="shared" si="4"/>
        <v>Ahmedabad</v>
      </c>
      <c r="L1054" s="6" t="str">
        <f t="shared" si="5"/>
        <v>Ahmedabad</v>
      </c>
      <c r="M1054" s="6" t="str">
        <f t="shared" si="6"/>
        <v>Ahmedabad</v>
      </c>
      <c r="N1054" s="6" t="str">
        <f t="shared" si="7"/>
        <v>North^</v>
      </c>
      <c r="O1054" s="6" t="str">
        <f t="shared" si="8"/>
        <v>North^</v>
      </c>
      <c r="P1054" s="6" t="str">
        <f t="shared" si="9"/>
        <v>North^</v>
      </c>
      <c r="Q1054" s="6" t="str">
        <f t="shared" si="10"/>
        <v>North</v>
      </c>
      <c r="R1054" s="6" t="str">
        <f>vlookup(M1054,'City Head_Details'!$A$2:$B$5,2,0)</f>
        <v>Varun</v>
      </c>
      <c r="S1054" s="6" t="str">
        <f t="shared" ref="S1054:T1054" si="1062">Proper(trim(G1054))</f>
        <v>Maitenance</v>
      </c>
      <c r="T1054" s="6" t="str">
        <f t="shared" si="1062"/>
        <v>Rent</v>
      </c>
    </row>
    <row r="1055">
      <c r="A1055" s="23" t="s">
        <v>2039</v>
      </c>
      <c r="B1055" s="32" t="s">
        <v>2040</v>
      </c>
      <c r="C1055" s="6">
        <v>187800.0</v>
      </c>
      <c r="D1055" s="6" t="str">
        <f>IFERROR(__xludf.DUMMYFUNCTION("Split(B1055,""/"")"),"January")</f>
        <v>January</v>
      </c>
      <c r="E1055" s="6" t="str">
        <f>IFERROR(__xludf.DUMMYFUNCTION("""COMPUTED_VALUE"""),"Ahmedabad^")</f>
        <v>Ahmedabad^</v>
      </c>
      <c r="F1055" s="6" t="str">
        <f>IFERROR(__xludf.DUMMYFUNCTION("""COMPUTED_VALUE"""),"North")</f>
        <v>North</v>
      </c>
      <c r="G1055" s="6" t="str">
        <f>IFERROR(__xludf.DUMMYFUNCTION("""COMPUTED_VALUE"""),"Maitenance")</f>
        <v>Maitenance</v>
      </c>
      <c r="H1055" s="6" t="str">
        <f>IFERROR(__xludf.DUMMYFUNCTION("""COMPUTED_VALUE"""),"Overhead costs")</f>
        <v>Overhead costs</v>
      </c>
      <c r="I1055" s="6" t="str">
        <f t="shared" si="2"/>
        <v>January</v>
      </c>
      <c r="J1055" s="6" t="str">
        <f t="shared" si="3"/>
        <v>Ahmedabad^</v>
      </c>
      <c r="K1055" s="6" t="str">
        <f t="shared" si="4"/>
        <v>Ahmedabad^</v>
      </c>
      <c r="L1055" s="6" t="str">
        <f t="shared" si="5"/>
        <v>Ahmedabad^</v>
      </c>
      <c r="M1055" s="6" t="str">
        <f t="shared" si="6"/>
        <v>Ahmedabad</v>
      </c>
      <c r="N1055" s="6" t="str">
        <f t="shared" si="7"/>
        <v>North</v>
      </c>
      <c r="O1055" s="6" t="str">
        <f t="shared" si="8"/>
        <v>North</v>
      </c>
      <c r="P1055" s="6" t="str">
        <f t="shared" si="9"/>
        <v>North</v>
      </c>
      <c r="Q1055" s="6" t="str">
        <f t="shared" si="10"/>
        <v>North</v>
      </c>
      <c r="R1055" s="6" t="str">
        <f>vlookup(M1055,'City Head_Details'!$A$2:$B$5,2,0)</f>
        <v>Varun</v>
      </c>
      <c r="S1055" s="6" t="str">
        <f t="shared" ref="S1055:T1055" si="1063">Proper(trim(G1055))</f>
        <v>Maitenance</v>
      </c>
      <c r="T1055" s="6" t="str">
        <f t="shared" si="1063"/>
        <v>Overhead Costs</v>
      </c>
    </row>
    <row r="1056">
      <c r="A1056" s="23" t="s">
        <v>2041</v>
      </c>
      <c r="B1056" s="32" t="s">
        <v>554</v>
      </c>
      <c r="C1056" s="6">
        <v>156700.0</v>
      </c>
      <c r="D1056" s="6" t="str">
        <f>IFERROR(__xludf.DUMMYFUNCTION("Split(B1056,""/"")"),"January")</f>
        <v>January</v>
      </c>
      <c r="E1056" s="6" t="str">
        <f>IFERROR(__xludf.DUMMYFUNCTION("""COMPUTED_VALUE"""),"Ahmedabad")</f>
        <v>Ahmedabad</v>
      </c>
      <c r="F1056" s="6" t="str">
        <f>IFERROR(__xludf.DUMMYFUNCTION("""COMPUTED_VALUE"""),"North")</f>
        <v>North</v>
      </c>
      <c r="G1056" s="6" t="str">
        <f>IFERROR(__xludf.DUMMYFUNCTION("""COMPUTED_VALUE"""),"Maitenance")</f>
        <v>Maitenance</v>
      </c>
      <c r="H1056" s="6" t="str">
        <f>IFERROR(__xludf.DUMMYFUNCTION("""COMPUTED_VALUE"""),"Insurance")</f>
        <v>Insurance</v>
      </c>
      <c r="I1056" s="6" t="str">
        <f t="shared" si="2"/>
        <v>January</v>
      </c>
      <c r="J1056" s="6" t="str">
        <f t="shared" si="3"/>
        <v>Ahmedabad</v>
      </c>
      <c r="K1056" s="6" t="str">
        <f t="shared" si="4"/>
        <v>Ahmedabad</v>
      </c>
      <c r="L1056" s="6" t="str">
        <f t="shared" si="5"/>
        <v>Ahmedabad</v>
      </c>
      <c r="M1056" s="6" t="str">
        <f t="shared" si="6"/>
        <v>Ahmedabad</v>
      </c>
      <c r="N1056" s="6" t="str">
        <f t="shared" si="7"/>
        <v>North</v>
      </c>
      <c r="O1056" s="6" t="str">
        <f t="shared" si="8"/>
        <v>North</v>
      </c>
      <c r="P1056" s="6" t="str">
        <f t="shared" si="9"/>
        <v>North</v>
      </c>
      <c r="Q1056" s="6" t="str">
        <f t="shared" si="10"/>
        <v>North</v>
      </c>
      <c r="R1056" s="6" t="str">
        <f>vlookup(M1056,'City Head_Details'!$A$2:$B$5,2,0)</f>
        <v>Varun</v>
      </c>
      <c r="S1056" s="6" t="str">
        <f t="shared" ref="S1056:T1056" si="1064">Proper(trim(G1056))</f>
        <v>Maitenance</v>
      </c>
      <c r="T1056" s="6" t="str">
        <f t="shared" si="1064"/>
        <v>Insurance</v>
      </c>
    </row>
    <row r="1057">
      <c r="A1057" s="23" t="s">
        <v>2042</v>
      </c>
      <c r="B1057" s="32" t="s">
        <v>2043</v>
      </c>
      <c r="C1057" s="6">
        <v>109400.0</v>
      </c>
      <c r="D1057" s="6" t="str">
        <f>IFERROR(__xludf.DUMMYFUNCTION("Split(B1057,""/"")"),"January")</f>
        <v>January</v>
      </c>
      <c r="E1057" s="6" t="str">
        <f>IFERROR(__xludf.DUMMYFUNCTION("""COMPUTED_VALUE"""),"Ahmedabad^")</f>
        <v>Ahmedabad^</v>
      </c>
      <c r="F1057" s="6" t="str">
        <f>IFERROR(__xludf.DUMMYFUNCTION("""COMPUTED_VALUE"""),"North")</f>
        <v>North</v>
      </c>
      <c r="G1057" s="6" t="str">
        <f>IFERROR(__xludf.DUMMYFUNCTION("""COMPUTED_VALUE"""),"Assembly")</f>
        <v>Assembly</v>
      </c>
      <c r="H1057" s="6" t="str">
        <f>IFERROR(__xludf.DUMMYFUNCTION("""COMPUTED_VALUE"""),"Material Cost")</f>
        <v>Material Cost</v>
      </c>
      <c r="I1057" s="6" t="str">
        <f t="shared" si="2"/>
        <v>January</v>
      </c>
      <c r="J1057" s="6" t="str">
        <f t="shared" si="3"/>
        <v>Ahmedabad^</v>
      </c>
      <c r="K1057" s="6" t="str">
        <f t="shared" si="4"/>
        <v>Ahmedabad^</v>
      </c>
      <c r="L1057" s="6" t="str">
        <f t="shared" si="5"/>
        <v>Ahmedabad^</v>
      </c>
      <c r="M1057" s="6" t="str">
        <f t="shared" si="6"/>
        <v>Ahmedabad</v>
      </c>
      <c r="N1057" s="6" t="str">
        <f t="shared" si="7"/>
        <v>North</v>
      </c>
      <c r="O1057" s="6" t="str">
        <f t="shared" si="8"/>
        <v>North</v>
      </c>
      <c r="P1057" s="6" t="str">
        <f t="shared" si="9"/>
        <v>North</v>
      </c>
      <c r="Q1057" s="6" t="str">
        <f t="shared" si="10"/>
        <v>North</v>
      </c>
      <c r="R1057" s="6" t="str">
        <f>vlookup(M1057,'City Head_Details'!$A$2:$B$5,2,0)</f>
        <v>Varun</v>
      </c>
      <c r="S1057" s="6" t="str">
        <f t="shared" ref="S1057:T1057" si="1065">Proper(trim(G1057))</f>
        <v>Assembly</v>
      </c>
      <c r="T1057" s="6" t="str">
        <f t="shared" si="1065"/>
        <v>Material Cost</v>
      </c>
    </row>
    <row r="1058">
      <c r="A1058" s="23" t="s">
        <v>2044</v>
      </c>
      <c r="B1058" s="32" t="s">
        <v>2045</v>
      </c>
      <c r="C1058" s="6">
        <v>178300.0</v>
      </c>
      <c r="D1058" s="6" t="str">
        <f>IFERROR(__xludf.DUMMYFUNCTION("Split(B1058,""/"")"),"March")</f>
        <v>March</v>
      </c>
      <c r="E1058" s="6" t="str">
        <f>IFERROR(__xludf.DUMMYFUNCTION("""COMPUTED_VALUE"""),"Ahmedabad^")</f>
        <v>Ahmedabad^</v>
      </c>
      <c r="F1058" s="6" t="str">
        <f>IFERROR(__xludf.DUMMYFUNCTION("""COMPUTED_VALUE"""),"East")</f>
        <v>East</v>
      </c>
      <c r="G1058" s="6" t="str">
        <f>IFERROR(__xludf.DUMMYFUNCTION("""COMPUTED_VALUE"""),"Assembly")</f>
        <v>Assembly</v>
      </c>
      <c r="H1058" s="6" t="str">
        <f>IFERROR(__xludf.DUMMYFUNCTION("""COMPUTED_VALUE"""),"Overhead costs")</f>
        <v>Overhead costs</v>
      </c>
      <c r="I1058" s="6" t="str">
        <f t="shared" si="2"/>
        <v>March</v>
      </c>
      <c r="J1058" s="6" t="str">
        <f t="shared" si="3"/>
        <v>Ahmedabad^</v>
      </c>
      <c r="K1058" s="6" t="str">
        <f t="shared" si="4"/>
        <v>Ahmedabad^</v>
      </c>
      <c r="L1058" s="6" t="str">
        <f t="shared" si="5"/>
        <v>Ahmedabad^</v>
      </c>
      <c r="M1058" s="6" t="str">
        <f t="shared" si="6"/>
        <v>Ahmedabad</v>
      </c>
      <c r="N1058" s="6" t="str">
        <f t="shared" si="7"/>
        <v>East</v>
      </c>
      <c r="O1058" s="6" t="str">
        <f t="shared" si="8"/>
        <v>East</v>
      </c>
      <c r="P1058" s="6" t="str">
        <f t="shared" si="9"/>
        <v>East</v>
      </c>
      <c r="Q1058" s="6" t="str">
        <f t="shared" si="10"/>
        <v>East</v>
      </c>
      <c r="R1058" s="6" t="str">
        <f>vlookup(M1058,'City Head_Details'!$A$2:$B$5,2,0)</f>
        <v>Varun</v>
      </c>
      <c r="S1058" s="6" t="str">
        <f t="shared" ref="S1058:T1058" si="1066">Proper(trim(G1058))</f>
        <v>Assembly</v>
      </c>
      <c r="T1058" s="6" t="str">
        <f t="shared" si="1066"/>
        <v>Overhead Costs</v>
      </c>
    </row>
    <row r="1059">
      <c r="A1059" s="23" t="s">
        <v>2046</v>
      </c>
      <c r="B1059" s="32" t="s">
        <v>2047</v>
      </c>
      <c r="C1059" s="6">
        <v>179100.0</v>
      </c>
      <c r="D1059" s="6" t="str">
        <f>IFERROR(__xludf.DUMMYFUNCTION("Split(B1059,""/"")"),"January")</f>
        <v>January</v>
      </c>
      <c r="E1059" s="6" t="str">
        <f>IFERROR(__xludf.DUMMYFUNCTION("""COMPUTED_VALUE"""),"Bhubaneswar")</f>
        <v>Bhubaneswar</v>
      </c>
      <c r="F1059" s="6" t="str">
        <f>IFERROR(__xludf.DUMMYFUNCTION("""COMPUTED_VALUE"""),"West")</f>
        <v>West</v>
      </c>
      <c r="G1059" s="6" t="str">
        <f>IFERROR(__xludf.DUMMYFUNCTION("""COMPUTED_VALUE"""),"Materials")</f>
        <v>Materials</v>
      </c>
      <c r="H1059" s="6" t="str">
        <f>IFERROR(__xludf.DUMMYFUNCTION("""COMPUTED_VALUE"""),"Material Cost")</f>
        <v>Material Cost</v>
      </c>
      <c r="I1059" s="6" t="str">
        <f t="shared" si="2"/>
        <v>January</v>
      </c>
      <c r="J1059" s="6" t="str">
        <f t="shared" si="3"/>
        <v>Bhubaneswar</v>
      </c>
      <c r="K1059" s="6" t="str">
        <f t="shared" si="4"/>
        <v>Bhubaneswar</v>
      </c>
      <c r="L1059" s="6" t="str">
        <f t="shared" si="5"/>
        <v>Bhubaneswar</v>
      </c>
      <c r="M1059" s="6" t="str">
        <f t="shared" si="6"/>
        <v>Bhubaneswar</v>
      </c>
      <c r="N1059" s="6" t="str">
        <f t="shared" si="7"/>
        <v>West</v>
      </c>
      <c r="O1059" s="6" t="str">
        <f t="shared" si="8"/>
        <v>West</v>
      </c>
      <c r="P1059" s="6" t="str">
        <f t="shared" si="9"/>
        <v>West</v>
      </c>
      <c r="Q1059" s="6" t="str">
        <f t="shared" si="10"/>
        <v>West</v>
      </c>
      <c r="R1059" s="6" t="str">
        <f>vlookup(M1059,'City Head_Details'!$A$2:$B$5,2,0)</f>
        <v>Karuna</v>
      </c>
      <c r="S1059" s="6" t="str">
        <f t="shared" ref="S1059:T1059" si="1067">Proper(trim(G1059))</f>
        <v>Materials</v>
      </c>
      <c r="T1059" s="6" t="str">
        <f t="shared" si="1067"/>
        <v>Material Cost</v>
      </c>
    </row>
    <row r="1060">
      <c r="A1060" s="23" t="s">
        <v>2048</v>
      </c>
      <c r="B1060" s="32" t="s">
        <v>2049</v>
      </c>
      <c r="C1060" s="6">
        <v>107500.0</v>
      </c>
      <c r="D1060" s="6" t="str">
        <f>IFERROR(__xludf.DUMMYFUNCTION("Split(B1060,""/"")"),"March")</f>
        <v>March</v>
      </c>
      <c r="E1060" s="6" t="str">
        <f>IFERROR(__xludf.DUMMYFUNCTION("""COMPUTED_VALUE"""),"Gurgaon^")</f>
        <v>Gurgaon^</v>
      </c>
      <c r="F1060" s="6" t="str">
        <f>IFERROR(__xludf.DUMMYFUNCTION("""COMPUTED_VALUE"""),"North")</f>
        <v>North</v>
      </c>
      <c r="G1060" s="6" t="str">
        <f>IFERROR(__xludf.DUMMYFUNCTION("""COMPUTED_VALUE"""),"Production")</f>
        <v>Production</v>
      </c>
      <c r="H1060" s="6" t="str">
        <f>IFERROR(__xludf.DUMMYFUNCTION("""COMPUTED_VALUE"""),"Insurance")</f>
        <v>Insurance</v>
      </c>
      <c r="I1060" s="6" t="str">
        <f t="shared" si="2"/>
        <v>March</v>
      </c>
      <c r="J1060" s="6" t="str">
        <f t="shared" si="3"/>
        <v>Gurgaon^</v>
      </c>
      <c r="K1060" s="6" t="str">
        <f t="shared" si="4"/>
        <v>Gurgaon^</v>
      </c>
      <c r="L1060" s="6" t="str">
        <f t="shared" si="5"/>
        <v>Gurgaon^</v>
      </c>
      <c r="M1060" s="6" t="str">
        <f t="shared" si="6"/>
        <v>Gurgaon</v>
      </c>
      <c r="N1060" s="6" t="str">
        <f t="shared" si="7"/>
        <v>North</v>
      </c>
      <c r="O1060" s="6" t="str">
        <f t="shared" si="8"/>
        <v>North</v>
      </c>
      <c r="P1060" s="6" t="str">
        <f t="shared" si="9"/>
        <v>North</v>
      </c>
      <c r="Q1060" s="6" t="str">
        <f t="shared" si="10"/>
        <v>North</v>
      </c>
      <c r="R1060" s="6" t="str">
        <f>vlookup(M1060,'City Head_Details'!$A$2:$B$5,2,0)</f>
        <v>Tarun</v>
      </c>
      <c r="S1060" s="6" t="str">
        <f t="shared" ref="S1060:T1060" si="1068">Proper(trim(G1060))</f>
        <v>Production</v>
      </c>
      <c r="T1060" s="6" t="str">
        <f t="shared" si="1068"/>
        <v>Insurance</v>
      </c>
    </row>
    <row r="1061">
      <c r="A1061" s="23" t="s">
        <v>2050</v>
      </c>
      <c r="B1061" s="32" t="s">
        <v>2051</v>
      </c>
      <c r="C1061" s="6">
        <v>190500.0</v>
      </c>
      <c r="D1061" s="6" t="str">
        <f>IFERROR(__xludf.DUMMYFUNCTION("Split(B1061,""/"")"),"March")</f>
        <v>March</v>
      </c>
      <c r="E1061" s="6" t="str">
        <f>IFERROR(__xludf.DUMMYFUNCTION("""COMPUTED_VALUE"""),"Bangalore")</f>
        <v>Bangalore</v>
      </c>
      <c r="F1061" s="6" t="str">
        <f>IFERROR(__xludf.DUMMYFUNCTION("""COMPUTED_VALUE"""),"North")</f>
        <v>North</v>
      </c>
      <c r="G1061" s="6" t="str">
        <f>IFERROR(__xludf.DUMMYFUNCTION("""COMPUTED_VALUE"""),"Maitenance")</f>
        <v>Maitenance</v>
      </c>
      <c r="H1061" s="6" t="str">
        <f>IFERROR(__xludf.DUMMYFUNCTION("""COMPUTED_VALUE"""),"Material Cost")</f>
        <v>Material Cost</v>
      </c>
      <c r="I1061" s="6" t="str">
        <f t="shared" si="2"/>
        <v>March</v>
      </c>
      <c r="J1061" s="6" t="str">
        <f t="shared" si="3"/>
        <v>Bangalore</v>
      </c>
      <c r="K1061" s="6" t="str">
        <f t="shared" si="4"/>
        <v>Bangalore</v>
      </c>
      <c r="L1061" s="6" t="str">
        <f t="shared" si="5"/>
        <v>Bangalore</v>
      </c>
      <c r="M1061" s="6" t="str">
        <f t="shared" si="6"/>
        <v>Bangalore</v>
      </c>
      <c r="N1061" s="6" t="str">
        <f t="shared" si="7"/>
        <v>North</v>
      </c>
      <c r="O1061" s="6" t="str">
        <f t="shared" si="8"/>
        <v>North</v>
      </c>
      <c r="P1061" s="6" t="str">
        <f t="shared" si="9"/>
        <v>North</v>
      </c>
      <c r="Q1061" s="6" t="str">
        <f t="shared" si="10"/>
        <v>North</v>
      </c>
      <c r="R1061" s="6" t="str">
        <f>vlookup(M1061,'City Head_Details'!$A$2:$B$5,2,0)</f>
        <v>Arun</v>
      </c>
      <c r="S1061" s="6" t="str">
        <f t="shared" ref="S1061:T1061" si="1069">Proper(trim(G1061))</f>
        <v>Maitenance</v>
      </c>
      <c r="T1061" s="6" t="str">
        <f t="shared" si="1069"/>
        <v>Material Cost</v>
      </c>
    </row>
    <row r="1062">
      <c r="A1062" s="23" t="s">
        <v>2052</v>
      </c>
      <c r="B1062" s="32" t="s">
        <v>2053</v>
      </c>
      <c r="C1062" s="6">
        <v>158300.0</v>
      </c>
      <c r="D1062" s="6" t="str">
        <f>IFERROR(__xludf.DUMMYFUNCTION("Split(B1062,""/"")"),"February")</f>
        <v>February</v>
      </c>
      <c r="E1062" s="6" t="str">
        <f>IFERROR(__xludf.DUMMYFUNCTION("""COMPUTED_VALUE"""),"Bhubaneswar^")</f>
        <v>Bhubaneswar^</v>
      </c>
      <c r="F1062" s="6" t="str">
        <f>IFERROR(__xludf.DUMMYFUNCTION("""COMPUTED_VALUE"""),"East")</f>
        <v>East</v>
      </c>
      <c r="G1062" s="6" t="str">
        <f>IFERROR(__xludf.DUMMYFUNCTION("""COMPUTED_VALUE"""),"Maitenance")</f>
        <v>Maitenance</v>
      </c>
      <c r="H1062" s="6" t="str">
        <f>IFERROR(__xludf.DUMMYFUNCTION("""COMPUTED_VALUE"""),"Insurance")</f>
        <v>Insurance</v>
      </c>
      <c r="I1062" s="6" t="str">
        <f t="shared" si="2"/>
        <v>February</v>
      </c>
      <c r="J1062" s="6" t="str">
        <f t="shared" si="3"/>
        <v>Bhubaneswar^</v>
      </c>
      <c r="K1062" s="6" t="str">
        <f t="shared" si="4"/>
        <v>Bhubaneswar^</v>
      </c>
      <c r="L1062" s="6" t="str">
        <f t="shared" si="5"/>
        <v>Bhubaneswar^</v>
      </c>
      <c r="M1062" s="6" t="str">
        <f t="shared" si="6"/>
        <v>Bhubaneswar</v>
      </c>
      <c r="N1062" s="6" t="str">
        <f t="shared" si="7"/>
        <v>East</v>
      </c>
      <c r="O1062" s="6" t="str">
        <f t="shared" si="8"/>
        <v>East</v>
      </c>
      <c r="P1062" s="6" t="str">
        <f t="shared" si="9"/>
        <v>East</v>
      </c>
      <c r="Q1062" s="6" t="str">
        <f t="shared" si="10"/>
        <v>East</v>
      </c>
      <c r="R1062" s="6" t="str">
        <f>vlookup(M1062,'City Head_Details'!$A$2:$B$5,2,0)</f>
        <v>Karuna</v>
      </c>
      <c r="S1062" s="6" t="str">
        <f t="shared" ref="S1062:T1062" si="1070">Proper(trim(G1062))</f>
        <v>Maitenance</v>
      </c>
      <c r="T1062" s="6" t="str">
        <f t="shared" si="1070"/>
        <v>Insurance</v>
      </c>
    </row>
    <row r="1063">
      <c r="A1063" s="23" t="s">
        <v>2054</v>
      </c>
      <c r="B1063" s="32" t="s">
        <v>1341</v>
      </c>
      <c r="C1063" s="6">
        <v>134400.0</v>
      </c>
      <c r="D1063" s="6" t="str">
        <f>IFERROR(__xludf.DUMMYFUNCTION("Split(B1063,""/"")"),"March")</f>
        <v>March</v>
      </c>
      <c r="E1063" s="6" t="str">
        <f>IFERROR(__xludf.DUMMYFUNCTION("""COMPUTED_VALUE"""),"Bhubaneswar")</f>
        <v>Bhubaneswar</v>
      </c>
      <c r="F1063" s="6" t="str">
        <f>IFERROR(__xludf.DUMMYFUNCTION("""COMPUTED_VALUE"""),"South")</f>
        <v>South</v>
      </c>
      <c r="G1063" s="6" t="str">
        <f>IFERROR(__xludf.DUMMYFUNCTION("""COMPUTED_VALUE"""),"Materials")</f>
        <v>Materials</v>
      </c>
      <c r="H1063" s="6" t="str">
        <f>IFERROR(__xludf.DUMMYFUNCTION("""COMPUTED_VALUE"""),"Rent")</f>
        <v>Rent</v>
      </c>
      <c r="I1063" s="6" t="str">
        <f t="shared" si="2"/>
        <v>March</v>
      </c>
      <c r="J1063" s="6" t="str">
        <f t="shared" si="3"/>
        <v>Bhubaneswar</v>
      </c>
      <c r="K1063" s="6" t="str">
        <f t="shared" si="4"/>
        <v>Bhubaneswar</v>
      </c>
      <c r="L1063" s="6" t="str">
        <f t="shared" si="5"/>
        <v>Bhubaneswar</v>
      </c>
      <c r="M1063" s="6" t="str">
        <f t="shared" si="6"/>
        <v>Bhubaneswar</v>
      </c>
      <c r="N1063" s="6" t="str">
        <f t="shared" si="7"/>
        <v>South</v>
      </c>
      <c r="O1063" s="6" t="str">
        <f t="shared" si="8"/>
        <v>South</v>
      </c>
      <c r="P1063" s="6" t="str">
        <f t="shared" si="9"/>
        <v>South</v>
      </c>
      <c r="Q1063" s="6" t="str">
        <f t="shared" si="10"/>
        <v>South</v>
      </c>
      <c r="R1063" s="6" t="str">
        <f>vlookup(M1063,'City Head_Details'!$A$2:$B$5,2,0)</f>
        <v>Karuna</v>
      </c>
      <c r="S1063" s="6" t="str">
        <f t="shared" ref="S1063:T1063" si="1071">Proper(trim(G1063))</f>
        <v>Materials</v>
      </c>
      <c r="T1063" s="6" t="str">
        <f t="shared" si="1071"/>
        <v>Rent</v>
      </c>
    </row>
    <row r="1064">
      <c r="A1064" s="23" t="s">
        <v>2055</v>
      </c>
      <c r="B1064" s="32" t="s">
        <v>2056</v>
      </c>
      <c r="C1064" s="6">
        <v>154800.0</v>
      </c>
      <c r="D1064" s="6" t="str">
        <f>IFERROR(__xludf.DUMMYFUNCTION("Split(B1064,""/"")"),"March")</f>
        <v>March</v>
      </c>
      <c r="E1064" s="6" t="str">
        <f>IFERROR(__xludf.DUMMYFUNCTION("""COMPUTED_VALUE"""),"Ahmedabad^")</f>
        <v>Ahmedabad^</v>
      </c>
      <c r="F1064" s="6" t="str">
        <f>IFERROR(__xludf.DUMMYFUNCTION("""COMPUTED_VALUE"""),"East")</f>
        <v>East</v>
      </c>
      <c r="G1064" s="6" t="str">
        <f>IFERROR(__xludf.DUMMYFUNCTION("""COMPUTED_VALUE"""),"Materials")</f>
        <v>Materials</v>
      </c>
      <c r="H1064" s="6" t="str">
        <f>IFERROR(__xludf.DUMMYFUNCTION("""COMPUTED_VALUE"""),"Rent")</f>
        <v>Rent</v>
      </c>
      <c r="I1064" s="6" t="str">
        <f t="shared" si="2"/>
        <v>March</v>
      </c>
      <c r="J1064" s="6" t="str">
        <f t="shared" si="3"/>
        <v>Ahmedabad^</v>
      </c>
      <c r="K1064" s="6" t="str">
        <f t="shared" si="4"/>
        <v>Ahmedabad^</v>
      </c>
      <c r="L1064" s="6" t="str">
        <f t="shared" si="5"/>
        <v>Ahmedabad^</v>
      </c>
      <c r="M1064" s="6" t="str">
        <f t="shared" si="6"/>
        <v>Ahmedabad</v>
      </c>
      <c r="N1064" s="6" t="str">
        <f t="shared" si="7"/>
        <v>East</v>
      </c>
      <c r="O1064" s="6" t="str">
        <f t="shared" si="8"/>
        <v>East</v>
      </c>
      <c r="P1064" s="6" t="str">
        <f t="shared" si="9"/>
        <v>East</v>
      </c>
      <c r="Q1064" s="6" t="str">
        <f t="shared" si="10"/>
        <v>East</v>
      </c>
      <c r="R1064" s="6" t="str">
        <f>vlookup(M1064,'City Head_Details'!$A$2:$B$5,2,0)</f>
        <v>Varun</v>
      </c>
      <c r="S1064" s="6" t="str">
        <f t="shared" ref="S1064:T1064" si="1072">Proper(trim(G1064))</f>
        <v>Materials</v>
      </c>
      <c r="T1064" s="6" t="str">
        <f t="shared" si="1072"/>
        <v>Rent</v>
      </c>
    </row>
    <row r="1065">
      <c r="A1065" s="23" t="s">
        <v>2057</v>
      </c>
      <c r="B1065" s="32" t="s">
        <v>2058</v>
      </c>
      <c r="C1065" s="6">
        <v>136200.0</v>
      </c>
      <c r="D1065" s="6" t="str">
        <f>IFERROR(__xludf.DUMMYFUNCTION("Split(B1065,""/"")"),"March")</f>
        <v>March</v>
      </c>
      <c r="E1065" s="6" t="str">
        <f>IFERROR(__xludf.DUMMYFUNCTION("""COMPUTED_VALUE"""),"Bhubaneswar")</f>
        <v>Bhubaneswar</v>
      </c>
      <c r="F1065" s="6" t="str">
        <f>IFERROR(__xludf.DUMMYFUNCTION("""COMPUTED_VALUE"""),"South")</f>
        <v>South</v>
      </c>
      <c r="G1065" s="6" t="str">
        <f>IFERROR(__xludf.DUMMYFUNCTION("""COMPUTED_VALUE"""),"Materials")</f>
        <v>Materials</v>
      </c>
      <c r="H1065" s="6" t="str">
        <f>IFERROR(__xludf.DUMMYFUNCTION("""COMPUTED_VALUE"""),"Material Cost")</f>
        <v>Material Cost</v>
      </c>
      <c r="I1065" s="6" t="str">
        <f t="shared" si="2"/>
        <v>March</v>
      </c>
      <c r="J1065" s="6" t="str">
        <f t="shared" si="3"/>
        <v>Bhubaneswar</v>
      </c>
      <c r="K1065" s="6" t="str">
        <f t="shared" si="4"/>
        <v>Bhubaneswar</v>
      </c>
      <c r="L1065" s="6" t="str">
        <f t="shared" si="5"/>
        <v>Bhubaneswar</v>
      </c>
      <c r="M1065" s="6" t="str">
        <f t="shared" si="6"/>
        <v>Bhubaneswar</v>
      </c>
      <c r="N1065" s="6" t="str">
        <f t="shared" si="7"/>
        <v>South</v>
      </c>
      <c r="O1065" s="6" t="str">
        <f t="shared" si="8"/>
        <v>South</v>
      </c>
      <c r="P1065" s="6" t="str">
        <f t="shared" si="9"/>
        <v>South</v>
      </c>
      <c r="Q1065" s="6" t="str">
        <f t="shared" si="10"/>
        <v>South</v>
      </c>
      <c r="R1065" s="6" t="str">
        <f>vlookup(M1065,'City Head_Details'!$A$2:$B$5,2,0)</f>
        <v>Karuna</v>
      </c>
      <c r="S1065" s="6" t="str">
        <f t="shared" ref="S1065:T1065" si="1073">Proper(trim(G1065))</f>
        <v>Materials</v>
      </c>
      <c r="T1065" s="6" t="str">
        <f t="shared" si="1073"/>
        <v>Material Cost</v>
      </c>
    </row>
    <row r="1066">
      <c r="A1066" s="23" t="s">
        <v>2059</v>
      </c>
      <c r="B1066" s="32" t="s">
        <v>2060</v>
      </c>
      <c r="C1066" s="6">
        <v>106800.0</v>
      </c>
      <c r="D1066" s="6" t="str">
        <f>IFERROR(__xludf.DUMMYFUNCTION("Split(B1066,""/"")"),"February")</f>
        <v>February</v>
      </c>
      <c r="E1066" s="6" t="str">
        <f>IFERROR(__xludf.DUMMYFUNCTION("""COMPUTED_VALUE"""),"Bhubaneswar")</f>
        <v>Bhubaneswar</v>
      </c>
      <c r="F1066" s="6" t="str">
        <f>IFERROR(__xludf.DUMMYFUNCTION("""COMPUTED_VALUE"""),"South&amp;")</f>
        <v>South&amp;</v>
      </c>
      <c r="G1066" s="6" t="str">
        <f>IFERROR(__xludf.DUMMYFUNCTION("""COMPUTED_VALUE"""),"Production")</f>
        <v>Production</v>
      </c>
      <c r="H1066" s="6" t="str">
        <f>IFERROR(__xludf.DUMMYFUNCTION("""COMPUTED_VALUE"""),"Overhead costs")</f>
        <v>Overhead costs</v>
      </c>
      <c r="I1066" s="6" t="str">
        <f t="shared" si="2"/>
        <v>February</v>
      </c>
      <c r="J1066" s="6" t="str">
        <f t="shared" si="3"/>
        <v>Bhubaneswar</v>
      </c>
      <c r="K1066" s="6" t="str">
        <f t="shared" si="4"/>
        <v>Bhubaneswar</v>
      </c>
      <c r="L1066" s="6" t="str">
        <f t="shared" si="5"/>
        <v>Bhubaneswar</v>
      </c>
      <c r="M1066" s="6" t="str">
        <f t="shared" si="6"/>
        <v>Bhubaneswar</v>
      </c>
      <c r="N1066" s="6" t="str">
        <f t="shared" si="7"/>
        <v>South&amp;</v>
      </c>
      <c r="O1066" s="6" t="str">
        <f t="shared" si="8"/>
        <v>South-</v>
      </c>
      <c r="P1066" s="6" t="str">
        <f t="shared" si="9"/>
        <v>South^</v>
      </c>
      <c r="Q1066" s="6" t="str">
        <f t="shared" si="10"/>
        <v>South</v>
      </c>
      <c r="R1066" s="6" t="str">
        <f>vlookup(M1066,'City Head_Details'!$A$2:$B$5,2,0)</f>
        <v>Karuna</v>
      </c>
      <c r="S1066" s="6" t="str">
        <f t="shared" ref="S1066:T1066" si="1074">Proper(trim(G1066))</f>
        <v>Production</v>
      </c>
      <c r="T1066" s="6" t="str">
        <f t="shared" si="1074"/>
        <v>Overhead Costs</v>
      </c>
    </row>
    <row r="1067">
      <c r="A1067" s="23" t="s">
        <v>2061</v>
      </c>
      <c r="B1067" s="32" t="s">
        <v>2062</v>
      </c>
      <c r="C1067" s="6">
        <v>102100.0</v>
      </c>
      <c r="D1067" s="6" t="str">
        <f>IFERROR(__xludf.DUMMYFUNCTION("Split(B1067,""/"")"),"January")</f>
        <v>January</v>
      </c>
      <c r="E1067" s="6" t="str">
        <f>IFERROR(__xludf.DUMMYFUNCTION("""COMPUTED_VALUE"""),"Ahmedabad")</f>
        <v>Ahmedabad</v>
      </c>
      <c r="F1067" s="6" t="str">
        <f>IFERROR(__xludf.DUMMYFUNCTION("""COMPUTED_VALUE"""),"North&amp;")</f>
        <v>North&amp;</v>
      </c>
      <c r="G1067" s="6" t="str">
        <f>IFERROR(__xludf.DUMMYFUNCTION("""COMPUTED_VALUE"""),"Assembly")</f>
        <v>Assembly</v>
      </c>
      <c r="H1067" s="6" t="str">
        <f>IFERROR(__xludf.DUMMYFUNCTION("""COMPUTED_VALUE"""),"Material Cost")</f>
        <v>Material Cost</v>
      </c>
      <c r="I1067" s="6" t="str">
        <f t="shared" si="2"/>
        <v>January</v>
      </c>
      <c r="J1067" s="6" t="str">
        <f t="shared" si="3"/>
        <v>Ahmedabad</v>
      </c>
      <c r="K1067" s="6" t="str">
        <f t="shared" si="4"/>
        <v>Ahmedabad</v>
      </c>
      <c r="L1067" s="6" t="str">
        <f t="shared" si="5"/>
        <v>Ahmedabad</v>
      </c>
      <c r="M1067" s="6" t="str">
        <f t="shared" si="6"/>
        <v>Ahmedabad</v>
      </c>
      <c r="N1067" s="6" t="str">
        <f t="shared" si="7"/>
        <v>North&amp;</v>
      </c>
      <c r="O1067" s="6" t="str">
        <f t="shared" si="8"/>
        <v>North-</v>
      </c>
      <c r="P1067" s="6" t="str">
        <f t="shared" si="9"/>
        <v>North^</v>
      </c>
      <c r="Q1067" s="6" t="str">
        <f t="shared" si="10"/>
        <v>North</v>
      </c>
      <c r="R1067" s="6" t="str">
        <f>vlookup(M1067,'City Head_Details'!$A$2:$B$5,2,0)</f>
        <v>Varun</v>
      </c>
      <c r="S1067" s="6" t="str">
        <f t="shared" ref="S1067:T1067" si="1075">Proper(trim(G1067))</f>
        <v>Assembly</v>
      </c>
      <c r="T1067" s="6" t="str">
        <f t="shared" si="1075"/>
        <v>Material Cost</v>
      </c>
    </row>
    <row r="1068">
      <c r="A1068" s="23" t="s">
        <v>2063</v>
      </c>
      <c r="B1068" s="32" t="s">
        <v>2064</v>
      </c>
      <c r="C1068" s="6">
        <v>154300.0</v>
      </c>
      <c r="D1068" s="6" t="str">
        <f>IFERROR(__xludf.DUMMYFUNCTION("Split(B1068,""/"")"),"February")</f>
        <v>February</v>
      </c>
      <c r="E1068" s="6" t="str">
        <f>IFERROR(__xludf.DUMMYFUNCTION("""COMPUTED_VALUE"""),"Gurgaon")</f>
        <v>Gurgaon</v>
      </c>
      <c r="F1068" s="6" t="str">
        <f>IFERROR(__xludf.DUMMYFUNCTION("""COMPUTED_VALUE"""),"North&amp;")</f>
        <v>North&amp;</v>
      </c>
      <c r="G1068" s="6" t="str">
        <f>IFERROR(__xludf.DUMMYFUNCTION("""COMPUTED_VALUE"""),"Production")</f>
        <v>Production</v>
      </c>
      <c r="H1068" s="6" t="str">
        <f>IFERROR(__xludf.DUMMYFUNCTION("""COMPUTED_VALUE"""),"Insurance")</f>
        <v>Insurance</v>
      </c>
      <c r="I1068" s="6" t="str">
        <f t="shared" si="2"/>
        <v>February</v>
      </c>
      <c r="J1068" s="6" t="str">
        <f t="shared" si="3"/>
        <v>Gurgaon</v>
      </c>
      <c r="K1068" s="6" t="str">
        <f t="shared" si="4"/>
        <v>Gurgaon</v>
      </c>
      <c r="L1068" s="6" t="str">
        <f t="shared" si="5"/>
        <v>Gurgaon</v>
      </c>
      <c r="M1068" s="6" t="str">
        <f t="shared" si="6"/>
        <v>Gurgaon</v>
      </c>
      <c r="N1068" s="6" t="str">
        <f t="shared" si="7"/>
        <v>North&amp;</v>
      </c>
      <c r="O1068" s="6" t="str">
        <f t="shared" si="8"/>
        <v>North-</v>
      </c>
      <c r="P1068" s="6" t="str">
        <f t="shared" si="9"/>
        <v>North^</v>
      </c>
      <c r="Q1068" s="6" t="str">
        <f t="shared" si="10"/>
        <v>North</v>
      </c>
      <c r="R1068" s="6" t="str">
        <f>vlookup(M1068,'City Head_Details'!$A$2:$B$5,2,0)</f>
        <v>Tarun</v>
      </c>
      <c r="S1068" s="6" t="str">
        <f t="shared" ref="S1068:T1068" si="1076">Proper(trim(G1068))</f>
        <v>Production</v>
      </c>
      <c r="T1068" s="6" t="str">
        <f t="shared" si="1076"/>
        <v>Insurance</v>
      </c>
    </row>
    <row r="1069">
      <c r="A1069" s="23" t="s">
        <v>2065</v>
      </c>
      <c r="B1069" s="32" t="s">
        <v>2066</v>
      </c>
      <c r="C1069" s="6">
        <v>134300.0</v>
      </c>
      <c r="D1069" s="6" t="str">
        <f>IFERROR(__xludf.DUMMYFUNCTION("Split(B1069,""/"")"),"March")</f>
        <v>March</v>
      </c>
      <c r="E1069" s="6" t="str">
        <f>IFERROR(__xludf.DUMMYFUNCTION("""COMPUTED_VALUE"""),"Gurgaon")</f>
        <v>Gurgaon</v>
      </c>
      <c r="F1069" s="6" t="str">
        <f>IFERROR(__xludf.DUMMYFUNCTION("""COMPUTED_VALUE"""),"West&amp;")</f>
        <v>West&amp;</v>
      </c>
      <c r="G1069" s="6" t="str">
        <f>IFERROR(__xludf.DUMMYFUNCTION("""COMPUTED_VALUE"""),"Assembly")</f>
        <v>Assembly</v>
      </c>
      <c r="H1069" s="6" t="str">
        <f>IFERROR(__xludf.DUMMYFUNCTION("""COMPUTED_VALUE"""),"Labour Cost")</f>
        <v>Labour Cost</v>
      </c>
      <c r="I1069" s="6" t="str">
        <f t="shared" si="2"/>
        <v>March</v>
      </c>
      <c r="J1069" s="6" t="str">
        <f t="shared" si="3"/>
        <v>Gurgaon</v>
      </c>
      <c r="K1069" s="6" t="str">
        <f t="shared" si="4"/>
        <v>Gurgaon</v>
      </c>
      <c r="L1069" s="6" t="str">
        <f t="shared" si="5"/>
        <v>Gurgaon</v>
      </c>
      <c r="M1069" s="6" t="str">
        <f t="shared" si="6"/>
        <v>Gurgaon</v>
      </c>
      <c r="N1069" s="6" t="str">
        <f t="shared" si="7"/>
        <v>West&amp;</v>
      </c>
      <c r="O1069" s="6" t="str">
        <f t="shared" si="8"/>
        <v>West-</v>
      </c>
      <c r="P1069" s="6" t="str">
        <f t="shared" si="9"/>
        <v>West^</v>
      </c>
      <c r="Q1069" s="6" t="str">
        <f t="shared" si="10"/>
        <v>West</v>
      </c>
      <c r="R1069" s="6" t="str">
        <f>vlookup(M1069,'City Head_Details'!$A$2:$B$5,2,0)</f>
        <v>Tarun</v>
      </c>
      <c r="S1069" s="6" t="str">
        <f t="shared" ref="S1069:T1069" si="1077">Proper(trim(G1069))</f>
        <v>Assembly</v>
      </c>
      <c r="T1069" s="6" t="str">
        <f t="shared" si="1077"/>
        <v>Labour Cost</v>
      </c>
    </row>
    <row r="1070">
      <c r="A1070" s="23" t="s">
        <v>2067</v>
      </c>
      <c r="B1070" s="32" t="s">
        <v>2068</v>
      </c>
      <c r="C1070" s="6">
        <v>100600.0</v>
      </c>
      <c r="D1070" s="6" t="str">
        <f>IFERROR(__xludf.DUMMYFUNCTION("Split(B1070,""/"")"),"January")</f>
        <v>January</v>
      </c>
      <c r="E1070" s="6" t="str">
        <f>IFERROR(__xludf.DUMMYFUNCTION("""COMPUTED_VALUE"""),"Gurgaon")</f>
        <v>Gurgaon</v>
      </c>
      <c r="F1070" s="6" t="str">
        <f>IFERROR(__xludf.DUMMYFUNCTION("""COMPUTED_VALUE"""),"East&amp;")</f>
        <v>East&amp;</v>
      </c>
      <c r="G1070" s="6" t="str">
        <f>IFERROR(__xludf.DUMMYFUNCTION("""COMPUTED_VALUE"""),"Production")</f>
        <v>Production</v>
      </c>
      <c r="H1070" s="6" t="str">
        <f>IFERROR(__xludf.DUMMYFUNCTION("""COMPUTED_VALUE"""),"Labour Cost")</f>
        <v>Labour Cost</v>
      </c>
      <c r="I1070" s="6" t="str">
        <f t="shared" si="2"/>
        <v>January</v>
      </c>
      <c r="J1070" s="6" t="str">
        <f t="shared" si="3"/>
        <v>Gurgaon</v>
      </c>
      <c r="K1070" s="6" t="str">
        <f t="shared" si="4"/>
        <v>Gurgaon</v>
      </c>
      <c r="L1070" s="6" t="str">
        <f t="shared" si="5"/>
        <v>Gurgaon</v>
      </c>
      <c r="M1070" s="6" t="str">
        <f t="shared" si="6"/>
        <v>Gurgaon</v>
      </c>
      <c r="N1070" s="6" t="str">
        <f t="shared" si="7"/>
        <v>East&amp;</v>
      </c>
      <c r="O1070" s="6" t="str">
        <f t="shared" si="8"/>
        <v>East-</v>
      </c>
      <c r="P1070" s="6" t="str">
        <f t="shared" si="9"/>
        <v>East^</v>
      </c>
      <c r="Q1070" s="6" t="str">
        <f t="shared" si="10"/>
        <v>East</v>
      </c>
      <c r="R1070" s="6" t="str">
        <f>vlookup(M1070,'City Head_Details'!$A$2:$B$5,2,0)</f>
        <v>Tarun</v>
      </c>
      <c r="S1070" s="6" t="str">
        <f t="shared" ref="S1070:T1070" si="1078">Proper(trim(G1070))</f>
        <v>Production</v>
      </c>
      <c r="T1070" s="6" t="str">
        <f t="shared" si="1078"/>
        <v>Labour Cost</v>
      </c>
    </row>
    <row r="1071">
      <c r="A1071" s="23" t="s">
        <v>2069</v>
      </c>
      <c r="B1071" s="32" t="s">
        <v>2070</v>
      </c>
      <c r="C1071" s="6">
        <v>179800.0</v>
      </c>
      <c r="D1071" s="6" t="str">
        <f>IFERROR(__xludf.DUMMYFUNCTION("Split(B1071,""/"")"),"January")</f>
        <v>January</v>
      </c>
      <c r="E1071" s="6" t="str">
        <f>IFERROR(__xludf.DUMMYFUNCTION("""COMPUTED_VALUE"""),"Ahmedabad")</f>
        <v>Ahmedabad</v>
      </c>
      <c r="F1071" s="6" t="str">
        <f>IFERROR(__xludf.DUMMYFUNCTION("""COMPUTED_VALUE"""),"West&amp;")</f>
        <v>West&amp;</v>
      </c>
      <c r="G1071" s="6" t="str">
        <f>IFERROR(__xludf.DUMMYFUNCTION("""COMPUTED_VALUE"""),"Maitenance")</f>
        <v>Maitenance</v>
      </c>
      <c r="H1071" s="6" t="str">
        <f>IFERROR(__xludf.DUMMYFUNCTION("""COMPUTED_VALUE"""),"Material Cost")</f>
        <v>Material Cost</v>
      </c>
      <c r="I1071" s="6" t="str">
        <f t="shared" si="2"/>
        <v>January</v>
      </c>
      <c r="J1071" s="6" t="str">
        <f t="shared" si="3"/>
        <v>Ahmedabad</v>
      </c>
      <c r="K1071" s="6" t="str">
        <f t="shared" si="4"/>
        <v>Ahmedabad</v>
      </c>
      <c r="L1071" s="6" t="str">
        <f t="shared" si="5"/>
        <v>Ahmedabad</v>
      </c>
      <c r="M1071" s="6" t="str">
        <f t="shared" si="6"/>
        <v>Ahmedabad</v>
      </c>
      <c r="N1071" s="6" t="str">
        <f t="shared" si="7"/>
        <v>West&amp;</v>
      </c>
      <c r="O1071" s="6" t="str">
        <f t="shared" si="8"/>
        <v>West-</v>
      </c>
      <c r="P1071" s="6" t="str">
        <f t="shared" si="9"/>
        <v>West^</v>
      </c>
      <c r="Q1071" s="6" t="str">
        <f t="shared" si="10"/>
        <v>West</v>
      </c>
      <c r="R1071" s="6" t="str">
        <f>vlookup(M1071,'City Head_Details'!$A$2:$B$5,2,0)</f>
        <v>Varun</v>
      </c>
      <c r="S1071" s="6" t="str">
        <f t="shared" ref="S1071:T1071" si="1079">Proper(trim(G1071))</f>
        <v>Maitenance</v>
      </c>
      <c r="T1071" s="6" t="str">
        <f t="shared" si="1079"/>
        <v>Material Cost</v>
      </c>
    </row>
    <row r="1072">
      <c r="A1072" s="23" t="s">
        <v>2071</v>
      </c>
      <c r="B1072" s="32" t="s">
        <v>2072</v>
      </c>
      <c r="C1072" s="6">
        <v>163000.0</v>
      </c>
      <c r="D1072" s="6" t="str">
        <f>IFERROR(__xludf.DUMMYFUNCTION("Split(B1072,""/"")"),"February")</f>
        <v>February</v>
      </c>
      <c r="E1072" s="6" t="str">
        <f>IFERROR(__xludf.DUMMYFUNCTION("""COMPUTED_VALUE"""),"Bangalore")</f>
        <v>Bangalore</v>
      </c>
      <c r="F1072" s="6" t="str">
        <f>IFERROR(__xludf.DUMMYFUNCTION("""COMPUTED_VALUE"""),"West&amp;")</f>
        <v>West&amp;</v>
      </c>
      <c r="G1072" s="6" t="str">
        <f>IFERROR(__xludf.DUMMYFUNCTION("""COMPUTED_VALUE"""),"Assembly")</f>
        <v>Assembly</v>
      </c>
      <c r="H1072" s="6" t="str">
        <f>IFERROR(__xludf.DUMMYFUNCTION("""COMPUTED_VALUE"""),"Overhead costs")</f>
        <v>Overhead costs</v>
      </c>
      <c r="I1072" s="6" t="str">
        <f t="shared" si="2"/>
        <v>February</v>
      </c>
      <c r="J1072" s="6" t="str">
        <f t="shared" si="3"/>
        <v>Bangalore</v>
      </c>
      <c r="K1072" s="6" t="str">
        <f t="shared" si="4"/>
        <v>Bangalore</v>
      </c>
      <c r="L1072" s="6" t="str">
        <f t="shared" si="5"/>
        <v>Bangalore</v>
      </c>
      <c r="M1072" s="6" t="str">
        <f t="shared" si="6"/>
        <v>Bangalore</v>
      </c>
      <c r="N1072" s="6" t="str">
        <f t="shared" si="7"/>
        <v>West&amp;</v>
      </c>
      <c r="O1072" s="6" t="str">
        <f t="shared" si="8"/>
        <v>West-</v>
      </c>
      <c r="P1072" s="6" t="str">
        <f t="shared" si="9"/>
        <v>West^</v>
      </c>
      <c r="Q1072" s="6" t="str">
        <f t="shared" si="10"/>
        <v>West</v>
      </c>
      <c r="R1072" s="6" t="str">
        <f>vlookup(M1072,'City Head_Details'!$A$2:$B$5,2,0)</f>
        <v>Arun</v>
      </c>
      <c r="S1072" s="6" t="str">
        <f t="shared" ref="S1072:T1072" si="1080">Proper(trim(G1072))</f>
        <v>Assembly</v>
      </c>
      <c r="T1072" s="6" t="str">
        <f t="shared" si="1080"/>
        <v>Overhead Costs</v>
      </c>
    </row>
    <row r="1073">
      <c r="A1073" s="23" t="s">
        <v>2073</v>
      </c>
      <c r="B1073" s="32" t="s">
        <v>2074</v>
      </c>
      <c r="C1073" s="6">
        <v>96300.0</v>
      </c>
      <c r="D1073" s="6" t="str">
        <f>IFERROR(__xludf.DUMMYFUNCTION("Split(B1073,""/"")"),"February")</f>
        <v>February</v>
      </c>
      <c r="E1073" s="6" t="str">
        <f>IFERROR(__xludf.DUMMYFUNCTION("""COMPUTED_VALUE"""),"Bhubaneswar")</f>
        <v>Bhubaneswar</v>
      </c>
      <c r="F1073" s="6" t="str">
        <f>IFERROR(__xludf.DUMMYFUNCTION("""COMPUTED_VALUE"""),"South&amp;")</f>
        <v>South&amp;</v>
      </c>
      <c r="G1073" s="6" t="str">
        <f>IFERROR(__xludf.DUMMYFUNCTION("""COMPUTED_VALUE"""),"Production")</f>
        <v>Production</v>
      </c>
      <c r="H1073" s="6" t="str">
        <f>IFERROR(__xludf.DUMMYFUNCTION("""COMPUTED_VALUE"""),"Labour Cost")</f>
        <v>Labour Cost</v>
      </c>
      <c r="I1073" s="6" t="str">
        <f t="shared" si="2"/>
        <v>February</v>
      </c>
      <c r="J1073" s="6" t="str">
        <f t="shared" si="3"/>
        <v>Bhubaneswar</v>
      </c>
      <c r="K1073" s="6" t="str">
        <f t="shared" si="4"/>
        <v>Bhubaneswar</v>
      </c>
      <c r="L1073" s="6" t="str">
        <f t="shared" si="5"/>
        <v>Bhubaneswar</v>
      </c>
      <c r="M1073" s="6" t="str">
        <f t="shared" si="6"/>
        <v>Bhubaneswar</v>
      </c>
      <c r="N1073" s="6" t="str">
        <f t="shared" si="7"/>
        <v>South&amp;</v>
      </c>
      <c r="O1073" s="6" t="str">
        <f t="shared" si="8"/>
        <v>South-</v>
      </c>
      <c r="P1073" s="6" t="str">
        <f t="shared" si="9"/>
        <v>South^</v>
      </c>
      <c r="Q1073" s="6" t="str">
        <f t="shared" si="10"/>
        <v>South</v>
      </c>
      <c r="R1073" s="6" t="str">
        <f>vlookup(M1073,'City Head_Details'!$A$2:$B$5,2,0)</f>
        <v>Karuna</v>
      </c>
      <c r="S1073" s="6" t="str">
        <f t="shared" ref="S1073:T1073" si="1081">Proper(trim(G1073))</f>
        <v>Production</v>
      </c>
      <c r="T1073" s="6" t="str">
        <f t="shared" si="1081"/>
        <v>Labour Cost</v>
      </c>
    </row>
    <row r="1074">
      <c r="A1074" s="23" t="s">
        <v>2075</v>
      </c>
      <c r="B1074" s="32" t="s">
        <v>2076</v>
      </c>
      <c r="C1074" s="6">
        <v>196000.0</v>
      </c>
      <c r="D1074" s="6" t="str">
        <f>IFERROR(__xludf.DUMMYFUNCTION("Split(B1074,""/"")"),"March")</f>
        <v>March</v>
      </c>
      <c r="E1074" s="6" t="str">
        <f>IFERROR(__xludf.DUMMYFUNCTION("""COMPUTED_VALUE"""),"Bangalore")</f>
        <v>Bangalore</v>
      </c>
      <c r="F1074" s="6" t="str">
        <f>IFERROR(__xludf.DUMMYFUNCTION("""COMPUTED_VALUE"""),"West&amp;")</f>
        <v>West&amp;</v>
      </c>
      <c r="G1074" s="6" t="str">
        <f>IFERROR(__xludf.DUMMYFUNCTION("""COMPUTED_VALUE"""),"Assembly")</f>
        <v>Assembly</v>
      </c>
      <c r="H1074" s="6" t="str">
        <f>IFERROR(__xludf.DUMMYFUNCTION("""COMPUTED_VALUE"""),"Insurance")</f>
        <v>Insurance</v>
      </c>
      <c r="I1074" s="6" t="str">
        <f t="shared" si="2"/>
        <v>March</v>
      </c>
      <c r="J1074" s="6" t="str">
        <f t="shared" si="3"/>
        <v>Bangalore</v>
      </c>
      <c r="K1074" s="6" t="str">
        <f t="shared" si="4"/>
        <v>Bangalore</v>
      </c>
      <c r="L1074" s="6" t="str">
        <f t="shared" si="5"/>
        <v>Bangalore</v>
      </c>
      <c r="M1074" s="6" t="str">
        <f t="shared" si="6"/>
        <v>Bangalore</v>
      </c>
      <c r="N1074" s="6" t="str">
        <f t="shared" si="7"/>
        <v>West&amp;</v>
      </c>
      <c r="O1074" s="6" t="str">
        <f t="shared" si="8"/>
        <v>West-</v>
      </c>
      <c r="P1074" s="6" t="str">
        <f t="shared" si="9"/>
        <v>West^</v>
      </c>
      <c r="Q1074" s="6" t="str">
        <f t="shared" si="10"/>
        <v>West</v>
      </c>
      <c r="R1074" s="6" t="str">
        <f>vlookup(M1074,'City Head_Details'!$A$2:$B$5,2,0)</f>
        <v>Arun</v>
      </c>
      <c r="S1074" s="6" t="str">
        <f t="shared" ref="S1074:T1074" si="1082">Proper(trim(G1074))</f>
        <v>Assembly</v>
      </c>
      <c r="T1074" s="6" t="str">
        <f t="shared" si="1082"/>
        <v>Insurance</v>
      </c>
    </row>
    <row r="1075">
      <c r="A1075" s="23" t="s">
        <v>2077</v>
      </c>
      <c r="B1075" s="32" t="s">
        <v>2078</v>
      </c>
      <c r="C1075" s="6">
        <v>192700.0</v>
      </c>
      <c r="D1075" s="6" t="str">
        <f>IFERROR(__xludf.DUMMYFUNCTION("Split(B1075,""/"")"),"February")</f>
        <v>February</v>
      </c>
      <c r="E1075" s="6" t="str">
        <f>IFERROR(__xludf.DUMMYFUNCTION("""COMPUTED_VALUE"""),"Bhubaneswar-")</f>
        <v>Bhubaneswar-</v>
      </c>
      <c r="F1075" s="6" t="str">
        <f>IFERROR(__xludf.DUMMYFUNCTION("""COMPUTED_VALUE"""),"South&amp;")</f>
        <v>South&amp;</v>
      </c>
      <c r="G1075" s="6" t="str">
        <f>IFERROR(__xludf.DUMMYFUNCTION("""COMPUTED_VALUE"""),"Production")</f>
        <v>Production</v>
      </c>
      <c r="H1075" s="6" t="str">
        <f>IFERROR(__xludf.DUMMYFUNCTION("""COMPUTED_VALUE"""),"Rent")</f>
        <v>Rent</v>
      </c>
      <c r="I1075" s="6" t="str">
        <f t="shared" si="2"/>
        <v>February</v>
      </c>
      <c r="J1075" s="6" t="str">
        <f t="shared" si="3"/>
        <v>Bhubaneswar-</v>
      </c>
      <c r="K1075" s="6" t="str">
        <f t="shared" si="4"/>
        <v>Bhubaneswar-</v>
      </c>
      <c r="L1075" s="6" t="str">
        <f t="shared" si="5"/>
        <v>Bhubaneswar</v>
      </c>
      <c r="M1075" s="6" t="str">
        <f t="shared" si="6"/>
        <v>Bhubaneswar</v>
      </c>
      <c r="N1075" s="6" t="str">
        <f t="shared" si="7"/>
        <v>South&amp;</v>
      </c>
      <c r="O1075" s="6" t="str">
        <f t="shared" si="8"/>
        <v>South-</v>
      </c>
      <c r="P1075" s="6" t="str">
        <f t="shared" si="9"/>
        <v>South^</v>
      </c>
      <c r="Q1075" s="6" t="str">
        <f t="shared" si="10"/>
        <v>South</v>
      </c>
      <c r="R1075" s="6" t="str">
        <f>vlookup(M1075,'City Head_Details'!$A$2:$B$5,2,0)</f>
        <v>Karuna</v>
      </c>
      <c r="S1075" s="6" t="str">
        <f t="shared" ref="S1075:T1075" si="1083">Proper(trim(G1075))</f>
        <v>Production</v>
      </c>
      <c r="T1075" s="6" t="str">
        <f t="shared" si="1083"/>
        <v>Rent</v>
      </c>
    </row>
    <row r="1076">
      <c r="A1076" s="23" t="s">
        <v>2079</v>
      </c>
      <c r="B1076" s="32" t="s">
        <v>2080</v>
      </c>
      <c r="C1076" s="6">
        <v>158200.0</v>
      </c>
      <c r="D1076" s="6" t="str">
        <f>IFERROR(__xludf.DUMMYFUNCTION("Split(B1076,""/"")"),"March")</f>
        <v>March</v>
      </c>
      <c r="E1076" s="6" t="str">
        <f>IFERROR(__xludf.DUMMYFUNCTION("""COMPUTED_VALUE"""),"Ahmedabad-")</f>
        <v>Ahmedabad-</v>
      </c>
      <c r="F1076" s="6" t="str">
        <f>IFERROR(__xludf.DUMMYFUNCTION("""COMPUTED_VALUE"""),"West&amp;")</f>
        <v>West&amp;</v>
      </c>
      <c r="G1076" s="6" t="str">
        <f>IFERROR(__xludf.DUMMYFUNCTION("""COMPUTED_VALUE"""),"Materials")</f>
        <v>Materials</v>
      </c>
      <c r="H1076" s="6" t="str">
        <f>IFERROR(__xludf.DUMMYFUNCTION("""COMPUTED_VALUE"""),"Material Cost")</f>
        <v>Material Cost</v>
      </c>
      <c r="I1076" s="6" t="str">
        <f t="shared" si="2"/>
        <v>March</v>
      </c>
      <c r="J1076" s="6" t="str">
        <f t="shared" si="3"/>
        <v>Ahmedabad-</v>
      </c>
      <c r="K1076" s="6" t="str">
        <f t="shared" si="4"/>
        <v>Ahmedabad-</v>
      </c>
      <c r="L1076" s="6" t="str">
        <f t="shared" si="5"/>
        <v>Ahmedabad</v>
      </c>
      <c r="M1076" s="6" t="str">
        <f t="shared" si="6"/>
        <v>Ahmedabad</v>
      </c>
      <c r="N1076" s="6" t="str">
        <f t="shared" si="7"/>
        <v>West&amp;</v>
      </c>
      <c r="O1076" s="6" t="str">
        <f t="shared" si="8"/>
        <v>West-</v>
      </c>
      <c r="P1076" s="6" t="str">
        <f t="shared" si="9"/>
        <v>West^</v>
      </c>
      <c r="Q1076" s="6" t="str">
        <f t="shared" si="10"/>
        <v>West</v>
      </c>
      <c r="R1076" s="6" t="str">
        <f>vlookup(M1076,'City Head_Details'!$A$2:$B$5,2,0)</f>
        <v>Varun</v>
      </c>
      <c r="S1076" s="6" t="str">
        <f t="shared" ref="S1076:T1076" si="1084">Proper(trim(G1076))</f>
        <v>Materials</v>
      </c>
      <c r="T1076" s="6" t="str">
        <f t="shared" si="1084"/>
        <v>Material Cost</v>
      </c>
    </row>
    <row r="1077">
      <c r="A1077" s="23" t="s">
        <v>2081</v>
      </c>
      <c r="B1077" s="32" t="s">
        <v>2082</v>
      </c>
      <c r="C1077" s="6">
        <v>196100.0</v>
      </c>
      <c r="D1077" s="6" t="str">
        <f>IFERROR(__xludf.DUMMYFUNCTION("Split(B1077,""/"")"),"January")</f>
        <v>January</v>
      </c>
      <c r="E1077" s="6" t="str">
        <f>IFERROR(__xludf.DUMMYFUNCTION("""COMPUTED_VALUE"""),"Ahmedabad-")</f>
        <v>Ahmedabad-</v>
      </c>
      <c r="F1077" s="6" t="str">
        <f>IFERROR(__xludf.DUMMYFUNCTION("""COMPUTED_VALUE"""),"North&amp;")</f>
        <v>North&amp;</v>
      </c>
      <c r="G1077" s="6" t="str">
        <f>IFERROR(__xludf.DUMMYFUNCTION("""COMPUTED_VALUE"""),"Materials")</f>
        <v>Materials</v>
      </c>
      <c r="H1077" s="6" t="str">
        <f>IFERROR(__xludf.DUMMYFUNCTION("""COMPUTED_VALUE"""),"Material Cost")</f>
        <v>Material Cost</v>
      </c>
      <c r="I1077" s="6" t="str">
        <f t="shared" si="2"/>
        <v>January</v>
      </c>
      <c r="J1077" s="6" t="str">
        <f t="shared" si="3"/>
        <v>Ahmedabad-</v>
      </c>
      <c r="K1077" s="6" t="str">
        <f t="shared" si="4"/>
        <v>Ahmedabad-</v>
      </c>
      <c r="L1077" s="6" t="str">
        <f t="shared" si="5"/>
        <v>Ahmedabad</v>
      </c>
      <c r="M1077" s="6" t="str">
        <f t="shared" si="6"/>
        <v>Ahmedabad</v>
      </c>
      <c r="N1077" s="6" t="str">
        <f t="shared" si="7"/>
        <v>North&amp;</v>
      </c>
      <c r="O1077" s="6" t="str">
        <f t="shared" si="8"/>
        <v>North-</v>
      </c>
      <c r="P1077" s="6" t="str">
        <f t="shared" si="9"/>
        <v>North^</v>
      </c>
      <c r="Q1077" s="6" t="str">
        <f t="shared" si="10"/>
        <v>North</v>
      </c>
      <c r="R1077" s="6" t="str">
        <f>vlookup(M1077,'City Head_Details'!$A$2:$B$5,2,0)</f>
        <v>Varun</v>
      </c>
      <c r="S1077" s="6" t="str">
        <f t="shared" ref="S1077:T1077" si="1085">Proper(trim(G1077))</f>
        <v>Materials</v>
      </c>
      <c r="T1077" s="6" t="str">
        <f t="shared" si="1085"/>
        <v>Material Cost</v>
      </c>
    </row>
    <row r="1078">
      <c r="A1078" s="23" t="s">
        <v>2083</v>
      </c>
      <c r="B1078" s="32" t="s">
        <v>2084</v>
      </c>
      <c r="C1078" s="6">
        <v>194500.0</v>
      </c>
      <c r="D1078" s="6" t="str">
        <f>IFERROR(__xludf.DUMMYFUNCTION("Split(B1078,""/"")"),"February")</f>
        <v>February</v>
      </c>
      <c r="E1078" s="6" t="str">
        <f>IFERROR(__xludf.DUMMYFUNCTION("""COMPUTED_VALUE"""),"Gurgaon-")</f>
        <v>Gurgaon-</v>
      </c>
      <c r="F1078" s="6" t="str">
        <f>IFERROR(__xludf.DUMMYFUNCTION("""COMPUTED_VALUE"""),"South&amp;")</f>
        <v>South&amp;</v>
      </c>
      <c r="G1078" s="6" t="str">
        <f>IFERROR(__xludf.DUMMYFUNCTION("""COMPUTED_VALUE"""),"Materials")</f>
        <v>Materials</v>
      </c>
      <c r="H1078" s="6" t="str">
        <f>IFERROR(__xludf.DUMMYFUNCTION("""COMPUTED_VALUE"""),"Material Cost")</f>
        <v>Material Cost</v>
      </c>
      <c r="I1078" s="6" t="str">
        <f t="shared" si="2"/>
        <v>February</v>
      </c>
      <c r="J1078" s="6" t="str">
        <f t="shared" si="3"/>
        <v>Gurgaon-</v>
      </c>
      <c r="K1078" s="6" t="str">
        <f t="shared" si="4"/>
        <v>Gurgaon-</v>
      </c>
      <c r="L1078" s="6" t="str">
        <f t="shared" si="5"/>
        <v>Gurgaon</v>
      </c>
      <c r="M1078" s="6" t="str">
        <f t="shared" si="6"/>
        <v>Gurgaon</v>
      </c>
      <c r="N1078" s="6" t="str">
        <f t="shared" si="7"/>
        <v>South&amp;</v>
      </c>
      <c r="O1078" s="6" t="str">
        <f t="shared" si="8"/>
        <v>South-</v>
      </c>
      <c r="P1078" s="6" t="str">
        <f t="shared" si="9"/>
        <v>South^</v>
      </c>
      <c r="Q1078" s="6" t="str">
        <f t="shared" si="10"/>
        <v>South</v>
      </c>
      <c r="R1078" s="6" t="str">
        <f>vlookup(M1078,'City Head_Details'!$A$2:$B$5,2,0)</f>
        <v>Tarun</v>
      </c>
      <c r="S1078" s="6" t="str">
        <f t="shared" ref="S1078:T1078" si="1086">Proper(trim(G1078))</f>
        <v>Materials</v>
      </c>
      <c r="T1078" s="6" t="str">
        <f t="shared" si="1086"/>
        <v>Material Cost</v>
      </c>
    </row>
    <row r="1079">
      <c r="A1079" s="23" t="s">
        <v>2085</v>
      </c>
      <c r="B1079" s="32" t="s">
        <v>2086</v>
      </c>
      <c r="C1079" s="6">
        <v>157200.0</v>
      </c>
      <c r="D1079" s="6" t="str">
        <f>IFERROR(__xludf.DUMMYFUNCTION("Split(B1079,""/"")"),"February")</f>
        <v>February</v>
      </c>
      <c r="E1079" s="6" t="str">
        <f>IFERROR(__xludf.DUMMYFUNCTION("""COMPUTED_VALUE"""),"Bangalore-")</f>
        <v>Bangalore-</v>
      </c>
      <c r="F1079" s="6" t="str">
        <f>IFERROR(__xludf.DUMMYFUNCTION("""COMPUTED_VALUE"""),"South&amp;")</f>
        <v>South&amp;</v>
      </c>
      <c r="G1079" s="6" t="str">
        <f>IFERROR(__xludf.DUMMYFUNCTION("""COMPUTED_VALUE"""),"Assembly")</f>
        <v>Assembly</v>
      </c>
      <c r="H1079" s="6" t="str">
        <f>IFERROR(__xludf.DUMMYFUNCTION("""COMPUTED_VALUE"""),"Overhead costs")</f>
        <v>Overhead costs</v>
      </c>
      <c r="I1079" s="6" t="str">
        <f t="shared" si="2"/>
        <v>February</v>
      </c>
      <c r="J1079" s="6" t="str">
        <f t="shared" si="3"/>
        <v>Bangalore-</v>
      </c>
      <c r="K1079" s="6" t="str">
        <f t="shared" si="4"/>
        <v>Bangalore-</v>
      </c>
      <c r="L1079" s="6" t="str">
        <f t="shared" si="5"/>
        <v>Bangalore</v>
      </c>
      <c r="M1079" s="6" t="str">
        <f t="shared" si="6"/>
        <v>Bangalore</v>
      </c>
      <c r="N1079" s="6" t="str">
        <f t="shared" si="7"/>
        <v>South&amp;</v>
      </c>
      <c r="O1079" s="6" t="str">
        <f t="shared" si="8"/>
        <v>South-</v>
      </c>
      <c r="P1079" s="6" t="str">
        <f t="shared" si="9"/>
        <v>South^</v>
      </c>
      <c r="Q1079" s="6" t="str">
        <f t="shared" si="10"/>
        <v>South</v>
      </c>
      <c r="R1079" s="6" t="str">
        <f>vlookup(M1079,'City Head_Details'!$A$2:$B$5,2,0)</f>
        <v>Arun</v>
      </c>
      <c r="S1079" s="6" t="str">
        <f t="shared" ref="S1079:T1079" si="1087">Proper(trim(G1079))</f>
        <v>Assembly</v>
      </c>
      <c r="T1079" s="6" t="str">
        <f t="shared" si="1087"/>
        <v>Overhead Costs</v>
      </c>
    </row>
    <row r="1080">
      <c r="A1080" s="23" t="s">
        <v>2087</v>
      </c>
      <c r="B1080" s="32" t="s">
        <v>2088</v>
      </c>
      <c r="C1080" s="6">
        <v>188100.0</v>
      </c>
      <c r="D1080" s="6" t="str">
        <f>IFERROR(__xludf.DUMMYFUNCTION("Split(B1080,""/"")"),"January")</f>
        <v>January</v>
      </c>
      <c r="E1080" s="6" t="str">
        <f>IFERROR(__xludf.DUMMYFUNCTION("""COMPUTED_VALUE"""),"Ahmedabad-")</f>
        <v>Ahmedabad-</v>
      </c>
      <c r="F1080" s="6" t="str">
        <f>IFERROR(__xludf.DUMMYFUNCTION("""COMPUTED_VALUE"""),"South")</f>
        <v>South</v>
      </c>
      <c r="G1080" s="6" t="str">
        <f>IFERROR(__xludf.DUMMYFUNCTION("""COMPUTED_VALUE"""),"Assembly")</f>
        <v>Assembly</v>
      </c>
      <c r="H1080" s="6" t="str">
        <f>IFERROR(__xludf.DUMMYFUNCTION("""COMPUTED_VALUE"""),"Overhead costs")</f>
        <v>Overhead costs</v>
      </c>
      <c r="I1080" s="6" t="str">
        <f t="shared" si="2"/>
        <v>January</v>
      </c>
      <c r="J1080" s="6" t="str">
        <f t="shared" si="3"/>
        <v>Ahmedabad-</v>
      </c>
      <c r="K1080" s="6" t="str">
        <f t="shared" si="4"/>
        <v>Ahmedabad-</v>
      </c>
      <c r="L1080" s="6" t="str">
        <f t="shared" si="5"/>
        <v>Ahmedabad</v>
      </c>
      <c r="M1080" s="6" t="str">
        <f t="shared" si="6"/>
        <v>Ahmedabad</v>
      </c>
      <c r="N1080" s="6" t="str">
        <f t="shared" si="7"/>
        <v>South</v>
      </c>
      <c r="O1080" s="6" t="str">
        <f t="shared" si="8"/>
        <v>South</v>
      </c>
      <c r="P1080" s="6" t="str">
        <f t="shared" si="9"/>
        <v>South</v>
      </c>
      <c r="Q1080" s="6" t="str">
        <f t="shared" si="10"/>
        <v>South</v>
      </c>
      <c r="R1080" s="6" t="str">
        <f>vlookup(M1080,'City Head_Details'!$A$2:$B$5,2,0)</f>
        <v>Varun</v>
      </c>
      <c r="S1080" s="6" t="str">
        <f t="shared" ref="S1080:T1080" si="1088">Proper(trim(G1080))</f>
        <v>Assembly</v>
      </c>
      <c r="T1080" s="6" t="str">
        <f t="shared" si="1088"/>
        <v>Overhead Costs</v>
      </c>
    </row>
    <row r="1081">
      <c r="A1081" s="23" t="s">
        <v>2089</v>
      </c>
      <c r="B1081" s="32" t="s">
        <v>2090</v>
      </c>
      <c r="C1081" s="6">
        <v>183000.0</v>
      </c>
      <c r="D1081" s="6" t="str">
        <f>IFERROR(__xludf.DUMMYFUNCTION("Split(B1081,""/"")"),"January")</f>
        <v>January</v>
      </c>
      <c r="E1081" s="6" t="str">
        <f>IFERROR(__xludf.DUMMYFUNCTION("""COMPUTED_VALUE"""),"Ahmedabad-")</f>
        <v>Ahmedabad-</v>
      </c>
      <c r="F1081" s="6" t="str">
        <f>IFERROR(__xludf.DUMMYFUNCTION("""COMPUTED_VALUE"""),"South^")</f>
        <v>South^</v>
      </c>
      <c r="G1081" s="6" t="str">
        <f>IFERROR(__xludf.DUMMYFUNCTION("""COMPUTED_VALUE"""),"Assembly")</f>
        <v>Assembly</v>
      </c>
      <c r="H1081" s="6" t="str">
        <f>IFERROR(__xludf.DUMMYFUNCTION("""COMPUTED_VALUE"""),"Insurance")</f>
        <v>Insurance</v>
      </c>
      <c r="I1081" s="6" t="str">
        <f t="shared" si="2"/>
        <v>January</v>
      </c>
      <c r="J1081" s="6" t="str">
        <f t="shared" si="3"/>
        <v>Ahmedabad-</v>
      </c>
      <c r="K1081" s="6" t="str">
        <f t="shared" si="4"/>
        <v>Ahmedabad-</v>
      </c>
      <c r="L1081" s="6" t="str">
        <f t="shared" si="5"/>
        <v>Ahmedabad</v>
      </c>
      <c r="M1081" s="6" t="str">
        <f t="shared" si="6"/>
        <v>Ahmedabad</v>
      </c>
      <c r="N1081" s="6" t="str">
        <f t="shared" si="7"/>
        <v>South^</v>
      </c>
      <c r="O1081" s="6" t="str">
        <f t="shared" si="8"/>
        <v>South^</v>
      </c>
      <c r="P1081" s="6" t="str">
        <f t="shared" si="9"/>
        <v>South^</v>
      </c>
      <c r="Q1081" s="6" t="str">
        <f t="shared" si="10"/>
        <v>South</v>
      </c>
      <c r="R1081" s="6" t="str">
        <f>vlookup(M1081,'City Head_Details'!$A$2:$B$5,2,0)</f>
        <v>Varun</v>
      </c>
      <c r="S1081" s="6" t="str">
        <f t="shared" ref="S1081:T1081" si="1089">Proper(trim(G1081))</f>
        <v>Assembly</v>
      </c>
      <c r="T1081" s="6" t="str">
        <f t="shared" si="1089"/>
        <v>Insurance</v>
      </c>
    </row>
    <row r="1082">
      <c r="A1082" s="23" t="s">
        <v>2091</v>
      </c>
      <c r="B1082" s="32" t="s">
        <v>2092</v>
      </c>
      <c r="C1082" s="6">
        <v>130900.0</v>
      </c>
      <c r="D1082" s="6" t="str">
        <f>IFERROR(__xludf.DUMMYFUNCTION("Split(B1082,""/"")"),"January")</f>
        <v>January</v>
      </c>
      <c r="E1082" s="6" t="str">
        <f>IFERROR(__xludf.DUMMYFUNCTION("""COMPUTED_VALUE"""),"Ahmedabad-")</f>
        <v>Ahmedabad-</v>
      </c>
      <c r="F1082" s="6" t="str">
        <f>IFERROR(__xludf.DUMMYFUNCTION("""COMPUTED_VALUE"""),"East^")</f>
        <v>East^</v>
      </c>
      <c r="G1082" s="6" t="str">
        <f>IFERROR(__xludf.DUMMYFUNCTION("""COMPUTED_VALUE"""),"Production")</f>
        <v>Production</v>
      </c>
      <c r="H1082" s="6" t="str">
        <f>IFERROR(__xludf.DUMMYFUNCTION("""COMPUTED_VALUE"""),"Material Cost")</f>
        <v>Material Cost</v>
      </c>
      <c r="I1082" s="6" t="str">
        <f t="shared" si="2"/>
        <v>January</v>
      </c>
      <c r="J1082" s="6" t="str">
        <f t="shared" si="3"/>
        <v>Ahmedabad-</v>
      </c>
      <c r="K1082" s="6" t="str">
        <f t="shared" si="4"/>
        <v>Ahmedabad-</v>
      </c>
      <c r="L1082" s="6" t="str">
        <f t="shared" si="5"/>
        <v>Ahmedabad</v>
      </c>
      <c r="M1082" s="6" t="str">
        <f t="shared" si="6"/>
        <v>Ahmedabad</v>
      </c>
      <c r="N1082" s="6" t="str">
        <f t="shared" si="7"/>
        <v>East^</v>
      </c>
      <c r="O1082" s="6" t="str">
        <f t="shared" si="8"/>
        <v>East^</v>
      </c>
      <c r="P1082" s="6" t="str">
        <f t="shared" si="9"/>
        <v>East^</v>
      </c>
      <c r="Q1082" s="6" t="str">
        <f t="shared" si="10"/>
        <v>East</v>
      </c>
      <c r="R1082" s="6" t="str">
        <f>vlookup(M1082,'City Head_Details'!$A$2:$B$5,2,0)</f>
        <v>Varun</v>
      </c>
      <c r="S1082" s="6" t="str">
        <f t="shared" ref="S1082:T1082" si="1090">Proper(trim(G1082))</f>
        <v>Production</v>
      </c>
      <c r="T1082" s="6" t="str">
        <f t="shared" si="1090"/>
        <v>Material Cost</v>
      </c>
    </row>
    <row r="1083">
      <c r="A1083" s="23" t="s">
        <v>2093</v>
      </c>
      <c r="B1083" s="32" t="s">
        <v>2094</v>
      </c>
      <c r="C1083" s="6">
        <v>113200.0</v>
      </c>
      <c r="D1083" s="6" t="str">
        <f>IFERROR(__xludf.DUMMYFUNCTION("Split(B1083,""/"")"),"January")</f>
        <v>January</v>
      </c>
      <c r="E1083" s="6" t="str">
        <f>IFERROR(__xludf.DUMMYFUNCTION("""COMPUTED_VALUE"""),"Ahmedabad-")</f>
        <v>Ahmedabad-</v>
      </c>
      <c r="F1083" s="6" t="str">
        <f>IFERROR(__xludf.DUMMYFUNCTION("""COMPUTED_VALUE"""),"East^")</f>
        <v>East^</v>
      </c>
      <c r="G1083" s="6" t="str">
        <f>IFERROR(__xludf.DUMMYFUNCTION("""COMPUTED_VALUE"""),"Production")</f>
        <v>Production</v>
      </c>
      <c r="H1083" s="6" t="str">
        <f>IFERROR(__xludf.DUMMYFUNCTION("""COMPUTED_VALUE"""),"Labour Cost")</f>
        <v>Labour Cost</v>
      </c>
      <c r="I1083" s="6" t="str">
        <f t="shared" si="2"/>
        <v>January</v>
      </c>
      <c r="J1083" s="6" t="str">
        <f t="shared" si="3"/>
        <v>Ahmedabad-</v>
      </c>
      <c r="K1083" s="6" t="str">
        <f t="shared" si="4"/>
        <v>Ahmedabad-</v>
      </c>
      <c r="L1083" s="6" t="str">
        <f t="shared" si="5"/>
        <v>Ahmedabad</v>
      </c>
      <c r="M1083" s="6" t="str">
        <f t="shared" si="6"/>
        <v>Ahmedabad</v>
      </c>
      <c r="N1083" s="6" t="str">
        <f t="shared" si="7"/>
        <v>East^</v>
      </c>
      <c r="O1083" s="6" t="str">
        <f t="shared" si="8"/>
        <v>East^</v>
      </c>
      <c r="P1083" s="6" t="str">
        <f t="shared" si="9"/>
        <v>East^</v>
      </c>
      <c r="Q1083" s="6" t="str">
        <f t="shared" si="10"/>
        <v>East</v>
      </c>
      <c r="R1083" s="6" t="str">
        <f>vlookup(M1083,'City Head_Details'!$A$2:$B$5,2,0)</f>
        <v>Varun</v>
      </c>
      <c r="S1083" s="6" t="str">
        <f t="shared" ref="S1083:T1083" si="1091">Proper(trim(G1083))</f>
        <v>Production</v>
      </c>
      <c r="T1083" s="6" t="str">
        <f t="shared" si="1091"/>
        <v>Labour Cost</v>
      </c>
    </row>
    <row r="1084">
      <c r="A1084" s="23" t="s">
        <v>2095</v>
      </c>
      <c r="B1084" s="32" t="s">
        <v>2096</v>
      </c>
      <c r="C1084" s="6">
        <v>177200.0</v>
      </c>
      <c r="D1084" s="6" t="str">
        <f>IFERROR(__xludf.DUMMYFUNCTION("Split(B1084,""/"")"),"January")</f>
        <v>January</v>
      </c>
      <c r="E1084" s="6" t="str">
        <f>IFERROR(__xludf.DUMMYFUNCTION("""COMPUTED_VALUE"""),"Ahmedabad")</f>
        <v>Ahmedabad</v>
      </c>
      <c r="F1084" s="6" t="str">
        <f>IFERROR(__xludf.DUMMYFUNCTION("""COMPUTED_VALUE"""),"East^")</f>
        <v>East^</v>
      </c>
      <c r="G1084" s="6" t="str">
        <f>IFERROR(__xludf.DUMMYFUNCTION("""COMPUTED_VALUE"""),"Production")</f>
        <v>Production</v>
      </c>
      <c r="H1084" s="6" t="str">
        <f>IFERROR(__xludf.DUMMYFUNCTION("""COMPUTED_VALUE"""),"Rent")</f>
        <v>Rent</v>
      </c>
      <c r="I1084" s="6" t="str">
        <f t="shared" si="2"/>
        <v>January</v>
      </c>
      <c r="J1084" s="6" t="str">
        <f t="shared" si="3"/>
        <v>Ahmedabad</v>
      </c>
      <c r="K1084" s="6" t="str">
        <f t="shared" si="4"/>
        <v>Ahmedabad</v>
      </c>
      <c r="L1084" s="6" t="str">
        <f t="shared" si="5"/>
        <v>Ahmedabad</v>
      </c>
      <c r="M1084" s="6" t="str">
        <f t="shared" si="6"/>
        <v>Ahmedabad</v>
      </c>
      <c r="N1084" s="6" t="str">
        <f t="shared" si="7"/>
        <v>East^</v>
      </c>
      <c r="O1084" s="6" t="str">
        <f t="shared" si="8"/>
        <v>East^</v>
      </c>
      <c r="P1084" s="6" t="str">
        <f t="shared" si="9"/>
        <v>East^</v>
      </c>
      <c r="Q1084" s="6" t="str">
        <f t="shared" si="10"/>
        <v>East</v>
      </c>
      <c r="R1084" s="6" t="str">
        <f>vlookup(M1084,'City Head_Details'!$A$2:$B$5,2,0)</f>
        <v>Varun</v>
      </c>
      <c r="S1084" s="6" t="str">
        <f t="shared" ref="S1084:T1084" si="1092">Proper(trim(G1084))</f>
        <v>Production</v>
      </c>
      <c r="T1084" s="6" t="str">
        <f t="shared" si="1092"/>
        <v>Rent</v>
      </c>
    </row>
    <row r="1085">
      <c r="A1085" s="23" t="s">
        <v>2097</v>
      </c>
      <c r="B1085" s="32" t="s">
        <v>2098</v>
      </c>
      <c r="C1085" s="6">
        <v>153200.0</v>
      </c>
      <c r="D1085" s="6" t="str">
        <f>IFERROR(__xludf.DUMMYFUNCTION("Split(B1085,""/"")"),"January")</f>
        <v>January</v>
      </c>
      <c r="E1085" s="6" t="str">
        <f>IFERROR(__xludf.DUMMYFUNCTION("""COMPUTED_VALUE"""),"Ahmedabad")</f>
        <v>Ahmedabad</v>
      </c>
      <c r="F1085" s="6" t="str">
        <f>IFERROR(__xludf.DUMMYFUNCTION("""COMPUTED_VALUE"""),"East^")</f>
        <v>East^</v>
      </c>
      <c r="G1085" s="6" t="str">
        <f>IFERROR(__xludf.DUMMYFUNCTION("""COMPUTED_VALUE"""),"Production")</f>
        <v>Production</v>
      </c>
      <c r="H1085" s="6" t="str">
        <f>IFERROR(__xludf.DUMMYFUNCTION("""COMPUTED_VALUE"""),"Overhead costs")</f>
        <v>Overhead costs</v>
      </c>
      <c r="I1085" s="6" t="str">
        <f t="shared" si="2"/>
        <v>January</v>
      </c>
      <c r="J1085" s="6" t="str">
        <f t="shared" si="3"/>
        <v>Ahmedabad</v>
      </c>
      <c r="K1085" s="6" t="str">
        <f t="shared" si="4"/>
        <v>Ahmedabad</v>
      </c>
      <c r="L1085" s="6" t="str">
        <f t="shared" si="5"/>
        <v>Ahmedabad</v>
      </c>
      <c r="M1085" s="6" t="str">
        <f t="shared" si="6"/>
        <v>Ahmedabad</v>
      </c>
      <c r="N1085" s="6" t="str">
        <f t="shared" si="7"/>
        <v>East^</v>
      </c>
      <c r="O1085" s="6" t="str">
        <f t="shared" si="8"/>
        <v>East^</v>
      </c>
      <c r="P1085" s="6" t="str">
        <f t="shared" si="9"/>
        <v>East^</v>
      </c>
      <c r="Q1085" s="6" t="str">
        <f t="shared" si="10"/>
        <v>East</v>
      </c>
      <c r="R1085" s="6" t="str">
        <f>vlookup(M1085,'City Head_Details'!$A$2:$B$5,2,0)</f>
        <v>Varun</v>
      </c>
      <c r="S1085" s="6" t="str">
        <f t="shared" ref="S1085:T1085" si="1093">Proper(trim(G1085))</f>
        <v>Production</v>
      </c>
      <c r="T1085" s="6" t="str">
        <f t="shared" si="1093"/>
        <v>Overhead Costs</v>
      </c>
    </row>
    <row r="1086">
      <c r="A1086" s="23" t="s">
        <v>2099</v>
      </c>
      <c r="B1086" s="32" t="s">
        <v>2100</v>
      </c>
      <c r="C1086" s="6">
        <v>187100.0</v>
      </c>
      <c r="D1086" s="6" t="str">
        <f>IFERROR(__xludf.DUMMYFUNCTION("Split(B1086,""/"")"),"January")</f>
        <v>January</v>
      </c>
      <c r="E1086" s="6" t="str">
        <f>IFERROR(__xludf.DUMMYFUNCTION("""COMPUTED_VALUE"""),"Ahmedabad")</f>
        <v>Ahmedabad</v>
      </c>
      <c r="F1086" s="6" t="str">
        <f>IFERROR(__xludf.DUMMYFUNCTION("""COMPUTED_VALUE"""),"East")</f>
        <v>East</v>
      </c>
      <c r="G1086" s="6" t="str">
        <f>IFERROR(__xludf.DUMMYFUNCTION("""COMPUTED_VALUE"""),"Production")</f>
        <v>Production</v>
      </c>
      <c r="H1086" s="6" t="str">
        <f>IFERROR(__xludf.DUMMYFUNCTION("""COMPUTED_VALUE"""),"Insurance")</f>
        <v>Insurance</v>
      </c>
      <c r="I1086" s="6" t="str">
        <f t="shared" si="2"/>
        <v>January</v>
      </c>
      <c r="J1086" s="6" t="str">
        <f t="shared" si="3"/>
        <v>Ahmedabad</v>
      </c>
      <c r="K1086" s="6" t="str">
        <f t="shared" si="4"/>
        <v>Ahmedabad</v>
      </c>
      <c r="L1086" s="6" t="str">
        <f t="shared" si="5"/>
        <v>Ahmedabad</v>
      </c>
      <c r="M1086" s="6" t="str">
        <f t="shared" si="6"/>
        <v>Ahmedabad</v>
      </c>
      <c r="N1086" s="6" t="str">
        <f t="shared" si="7"/>
        <v>East</v>
      </c>
      <c r="O1086" s="6" t="str">
        <f t="shared" si="8"/>
        <v>East</v>
      </c>
      <c r="P1086" s="6" t="str">
        <f t="shared" si="9"/>
        <v>East</v>
      </c>
      <c r="Q1086" s="6" t="str">
        <f t="shared" si="10"/>
        <v>East</v>
      </c>
      <c r="R1086" s="6" t="str">
        <f>vlookup(M1086,'City Head_Details'!$A$2:$B$5,2,0)</f>
        <v>Varun</v>
      </c>
      <c r="S1086" s="6" t="str">
        <f t="shared" ref="S1086:T1086" si="1094">Proper(trim(G1086))</f>
        <v>Production</v>
      </c>
      <c r="T1086" s="6" t="str">
        <f t="shared" si="1094"/>
        <v>Insurance</v>
      </c>
    </row>
    <row r="1087">
      <c r="A1087" s="23" t="s">
        <v>2101</v>
      </c>
      <c r="B1087" s="32" t="s">
        <v>2102</v>
      </c>
      <c r="C1087" s="6">
        <v>184600.0</v>
      </c>
      <c r="D1087" s="6" t="str">
        <f>IFERROR(__xludf.DUMMYFUNCTION("Split(B1087,""/"")"),"January")</f>
        <v>January</v>
      </c>
      <c r="E1087" s="6" t="str">
        <f>IFERROR(__xludf.DUMMYFUNCTION("""COMPUTED_VALUE"""),"     Ahmedabad")</f>
        <v>     Ahmedabad</v>
      </c>
      <c r="F1087" s="6" t="str">
        <f>IFERROR(__xludf.DUMMYFUNCTION("""COMPUTED_VALUE"""),"East")</f>
        <v>East</v>
      </c>
      <c r="G1087" s="6" t="str">
        <f>IFERROR(__xludf.DUMMYFUNCTION("""COMPUTED_VALUE"""),"Materials")</f>
        <v>Materials</v>
      </c>
      <c r="H1087" s="6" t="str">
        <f>IFERROR(__xludf.DUMMYFUNCTION("""COMPUTED_VALUE"""),"Material Cost")</f>
        <v>Material Cost</v>
      </c>
      <c r="I1087" s="6" t="str">
        <f t="shared" si="2"/>
        <v>January</v>
      </c>
      <c r="J1087" s="6" t="str">
        <f t="shared" si="3"/>
        <v>Ahmedabad</v>
      </c>
      <c r="K1087" s="6" t="str">
        <f t="shared" si="4"/>
        <v>Ahmedabad</v>
      </c>
      <c r="L1087" s="6" t="str">
        <f t="shared" si="5"/>
        <v>Ahmedabad</v>
      </c>
      <c r="M1087" s="6" t="str">
        <f t="shared" si="6"/>
        <v>Ahmedabad</v>
      </c>
      <c r="N1087" s="6" t="str">
        <f t="shared" si="7"/>
        <v>East</v>
      </c>
      <c r="O1087" s="6" t="str">
        <f t="shared" si="8"/>
        <v>East</v>
      </c>
      <c r="P1087" s="6" t="str">
        <f t="shared" si="9"/>
        <v>East</v>
      </c>
      <c r="Q1087" s="6" t="str">
        <f t="shared" si="10"/>
        <v>East</v>
      </c>
      <c r="R1087" s="6" t="str">
        <f>vlookup(M1087,'City Head_Details'!$A$2:$B$5,2,0)</f>
        <v>Varun</v>
      </c>
      <c r="S1087" s="6" t="str">
        <f t="shared" ref="S1087:T1087" si="1095">Proper(trim(G1087))</f>
        <v>Materials</v>
      </c>
      <c r="T1087" s="6" t="str">
        <f t="shared" si="1095"/>
        <v>Material Cost</v>
      </c>
    </row>
    <row r="1088">
      <c r="A1088" s="23" t="s">
        <v>2103</v>
      </c>
      <c r="B1088" s="32" t="s">
        <v>2104</v>
      </c>
      <c r="C1088" s="6">
        <v>176800.0</v>
      </c>
      <c r="D1088" s="6" t="str">
        <f>IFERROR(__xludf.DUMMYFUNCTION("Split(B1088,""/"")"),"    January")</f>
        <v>    January</v>
      </c>
      <c r="E1088" s="6" t="str">
        <f>IFERROR(__xludf.DUMMYFUNCTION("""COMPUTED_VALUE"""),"Ahmedabad&amp;")</f>
        <v>Ahmedabad&amp;</v>
      </c>
      <c r="F1088" s="6" t="str">
        <f>IFERROR(__xludf.DUMMYFUNCTION("""COMPUTED_VALUE"""),"East")</f>
        <v>East</v>
      </c>
      <c r="G1088" s="6" t="str">
        <f>IFERROR(__xludf.DUMMYFUNCTION("""COMPUTED_VALUE"""),"Materials")</f>
        <v>Materials</v>
      </c>
      <c r="H1088" s="6" t="str">
        <f>IFERROR(__xludf.DUMMYFUNCTION("""COMPUTED_VALUE"""),"Labour Cost")</f>
        <v>Labour Cost</v>
      </c>
      <c r="I1088" s="6" t="str">
        <f t="shared" si="2"/>
        <v>January</v>
      </c>
      <c r="J1088" s="6" t="str">
        <f t="shared" si="3"/>
        <v>Ahmedabad&amp;</v>
      </c>
      <c r="K1088" s="6" t="str">
        <f t="shared" si="4"/>
        <v>Ahmedabad-</v>
      </c>
      <c r="L1088" s="6" t="str">
        <f t="shared" si="5"/>
        <v>Ahmedabad</v>
      </c>
      <c r="M1088" s="6" t="str">
        <f t="shared" si="6"/>
        <v>Ahmedabad</v>
      </c>
      <c r="N1088" s="6" t="str">
        <f t="shared" si="7"/>
        <v>East</v>
      </c>
      <c r="O1088" s="6" t="str">
        <f t="shared" si="8"/>
        <v>East</v>
      </c>
      <c r="P1088" s="6" t="str">
        <f t="shared" si="9"/>
        <v>East</v>
      </c>
      <c r="Q1088" s="6" t="str">
        <f t="shared" si="10"/>
        <v>East</v>
      </c>
      <c r="R1088" s="6" t="str">
        <f>vlookup(M1088,'City Head_Details'!$A$2:$B$5,2,0)</f>
        <v>Varun</v>
      </c>
      <c r="S1088" s="6" t="str">
        <f t="shared" ref="S1088:T1088" si="1096">Proper(trim(G1088))</f>
        <v>Materials</v>
      </c>
      <c r="T1088" s="6" t="str">
        <f t="shared" si="1096"/>
        <v>Labour Cost</v>
      </c>
    </row>
    <row r="1089">
      <c r="A1089" s="23" t="s">
        <v>2105</v>
      </c>
      <c r="B1089" s="32" t="s">
        <v>2106</v>
      </c>
      <c r="C1089" s="6">
        <v>133000.0</v>
      </c>
      <c r="D1089" s="6" t="str">
        <f>IFERROR(__xludf.DUMMYFUNCTION("Split(B1089,""/"")"),"January")</f>
        <v>January</v>
      </c>
      <c r="E1089" s="6" t="str">
        <f>IFERROR(__xludf.DUMMYFUNCTION("""COMPUTED_VALUE"""),"Ahmedabad&amp;")</f>
        <v>Ahmedabad&amp;</v>
      </c>
      <c r="F1089" s="6" t="str">
        <f>IFERROR(__xludf.DUMMYFUNCTION("""COMPUTED_VALUE"""),"East")</f>
        <v>East</v>
      </c>
      <c r="G1089" s="6" t="str">
        <f>IFERROR(__xludf.DUMMYFUNCTION("""COMPUTED_VALUE"""),"Materials")</f>
        <v>Materials</v>
      </c>
      <c r="H1089" s="6" t="str">
        <f>IFERROR(__xludf.DUMMYFUNCTION("""COMPUTED_VALUE"""),"Rent")</f>
        <v>Rent</v>
      </c>
      <c r="I1089" s="6" t="str">
        <f t="shared" si="2"/>
        <v>January</v>
      </c>
      <c r="J1089" s="6" t="str">
        <f t="shared" si="3"/>
        <v>Ahmedabad&amp;</v>
      </c>
      <c r="K1089" s="6" t="str">
        <f t="shared" si="4"/>
        <v>Ahmedabad-</v>
      </c>
      <c r="L1089" s="6" t="str">
        <f t="shared" si="5"/>
        <v>Ahmedabad</v>
      </c>
      <c r="M1089" s="6" t="str">
        <f t="shared" si="6"/>
        <v>Ahmedabad</v>
      </c>
      <c r="N1089" s="6" t="str">
        <f t="shared" si="7"/>
        <v>East</v>
      </c>
      <c r="O1089" s="6" t="str">
        <f t="shared" si="8"/>
        <v>East</v>
      </c>
      <c r="P1089" s="6" t="str">
        <f t="shared" si="9"/>
        <v>East</v>
      </c>
      <c r="Q1089" s="6" t="str">
        <f t="shared" si="10"/>
        <v>East</v>
      </c>
      <c r="R1089" s="6" t="str">
        <f>vlookup(M1089,'City Head_Details'!$A$2:$B$5,2,0)</f>
        <v>Varun</v>
      </c>
      <c r="S1089" s="6" t="str">
        <f t="shared" ref="S1089:T1089" si="1097">Proper(trim(G1089))</f>
        <v>Materials</v>
      </c>
      <c r="T1089" s="6" t="str">
        <f t="shared" si="1097"/>
        <v>Rent</v>
      </c>
    </row>
    <row r="1090">
      <c r="A1090" s="23" t="s">
        <v>2107</v>
      </c>
      <c r="B1090" s="32" t="s">
        <v>2108</v>
      </c>
      <c r="C1090" s="6">
        <v>185600.0</v>
      </c>
      <c r="D1090" s="6" t="str">
        <f>IFERROR(__xludf.DUMMYFUNCTION("Split(B1090,""/"")"),"January")</f>
        <v>January</v>
      </c>
      <c r="E1090" s="6" t="str">
        <f>IFERROR(__xludf.DUMMYFUNCTION("""COMPUTED_VALUE"""),"Ahmedabad")</f>
        <v>Ahmedabad</v>
      </c>
      <c r="F1090" s="6" t="str">
        <f>IFERROR(__xludf.DUMMYFUNCTION("""COMPUTED_VALUE"""),"East")</f>
        <v>East</v>
      </c>
      <c r="G1090" s="6" t="str">
        <f>IFERROR(__xludf.DUMMYFUNCTION("""COMPUTED_VALUE"""),"Materials")</f>
        <v>Materials</v>
      </c>
      <c r="H1090" s="6" t="str">
        <f>IFERROR(__xludf.DUMMYFUNCTION("""COMPUTED_VALUE"""),"Overhead costs")</f>
        <v>Overhead costs</v>
      </c>
      <c r="I1090" s="6" t="str">
        <f t="shared" si="2"/>
        <v>January</v>
      </c>
      <c r="J1090" s="6" t="str">
        <f t="shared" si="3"/>
        <v>Ahmedabad</v>
      </c>
      <c r="K1090" s="6" t="str">
        <f t="shared" si="4"/>
        <v>Ahmedabad</v>
      </c>
      <c r="L1090" s="6" t="str">
        <f t="shared" si="5"/>
        <v>Ahmedabad</v>
      </c>
      <c r="M1090" s="6" t="str">
        <f t="shared" si="6"/>
        <v>Ahmedabad</v>
      </c>
      <c r="N1090" s="6" t="str">
        <f t="shared" si="7"/>
        <v>East</v>
      </c>
      <c r="O1090" s="6" t="str">
        <f t="shared" si="8"/>
        <v>East</v>
      </c>
      <c r="P1090" s="6" t="str">
        <f t="shared" si="9"/>
        <v>East</v>
      </c>
      <c r="Q1090" s="6" t="str">
        <f t="shared" si="10"/>
        <v>East</v>
      </c>
      <c r="R1090" s="6" t="str">
        <f>vlookup(M1090,'City Head_Details'!$A$2:$B$5,2,0)</f>
        <v>Varun</v>
      </c>
      <c r="S1090" s="6" t="str">
        <f t="shared" ref="S1090:T1090" si="1098">Proper(trim(G1090))</f>
        <v>Materials</v>
      </c>
      <c r="T1090" s="6" t="str">
        <f t="shared" si="1098"/>
        <v>Overhead Costs</v>
      </c>
    </row>
    <row r="1091">
      <c r="A1091" s="23" t="s">
        <v>2109</v>
      </c>
      <c r="B1091" s="32" t="s">
        <v>2110</v>
      </c>
      <c r="C1091" s="6">
        <v>142100.0</v>
      </c>
      <c r="D1091" s="6" t="str">
        <f>IFERROR(__xludf.DUMMYFUNCTION("Split(B1091,""/"")"),"January")</f>
        <v>January</v>
      </c>
      <c r="E1091" s="6" t="str">
        <f>IFERROR(__xludf.DUMMYFUNCTION("""COMPUTED_VALUE"""),"Ahmedabad")</f>
        <v>Ahmedabad</v>
      </c>
      <c r="F1091" s="6" t="str">
        <f>IFERROR(__xludf.DUMMYFUNCTION("""COMPUTED_VALUE"""),"East&amp;")</f>
        <v>East&amp;</v>
      </c>
      <c r="G1091" s="6" t="str">
        <f>IFERROR(__xludf.DUMMYFUNCTION("""COMPUTED_VALUE"""),"Materials")</f>
        <v>Materials</v>
      </c>
      <c r="H1091" s="6" t="str">
        <f>IFERROR(__xludf.DUMMYFUNCTION("""COMPUTED_VALUE"""),"Insurance")</f>
        <v>Insurance</v>
      </c>
      <c r="I1091" s="6" t="str">
        <f t="shared" si="2"/>
        <v>January</v>
      </c>
      <c r="J1091" s="6" t="str">
        <f t="shared" si="3"/>
        <v>Ahmedabad</v>
      </c>
      <c r="K1091" s="6" t="str">
        <f t="shared" si="4"/>
        <v>Ahmedabad</v>
      </c>
      <c r="L1091" s="6" t="str">
        <f t="shared" si="5"/>
        <v>Ahmedabad</v>
      </c>
      <c r="M1091" s="6" t="str">
        <f t="shared" si="6"/>
        <v>Ahmedabad</v>
      </c>
      <c r="N1091" s="6" t="str">
        <f t="shared" si="7"/>
        <v>East&amp;</v>
      </c>
      <c r="O1091" s="6" t="str">
        <f t="shared" si="8"/>
        <v>East-</v>
      </c>
      <c r="P1091" s="6" t="str">
        <f t="shared" si="9"/>
        <v>East^</v>
      </c>
      <c r="Q1091" s="6" t="str">
        <f t="shared" si="10"/>
        <v>East</v>
      </c>
      <c r="R1091" s="6" t="str">
        <f>vlookup(M1091,'City Head_Details'!$A$2:$B$5,2,0)</f>
        <v>Varun</v>
      </c>
      <c r="S1091" s="6" t="str">
        <f t="shared" ref="S1091:T1091" si="1099">Proper(trim(G1091))</f>
        <v>Materials</v>
      </c>
      <c r="T1091" s="6" t="str">
        <f t="shared" si="1099"/>
        <v>Insurance</v>
      </c>
    </row>
    <row r="1092">
      <c r="A1092" s="23" t="s">
        <v>2111</v>
      </c>
      <c r="B1092" s="32" t="s">
        <v>2112</v>
      </c>
      <c r="C1092" s="6">
        <v>126900.0</v>
      </c>
      <c r="D1092" s="6" t="str">
        <f>IFERROR(__xludf.DUMMYFUNCTION("Split(B1092,""/"")"),"January")</f>
        <v>January</v>
      </c>
      <c r="E1092" s="6" t="str">
        <f>IFERROR(__xludf.DUMMYFUNCTION("""COMPUTED_VALUE"""),"Ahmedabad")</f>
        <v>Ahmedabad</v>
      </c>
      <c r="F1092" s="6" t="str">
        <f>IFERROR(__xludf.DUMMYFUNCTION("""COMPUTED_VALUE"""),"East&amp;")</f>
        <v>East&amp;</v>
      </c>
      <c r="G1092" s="6" t="str">
        <f>IFERROR(__xludf.DUMMYFUNCTION("""COMPUTED_VALUE"""),"Maitenance")</f>
        <v>Maitenance</v>
      </c>
      <c r="H1092" s="6" t="str">
        <f>IFERROR(__xludf.DUMMYFUNCTION("""COMPUTED_VALUE"""),"Material Cost")</f>
        <v>Material Cost</v>
      </c>
      <c r="I1092" s="6" t="str">
        <f t="shared" si="2"/>
        <v>January</v>
      </c>
      <c r="J1092" s="6" t="str">
        <f t="shared" si="3"/>
        <v>Ahmedabad</v>
      </c>
      <c r="K1092" s="6" t="str">
        <f t="shared" si="4"/>
        <v>Ahmedabad</v>
      </c>
      <c r="L1092" s="6" t="str">
        <f t="shared" si="5"/>
        <v>Ahmedabad</v>
      </c>
      <c r="M1092" s="6" t="str">
        <f t="shared" si="6"/>
        <v>Ahmedabad</v>
      </c>
      <c r="N1092" s="6" t="str">
        <f t="shared" si="7"/>
        <v>East&amp;</v>
      </c>
      <c r="O1092" s="6" t="str">
        <f t="shared" si="8"/>
        <v>East-</v>
      </c>
      <c r="P1092" s="6" t="str">
        <f t="shared" si="9"/>
        <v>East^</v>
      </c>
      <c r="Q1092" s="6" t="str">
        <f t="shared" si="10"/>
        <v>East</v>
      </c>
      <c r="R1092" s="6" t="str">
        <f>vlookup(M1092,'City Head_Details'!$A$2:$B$5,2,0)</f>
        <v>Varun</v>
      </c>
      <c r="S1092" s="6" t="str">
        <f t="shared" ref="S1092:T1092" si="1100">Proper(trim(G1092))</f>
        <v>Maitenance</v>
      </c>
      <c r="T1092" s="6" t="str">
        <f t="shared" si="1100"/>
        <v>Material Cost</v>
      </c>
    </row>
    <row r="1093">
      <c r="A1093" s="23" t="s">
        <v>2113</v>
      </c>
      <c r="B1093" s="32" t="s">
        <v>2114</v>
      </c>
      <c r="C1093" s="6">
        <v>109800.0</v>
      </c>
      <c r="D1093" s="6" t="str">
        <f>IFERROR(__xludf.DUMMYFUNCTION("Split(B1093,""/"")"),"January")</f>
        <v>January</v>
      </c>
      <c r="E1093" s="6" t="str">
        <f>IFERROR(__xludf.DUMMYFUNCTION("""COMPUTED_VALUE"""),"Ahmedabad")</f>
        <v>Ahmedabad</v>
      </c>
      <c r="F1093" s="6" t="str">
        <f>IFERROR(__xludf.DUMMYFUNCTION("""COMPUTED_VALUE"""),"East&amp;")</f>
        <v>East&amp;</v>
      </c>
      <c r="G1093" s="6" t="str">
        <f>IFERROR(__xludf.DUMMYFUNCTION("""COMPUTED_VALUE"""),"Maitenance")</f>
        <v>Maitenance</v>
      </c>
      <c r="H1093" s="6" t="str">
        <f>IFERROR(__xludf.DUMMYFUNCTION("""COMPUTED_VALUE"""),"Labour Cost")</f>
        <v>Labour Cost</v>
      </c>
      <c r="I1093" s="6" t="str">
        <f t="shared" si="2"/>
        <v>January</v>
      </c>
      <c r="J1093" s="6" t="str">
        <f t="shared" si="3"/>
        <v>Ahmedabad</v>
      </c>
      <c r="K1093" s="6" t="str">
        <f t="shared" si="4"/>
        <v>Ahmedabad</v>
      </c>
      <c r="L1093" s="6" t="str">
        <f t="shared" si="5"/>
        <v>Ahmedabad</v>
      </c>
      <c r="M1093" s="6" t="str">
        <f t="shared" si="6"/>
        <v>Ahmedabad</v>
      </c>
      <c r="N1093" s="6" t="str">
        <f t="shared" si="7"/>
        <v>East&amp;</v>
      </c>
      <c r="O1093" s="6" t="str">
        <f t="shared" si="8"/>
        <v>East-</v>
      </c>
      <c r="P1093" s="6" t="str">
        <f t="shared" si="9"/>
        <v>East^</v>
      </c>
      <c r="Q1093" s="6" t="str">
        <f t="shared" si="10"/>
        <v>East</v>
      </c>
      <c r="R1093" s="6" t="str">
        <f>vlookup(M1093,'City Head_Details'!$A$2:$B$5,2,0)</f>
        <v>Varun</v>
      </c>
      <c r="S1093" s="6" t="str">
        <f t="shared" ref="S1093:T1093" si="1101">Proper(trim(G1093))</f>
        <v>Maitenance</v>
      </c>
      <c r="T1093" s="6" t="str">
        <f t="shared" si="1101"/>
        <v>Labour Cost</v>
      </c>
    </row>
    <row r="1094">
      <c r="A1094" s="23" t="s">
        <v>2115</v>
      </c>
      <c r="B1094" s="32" t="s">
        <v>2116</v>
      </c>
      <c r="C1094" s="6">
        <v>113700.0</v>
      </c>
      <c r="D1094" s="6" t="str">
        <f>IFERROR(__xludf.DUMMYFUNCTION("Split(B1094,""/"")"),"January")</f>
        <v>January</v>
      </c>
      <c r="E1094" s="6" t="str">
        <f>IFERROR(__xludf.DUMMYFUNCTION("""COMPUTED_VALUE"""),"Ahmedabad")</f>
        <v>Ahmedabad</v>
      </c>
      <c r="F1094" s="6" t="str">
        <f>IFERROR(__xludf.DUMMYFUNCTION("""COMPUTED_VALUE"""),"East&amp;")</f>
        <v>East&amp;</v>
      </c>
      <c r="G1094" s="6" t="str">
        <f>IFERROR(__xludf.DUMMYFUNCTION("""COMPUTED_VALUE"""),"Maitenance")</f>
        <v>Maitenance</v>
      </c>
      <c r="H1094" s="6" t="str">
        <f>IFERROR(__xludf.DUMMYFUNCTION("""COMPUTED_VALUE"""),"Rent")</f>
        <v>Rent</v>
      </c>
      <c r="I1094" s="6" t="str">
        <f t="shared" si="2"/>
        <v>January</v>
      </c>
      <c r="J1094" s="6" t="str">
        <f t="shared" si="3"/>
        <v>Ahmedabad</v>
      </c>
      <c r="K1094" s="6" t="str">
        <f t="shared" si="4"/>
        <v>Ahmedabad</v>
      </c>
      <c r="L1094" s="6" t="str">
        <f t="shared" si="5"/>
        <v>Ahmedabad</v>
      </c>
      <c r="M1094" s="6" t="str">
        <f t="shared" si="6"/>
        <v>Ahmedabad</v>
      </c>
      <c r="N1094" s="6" t="str">
        <f t="shared" si="7"/>
        <v>East&amp;</v>
      </c>
      <c r="O1094" s="6" t="str">
        <f t="shared" si="8"/>
        <v>East-</v>
      </c>
      <c r="P1094" s="6" t="str">
        <f t="shared" si="9"/>
        <v>East^</v>
      </c>
      <c r="Q1094" s="6" t="str">
        <f t="shared" si="10"/>
        <v>East</v>
      </c>
      <c r="R1094" s="6" t="str">
        <f>vlookup(M1094,'City Head_Details'!$A$2:$B$5,2,0)</f>
        <v>Varun</v>
      </c>
      <c r="S1094" s="6" t="str">
        <f t="shared" ref="S1094:T1094" si="1102">Proper(trim(G1094))</f>
        <v>Maitenance</v>
      </c>
      <c r="T1094" s="6" t="str">
        <f t="shared" si="1102"/>
        <v>Rent</v>
      </c>
    </row>
    <row r="1095">
      <c r="A1095" s="23" t="s">
        <v>2117</v>
      </c>
      <c r="B1095" s="32" t="s">
        <v>2118</v>
      </c>
      <c r="C1095" s="6">
        <v>109800.0</v>
      </c>
      <c r="D1095" s="6" t="str">
        <f>IFERROR(__xludf.DUMMYFUNCTION("Split(B1095,""/"")"),"January")</f>
        <v>January</v>
      </c>
      <c r="E1095" s="6" t="str">
        <f>IFERROR(__xludf.DUMMYFUNCTION("""COMPUTED_VALUE"""),"Ahmedabad^")</f>
        <v>Ahmedabad^</v>
      </c>
      <c r="F1095" s="6" t="str">
        <f>IFERROR(__xludf.DUMMYFUNCTION("""COMPUTED_VALUE"""),"East&amp;")</f>
        <v>East&amp;</v>
      </c>
      <c r="G1095" s="6" t="str">
        <f>IFERROR(__xludf.DUMMYFUNCTION("""COMPUTED_VALUE"""),"Maitenance")</f>
        <v>Maitenance</v>
      </c>
      <c r="H1095" s="6" t="str">
        <f>IFERROR(__xludf.DUMMYFUNCTION("""COMPUTED_VALUE"""),"Overhead costs")</f>
        <v>Overhead costs</v>
      </c>
      <c r="I1095" s="6" t="str">
        <f t="shared" si="2"/>
        <v>January</v>
      </c>
      <c r="J1095" s="6" t="str">
        <f t="shared" si="3"/>
        <v>Ahmedabad^</v>
      </c>
      <c r="K1095" s="6" t="str">
        <f t="shared" si="4"/>
        <v>Ahmedabad^</v>
      </c>
      <c r="L1095" s="6" t="str">
        <f t="shared" si="5"/>
        <v>Ahmedabad^</v>
      </c>
      <c r="M1095" s="6" t="str">
        <f t="shared" si="6"/>
        <v>Ahmedabad</v>
      </c>
      <c r="N1095" s="6" t="str">
        <f t="shared" si="7"/>
        <v>East&amp;</v>
      </c>
      <c r="O1095" s="6" t="str">
        <f t="shared" si="8"/>
        <v>East-</v>
      </c>
      <c r="P1095" s="6" t="str">
        <f t="shared" si="9"/>
        <v>East^</v>
      </c>
      <c r="Q1095" s="6" t="str">
        <f t="shared" si="10"/>
        <v>East</v>
      </c>
      <c r="R1095" s="6" t="str">
        <f>vlookup(M1095,'City Head_Details'!$A$2:$B$5,2,0)</f>
        <v>Varun</v>
      </c>
      <c r="S1095" s="6" t="str">
        <f t="shared" ref="S1095:T1095" si="1103">Proper(trim(G1095))</f>
        <v>Maitenance</v>
      </c>
      <c r="T1095" s="6" t="str">
        <f t="shared" si="1103"/>
        <v>Overhead Costs</v>
      </c>
    </row>
    <row r="1096">
      <c r="A1096" s="23" t="s">
        <v>2119</v>
      </c>
      <c r="B1096" s="32" t="s">
        <v>2120</v>
      </c>
      <c r="C1096" s="6">
        <v>123000.0</v>
      </c>
      <c r="D1096" s="6" t="str">
        <f>IFERROR(__xludf.DUMMYFUNCTION("Split(B1096,""/"")"),"January")</f>
        <v>January</v>
      </c>
      <c r="E1096" s="6" t="str">
        <f>IFERROR(__xludf.DUMMYFUNCTION("""COMPUTED_VALUE"""),"Ahmedabad")</f>
        <v>Ahmedabad</v>
      </c>
      <c r="F1096" s="6" t="str">
        <f>IFERROR(__xludf.DUMMYFUNCTION("""COMPUTED_VALUE"""),"East&amp;")</f>
        <v>East&amp;</v>
      </c>
      <c r="G1096" s="6" t="str">
        <f>IFERROR(__xludf.DUMMYFUNCTION("""COMPUTED_VALUE"""),"Maitenance")</f>
        <v>Maitenance</v>
      </c>
      <c r="H1096" s="6" t="str">
        <f>IFERROR(__xludf.DUMMYFUNCTION("""COMPUTED_VALUE"""),"Insurance")</f>
        <v>Insurance</v>
      </c>
      <c r="I1096" s="6" t="str">
        <f t="shared" si="2"/>
        <v>January</v>
      </c>
      <c r="J1096" s="6" t="str">
        <f t="shared" si="3"/>
        <v>Ahmedabad</v>
      </c>
      <c r="K1096" s="6" t="str">
        <f t="shared" si="4"/>
        <v>Ahmedabad</v>
      </c>
      <c r="L1096" s="6" t="str">
        <f t="shared" si="5"/>
        <v>Ahmedabad</v>
      </c>
      <c r="M1096" s="6" t="str">
        <f t="shared" si="6"/>
        <v>Ahmedabad</v>
      </c>
      <c r="N1096" s="6" t="str">
        <f t="shared" si="7"/>
        <v>East&amp;</v>
      </c>
      <c r="O1096" s="6" t="str">
        <f t="shared" si="8"/>
        <v>East-</v>
      </c>
      <c r="P1096" s="6" t="str">
        <f t="shared" si="9"/>
        <v>East^</v>
      </c>
      <c r="Q1096" s="6" t="str">
        <f t="shared" si="10"/>
        <v>East</v>
      </c>
      <c r="R1096" s="6" t="str">
        <f>vlookup(M1096,'City Head_Details'!$A$2:$B$5,2,0)</f>
        <v>Varun</v>
      </c>
      <c r="S1096" s="6" t="str">
        <f t="shared" ref="S1096:T1096" si="1104">Proper(trim(G1096))</f>
        <v>Maitenance</v>
      </c>
      <c r="T1096" s="6" t="str">
        <f t="shared" si="1104"/>
        <v>Insurance</v>
      </c>
    </row>
    <row r="1097">
      <c r="A1097" s="23" t="s">
        <v>2121</v>
      </c>
      <c r="B1097" s="32" t="s">
        <v>2122</v>
      </c>
      <c r="C1097" s="6">
        <v>199800.0</v>
      </c>
      <c r="D1097" s="6" t="str">
        <f>IFERROR(__xludf.DUMMYFUNCTION("Split(B1097,""/"")"),"January")</f>
        <v>January</v>
      </c>
      <c r="E1097" s="6" t="str">
        <f>IFERROR(__xludf.DUMMYFUNCTION("""COMPUTED_VALUE"""),"Ahmedabad")</f>
        <v>Ahmedabad</v>
      </c>
      <c r="F1097" s="6" t="str">
        <f>IFERROR(__xludf.DUMMYFUNCTION("""COMPUTED_VALUE"""),"East&amp;")</f>
        <v>East&amp;</v>
      </c>
      <c r="G1097" s="6" t="str">
        <f>IFERROR(__xludf.DUMMYFUNCTION("""COMPUTED_VALUE"""),"Assembly")</f>
        <v>Assembly</v>
      </c>
      <c r="H1097" s="6" t="str">
        <f>IFERROR(__xludf.DUMMYFUNCTION("""COMPUTED_VALUE"""),"Material Cost")</f>
        <v>Material Cost</v>
      </c>
      <c r="I1097" s="6" t="str">
        <f t="shared" si="2"/>
        <v>January</v>
      </c>
      <c r="J1097" s="6" t="str">
        <f t="shared" si="3"/>
        <v>Ahmedabad</v>
      </c>
      <c r="K1097" s="6" t="str">
        <f t="shared" si="4"/>
        <v>Ahmedabad</v>
      </c>
      <c r="L1097" s="6" t="str">
        <f t="shared" si="5"/>
        <v>Ahmedabad</v>
      </c>
      <c r="M1097" s="6" t="str">
        <f t="shared" si="6"/>
        <v>Ahmedabad</v>
      </c>
      <c r="N1097" s="6" t="str">
        <f t="shared" si="7"/>
        <v>East&amp;</v>
      </c>
      <c r="O1097" s="6" t="str">
        <f t="shared" si="8"/>
        <v>East-</v>
      </c>
      <c r="P1097" s="6" t="str">
        <f t="shared" si="9"/>
        <v>East^</v>
      </c>
      <c r="Q1097" s="6" t="str">
        <f t="shared" si="10"/>
        <v>East</v>
      </c>
      <c r="R1097" s="6" t="str">
        <f>vlookup(M1097,'City Head_Details'!$A$2:$B$5,2,0)</f>
        <v>Varun</v>
      </c>
      <c r="S1097" s="6" t="str">
        <f t="shared" ref="S1097:T1097" si="1105">Proper(trim(G1097))</f>
        <v>Assembly</v>
      </c>
      <c r="T1097" s="6" t="str">
        <f t="shared" si="1105"/>
        <v>Material Cost</v>
      </c>
    </row>
    <row r="1098">
      <c r="A1098" s="23" t="s">
        <v>2123</v>
      </c>
      <c r="B1098" s="32" t="s">
        <v>2124</v>
      </c>
      <c r="C1098" s="6">
        <v>100900.0</v>
      </c>
      <c r="D1098" s="6" t="str">
        <f>IFERROR(__xludf.DUMMYFUNCTION("Split(B1098,""/"")"),"January")</f>
        <v>January</v>
      </c>
      <c r="E1098" s="6" t="str">
        <f>IFERROR(__xludf.DUMMYFUNCTION("""COMPUTED_VALUE"""),"Ahmedabad")</f>
        <v>Ahmedabad</v>
      </c>
      <c r="F1098" s="6" t="str">
        <f>IFERROR(__xludf.DUMMYFUNCTION("""COMPUTED_VALUE"""),"East")</f>
        <v>East</v>
      </c>
      <c r="G1098" s="6" t="str">
        <f>IFERROR(__xludf.DUMMYFUNCTION("""COMPUTED_VALUE"""),"Assembly")</f>
        <v>Assembly</v>
      </c>
      <c r="H1098" s="6" t="str">
        <f>IFERROR(__xludf.DUMMYFUNCTION("""COMPUTED_VALUE"""),"Labour Cost")</f>
        <v>Labour Cost</v>
      </c>
      <c r="I1098" s="6" t="str">
        <f t="shared" si="2"/>
        <v>January</v>
      </c>
      <c r="J1098" s="6" t="str">
        <f t="shared" si="3"/>
        <v>Ahmedabad</v>
      </c>
      <c r="K1098" s="6" t="str">
        <f t="shared" si="4"/>
        <v>Ahmedabad</v>
      </c>
      <c r="L1098" s="6" t="str">
        <f t="shared" si="5"/>
        <v>Ahmedabad</v>
      </c>
      <c r="M1098" s="6" t="str">
        <f t="shared" si="6"/>
        <v>Ahmedabad</v>
      </c>
      <c r="N1098" s="6" t="str">
        <f t="shared" si="7"/>
        <v>East</v>
      </c>
      <c r="O1098" s="6" t="str">
        <f t="shared" si="8"/>
        <v>East</v>
      </c>
      <c r="P1098" s="6" t="str">
        <f t="shared" si="9"/>
        <v>East</v>
      </c>
      <c r="Q1098" s="6" t="str">
        <f t="shared" si="10"/>
        <v>East</v>
      </c>
      <c r="R1098" s="6" t="str">
        <f>vlookup(M1098,'City Head_Details'!$A$2:$B$5,2,0)</f>
        <v>Varun</v>
      </c>
      <c r="S1098" s="6" t="str">
        <f t="shared" ref="S1098:T1098" si="1106">Proper(trim(G1098))</f>
        <v>Assembly</v>
      </c>
      <c r="T1098" s="6" t="str">
        <f t="shared" si="1106"/>
        <v>Labour Cost</v>
      </c>
    </row>
    <row r="1099">
      <c r="A1099" s="23" t="s">
        <v>2125</v>
      </c>
      <c r="B1099" s="32" t="s">
        <v>2126</v>
      </c>
      <c r="C1099" s="6">
        <v>141500.0</v>
      </c>
      <c r="D1099" s="6" t="str">
        <f>IFERROR(__xludf.DUMMYFUNCTION("Split(B1099,""/"")"),"January")</f>
        <v>January</v>
      </c>
      <c r="E1099" s="6" t="str">
        <f>IFERROR(__xludf.DUMMYFUNCTION("""COMPUTED_VALUE"""),"Ahmedabad^")</f>
        <v>Ahmedabad^</v>
      </c>
      <c r="F1099" s="6" t="str">
        <f>IFERROR(__xludf.DUMMYFUNCTION("""COMPUTED_VALUE"""),"East")</f>
        <v>East</v>
      </c>
      <c r="G1099" s="6" t="str">
        <f>IFERROR(__xludf.DUMMYFUNCTION("""COMPUTED_VALUE"""),"Assembly")</f>
        <v>Assembly</v>
      </c>
      <c r="H1099" s="6" t="str">
        <f>IFERROR(__xludf.DUMMYFUNCTION("""COMPUTED_VALUE"""),"Rent")</f>
        <v>Rent</v>
      </c>
      <c r="I1099" s="6" t="str">
        <f t="shared" si="2"/>
        <v>January</v>
      </c>
      <c r="J1099" s="6" t="str">
        <f t="shared" si="3"/>
        <v>Ahmedabad^</v>
      </c>
      <c r="K1099" s="6" t="str">
        <f t="shared" si="4"/>
        <v>Ahmedabad^</v>
      </c>
      <c r="L1099" s="6" t="str">
        <f t="shared" si="5"/>
        <v>Ahmedabad^</v>
      </c>
      <c r="M1099" s="6" t="str">
        <f t="shared" si="6"/>
        <v>Ahmedabad</v>
      </c>
      <c r="N1099" s="6" t="str">
        <f t="shared" si="7"/>
        <v>East</v>
      </c>
      <c r="O1099" s="6" t="str">
        <f t="shared" si="8"/>
        <v>East</v>
      </c>
      <c r="P1099" s="6" t="str">
        <f t="shared" si="9"/>
        <v>East</v>
      </c>
      <c r="Q1099" s="6" t="str">
        <f t="shared" si="10"/>
        <v>East</v>
      </c>
      <c r="R1099" s="6" t="str">
        <f>vlookup(M1099,'City Head_Details'!$A$2:$B$5,2,0)</f>
        <v>Varun</v>
      </c>
      <c r="S1099" s="6" t="str">
        <f t="shared" ref="S1099:T1099" si="1107">Proper(trim(G1099))</f>
        <v>Assembly</v>
      </c>
      <c r="T1099" s="6" t="str">
        <f t="shared" si="1107"/>
        <v>Rent</v>
      </c>
    </row>
    <row r="1100">
      <c r="A1100" s="23" t="s">
        <v>2127</v>
      </c>
      <c r="B1100" s="32" t="s">
        <v>2128</v>
      </c>
      <c r="C1100" s="6">
        <v>165900.0</v>
      </c>
      <c r="D1100" s="6" t="str">
        <f>IFERROR(__xludf.DUMMYFUNCTION("Split(B1100,""/"")"),"January")</f>
        <v>January</v>
      </c>
      <c r="E1100" s="6" t="str">
        <f>IFERROR(__xludf.DUMMYFUNCTION("""COMPUTED_VALUE"""),"Ahmedabad")</f>
        <v>Ahmedabad</v>
      </c>
      <c r="F1100" s="6" t="str">
        <f>IFERROR(__xludf.DUMMYFUNCTION("""COMPUTED_VALUE"""),"East")</f>
        <v>East</v>
      </c>
      <c r="G1100" s="6" t="str">
        <f>IFERROR(__xludf.DUMMYFUNCTION("""COMPUTED_VALUE"""),"Assembly")</f>
        <v>Assembly</v>
      </c>
      <c r="H1100" s="6" t="str">
        <f>IFERROR(__xludf.DUMMYFUNCTION("""COMPUTED_VALUE"""),"Overhead costs")</f>
        <v>Overhead costs</v>
      </c>
      <c r="I1100" s="6" t="str">
        <f t="shared" si="2"/>
        <v>January</v>
      </c>
      <c r="J1100" s="6" t="str">
        <f t="shared" si="3"/>
        <v>Ahmedabad</v>
      </c>
      <c r="K1100" s="6" t="str">
        <f t="shared" si="4"/>
        <v>Ahmedabad</v>
      </c>
      <c r="L1100" s="6" t="str">
        <f t="shared" si="5"/>
        <v>Ahmedabad</v>
      </c>
      <c r="M1100" s="6" t="str">
        <f t="shared" si="6"/>
        <v>Ahmedabad</v>
      </c>
      <c r="N1100" s="6" t="str">
        <f t="shared" si="7"/>
        <v>East</v>
      </c>
      <c r="O1100" s="6" t="str">
        <f t="shared" si="8"/>
        <v>East</v>
      </c>
      <c r="P1100" s="6" t="str">
        <f t="shared" si="9"/>
        <v>East</v>
      </c>
      <c r="Q1100" s="6" t="str">
        <f t="shared" si="10"/>
        <v>East</v>
      </c>
      <c r="R1100" s="6" t="str">
        <f>vlookup(M1100,'City Head_Details'!$A$2:$B$5,2,0)</f>
        <v>Varun</v>
      </c>
      <c r="S1100" s="6" t="str">
        <f t="shared" ref="S1100:T1100" si="1108">Proper(trim(G1100))</f>
        <v>Assembly</v>
      </c>
      <c r="T1100" s="6" t="str">
        <f t="shared" si="1108"/>
        <v>Overhead Costs</v>
      </c>
    </row>
    <row r="1101">
      <c r="A1101" s="23" t="s">
        <v>2129</v>
      </c>
      <c r="B1101" s="32" t="s">
        <v>111</v>
      </c>
      <c r="C1101" s="6">
        <v>177300.0</v>
      </c>
      <c r="D1101" s="6" t="str">
        <f>IFERROR(__xludf.DUMMYFUNCTION("Split(B1101,""/"")"),"January")</f>
        <v>January</v>
      </c>
      <c r="E1101" s="6" t="str">
        <f>IFERROR(__xludf.DUMMYFUNCTION("""COMPUTED_VALUE"""),"Ahmedabad")</f>
        <v>Ahmedabad</v>
      </c>
      <c r="F1101" s="6" t="str">
        <f>IFERROR(__xludf.DUMMYFUNCTION("""COMPUTED_VALUE"""),"East")</f>
        <v>East</v>
      </c>
      <c r="G1101" s="6" t="str">
        <f>IFERROR(__xludf.DUMMYFUNCTION("""COMPUTED_VALUE"""),"Assembly")</f>
        <v>Assembly</v>
      </c>
      <c r="H1101" s="6" t="str">
        <f>IFERROR(__xludf.DUMMYFUNCTION("""COMPUTED_VALUE"""),"Insurance")</f>
        <v>Insurance</v>
      </c>
      <c r="I1101" s="6" t="str">
        <f t="shared" si="2"/>
        <v>January</v>
      </c>
      <c r="J1101" s="6" t="str">
        <f t="shared" si="3"/>
        <v>Ahmedabad</v>
      </c>
      <c r="K1101" s="6" t="str">
        <f t="shared" si="4"/>
        <v>Ahmedabad</v>
      </c>
      <c r="L1101" s="6" t="str">
        <f t="shared" si="5"/>
        <v>Ahmedabad</v>
      </c>
      <c r="M1101" s="6" t="str">
        <f t="shared" si="6"/>
        <v>Ahmedabad</v>
      </c>
      <c r="N1101" s="6" t="str">
        <f t="shared" si="7"/>
        <v>East</v>
      </c>
      <c r="O1101" s="6" t="str">
        <f t="shared" si="8"/>
        <v>East</v>
      </c>
      <c r="P1101" s="6" t="str">
        <f t="shared" si="9"/>
        <v>East</v>
      </c>
      <c r="Q1101" s="6" t="str">
        <f t="shared" si="10"/>
        <v>East</v>
      </c>
      <c r="R1101" s="6" t="str">
        <f>vlookup(M1101,'City Head_Details'!$A$2:$B$5,2,0)</f>
        <v>Varun</v>
      </c>
      <c r="S1101" s="6" t="str">
        <f t="shared" ref="S1101:T1101" si="1109">Proper(trim(G1101))</f>
        <v>Assembly</v>
      </c>
      <c r="T1101" s="6" t="str">
        <f t="shared" si="1109"/>
        <v>Insurance</v>
      </c>
    </row>
    <row r="1102">
      <c r="A1102" s="23" t="s">
        <v>2130</v>
      </c>
      <c r="B1102" s="32" t="s">
        <v>2131</v>
      </c>
      <c r="C1102" s="6">
        <v>156600.0</v>
      </c>
      <c r="D1102" s="6" t="str">
        <f>IFERROR(__xludf.DUMMYFUNCTION("Split(B1102,""/"")"),"January")</f>
        <v>January</v>
      </c>
      <c r="E1102" s="6" t="str">
        <f>IFERROR(__xludf.DUMMYFUNCTION("""COMPUTED_VALUE"""),"Ahmedabad")</f>
        <v>Ahmedabad</v>
      </c>
      <c r="F1102" s="6" t="str">
        <f>IFERROR(__xludf.DUMMYFUNCTION("""COMPUTED_VALUE"""),"West")</f>
        <v>West</v>
      </c>
      <c r="G1102" s="6" t="str">
        <f>IFERROR(__xludf.DUMMYFUNCTION("""COMPUTED_VALUE"""),"Production")</f>
        <v>Production</v>
      </c>
      <c r="H1102" s="6" t="str">
        <f>IFERROR(__xludf.DUMMYFUNCTION("""COMPUTED_VALUE"""),"Material Cost")</f>
        <v>Material Cost</v>
      </c>
      <c r="I1102" s="6" t="str">
        <f t="shared" si="2"/>
        <v>January</v>
      </c>
      <c r="J1102" s="6" t="str">
        <f t="shared" si="3"/>
        <v>Ahmedabad</v>
      </c>
      <c r="K1102" s="6" t="str">
        <f t="shared" si="4"/>
        <v>Ahmedabad</v>
      </c>
      <c r="L1102" s="6" t="str">
        <f t="shared" si="5"/>
        <v>Ahmedabad</v>
      </c>
      <c r="M1102" s="6" t="str">
        <f t="shared" si="6"/>
        <v>Ahmedabad</v>
      </c>
      <c r="N1102" s="6" t="str">
        <f t="shared" si="7"/>
        <v>West</v>
      </c>
      <c r="O1102" s="6" t="str">
        <f t="shared" si="8"/>
        <v>West</v>
      </c>
      <c r="P1102" s="6" t="str">
        <f t="shared" si="9"/>
        <v>West</v>
      </c>
      <c r="Q1102" s="6" t="str">
        <f t="shared" si="10"/>
        <v>West</v>
      </c>
      <c r="R1102" s="6" t="str">
        <f>vlookup(M1102,'City Head_Details'!$A$2:$B$5,2,0)</f>
        <v>Varun</v>
      </c>
      <c r="S1102" s="6" t="str">
        <f t="shared" ref="S1102:T1102" si="1110">Proper(trim(G1102))</f>
        <v>Production</v>
      </c>
      <c r="T1102" s="6" t="str">
        <f t="shared" si="1110"/>
        <v>Material Cost</v>
      </c>
    </row>
    <row r="1103">
      <c r="A1103" s="23" t="s">
        <v>2132</v>
      </c>
      <c r="B1103" s="32" t="s">
        <v>2133</v>
      </c>
      <c r="C1103" s="6">
        <v>166200.0</v>
      </c>
      <c r="D1103" s="6" t="str">
        <f>IFERROR(__xludf.DUMMYFUNCTION("Split(B1103,""/"")"),"January")</f>
        <v>January</v>
      </c>
      <c r="E1103" s="6" t="str">
        <f>IFERROR(__xludf.DUMMYFUNCTION("""COMPUTED_VALUE"""),"Ahmedabad")</f>
        <v>Ahmedabad</v>
      </c>
      <c r="F1103" s="6" t="str">
        <f>IFERROR(__xludf.DUMMYFUNCTION("""COMPUTED_VALUE"""),"West^")</f>
        <v>West^</v>
      </c>
      <c r="G1103" s="6" t="str">
        <f>IFERROR(__xludf.DUMMYFUNCTION("""COMPUTED_VALUE"""),"Production")</f>
        <v>Production</v>
      </c>
      <c r="H1103" s="6" t="str">
        <f>IFERROR(__xludf.DUMMYFUNCTION("""COMPUTED_VALUE"""),"Labour Cost")</f>
        <v>Labour Cost</v>
      </c>
      <c r="I1103" s="6" t="str">
        <f t="shared" si="2"/>
        <v>January</v>
      </c>
      <c r="J1103" s="6" t="str">
        <f t="shared" si="3"/>
        <v>Ahmedabad</v>
      </c>
      <c r="K1103" s="6" t="str">
        <f t="shared" si="4"/>
        <v>Ahmedabad</v>
      </c>
      <c r="L1103" s="6" t="str">
        <f t="shared" si="5"/>
        <v>Ahmedabad</v>
      </c>
      <c r="M1103" s="6" t="str">
        <f t="shared" si="6"/>
        <v>Ahmedabad</v>
      </c>
      <c r="N1103" s="6" t="str">
        <f t="shared" si="7"/>
        <v>West^</v>
      </c>
      <c r="O1103" s="6" t="str">
        <f t="shared" si="8"/>
        <v>West^</v>
      </c>
      <c r="P1103" s="6" t="str">
        <f t="shared" si="9"/>
        <v>West^</v>
      </c>
      <c r="Q1103" s="6" t="str">
        <f t="shared" si="10"/>
        <v>West</v>
      </c>
      <c r="R1103" s="6" t="str">
        <f>vlookup(M1103,'City Head_Details'!$A$2:$B$5,2,0)</f>
        <v>Varun</v>
      </c>
      <c r="S1103" s="6" t="str">
        <f t="shared" ref="S1103:T1103" si="1111">Proper(trim(G1103))</f>
        <v>Production</v>
      </c>
      <c r="T1103" s="6" t="str">
        <f t="shared" si="1111"/>
        <v>Labour Cost</v>
      </c>
    </row>
    <row r="1104">
      <c r="A1104" s="23" t="s">
        <v>2134</v>
      </c>
      <c r="B1104" s="32" t="s">
        <v>2135</v>
      </c>
      <c r="C1104" s="6">
        <v>112700.0</v>
      </c>
      <c r="D1104" s="6" t="str">
        <f>IFERROR(__xludf.DUMMYFUNCTION("Split(B1104,""/"")"),"January")</f>
        <v>January</v>
      </c>
      <c r="E1104" s="6" t="str">
        <f>IFERROR(__xludf.DUMMYFUNCTION("""COMPUTED_VALUE"""),"Ahmedabad")</f>
        <v>Ahmedabad</v>
      </c>
      <c r="F1104" s="6" t="str">
        <f>IFERROR(__xludf.DUMMYFUNCTION("""COMPUTED_VALUE"""),"West")</f>
        <v>West</v>
      </c>
      <c r="G1104" s="6" t="str">
        <f>IFERROR(__xludf.DUMMYFUNCTION("""COMPUTED_VALUE"""),"Production")</f>
        <v>Production</v>
      </c>
      <c r="H1104" s="6" t="str">
        <f>IFERROR(__xludf.DUMMYFUNCTION("""COMPUTED_VALUE"""),"Rent")</f>
        <v>Rent</v>
      </c>
      <c r="I1104" s="6" t="str">
        <f t="shared" si="2"/>
        <v>January</v>
      </c>
      <c r="J1104" s="6" t="str">
        <f t="shared" si="3"/>
        <v>Ahmedabad</v>
      </c>
      <c r="K1104" s="6" t="str">
        <f t="shared" si="4"/>
        <v>Ahmedabad</v>
      </c>
      <c r="L1104" s="6" t="str">
        <f t="shared" si="5"/>
        <v>Ahmedabad</v>
      </c>
      <c r="M1104" s="6" t="str">
        <f t="shared" si="6"/>
        <v>Ahmedabad</v>
      </c>
      <c r="N1104" s="6" t="str">
        <f t="shared" si="7"/>
        <v>West</v>
      </c>
      <c r="O1104" s="6" t="str">
        <f t="shared" si="8"/>
        <v>West</v>
      </c>
      <c r="P1104" s="6" t="str">
        <f t="shared" si="9"/>
        <v>West</v>
      </c>
      <c r="Q1104" s="6" t="str">
        <f t="shared" si="10"/>
        <v>West</v>
      </c>
      <c r="R1104" s="6" t="str">
        <f>vlookup(M1104,'City Head_Details'!$A$2:$B$5,2,0)</f>
        <v>Varun</v>
      </c>
      <c r="S1104" s="6" t="str">
        <f t="shared" ref="S1104:T1104" si="1112">Proper(trim(G1104))</f>
        <v>Production</v>
      </c>
      <c r="T1104" s="6" t="str">
        <f t="shared" si="1112"/>
        <v>Rent</v>
      </c>
    </row>
    <row r="1105">
      <c r="A1105" s="23" t="s">
        <v>2136</v>
      </c>
      <c r="B1105" s="32" t="s">
        <v>2137</v>
      </c>
      <c r="C1105" s="6">
        <v>133100.0</v>
      </c>
      <c r="D1105" s="6" t="str">
        <f>IFERROR(__xludf.DUMMYFUNCTION("Split(B1105,""/"")"),"January")</f>
        <v>January</v>
      </c>
      <c r="E1105" s="6" t="str">
        <f>IFERROR(__xludf.DUMMYFUNCTION("""COMPUTED_VALUE"""),"Ahmedabad&amp;")</f>
        <v>Ahmedabad&amp;</v>
      </c>
      <c r="F1105" s="6" t="str">
        <f>IFERROR(__xludf.DUMMYFUNCTION("""COMPUTED_VALUE"""),"West^")</f>
        <v>West^</v>
      </c>
      <c r="G1105" s="6" t="str">
        <f>IFERROR(__xludf.DUMMYFUNCTION("""COMPUTED_VALUE"""),"Production")</f>
        <v>Production</v>
      </c>
      <c r="H1105" s="6" t="str">
        <f>IFERROR(__xludf.DUMMYFUNCTION("""COMPUTED_VALUE"""),"Overhead costs")</f>
        <v>Overhead costs</v>
      </c>
      <c r="I1105" s="6" t="str">
        <f t="shared" si="2"/>
        <v>January</v>
      </c>
      <c r="J1105" s="6" t="str">
        <f t="shared" si="3"/>
        <v>Ahmedabad&amp;</v>
      </c>
      <c r="K1105" s="6" t="str">
        <f t="shared" si="4"/>
        <v>Ahmedabad-</v>
      </c>
      <c r="L1105" s="6" t="str">
        <f t="shared" si="5"/>
        <v>Ahmedabad</v>
      </c>
      <c r="M1105" s="6" t="str">
        <f t="shared" si="6"/>
        <v>Ahmedabad</v>
      </c>
      <c r="N1105" s="6" t="str">
        <f t="shared" si="7"/>
        <v>West^</v>
      </c>
      <c r="O1105" s="6" t="str">
        <f t="shared" si="8"/>
        <v>West^</v>
      </c>
      <c r="P1105" s="6" t="str">
        <f t="shared" si="9"/>
        <v>West^</v>
      </c>
      <c r="Q1105" s="6" t="str">
        <f t="shared" si="10"/>
        <v>West</v>
      </c>
      <c r="R1105" s="6" t="str">
        <f>vlookup(M1105,'City Head_Details'!$A$2:$B$5,2,0)</f>
        <v>Varun</v>
      </c>
      <c r="S1105" s="6" t="str">
        <f t="shared" ref="S1105:T1105" si="1113">Proper(trim(G1105))</f>
        <v>Production</v>
      </c>
      <c r="T1105" s="6" t="str">
        <f t="shared" si="1113"/>
        <v>Overhead Costs</v>
      </c>
    </row>
    <row r="1106">
      <c r="A1106" s="23" t="s">
        <v>2138</v>
      </c>
      <c r="B1106" s="32" t="s">
        <v>2139</v>
      </c>
      <c r="C1106" s="6">
        <v>168200.0</v>
      </c>
      <c r="D1106" s="6" t="str">
        <f>IFERROR(__xludf.DUMMYFUNCTION("Split(B1106,""/"")"),"January")</f>
        <v>January</v>
      </c>
      <c r="E1106" s="6" t="str">
        <f>IFERROR(__xludf.DUMMYFUNCTION("""COMPUTED_VALUE"""),"Ahmedabad&amp;")</f>
        <v>Ahmedabad&amp;</v>
      </c>
      <c r="F1106" s="6" t="str">
        <f>IFERROR(__xludf.DUMMYFUNCTION("""COMPUTED_VALUE"""),"West")</f>
        <v>West</v>
      </c>
      <c r="G1106" s="6" t="str">
        <f>IFERROR(__xludf.DUMMYFUNCTION("""COMPUTED_VALUE"""),"Production")</f>
        <v>Production</v>
      </c>
      <c r="H1106" s="6" t="str">
        <f>IFERROR(__xludf.DUMMYFUNCTION("""COMPUTED_VALUE"""),"Insurance")</f>
        <v>Insurance</v>
      </c>
      <c r="I1106" s="6" t="str">
        <f t="shared" si="2"/>
        <v>January</v>
      </c>
      <c r="J1106" s="6" t="str">
        <f t="shared" si="3"/>
        <v>Ahmedabad&amp;</v>
      </c>
      <c r="K1106" s="6" t="str">
        <f t="shared" si="4"/>
        <v>Ahmedabad-</v>
      </c>
      <c r="L1106" s="6" t="str">
        <f t="shared" si="5"/>
        <v>Ahmedabad</v>
      </c>
      <c r="M1106" s="6" t="str">
        <f t="shared" si="6"/>
        <v>Ahmedabad</v>
      </c>
      <c r="N1106" s="6" t="str">
        <f t="shared" si="7"/>
        <v>West</v>
      </c>
      <c r="O1106" s="6" t="str">
        <f t="shared" si="8"/>
        <v>West</v>
      </c>
      <c r="P1106" s="6" t="str">
        <f t="shared" si="9"/>
        <v>West</v>
      </c>
      <c r="Q1106" s="6" t="str">
        <f t="shared" si="10"/>
        <v>West</v>
      </c>
      <c r="R1106" s="6" t="str">
        <f>vlookup(M1106,'City Head_Details'!$A$2:$B$5,2,0)</f>
        <v>Varun</v>
      </c>
      <c r="S1106" s="6" t="str">
        <f t="shared" ref="S1106:T1106" si="1114">Proper(trim(G1106))</f>
        <v>Production</v>
      </c>
      <c r="T1106" s="6" t="str">
        <f t="shared" si="1114"/>
        <v>Insurance</v>
      </c>
    </row>
    <row r="1107">
      <c r="A1107" s="23" t="s">
        <v>2140</v>
      </c>
      <c r="B1107" s="32" t="s">
        <v>2141</v>
      </c>
      <c r="C1107" s="6">
        <v>179500.0</v>
      </c>
      <c r="D1107" s="6" t="str">
        <f>IFERROR(__xludf.DUMMYFUNCTION("Split(B1107,""/"")"),"January")</f>
        <v>January</v>
      </c>
      <c r="E1107" s="6" t="str">
        <f>IFERROR(__xludf.DUMMYFUNCTION("""COMPUTED_VALUE"""),"Ahmedabad")</f>
        <v>Ahmedabad</v>
      </c>
      <c r="F1107" s="6" t="str">
        <f>IFERROR(__xludf.DUMMYFUNCTION("""COMPUTED_VALUE"""),"West")</f>
        <v>West</v>
      </c>
      <c r="G1107" s="6" t="str">
        <f>IFERROR(__xludf.DUMMYFUNCTION("""COMPUTED_VALUE"""),"Materials")</f>
        <v>Materials</v>
      </c>
      <c r="H1107" s="6" t="str">
        <f>IFERROR(__xludf.DUMMYFUNCTION("""COMPUTED_VALUE"""),"Material Cost")</f>
        <v>Material Cost</v>
      </c>
      <c r="I1107" s="6" t="str">
        <f t="shared" si="2"/>
        <v>January</v>
      </c>
      <c r="J1107" s="6" t="str">
        <f t="shared" si="3"/>
        <v>Ahmedabad</v>
      </c>
      <c r="K1107" s="6" t="str">
        <f t="shared" si="4"/>
        <v>Ahmedabad</v>
      </c>
      <c r="L1107" s="6" t="str">
        <f t="shared" si="5"/>
        <v>Ahmedabad</v>
      </c>
      <c r="M1107" s="6" t="str">
        <f t="shared" si="6"/>
        <v>Ahmedabad</v>
      </c>
      <c r="N1107" s="6" t="str">
        <f t="shared" si="7"/>
        <v>West</v>
      </c>
      <c r="O1107" s="6" t="str">
        <f t="shared" si="8"/>
        <v>West</v>
      </c>
      <c r="P1107" s="6" t="str">
        <f t="shared" si="9"/>
        <v>West</v>
      </c>
      <c r="Q1107" s="6" t="str">
        <f t="shared" si="10"/>
        <v>West</v>
      </c>
      <c r="R1107" s="6" t="str">
        <f>vlookup(M1107,'City Head_Details'!$A$2:$B$5,2,0)</f>
        <v>Varun</v>
      </c>
      <c r="S1107" s="6" t="str">
        <f t="shared" ref="S1107:T1107" si="1115">Proper(trim(G1107))</f>
        <v>Materials</v>
      </c>
      <c r="T1107" s="6" t="str">
        <f t="shared" si="1115"/>
        <v>Material Cost</v>
      </c>
    </row>
    <row r="1108">
      <c r="A1108" s="23" t="s">
        <v>2142</v>
      </c>
      <c r="B1108" s="32" t="s">
        <v>2143</v>
      </c>
      <c r="C1108" s="6">
        <v>102900.0</v>
      </c>
      <c r="D1108" s="6" t="str">
        <f>IFERROR(__xludf.DUMMYFUNCTION("Split(B1108,""/"")"),"January")</f>
        <v>January</v>
      </c>
      <c r="E1108" s="6" t="str">
        <f>IFERROR(__xludf.DUMMYFUNCTION("""COMPUTED_VALUE"""),"Ahmedabad")</f>
        <v>Ahmedabad</v>
      </c>
      <c r="F1108" s="6" t="str">
        <f>IFERROR(__xludf.DUMMYFUNCTION("""COMPUTED_VALUE"""),"West")</f>
        <v>West</v>
      </c>
      <c r="G1108" s="6" t="str">
        <f>IFERROR(__xludf.DUMMYFUNCTION("""COMPUTED_VALUE"""),"Materials")</f>
        <v>Materials</v>
      </c>
      <c r="H1108" s="6" t="str">
        <f>IFERROR(__xludf.DUMMYFUNCTION("""COMPUTED_VALUE"""),"Labour Cost")</f>
        <v>Labour Cost</v>
      </c>
      <c r="I1108" s="6" t="str">
        <f t="shared" si="2"/>
        <v>January</v>
      </c>
      <c r="J1108" s="6" t="str">
        <f t="shared" si="3"/>
        <v>Ahmedabad</v>
      </c>
      <c r="K1108" s="6" t="str">
        <f t="shared" si="4"/>
        <v>Ahmedabad</v>
      </c>
      <c r="L1108" s="6" t="str">
        <f t="shared" si="5"/>
        <v>Ahmedabad</v>
      </c>
      <c r="M1108" s="6" t="str">
        <f t="shared" si="6"/>
        <v>Ahmedabad</v>
      </c>
      <c r="N1108" s="6" t="str">
        <f t="shared" si="7"/>
        <v>West</v>
      </c>
      <c r="O1108" s="6" t="str">
        <f t="shared" si="8"/>
        <v>West</v>
      </c>
      <c r="P1108" s="6" t="str">
        <f t="shared" si="9"/>
        <v>West</v>
      </c>
      <c r="Q1108" s="6" t="str">
        <f t="shared" si="10"/>
        <v>West</v>
      </c>
      <c r="R1108" s="6" t="str">
        <f>vlookup(M1108,'City Head_Details'!$A$2:$B$5,2,0)</f>
        <v>Varun</v>
      </c>
      <c r="S1108" s="6" t="str">
        <f t="shared" ref="S1108:T1108" si="1116">Proper(trim(G1108))</f>
        <v>Materials</v>
      </c>
      <c r="T1108" s="6" t="str">
        <f t="shared" si="1116"/>
        <v>Labour Cost</v>
      </c>
    </row>
    <row r="1109">
      <c r="A1109" s="23" t="s">
        <v>2144</v>
      </c>
      <c r="B1109" s="32" t="s">
        <v>2145</v>
      </c>
      <c r="C1109" s="6">
        <v>131500.0</v>
      </c>
      <c r="D1109" s="6" t="str">
        <f>IFERROR(__xludf.DUMMYFUNCTION("Split(B1109,""/"")"),"January")</f>
        <v>January</v>
      </c>
      <c r="E1109" s="6" t="str">
        <f>IFERROR(__xludf.DUMMYFUNCTION("""COMPUTED_VALUE"""),"Ahmedabad")</f>
        <v>Ahmedabad</v>
      </c>
      <c r="F1109" s="6" t="str">
        <f>IFERROR(__xludf.DUMMYFUNCTION("""COMPUTED_VALUE"""),"West")</f>
        <v>West</v>
      </c>
      <c r="G1109" s="6" t="str">
        <f>IFERROR(__xludf.DUMMYFUNCTION("""COMPUTED_VALUE"""),"Materials")</f>
        <v>Materials</v>
      </c>
      <c r="H1109" s="6" t="str">
        <f>IFERROR(__xludf.DUMMYFUNCTION("""COMPUTED_VALUE"""),"Rent")</f>
        <v>Rent</v>
      </c>
      <c r="I1109" s="6" t="str">
        <f t="shared" si="2"/>
        <v>January</v>
      </c>
      <c r="J1109" s="6" t="str">
        <f t="shared" si="3"/>
        <v>Ahmedabad</v>
      </c>
      <c r="K1109" s="6" t="str">
        <f t="shared" si="4"/>
        <v>Ahmedabad</v>
      </c>
      <c r="L1109" s="6" t="str">
        <f t="shared" si="5"/>
        <v>Ahmedabad</v>
      </c>
      <c r="M1109" s="6" t="str">
        <f t="shared" si="6"/>
        <v>Ahmedabad</v>
      </c>
      <c r="N1109" s="6" t="str">
        <f t="shared" si="7"/>
        <v>West</v>
      </c>
      <c r="O1109" s="6" t="str">
        <f t="shared" si="8"/>
        <v>West</v>
      </c>
      <c r="P1109" s="6" t="str">
        <f t="shared" si="9"/>
        <v>West</v>
      </c>
      <c r="Q1109" s="6" t="str">
        <f t="shared" si="10"/>
        <v>West</v>
      </c>
      <c r="R1109" s="6" t="str">
        <f>vlookup(M1109,'City Head_Details'!$A$2:$B$5,2,0)</f>
        <v>Varun</v>
      </c>
      <c r="S1109" s="6" t="str">
        <f t="shared" ref="S1109:T1109" si="1117">Proper(trim(G1109))</f>
        <v>Materials</v>
      </c>
      <c r="T1109" s="6" t="str">
        <f t="shared" si="1117"/>
        <v>Rent</v>
      </c>
    </row>
    <row r="1110">
      <c r="A1110" s="23" t="s">
        <v>2146</v>
      </c>
      <c r="B1110" s="32" t="s">
        <v>2147</v>
      </c>
      <c r="C1110" s="6">
        <v>161000.0</v>
      </c>
      <c r="D1110" s="6" t="str">
        <f>IFERROR(__xludf.DUMMYFUNCTION("Split(B1110,""/"")"),"January")</f>
        <v>January</v>
      </c>
      <c r="E1110" s="6" t="str">
        <f>IFERROR(__xludf.DUMMYFUNCTION("""COMPUTED_VALUE"""),"Ahmedabad")</f>
        <v>Ahmedabad</v>
      </c>
      <c r="F1110" s="6" t="str">
        <f>IFERROR(__xludf.DUMMYFUNCTION("""COMPUTED_VALUE"""),"West")</f>
        <v>West</v>
      </c>
      <c r="G1110" s="6" t="str">
        <f>IFERROR(__xludf.DUMMYFUNCTION("""COMPUTED_VALUE"""),"Materials")</f>
        <v>Materials</v>
      </c>
      <c r="H1110" s="6" t="str">
        <f>IFERROR(__xludf.DUMMYFUNCTION("""COMPUTED_VALUE"""),"Overhead costs")</f>
        <v>Overhead costs</v>
      </c>
      <c r="I1110" s="6" t="str">
        <f t="shared" si="2"/>
        <v>January</v>
      </c>
      <c r="J1110" s="6" t="str">
        <f t="shared" si="3"/>
        <v>Ahmedabad</v>
      </c>
      <c r="K1110" s="6" t="str">
        <f t="shared" si="4"/>
        <v>Ahmedabad</v>
      </c>
      <c r="L1110" s="6" t="str">
        <f t="shared" si="5"/>
        <v>Ahmedabad</v>
      </c>
      <c r="M1110" s="6" t="str">
        <f t="shared" si="6"/>
        <v>Ahmedabad</v>
      </c>
      <c r="N1110" s="6" t="str">
        <f t="shared" si="7"/>
        <v>West</v>
      </c>
      <c r="O1110" s="6" t="str">
        <f t="shared" si="8"/>
        <v>West</v>
      </c>
      <c r="P1110" s="6" t="str">
        <f t="shared" si="9"/>
        <v>West</v>
      </c>
      <c r="Q1110" s="6" t="str">
        <f t="shared" si="10"/>
        <v>West</v>
      </c>
      <c r="R1110" s="6" t="str">
        <f>vlookup(M1110,'City Head_Details'!$A$2:$B$5,2,0)</f>
        <v>Varun</v>
      </c>
      <c r="S1110" s="6" t="str">
        <f t="shared" ref="S1110:T1110" si="1118">Proper(trim(G1110))</f>
        <v>Materials</v>
      </c>
      <c r="T1110" s="6" t="str">
        <f t="shared" si="1118"/>
        <v>Overhead Costs</v>
      </c>
    </row>
    <row r="1111">
      <c r="A1111" s="23" t="s">
        <v>2148</v>
      </c>
      <c r="B1111" s="32" t="s">
        <v>2149</v>
      </c>
      <c r="C1111" s="6">
        <v>130100.0</v>
      </c>
      <c r="D1111" s="6" t="str">
        <f>IFERROR(__xludf.DUMMYFUNCTION("Split(B1111,""/"")"),"January")</f>
        <v>January</v>
      </c>
      <c r="E1111" s="6" t="str">
        <f>IFERROR(__xludf.DUMMYFUNCTION("""COMPUTED_VALUE"""),"Ahmedabad^")</f>
        <v>Ahmedabad^</v>
      </c>
      <c r="F1111" s="6" t="str">
        <f>IFERROR(__xludf.DUMMYFUNCTION("""COMPUTED_VALUE"""),"West")</f>
        <v>West</v>
      </c>
      <c r="G1111" s="6" t="str">
        <f>IFERROR(__xludf.DUMMYFUNCTION("""COMPUTED_VALUE"""),"Materials")</f>
        <v>Materials</v>
      </c>
      <c r="H1111" s="6" t="str">
        <f>IFERROR(__xludf.DUMMYFUNCTION("""COMPUTED_VALUE"""),"Insurance")</f>
        <v>Insurance</v>
      </c>
      <c r="I1111" s="6" t="str">
        <f t="shared" si="2"/>
        <v>January</v>
      </c>
      <c r="J1111" s="6" t="str">
        <f t="shared" si="3"/>
        <v>Ahmedabad^</v>
      </c>
      <c r="K1111" s="6" t="str">
        <f t="shared" si="4"/>
        <v>Ahmedabad^</v>
      </c>
      <c r="L1111" s="6" t="str">
        <f t="shared" si="5"/>
        <v>Ahmedabad^</v>
      </c>
      <c r="M1111" s="6" t="str">
        <f t="shared" si="6"/>
        <v>Ahmedabad</v>
      </c>
      <c r="N1111" s="6" t="str">
        <f t="shared" si="7"/>
        <v>West</v>
      </c>
      <c r="O1111" s="6" t="str">
        <f t="shared" si="8"/>
        <v>West</v>
      </c>
      <c r="P1111" s="6" t="str">
        <f t="shared" si="9"/>
        <v>West</v>
      </c>
      <c r="Q1111" s="6" t="str">
        <f t="shared" si="10"/>
        <v>West</v>
      </c>
      <c r="R1111" s="6" t="str">
        <f>vlookup(M1111,'City Head_Details'!$A$2:$B$5,2,0)</f>
        <v>Varun</v>
      </c>
      <c r="S1111" s="6" t="str">
        <f t="shared" ref="S1111:T1111" si="1119">Proper(trim(G1111))</f>
        <v>Materials</v>
      </c>
      <c r="T1111" s="6" t="str">
        <f t="shared" si="1119"/>
        <v>Insurance</v>
      </c>
    </row>
    <row r="1112">
      <c r="A1112" s="23" t="s">
        <v>2150</v>
      </c>
      <c r="B1112" s="32" t="s">
        <v>2151</v>
      </c>
      <c r="C1112" s="6">
        <v>104700.0</v>
      </c>
      <c r="D1112" s="6" t="str">
        <f>IFERROR(__xludf.DUMMYFUNCTION("Split(B1112,""/"")"),"January")</f>
        <v>January</v>
      </c>
      <c r="E1112" s="6" t="str">
        <f>IFERROR(__xludf.DUMMYFUNCTION("""COMPUTED_VALUE"""),"Ahmedabad^")</f>
        <v>Ahmedabad^</v>
      </c>
      <c r="F1112" s="6" t="str">
        <f>IFERROR(__xludf.DUMMYFUNCTION("""COMPUTED_VALUE"""),"West&amp;")</f>
        <v>West&amp;</v>
      </c>
      <c r="G1112" s="6" t="str">
        <f>IFERROR(__xludf.DUMMYFUNCTION("""COMPUTED_VALUE"""),"Maitenance")</f>
        <v>Maitenance</v>
      </c>
      <c r="H1112" s="6" t="str">
        <f>IFERROR(__xludf.DUMMYFUNCTION("""COMPUTED_VALUE"""),"Material Cost")</f>
        <v>Material Cost</v>
      </c>
      <c r="I1112" s="6" t="str">
        <f t="shared" si="2"/>
        <v>January</v>
      </c>
      <c r="J1112" s="6" t="str">
        <f t="shared" si="3"/>
        <v>Ahmedabad^</v>
      </c>
      <c r="K1112" s="6" t="str">
        <f t="shared" si="4"/>
        <v>Ahmedabad^</v>
      </c>
      <c r="L1112" s="6" t="str">
        <f t="shared" si="5"/>
        <v>Ahmedabad^</v>
      </c>
      <c r="M1112" s="6" t="str">
        <f t="shared" si="6"/>
        <v>Ahmedabad</v>
      </c>
      <c r="N1112" s="6" t="str">
        <f t="shared" si="7"/>
        <v>West&amp;</v>
      </c>
      <c r="O1112" s="6" t="str">
        <f t="shared" si="8"/>
        <v>West-</v>
      </c>
      <c r="P1112" s="6" t="str">
        <f t="shared" si="9"/>
        <v>West^</v>
      </c>
      <c r="Q1112" s="6" t="str">
        <f t="shared" si="10"/>
        <v>West</v>
      </c>
      <c r="R1112" s="6" t="str">
        <f>vlookup(M1112,'City Head_Details'!$A$2:$B$5,2,0)</f>
        <v>Varun</v>
      </c>
      <c r="S1112" s="6" t="str">
        <f t="shared" ref="S1112:T1112" si="1120">Proper(trim(G1112))</f>
        <v>Maitenance</v>
      </c>
      <c r="T1112" s="6" t="str">
        <f t="shared" si="1120"/>
        <v>Material Cost</v>
      </c>
    </row>
    <row r="1113">
      <c r="A1113" s="23" t="s">
        <v>2152</v>
      </c>
      <c r="B1113" s="32" t="s">
        <v>2153</v>
      </c>
      <c r="C1113" s="6">
        <v>141200.0</v>
      </c>
      <c r="D1113" s="6" t="str">
        <f>IFERROR(__xludf.DUMMYFUNCTION("Split(B1113,""/"")"),"January")</f>
        <v>January</v>
      </c>
      <c r="E1113" s="6" t="str">
        <f>IFERROR(__xludf.DUMMYFUNCTION("""COMPUTED_VALUE"""),"Ahmedabad")</f>
        <v>Ahmedabad</v>
      </c>
      <c r="F1113" s="6" t="str">
        <f>IFERROR(__xludf.DUMMYFUNCTION("""COMPUTED_VALUE"""),"West&amp;")</f>
        <v>West&amp;</v>
      </c>
      <c r="G1113" s="6" t="str">
        <f>IFERROR(__xludf.DUMMYFUNCTION("""COMPUTED_VALUE"""),"Maitenance")</f>
        <v>Maitenance</v>
      </c>
      <c r="H1113" s="6" t="str">
        <f>IFERROR(__xludf.DUMMYFUNCTION("""COMPUTED_VALUE"""),"Labour Cost")</f>
        <v>Labour Cost</v>
      </c>
      <c r="I1113" s="6" t="str">
        <f t="shared" si="2"/>
        <v>January</v>
      </c>
      <c r="J1113" s="6" t="str">
        <f t="shared" si="3"/>
        <v>Ahmedabad</v>
      </c>
      <c r="K1113" s="6" t="str">
        <f t="shared" si="4"/>
        <v>Ahmedabad</v>
      </c>
      <c r="L1113" s="6" t="str">
        <f t="shared" si="5"/>
        <v>Ahmedabad</v>
      </c>
      <c r="M1113" s="6" t="str">
        <f t="shared" si="6"/>
        <v>Ahmedabad</v>
      </c>
      <c r="N1113" s="6" t="str">
        <f t="shared" si="7"/>
        <v>West&amp;</v>
      </c>
      <c r="O1113" s="6" t="str">
        <f t="shared" si="8"/>
        <v>West-</v>
      </c>
      <c r="P1113" s="6" t="str">
        <f t="shared" si="9"/>
        <v>West^</v>
      </c>
      <c r="Q1113" s="6" t="str">
        <f t="shared" si="10"/>
        <v>West</v>
      </c>
      <c r="R1113" s="6" t="str">
        <f>vlookup(M1113,'City Head_Details'!$A$2:$B$5,2,0)</f>
        <v>Varun</v>
      </c>
      <c r="S1113" s="6" t="str">
        <f t="shared" ref="S1113:T1113" si="1121">Proper(trim(G1113))</f>
        <v>Maitenance</v>
      </c>
      <c r="T1113" s="6" t="str">
        <f t="shared" si="1121"/>
        <v>Labour Cost</v>
      </c>
    </row>
    <row r="1114">
      <c r="A1114" s="23" t="s">
        <v>2154</v>
      </c>
      <c r="B1114" s="32" t="s">
        <v>2155</v>
      </c>
      <c r="C1114" s="6">
        <v>168200.0</v>
      </c>
      <c r="D1114" s="6" t="str">
        <f>IFERROR(__xludf.DUMMYFUNCTION("Split(B1114,""/"")"),"January")</f>
        <v>January</v>
      </c>
      <c r="E1114" s="6" t="str">
        <f>IFERROR(__xludf.DUMMYFUNCTION("""COMPUTED_VALUE"""),"Ahmedabad")</f>
        <v>Ahmedabad</v>
      </c>
      <c r="F1114" s="6" t="str">
        <f>IFERROR(__xludf.DUMMYFUNCTION("""COMPUTED_VALUE"""),"West")</f>
        <v>West</v>
      </c>
      <c r="G1114" s="6" t="str">
        <f>IFERROR(__xludf.DUMMYFUNCTION("""COMPUTED_VALUE"""),"Maitenance")</f>
        <v>Maitenance</v>
      </c>
      <c r="H1114" s="6" t="str">
        <f>IFERROR(__xludf.DUMMYFUNCTION("""COMPUTED_VALUE"""),"Rent")</f>
        <v>Rent</v>
      </c>
      <c r="I1114" s="6" t="str">
        <f t="shared" si="2"/>
        <v>January</v>
      </c>
      <c r="J1114" s="6" t="str">
        <f t="shared" si="3"/>
        <v>Ahmedabad</v>
      </c>
      <c r="K1114" s="6" t="str">
        <f t="shared" si="4"/>
        <v>Ahmedabad</v>
      </c>
      <c r="L1114" s="6" t="str">
        <f t="shared" si="5"/>
        <v>Ahmedabad</v>
      </c>
      <c r="M1114" s="6" t="str">
        <f t="shared" si="6"/>
        <v>Ahmedabad</v>
      </c>
      <c r="N1114" s="6" t="str">
        <f t="shared" si="7"/>
        <v>West</v>
      </c>
      <c r="O1114" s="6" t="str">
        <f t="shared" si="8"/>
        <v>West</v>
      </c>
      <c r="P1114" s="6" t="str">
        <f t="shared" si="9"/>
        <v>West</v>
      </c>
      <c r="Q1114" s="6" t="str">
        <f t="shared" si="10"/>
        <v>West</v>
      </c>
      <c r="R1114" s="6" t="str">
        <f>vlookup(M1114,'City Head_Details'!$A$2:$B$5,2,0)</f>
        <v>Varun</v>
      </c>
      <c r="S1114" s="6" t="str">
        <f t="shared" ref="S1114:T1114" si="1122">Proper(trim(G1114))</f>
        <v>Maitenance</v>
      </c>
      <c r="T1114" s="6" t="str">
        <f t="shared" si="1122"/>
        <v>Rent</v>
      </c>
    </row>
    <row r="1115">
      <c r="A1115" s="23" t="s">
        <v>2156</v>
      </c>
      <c r="B1115" s="32" t="s">
        <v>750</v>
      </c>
      <c r="C1115" s="6">
        <v>164200.0</v>
      </c>
      <c r="D1115" s="6" t="str">
        <f>IFERROR(__xludf.DUMMYFUNCTION("Split(B1115,""/"")"),"January")</f>
        <v>January</v>
      </c>
      <c r="E1115" s="6" t="str">
        <f>IFERROR(__xludf.DUMMYFUNCTION("""COMPUTED_VALUE"""),"Ahmedabad")</f>
        <v>Ahmedabad</v>
      </c>
      <c r="F1115" s="6" t="str">
        <f>IFERROR(__xludf.DUMMYFUNCTION("""COMPUTED_VALUE"""),"West")</f>
        <v>West</v>
      </c>
      <c r="G1115" s="6" t="str">
        <f>IFERROR(__xludf.DUMMYFUNCTION("""COMPUTED_VALUE"""),"Maitenance")</f>
        <v>Maitenance</v>
      </c>
      <c r="H1115" s="6" t="str">
        <f>IFERROR(__xludf.DUMMYFUNCTION("""COMPUTED_VALUE"""),"Overhead costs")</f>
        <v>Overhead costs</v>
      </c>
      <c r="I1115" s="6" t="str">
        <f t="shared" si="2"/>
        <v>January</v>
      </c>
      <c r="J1115" s="6" t="str">
        <f t="shared" si="3"/>
        <v>Ahmedabad</v>
      </c>
      <c r="K1115" s="6" t="str">
        <f t="shared" si="4"/>
        <v>Ahmedabad</v>
      </c>
      <c r="L1115" s="6" t="str">
        <f t="shared" si="5"/>
        <v>Ahmedabad</v>
      </c>
      <c r="M1115" s="6" t="str">
        <f t="shared" si="6"/>
        <v>Ahmedabad</v>
      </c>
      <c r="N1115" s="6" t="str">
        <f t="shared" si="7"/>
        <v>West</v>
      </c>
      <c r="O1115" s="6" t="str">
        <f t="shared" si="8"/>
        <v>West</v>
      </c>
      <c r="P1115" s="6" t="str">
        <f t="shared" si="9"/>
        <v>West</v>
      </c>
      <c r="Q1115" s="6" t="str">
        <f t="shared" si="10"/>
        <v>West</v>
      </c>
      <c r="R1115" s="6" t="str">
        <f>vlookup(M1115,'City Head_Details'!$A$2:$B$5,2,0)</f>
        <v>Varun</v>
      </c>
      <c r="S1115" s="6" t="str">
        <f t="shared" ref="S1115:T1115" si="1123">Proper(trim(G1115))</f>
        <v>Maitenance</v>
      </c>
      <c r="T1115" s="6" t="str">
        <f t="shared" si="1123"/>
        <v>Overhead Costs</v>
      </c>
    </row>
    <row r="1116">
      <c r="A1116" s="23" t="s">
        <v>2157</v>
      </c>
      <c r="B1116" s="32" t="s">
        <v>2158</v>
      </c>
      <c r="C1116" s="6">
        <v>110300.0</v>
      </c>
      <c r="D1116" s="6" t="str">
        <f>IFERROR(__xludf.DUMMYFUNCTION("Split(B1116,""/"")"),"January")</f>
        <v>January</v>
      </c>
      <c r="E1116" s="6" t="str">
        <f>IFERROR(__xludf.DUMMYFUNCTION("""COMPUTED_VALUE"""),"Ahmedabad")</f>
        <v>Ahmedabad</v>
      </c>
      <c r="F1116" s="6" t="str">
        <f>IFERROR(__xludf.DUMMYFUNCTION("""COMPUTED_VALUE"""),"West")</f>
        <v>West</v>
      </c>
      <c r="G1116" s="6" t="str">
        <f>IFERROR(__xludf.DUMMYFUNCTION("""COMPUTED_VALUE"""),"Maitenance")</f>
        <v>Maitenance</v>
      </c>
      <c r="H1116" s="6" t="str">
        <f>IFERROR(__xludf.DUMMYFUNCTION("""COMPUTED_VALUE"""),"Insurance")</f>
        <v>Insurance</v>
      </c>
      <c r="I1116" s="6" t="str">
        <f t="shared" si="2"/>
        <v>January</v>
      </c>
      <c r="J1116" s="6" t="str">
        <f t="shared" si="3"/>
        <v>Ahmedabad</v>
      </c>
      <c r="K1116" s="6" t="str">
        <f t="shared" si="4"/>
        <v>Ahmedabad</v>
      </c>
      <c r="L1116" s="6" t="str">
        <f t="shared" si="5"/>
        <v>Ahmedabad</v>
      </c>
      <c r="M1116" s="6" t="str">
        <f t="shared" si="6"/>
        <v>Ahmedabad</v>
      </c>
      <c r="N1116" s="6" t="str">
        <f t="shared" si="7"/>
        <v>West</v>
      </c>
      <c r="O1116" s="6" t="str">
        <f t="shared" si="8"/>
        <v>West</v>
      </c>
      <c r="P1116" s="6" t="str">
        <f t="shared" si="9"/>
        <v>West</v>
      </c>
      <c r="Q1116" s="6" t="str">
        <f t="shared" si="10"/>
        <v>West</v>
      </c>
      <c r="R1116" s="6" t="str">
        <f>vlookup(M1116,'City Head_Details'!$A$2:$B$5,2,0)</f>
        <v>Varun</v>
      </c>
      <c r="S1116" s="6" t="str">
        <f t="shared" ref="S1116:T1116" si="1124">Proper(trim(G1116))</f>
        <v>Maitenance</v>
      </c>
      <c r="T1116" s="6" t="str">
        <f t="shared" si="1124"/>
        <v>Insurance</v>
      </c>
    </row>
    <row r="1117">
      <c r="A1117" s="23" t="s">
        <v>2159</v>
      </c>
      <c r="B1117" s="32" t="s">
        <v>2160</v>
      </c>
      <c r="C1117" s="6">
        <v>124700.0</v>
      </c>
      <c r="D1117" s="6" t="str">
        <f>IFERROR(__xludf.DUMMYFUNCTION("Split(B1117,""/"")"),"January")</f>
        <v>January</v>
      </c>
      <c r="E1117" s="6" t="str">
        <f>IFERROR(__xludf.DUMMYFUNCTION("""COMPUTED_VALUE"""),"Ahmedabad")</f>
        <v>Ahmedabad</v>
      </c>
      <c r="F1117" s="6" t="str">
        <f>IFERROR(__xludf.DUMMYFUNCTION("""COMPUTED_VALUE"""),"West")</f>
        <v>West</v>
      </c>
      <c r="G1117" s="6" t="str">
        <f>IFERROR(__xludf.DUMMYFUNCTION("""COMPUTED_VALUE"""),"Assembly")</f>
        <v>Assembly</v>
      </c>
      <c r="H1117" s="6" t="str">
        <f>IFERROR(__xludf.DUMMYFUNCTION("""COMPUTED_VALUE"""),"Material Cost")</f>
        <v>Material Cost</v>
      </c>
      <c r="I1117" s="6" t="str">
        <f t="shared" si="2"/>
        <v>January</v>
      </c>
      <c r="J1117" s="6" t="str">
        <f t="shared" si="3"/>
        <v>Ahmedabad</v>
      </c>
      <c r="K1117" s="6" t="str">
        <f t="shared" si="4"/>
        <v>Ahmedabad</v>
      </c>
      <c r="L1117" s="6" t="str">
        <f t="shared" si="5"/>
        <v>Ahmedabad</v>
      </c>
      <c r="M1117" s="6" t="str">
        <f t="shared" si="6"/>
        <v>Ahmedabad</v>
      </c>
      <c r="N1117" s="6" t="str">
        <f t="shared" si="7"/>
        <v>West</v>
      </c>
      <c r="O1117" s="6" t="str">
        <f t="shared" si="8"/>
        <v>West</v>
      </c>
      <c r="P1117" s="6" t="str">
        <f t="shared" si="9"/>
        <v>West</v>
      </c>
      <c r="Q1117" s="6" t="str">
        <f t="shared" si="10"/>
        <v>West</v>
      </c>
      <c r="R1117" s="6" t="str">
        <f>vlookup(M1117,'City Head_Details'!$A$2:$B$5,2,0)</f>
        <v>Varun</v>
      </c>
      <c r="S1117" s="6" t="str">
        <f t="shared" ref="S1117:T1117" si="1125">Proper(trim(G1117))</f>
        <v>Assembly</v>
      </c>
      <c r="T1117" s="6" t="str">
        <f t="shared" si="1125"/>
        <v>Material Cost</v>
      </c>
    </row>
    <row r="1118">
      <c r="A1118" s="23" t="s">
        <v>2161</v>
      </c>
      <c r="B1118" s="32" t="s">
        <v>2162</v>
      </c>
      <c r="C1118" s="6">
        <v>133800.0</v>
      </c>
      <c r="D1118" s="6" t="str">
        <f>IFERROR(__xludf.DUMMYFUNCTION("Split(B1118,""/"")"),"January")</f>
        <v>January</v>
      </c>
      <c r="E1118" s="6" t="str">
        <f>IFERROR(__xludf.DUMMYFUNCTION("""COMPUTED_VALUE"""),"Ahmedabad&amp;")</f>
        <v>Ahmedabad&amp;</v>
      </c>
      <c r="F1118" s="6" t="str">
        <f>IFERROR(__xludf.DUMMYFUNCTION("""COMPUTED_VALUE"""),"West")</f>
        <v>West</v>
      </c>
      <c r="G1118" s="6" t="str">
        <f>IFERROR(__xludf.DUMMYFUNCTION("""COMPUTED_VALUE"""),"Assembly")</f>
        <v>Assembly</v>
      </c>
      <c r="H1118" s="6" t="str">
        <f>IFERROR(__xludf.DUMMYFUNCTION("""COMPUTED_VALUE"""),"Labour Cost")</f>
        <v>Labour Cost</v>
      </c>
      <c r="I1118" s="6" t="str">
        <f t="shared" si="2"/>
        <v>January</v>
      </c>
      <c r="J1118" s="6" t="str">
        <f t="shared" si="3"/>
        <v>Ahmedabad&amp;</v>
      </c>
      <c r="K1118" s="6" t="str">
        <f t="shared" si="4"/>
        <v>Ahmedabad-</v>
      </c>
      <c r="L1118" s="6" t="str">
        <f t="shared" si="5"/>
        <v>Ahmedabad</v>
      </c>
      <c r="M1118" s="6" t="str">
        <f t="shared" si="6"/>
        <v>Ahmedabad</v>
      </c>
      <c r="N1118" s="6" t="str">
        <f t="shared" si="7"/>
        <v>West</v>
      </c>
      <c r="O1118" s="6" t="str">
        <f t="shared" si="8"/>
        <v>West</v>
      </c>
      <c r="P1118" s="6" t="str">
        <f t="shared" si="9"/>
        <v>West</v>
      </c>
      <c r="Q1118" s="6" t="str">
        <f t="shared" si="10"/>
        <v>West</v>
      </c>
      <c r="R1118" s="6" t="str">
        <f>vlookup(M1118,'City Head_Details'!$A$2:$B$5,2,0)</f>
        <v>Varun</v>
      </c>
      <c r="S1118" s="6" t="str">
        <f t="shared" ref="S1118:T1118" si="1126">Proper(trim(G1118))</f>
        <v>Assembly</v>
      </c>
      <c r="T1118" s="6" t="str">
        <f t="shared" si="1126"/>
        <v>Labour Cost</v>
      </c>
    </row>
    <row r="1119">
      <c r="A1119" s="23" t="s">
        <v>2163</v>
      </c>
      <c r="B1119" s="32" t="s">
        <v>2164</v>
      </c>
      <c r="C1119" s="6">
        <v>126500.0</v>
      </c>
      <c r="D1119" s="6" t="str">
        <f>IFERROR(__xludf.DUMMYFUNCTION("Split(B1119,""/"")"),"January")</f>
        <v>January</v>
      </c>
      <c r="E1119" s="6" t="str">
        <f>IFERROR(__xludf.DUMMYFUNCTION("""COMPUTED_VALUE"""),"Ahmedabad&amp;")</f>
        <v>Ahmedabad&amp;</v>
      </c>
      <c r="F1119" s="6" t="str">
        <f>IFERROR(__xludf.DUMMYFUNCTION("""COMPUTED_VALUE"""),"West")</f>
        <v>West</v>
      </c>
      <c r="G1119" s="6" t="str">
        <f>IFERROR(__xludf.DUMMYFUNCTION("""COMPUTED_VALUE"""),"Assembly")</f>
        <v>Assembly</v>
      </c>
      <c r="H1119" s="6" t="str">
        <f>IFERROR(__xludf.DUMMYFUNCTION("""COMPUTED_VALUE"""),"Rent")</f>
        <v>Rent</v>
      </c>
      <c r="I1119" s="6" t="str">
        <f t="shared" si="2"/>
        <v>January</v>
      </c>
      <c r="J1119" s="6" t="str">
        <f t="shared" si="3"/>
        <v>Ahmedabad&amp;</v>
      </c>
      <c r="K1119" s="6" t="str">
        <f t="shared" si="4"/>
        <v>Ahmedabad-</v>
      </c>
      <c r="L1119" s="6" t="str">
        <f t="shared" si="5"/>
        <v>Ahmedabad</v>
      </c>
      <c r="M1119" s="6" t="str">
        <f t="shared" si="6"/>
        <v>Ahmedabad</v>
      </c>
      <c r="N1119" s="6" t="str">
        <f t="shared" si="7"/>
        <v>West</v>
      </c>
      <c r="O1119" s="6" t="str">
        <f t="shared" si="8"/>
        <v>West</v>
      </c>
      <c r="P1119" s="6" t="str">
        <f t="shared" si="9"/>
        <v>West</v>
      </c>
      <c r="Q1119" s="6" t="str">
        <f t="shared" si="10"/>
        <v>West</v>
      </c>
      <c r="R1119" s="6" t="str">
        <f>vlookup(M1119,'City Head_Details'!$A$2:$B$5,2,0)</f>
        <v>Varun</v>
      </c>
      <c r="S1119" s="6" t="str">
        <f t="shared" ref="S1119:T1119" si="1127">Proper(trim(G1119))</f>
        <v>Assembly</v>
      </c>
      <c r="T1119" s="6" t="str">
        <f t="shared" si="1127"/>
        <v>Rent</v>
      </c>
    </row>
    <row r="1120">
      <c r="A1120" s="23" t="s">
        <v>2165</v>
      </c>
      <c r="B1120" s="32" t="s">
        <v>953</v>
      </c>
      <c r="C1120" s="6">
        <v>147900.0</v>
      </c>
      <c r="D1120" s="6" t="str">
        <f>IFERROR(__xludf.DUMMYFUNCTION("Split(B1120,""/"")"),"February")</f>
        <v>February</v>
      </c>
      <c r="E1120" s="6" t="str">
        <f>IFERROR(__xludf.DUMMYFUNCTION("""COMPUTED_VALUE"""),"Bangalore")</f>
        <v>Bangalore</v>
      </c>
      <c r="F1120" s="6" t="str">
        <f>IFERROR(__xludf.DUMMYFUNCTION("""COMPUTED_VALUE"""),"East")</f>
        <v>East</v>
      </c>
      <c r="G1120" s="6" t="str">
        <f>IFERROR(__xludf.DUMMYFUNCTION("""COMPUTED_VALUE"""),"Materials")</f>
        <v>Materials</v>
      </c>
      <c r="H1120" s="6" t="str">
        <f>IFERROR(__xludf.DUMMYFUNCTION("""COMPUTED_VALUE"""),"Material Cost")</f>
        <v>Material Cost</v>
      </c>
      <c r="I1120" s="6" t="str">
        <f t="shared" si="2"/>
        <v>February</v>
      </c>
      <c r="J1120" s="6" t="str">
        <f t="shared" si="3"/>
        <v>Bangalore</v>
      </c>
      <c r="K1120" s="6" t="str">
        <f t="shared" si="4"/>
        <v>Bangalore</v>
      </c>
      <c r="L1120" s="6" t="str">
        <f t="shared" si="5"/>
        <v>Bangalore</v>
      </c>
      <c r="M1120" s="6" t="str">
        <f t="shared" si="6"/>
        <v>Bangalore</v>
      </c>
      <c r="N1120" s="6" t="str">
        <f t="shared" si="7"/>
        <v>East</v>
      </c>
      <c r="O1120" s="6" t="str">
        <f t="shared" si="8"/>
        <v>East</v>
      </c>
      <c r="P1120" s="6" t="str">
        <f t="shared" si="9"/>
        <v>East</v>
      </c>
      <c r="Q1120" s="6" t="str">
        <f t="shared" si="10"/>
        <v>East</v>
      </c>
      <c r="R1120" s="6" t="str">
        <f>vlookup(M1120,'City Head_Details'!$A$2:$B$5,2,0)</f>
        <v>Arun</v>
      </c>
      <c r="S1120" s="6" t="str">
        <f t="shared" ref="S1120:T1120" si="1128">Proper(trim(G1120))</f>
        <v>Materials</v>
      </c>
      <c r="T1120" s="6" t="str">
        <f t="shared" si="1128"/>
        <v>Material Cost</v>
      </c>
    </row>
    <row r="1121">
      <c r="A1121" s="23" t="s">
        <v>2166</v>
      </c>
      <c r="B1121" s="32" t="s">
        <v>2167</v>
      </c>
      <c r="C1121" s="6">
        <v>144900.0</v>
      </c>
      <c r="D1121" s="6" t="str">
        <f>IFERROR(__xludf.DUMMYFUNCTION("Split(B1121,""/"")"),"March")</f>
        <v>March</v>
      </c>
      <c r="E1121" s="6" t="str">
        <f>IFERROR(__xludf.DUMMYFUNCTION("""COMPUTED_VALUE"""),"Bangalore")</f>
        <v>Bangalore</v>
      </c>
      <c r="F1121" s="6" t="str">
        <f>IFERROR(__xludf.DUMMYFUNCTION("""COMPUTED_VALUE"""),"West")</f>
        <v>West</v>
      </c>
      <c r="G1121" s="6" t="str">
        <f>IFERROR(__xludf.DUMMYFUNCTION("""COMPUTED_VALUE"""),"Materials")</f>
        <v>Materials</v>
      </c>
      <c r="H1121" s="6" t="str">
        <f>IFERROR(__xludf.DUMMYFUNCTION("""COMPUTED_VALUE"""),"Material Cost")</f>
        <v>Material Cost</v>
      </c>
      <c r="I1121" s="6" t="str">
        <f t="shared" si="2"/>
        <v>March</v>
      </c>
      <c r="J1121" s="6" t="str">
        <f t="shared" si="3"/>
        <v>Bangalore</v>
      </c>
      <c r="K1121" s="6" t="str">
        <f t="shared" si="4"/>
        <v>Bangalore</v>
      </c>
      <c r="L1121" s="6" t="str">
        <f t="shared" si="5"/>
        <v>Bangalore</v>
      </c>
      <c r="M1121" s="6" t="str">
        <f t="shared" si="6"/>
        <v>Bangalore</v>
      </c>
      <c r="N1121" s="6" t="str">
        <f t="shared" si="7"/>
        <v>West</v>
      </c>
      <c r="O1121" s="6" t="str">
        <f t="shared" si="8"/>
        <v>West</v>
      </c>
      <c r="P1121" s="6" t="str">
        <f t="shared" si="9"/>
        <v>West</v>
      </c>
      <c r="Q1121" s="6" t="str">
        <f t="shared" si="10"/>
        <v>West</v>
      </c>
      <c r="R1121" s="6" t="str">
        <f>vlookup(M1121,'City Head_Details'!$A$2:$B$5,2,0)</f>
        <v>Arun</v>
      </c>
      <c r="S1121" s="6" t="str">
        <f t="shared" ref="S1121:T1121" si="1129">Proper(trim(G1121))</f>
        <v>Materials</v>
      </c>
      <c r="T1121" s="6" t="str">
        <f t="shared" si="1129"/>
        <v>Material Cost</v>
      </c>
    </row>
    <row r="1122">
      <c r="A1122" s="23" t="s">
        <v>2168</v>
      </c>
      <c r="B1122" s="32" t="s">
        <v>2169</v>
      </c>
      <c r="C1122" s="6">
        <v>93100.0</v>
      </c>
      <c r="D1122" s="6" t="str">
        <f>IFERROR(__xludf.DUMMYFUNCTION("Split(B1122,""/"")"),"February")</f>
        <v>February</v>
      </c>
      <c r="E1122" s="6" t="str">
        <f>IFERROR(__xludf.DUMMYFUNCTION("""COMPUTED_VALUE"""),"Gurgaon^")</f>
        <v>Gurgaon^</v>
      </c>
      <c r="F1122" s="6" t="str">
        <f>IFERROR(__xludf.DUMMYFUNCTION("""COMPUTED_VALUE"""),"West")</f>
        <v>West</v>
      </c>
      <c r="G1122" s="6" t="str">
        <f>IFERROR(__xludf.DUMMYFUNCTION("""COMPUTED_VALUE"""),"Materials")</f>
        <v>Materials</v>
      </c>
      <c r="H1122" s="6" t="str">
        <f>IFERROR(__xludf.DUMMYFUNCTION("""COMPUTED_VALUE"""),"Insurance")</f>
        <v>Insurance</v>
      </c>
      <c r="I1122" s="6" t="str">
        <f t="shared" si="2"/>
        <v>February</v>
      </c>
      <c r="J1122" s="6" t="str">
        <f t="shared" si="3"/>
        <v>Gurgaon^</v>
      </c>
      <c r="K1122" s="6" t="str">
        <f t="shared" si="4"/>
        <v>Gurgaon^</v>
      </c>
      <c r="L1122" s="6" t="str">
        <f t="shared" si="5"/>
        <v>Gurgaon^</v>
      </c>
      <c r="M1122" s="6" t="str">
        <f t="shared" si="6"/>
        <v>Gurgaon</v>
      </c>
      <c r="N1122" s="6" t="str">
        <f t="shared" si="7"/>
        <v>West</v>
      </c>
      <c r="O1122" s="6" t="str">
        <f t="shared" si="8"/>
        <v>West</v>
      </c>
      <c r="P1122" s="6" t="str">
        <f t="shared" si="9"/>
        <v>West</v>
      </c>
      <c r="Q1122" s="6" t="str">
        <f t="shared" si="10"/>
        <v>West</v>
      </c>
      <c r="R1122" s="6" t="str">
        <f>vlookup(M1122,'City Head_Details'!$A$2:$B$5,2,0)</f>
        <v>Tarun</v>
      </c>
      <c r="S1122" s="6" t="str">
        <f t="shared" ref="S1122:T1122" si="1130">Proper(trim(G1122))</f>
        <v>Materials</v>
      </c>
      <c r="T1122" s="6" t="str">
        <f t="shared" si="1130"/>
        <v>Insurance</v>
      </c>
    </row>
    <row r="1123">
      <c r="A1123" s="23" t="s">
        <v>2170</v>
      </c>
      <c r="B1123" s="32" t="s">
        <v>2171</v>
      </c>
      <c r="C1123" s="6">
        <v>167100.0</v>
      </c>
      <c r="D1123" s="6" t="str">
        <f>IFERROR(__xludf.DUMMYFUNCTION("Split(B1123,""/"")"),"January")</f>
        <v>January</v>
      </c>
      <c r="E1123" s="6" t="str">
        <f>IFERROR(__xludf.DUMMYFUNCTION("""COMPUTED_VALUE"""),"Ahmedabad^")</f>
        <v>Ahmedabad^</v>
      </c>
      <c r="F1123" s="6" t="str">
        <f>IFERROR(__xludf.DUMMYFUNCTION("""COMPUTED_VALUE"""),"South")</f>
        <v>South</v>
      </c>
      <c r="G1123" s="6" t="str">
        <f>IFERROR(__xludf.DUMMYFUNCTION("""COMPUTED_VALUE"""),"Materials")</f>
        <v>Materials</v>
      </c>
      <c r="H1123" s="6" t="str">
        <f>IFERROR(__xludf.DUMMYFUNCTION("""COMPUTED_VALUE"""),"Overhead costs")</f>
        <v>Overhead costs</v>
      </c>
      <c r="I1123" s="6" t="str">
        <f t="shared" si="2"/>
        <v>January</v>
      </c>
      <c r="J1123" s="6" t="str">
        <f t="shared" si="3"/>
        <v>Ahmedabad^</v>
      </c>
      <c r="K1123" s="6" t="str">
        <f t="shared" si="4"/>
        <v>Ahmedabad^</v>
      </c>
      <c r="L1123" s="6" t="str">
        <f t="shared" si="5"/>
        <v>Ahmedabad^</v>
      </c>
      <c r="M1123" s="6" t="str">
        <f t="shared" si="6"/>
        <v>Ahmedabad</v>
      </c>
      <c r="N1123" s="6" t="str">
        <f t="shared" si="7"/>
        <v>South</v>
      </c>
      <c r="O1123" s="6" t="str">
        <f t="shared" si="8"/>
        <v>South</v>
      </c>
      <c r="P1123" s="6" t="str">
        <f t="shared" si="9"/>
        <v>South</v>
      </c>
      <c r="Q1123" s="6" t="str">
        <f t="shared" si="10"/>
        <v>South</v>
      </c>
      <c r="R1123" s="6" t="str">
        <f>vlookup(M1123,'City Head_Details'!$A$2:$B$5,2,0)</f>
        <v>Varun</v>
      </c>
      <c r="S1123" s="6" t="str">
        <f t="shared" ref="S1123:T1123" si="1131">Proper(trim(G1123))</f>
        <v>Materials</v>
      </c>
      <c r="T1123" s="6" t="str">
        <f t="shared" si="1131"/>
        <v>Overhead Costs</v>
      </c>
    </row>
    <row r="1124">
      <c r="A1124" s="23" t="s">
        <v>2172</v>
      </c>
      <c r="B1124" s="32" t="s">
        <v>2173</v>
      </c>
      <c r="C1124" s="6">
        <v>106200.0</v>
      </c>
      <c r="D1124" s="6" t="str">
        <f>IFERROR(__xludf.DUMMYFUNCTION("Split(B1124,""/"")"),"February")</f>
        <v>February</v>
      </c>
      <c r="E1124" s="6" t="str">
        <f>IFERROR(__xludf.DUMMYFUNCTION("""COMPUTED_VALUE"""),"Bhubaneswar^")</f>
        <v>Bhubaneswar^</v>
      </c>
      <c r="F1124" s="6" t="str">
        <f>IFERROR(__xludf.DUMMYFUNCTION("""COMPUTED_VALUE"""),"East")</f>
        <v>East</v>
      </c>
      <c r="G1124" s="6" t="str">
        <f>IFERROR(__xludf.DUMMYFUNCTION("""COMPUTED_VALUE"""),"Materials")</f>
        <v>Materials</v>
      </c>
      <c r="H1124" s="6" t="str">
        <f>IFERROR(__xludf.DUMMYFUNCTION("""COMPUTED_VALUE"""),"Insurance")</f>
        <v>Insurance</v>
      </c>
      <c r="I1124" s="6" t="str">
        <f t="shared" si="2"/>
        <v>February</v>
      </c>
      <c r="J1124" s="6" t="str">
        <f t="shared" si="3"/>
        <v>Bhubaneswar^</v>
      </c>
      <c r="K1124" s="6" t="str">
        <f t="shared" si="4"/>
        <v>Bhubaneswar^</v>
      </c>
      <c r="L1124" s="6" t="str">
        <f t="shared" si="5"/>
        <v>Bhubaneswar^</v>
      </c>
      <c r="M1124" s="6" t="str">
        <f t="shared" si="6"/>
        <v>Bhubaneswar</v>
      </c>
      <c r="N1124" s="6" t="str">
        <f t="shared" si="7"/>
        <v>East</v>
      </c>
      <c r="O1124" s="6" t="str">
        <f t="shared" si="8"/>
        <v>East</v>
      </c>
      <c r="P1124" s="6" t="str">
        <f t="shared" si="9"/>
        <v>East</v>
      </c>
      <c r="Q1124" s="6" t="str">
        <f t="shared" si="10"/>
        <v>East</v>
      </c>
      <c r="R1124" s="6" t="str">
        <f>vlookup(M1124,'City Head_Details'!$A$2:$B$5,2,0)</f>
        <v>Karuna</v>
      </c>
      <c r="S1124" s="6" t="str">
        <f t="shared" ref="S1124:T1124" si="1132">Proper(trim(G1124))</f>
        <v>Materials</v>
      </c>
      <c r="T1124" s="6" t="str">
        <f t="shared" si="1132"/>
        <v>Insurance</v>
      </c>
    </row>
    <row r="1125">
      <c r="A1125" s="23" t="s">
        <v>2174</v>
      </c>
      <c r="B1125" s="32" t="s">
        <v>2175</v>
      </c>
      <c r="C1125" s="6">
        <v>149500.0</v>
      </c>
      <c r="D1125" s="6" t="str">
        <f>IFERROR(__xludf.DUMMYFUNCTION("Split(B1125,""/"")"),"February")</f>
        <v>February</v>
      </c>
      <c r="E1125" s="6" t="str">
        <f>IFERROR(__xludf.DUMMYFUNCTION("""COMPUTED_VALUE"""),"Bangalore^")</f>
        <v>Bangalore^</v>
      </c>
      <c r="F1125" s="6" t="str">
        <f>IFERROR(__xludf.DUMMYFUNCTION("""COMPUTED_VALUE"""),"South")</f>
        <v>South</v>
      </c>
      <c r="G1125" s="6" t="str">
        <f>IFERROR(__xludf.DUMMYFUNCTION("""COMPUTED_VALUE"""),"Production")</f>
        <v>Production</v>
      </c>
      <c r="H1125" s="6" t="str">
        <f>IFERROR(__xludf.DUMMYFUNCTION("""COMPUTED_VALUE"""),"Material Cost")</f>
        <v>Material Cost</v>
      </c>
      <c r="I1125" s="6" t="str">
        <f t="shared" si="2"/>
        <v>February</v>
      </c>
      <c r="J1125" s="6" t="str">
        <f t="shared" si="3"/>
        <v>Bangalore^</v>
      </c>
      <c r="K1125" s="6" t="str">
        <f t="shared" si="4"/>
        <v>Bangalore^</v>
      </c>
      <c r="L1125" s="6" t="str">
        <f t="shared" si="5"/>
        <v>Bangalore^</v>
      </c>
      <c r="M1125" s="6" t="str">
        <f t="shared" si="6"/>
        <v>Bangalore</v>
      </c>
      <c r="N1125" s="6" t="str">
        <f t="shared" si="7"/>
        <v>South</v>
      </c>
      <c r="O1125" s="6" t="str">
        <f t="shared" si="8"/>
        <v>South</v>
      </c>
      <c r="P1125" s="6" t="str">
        <f t="shared" si="9"/>
        <v>South</v>
      </c>
      <c r="Q1125" s="6" t="str">
        <f t="shared" si="10"/>
        <v>South</v>
      </c>
      <c r="R1125" s="6" t="str">
        <f>vlookup(M1125,'City Head_Details'!$A$2:$B$5,2,0)</f>
        <v>Arun</v>
      </c>
      <c r="S1125" s="6" t="str">
        <f t="shared" ref="S1125:T1125" si="1133">Proper(trim(G1125))</f>
        <v>Production</v>
      </c>
      <c r="T1125" s="6" t="str">
        <f t="shared" si="1133"/>
        <v>Material Cost</v>
      </c>
    </row>
    <row r="1126">
      <c r="A1126" s="23" t="s">
        <v>2176</v>
      </c>
      <c r="B1126" s="32" t="s">
        <v>2177</v>
      </c>
      <c r="C1126" s="6">
        <v>115300.0</v>
      </c>
      <c r="D1126" s="6" t="str">
        <f>IFERROR(__xludf.DUMMYFUNCTION("Split(B1126,""/"")"),"March")</f>
        <v>March</v>
      </c>
      <c r="E1126" s="6" t="str">
        <f>IFERROR(__xludf.DUMMYFUNCTION("""COMPUTED_VALUE"""),"Ahmedabad^")</f>
        <v>Ahmedabad^</v>
      </c>
      <c r="F1126" s="6" t="str">
        <f>IFERROR(__xludf.DUMMYFUNCTION("""COMPUTED_VALUE"""),"West&amp;")</f>
        <v>West&amp;</v>
      </c>
      <c r="G1126" s="6" t="str">
        <f>IFERROR(__xludf.DUMMYFUNCTION("""COMPUTED_VALUE"""),"Materials")</f>
        <v>Materials</v>
      </c>
      <c r="H1126" s="6" t="str">
        <f>IFERROR(__xludf.DUMMYFUNCTION("""COMPUTED_VALUE"""),"Labour Cost")</f>
        <v>Labour Cost</v>
      </c>
      <c r="I1126" s="6" t="str">
        <f t="shared" si="2"/>
        <v>March</v>
      </c>
      <c r="J1126" s="6" t="str">
        <f t="shared" si="3"/>
        <v>Ahmedabad^</v>
      </c>
      <c r="K1126" s="6" t="str">
        <f t="shared" si="4"/>
        <v>Ahmedabad^</v>
      </c>
      <c r="L1126" s="6" t="str">
        <f t="shared" si="5"/>
        <v>Ahmedabad^</v>
      </c>
      <c r="M1126" s="6" t="str">
        <f t="shared" si="6"/>
        <v>Ahmedabad</v>
      </c>
      <c r="N1126" s="6" t="str">
        <f t="shared" si="7"/>
        <v>West&amp;</v>
      </c>
      <c r="O1126" s="6" t="str">
        <f t="shared" si="8"/>
        <v>West-</v>
      </c>
      <c r="P1126" s="6" t="str">
        <f t="shared" si="9"/>
        <v>West^</v>
      </c>
      <c r="Q1126" s="6" t="str">
        <f t="shared" si="10"/>
        <v>West</v>
      </c>
      <c r="R1126" s="6" t="str">
        <f>vlookup(M1126,'City Head_Details'!$A$2:$B$5,2,0)</f>
        <v>Varun</v>
      </c>
      <c r="S1126" s="6" t="str">
        <f t="shared" ref="S1126:T1126" si="1134">Proper(trim(G1126))</f>
        <v>Materials</v>
      </c>
      <c r="T1126" s="6" t="str">
        <f t="shared" si="1134"/>
        <v>Labour Cost</v>
      </c>
    </row>
    <row r="1127">
      <c r="A1127" s="23" t="s">
        <v>2178</v>
      </c>
      <c r="B1127" s="32" t="s">
        <v>2179</v>
      </c>
      <c r="C1127" s="6">
        <v>98600.0</v>
      </c>
      <c r="D1127" s="6" t="str">
        <f>IFERROR(__xludf.DUMMYFUNCTION("Split(B1127,""/"")"),"February")</f>
        <v>February</v>
      </c>
      <c r="E1127" s="6" t="str">
        <f>IFERROR(__xludf.DUMMYFUNCTION("""COMPUTED_VALUE"""),"Gurgaon-")</f>
        <v>Gurgaon-</v>
      </c>
      <c r="F1127" s="6" t="str">
        <f>IFERROR(__xludf.DUMMYFUNCTION("""COMPUTED_VALUE"""),"West&amp;")</f>
        <v>West&amp;</v>
      </c>
      <c r="G1127" s="6" t="str">
        <f>IFERROR(__xludf.DUMMYFUNCTION("""COMPUTED_VALUE"""),"Maitenance")</f>
        <v>Maitenance</v>
      </c>
      <c r="H1127" s="6" t="str">
        <f>IFERROR(__xludf.DUMMYFUNCTION("""COMPUTED_VALUE"""),"Rent")</f>
        <v>Rent</v>
      </c>
      <c r="I1127" s="6" t="str">
        <f t="shared" si="2"/>
        <v>February</v>
      </c>
      <c r="J1127" s="6" t="str">
        <f t="shared" si="3"/>
        <v>Gurgaon-</v>
      </c>
      <c r="K1127" s="6" t="str">
        <f t="shared" si="4"/>
        <v>Gurgaon-</v>
      </c>
      <c r="L1127" s="6" t="str">
        <f t="shared" si="5"/>
        <v>Gurgaon</v>
      </c>
      <c r="M1127" s="6" t="str">
        <f t="shared" si="6"/>
        <v>Gurgaon</v>
      </c>
      <c r="N1127" s="6" t="str">
        <f t="shared" si="7"/>
        <v>West&amp;</v>
      </c>
      <c r="O1127" s="6" t="str">
        <f t="shared" si="8"/>
        <v>West-</v>
      </c>
      <c r="P1127" s="6" t="str">
        <f t="shared" si="9"/>
        <v>West^</v>
      </c>
      <c r="Q1127" s="6" t="str">
        <f t="shared" si="10"/>
        <v>West</v>
      </c>
      <c r="R1127" s="6" t="str">
        <f>vlookup(M1127,'City Head_Details'!$A$2:$B$5,2,0)</f>
        <v>Tarun</v>
      </c>
      <c r="S1127" s="6" t="str">
        <f t="shared" ref="S1127:T1127" si="1135">Proper(trim(G1127))</f>
        <v>Maitenance</v>
      </c>
      <c r="T1127" s="6" t="str">
        <f t="shared" si="1135"/>
        <v>Rent</v>
      </c>
    </row>
    <row r="1128">
      <c r="A1128" s="23" t="s">
        <v>2180</v>
      </c>
      <c r="B1128" s="32" t="s">
        <v>2181</v>
      </c>
      <c r="C1128" s="6">
        <v>118000.0</v>
      </c>
      <c r="D1128" s="6" t="str">
        <f>IFERROR(__xludf.DUMMYFUNCTION("Split(B1128,""/"")"),"January")</f>
        <v>January</v>
      </c>
      <c r="E1128" s="6" t="str">
        <f>IFERROR(__xludf.DUMMYFUNCTION("""COMPUTED_VALUE"""),"Bangalore-")</f>
        <v>Bangalore-</v>
      </c>
      <c r="F1128" s="6" t="str">
        <f>IFERROR(__xludf.DUMMYFUNCTION("""COMPUTED_VALUE"""),"West")</f>
        <v>West</v>
      </c>
      <c r="G1128" s="6" t="str">
        <f>IFERROR(__xludf.DUMMYFUNCTION("""COMPUTED_VALUE"""),"Maitenance")</f>
        <v>Maitenance</v>
      </c>
      <c r="H1128" s="6" t="str">
        <f>IFERROR(__xludf.DUMMYFUNCTION("""COMPUTED_VALUE"""),"Overhead costs")</f>
        <v>Overhead costs</v>
      </c>
      <c r="I1128" s="6" t="str">
        <f t="shared" si="2"/>
        <v>January</v>
      </c>
      <c r="J1128" s="6" t="str">
        <f t="shared" si="3"/>
        <v>Bangalore-</v>
      </c>
      <c r="K1128" s="6" t="str">
        <f t="shared" si="4"/>
        <v>Bangalore-</v>
      </c>
      <c r="L1128" s="6" t="str">
        <f t="shared" si="5"/>
        <v>Bangalore</v>
      </c>
      <c r="M1128" s="6" t="str">
        <f t="shared" si="6"/>
        <v>Bangalore</v>
      </c>
      <c r="N1128" s="6" t="str">
        <f t="shared" si="7"/>
        <v>West</v>
      </c>
      <c r="O1128" s="6" t="str">
        <f t="shared" si="8"/>
        <v>West</v>
      </c>
      <c r="P1128" s="6" t="str">
        <f t="shared" si="9"/>
        <v>West</v>
      </c>
      <c r="Q1128" s="6" t="str">
        <f t="shared" si="10"/>
        <v>West</v>
      </c>
      <c r="R1128" s="6" t="str">
        <f>vlookup(M1128,'City Head_Details'!$A$2:$B$5,2,0)</f>
        <v>Arun</v>
      </c>
      <c r="S1128" s="6" t="str">
        <f t="shared" ref="S1128:T1128" si="1136">Proper(trim(G1128))</f>
        <v>Maitenance</v>
      </c>
      <c r="T1128" s="6" t="str">
        <f t="shared" si="1136"/>
        <v>Overhead Costs</v>
      </c>
    </row>
    <row r="1129">
      <c r="A1129" s="23" t="s">
        <v>2182</v>
      </c>
      <c r="B1129" s="32" t="s">
        <v>2183</v>
      </c>
      <c r="C1129" s="6">
        <v>145500.0</v>
      </c>
      <c r="D1129" s="6" t="str">
        <f>IFERROR(__xludf.DUMMYFUNCTION("Split(B1129,""/"")"),"March")</f>
        <v>March</v>
      </c>
      <c r="E1129" s="6" t="str">
        <f>IFERROR(__xludf.DUMMYFUNCTION("""COMPUTED_VALUE"""),"Gurgaon-")</f>
        <v>Gurgaon-</v>
      </c>
      <c r="F1129" s="6" t="str">
        <f>IFERROR(__xludf.DUMMYFUNCTION("""COMPUTED_VALUE"""),"North")</f>
        <v>North</v>
      </c>
      <c r="G1129" s="6" t="str">
        <f>IFERROR(__xludf.DUMMYFUNCTION("""COMPUTED_VALUE"""),"Production")</f>
        <v>Production</v>
      </c>
      <c r="H1129" s="6" t="str">
        <f>IFERROR(__xludf.DUMMYFUNCTION("""COMPUTED_VALUE"""),"Overhead costs")</f>
        <v>Overhead costs</v>
      </c>
      <c r="I1129" s="6" t="str">
        <f t="shared" si="2"/>
        <v>March</v>
      </c>
      <c r="J1129" s="6" t="str">
        <f t="shared" si="3"/>
        <v>Gurgaon-</v>
      </c>
      <c r="K1129" s="6" t="str">
        <f t="shared" si="4"/>
        <v>Gurgaon-</v>
      </c>
      <c r="L1129" s="6" t="str">
        <f t="shared" si="5"/>
        <v>Gurgaon</v>
      </c>
      <c r="M1129" s="6" t="str">
        <f t="shared" si="6"/>
        <v>Gurgaon</v>
      </c>
      <c r="N1129" s="6" t="str">
        <f t="shared" si="7"/>
        <v>North</v>
      </c>
      <c r="O1129" s="6" t="str">
        <f t="shared" si="8"/>
        <v>North</v>
      </c>
      <c r="P1129" s="6" t="str">
        <f t="shared" si="9"/>
        <v>North</v>
      </c>
      <c r="Q1129" s="6" t="str">
        <f t="shared" si="10"/>
        <v>North</v>
      </c>
      <c r="R1129" s="6" t="str">
        <f>vlookup(M1129,'City Head_Details'!$A$2:$B$5,2,0)</f>
        <v>Tarun</v>
      </c>
      <c r="S1129" s="6" t="str">
        <f t="shared" ref="S1129:T1129" si="1137">Proper(trim(G1129))</f>
        <v>Production</v>
      </c>
      <c r="T1129" s="6" t="str">
        <f t="shared" si="1137"/>
        <v>Overhead Costs</v>
      </c>
    </row>
    <row r="1130">
      <c r="A1130" s="23" t="s">
        <v>2184</v>
      </c>
      <c r="B1130" s="32" t="s">
        <v>2185</v>
      </c>
      <c r="C1130" s="6">
        <v>117800.0</v>
      </c>
      <c r="D1130" s="6" t="str">
        <f>IFERROR(__xludf.DUMMYFUNCTION("Split(B1130,""/"")"),"February")</f>
        <v>February</v>
      </c>
      <c r="E1130" s="6" t="str">
        <f>IFERROR(__xludf.DUMMYFUNCTION("""COMPUTED_VALUE"""),"Bhubaneswar-")</f>
        <v>Bhubaneswar-</v>
      </c>
      <c r="F1130" s="6" t="str">
        <f>IFERROR(__xludf.DUMMYFUNCTION("""COMPUTED_VALUE"""),"South")</f>
        <v>South</v>
      </c>
      <c r="G1130" s="6" t="str">
        <f>IFERROR(__xludf.DUMMYFUNCTION("""COMPUTED_VALUE"""),"Maitenance")</f>
        <v>Maitenance</v>
      </c>
      <c r="H1130" s="6" t="str">
        <f>IFERROR(__xludf.DUMMYFUNCTION("""COMPUTED_VALUE"""),"Insurance")</f>
        <v>Insurance</v>
      </c>
      <c r="I1130" s="6" t="str">
        <f t="shared" si="2"/>
        <v>February</v>
      </c>
      <c r="J1130" s="6" t="str">
        <f t="shared" si="3"/>
        <v>Bhubaneswar-</v>
      </c>
      <c r="K1130" s="6" t="str">
        <f t="shared" si="4"/>
        <v>Bhubaneswar-</v>
      </c>
      <c r="L1130" s="6" t="str">
        <f t="shared" si="5"/>
        <v>Bhubaneswar</v>
      </c>
      <c r="M1130" s="6" t="str">
        <f t="shared" si="6"/>
        <v>Bhubaneswar</v>
      </c>
      <c r="N1130" s="6" t="str">
        <f t="shared" si="7"/>
        <v>South</v>
      </c>
      <c r="O1130" s="6" t="str">
        <f t="shared" si="8"/>
        <v>South</v>
      </c>
      <c r="P1130" s="6" t="str">
        <f t="shared" si="9"/>
        <v>South</v>
      </c>
      <c r="Q1130" s="6" t="str">
        <f t="shared" si="10"/>
        <v>South</v>
      </c>
      <c r="R1130" s="6" t="str">
        <f>vlookup(M1130,'City Head_Details'!$A$2:$B$5,2,0)</f>
        <v>Karuna</v>
      </c>
      <c r="S1130" s="6" t="str">
        <f t="shared" ref="S1130:T1130" si="1138">Proper(trim(G1130))</f>
        <v>Maitenance</v>
      </c>
      <c r="T1130" s="6" t="str">
        <f t="shared" si="1138"/>
        <v>Insurance</v>
      </c>
    </row>
    <row r="1131">
      <c r="A1131" s="23" t="s">
        <v>2186</v>
      </c>
      <c r="B1131" s="32" t="s">
        <v>2187</v>
      </c>
      <c r="C1131" s="6">
        <v>169500.0</v>
      </c>
      <c r="D1131" s="6" t="str">
        <f>IFERROR(__xludf.DUMMYFUNCTION("Split(B1131,""/"")"),"February")</f>
        <v>February</v>
      </c>
      <c r="E1131" s="6" t="str">
        <f>IFERROR(__xludf.DUMMYFUNCTION("""COMPUTED_VALUE"""),"Gurgaon-")</f>
        <v>Gurgaon-</v>
      </c>
      <c r="F1131" s="6" t="str">
        <f>IFERROR(__xludf.DUMMYFUNCTION("""COMPUTED_VALUE"""),"East")</f>
        <v>East</v>
      </c>
      <c r="G1131" s="6" t="str">
        <f>IFERROR(__xludf.DUMMYFUNCTION("""COMPUTED_VALUE"""),"Materials")</f>
        <v>Materials</v>
      </c>
      <c r="H1131" s="6" t="str">
        <f>IFERROR(__xludf.DUMMYFUNCTION("""COMPUTED_VALUE"""),"Material Cost")</f>
        <v>Material Cost</v>
      </c>
      <c r="I1131" s="6" t="str">
        <f t="shared" si="2"/>
        <v>February</v>
      </c>
      <c r="J1131" s="6" t="str">
        <f t="shared" si="3"/>
        <v>Gurgaon-</v>
      </c>
      <c r="K1131" s="6" t="str">
        <f t="shared" si="4"/>
        <v>Gurgaon-</v>
      </c>
      <c r="L1131" s="6" t="str">
        <f t="shared" si="5"/>
        <v>Gurgaon</v>
      </c>
      <c r="M1131" s="6" t="str">
        <f t="shared" si="6"/>
        <v>Gurgaon</v>
      </c>
      <c r="N1131" s="6" t="str">
        <f t="shared" si="7"/>
        <v>East</v>
      </c>
      <c r="O1131" s="6" t="str">
        <f t="shared" si="8"/>
        <v>East</v>
      </c>
      <c r="P1131" s="6" t="str">
        <f t="shared" si="9"/>
        <v>East</v>
      </c>
      <c r="Q1131" s="6" t="str">
        <f t="shared" si="10"/>
        <v>East</v>
      </c>
      <c r="R1131" s="6" t="str">
        <f>vlookup(M1131,'City Head_Details'!$A$2:$B$5,2,0)</f>
        <v>Tarun</v>
      </c>
      <c r="S1131" s="6" t="str">
        <f t="shared" ref="S1131:T1131" si="1139">Proper(trim(G1131))</f>
        <v>Materials</v>
      </c>
      <c r="T1131" s="6" t="str">
        <f t="shared" si="1139"/>
        <v>Material Cost</v>
      </c>
    </row>
    <row r="1132">
      <c r="A1132" s="23" t="s">
        <v>2188</v>
      </c>
      <c r="B1132" s="32" t="s">
        <v>2189</v>
      </c>
      <c r="C1132" s="6">
        <v>145300.0</v>
      </c>
      <c r="D1132" s="6" t="str">
        <f>IFERROR(__xludf.DUMMYFUNCTION("Split(B1132,""/"")"),"March")</f>
        <v>March</v>
      </c>
      <c r="E1132" s="6" t="str">
        <f>IFERROR(__xludf.DUMMYFUNCTION("""COMPUTED_VALUE"""),"Ahmedabad-")</f>
        <v>Ahmedabad-</v>
      </c>
      <c r="F1132" s="6" t="str">
        <f>IFERROR(__xludf.DUMMYFUNCTION("""COMPUTED_VALUE"""),"West^")</f>
        <v>West^</v>
      </c>
      <c r="G1132" s="6" t="str">
        <f>IFERROR(__xludf.DUMMYFUNCTION("""COMPUTED_VALUE"""),"Materials")</f>
        <v>Materials</v>
      </c>
      <c r="H1132" s="6" t="str">
        <f>IFERROR(__xludf.DUMMYFUNCTION("""COMPUTED_VALUE"""),"Material Cost")</f>
        <v>Material Cost</v>
      </c>
      <c r="I1132" s="6" t="str">
        <f t="shared" si="2"/>
        <v>March</v>
      </c>
      <c r="J1132" s="6" t="str">
        <f t="shared" si="3"/>
        <v>Ahmedabad-</v>
      </c>
      <c r="K1132" s="6" t="str">
        <f t="shared" si="4"/>
        <v>Ahmedabad-</v>
      </c>
      <c r="L1132" s="6" t="str">
        <f t="shared" si="5"/>
        <v>Ahmedabad</v>
      </c>
      <c r="M1132" s="6" t="str">
        <f t="shared" si="6"/>
        <v>Ahmedabad</v>
      </c>
      <c r="N1132" s="6" t="str">
        <f t="shared" si="7"/>
        <v>West^</v>
      </c>
      <c r="O1132" s="6" t="str">
        <f t="shared" si="8"/>
        <v>West^</v>
      </c>
      <c r="P1132" s="6" t="str">
        <f t="shared" si="9"/>
        <v>West^</v>
      </c>
      <c r="Q1132" s="6" t="str">
        <f t="shared" si="10"/>
        <v>West</v>
      </c>
      <c r="R1132" s="6" t="str">
        <f>vlookup(M1132,'City Head_Details'!$A$2:$B$5,2,0)</f>
        <v>Varun</v>
      </c>
      <c r="S1132" s="6" t="str">
        <f t="shared" ref="S1132:T1132" si="1140">Proper(trim(G1132))</f>
        <v>Materials</v>
      </c>
      <c r="T1132" s="6" t="str">
        <f t="shared" si="1140"/>
        <v>Material Cost</v>
      </c>
    </row>
    <row r="1133">
      <c r="A1133" s="23" t="s">
        <v>2190</v>
      </c>
      <c r="B1133" s="32" t="s">
        <v>2191</v>
      </c>
      <c r="C1133" s="6">
        <v>155100.0</v>
      </c>
      <c r="D1133" s="6" t="str">
        <f>IFERROR(__xludf.DUMMYFUNCTION("Split(B1133,""/"")"),"January")</f>
        <v>January</v>
      </c>
      <c r="E1133" s="6" t="str">
        <f>IFERROR(__xludf.DUMMYFUNCTION("""COMPUTED_VALUE"""),"Gurgaon-")</f>
        <v>Gurgaon-</v>
      </c>
      <c r="F1133" s="6" t="str">
        <f>IFERROR(__xludf.DUMMYFUNCTION("""COMPUTED_VALUE"""),"South^")</f>
        <v>South^</v>
      </c>
      <c r="G1133" s="6" t="str">
        <f>IFERROR(__xludf.DUMMYFUNCTION("""COMPUTED_VALUE"""),"Production")</f>
        <v>Production</v>
      </c>
      <c r="H1133" s="6" t="str">
        <f>IFERROR(__xludf.DUMMYFUNCTION("""COMPUTED_VALUE"""),"Labour Cost")</f>
        <v>Labour Cost</v>
      </c>
      <c r="I1133" s="6" t="str">
        <f t="shared" si="2"/>
        <v>January</v>
      </c>
      <c r="J1133" s="6" t="str">
        <f t="shared" si="3"/>
        <v>Gurgaon-</v>
      </c>
      <c r="K1133" s="6" t="str">
        <f t="shared" si="4"/>
        <v>Gurgaon-</v>
      </c>
      <c r="L1133" s="6" t="str">
        <f t="shared" si="5"/>
        <v>Gurgaon</v>
      </c>
      <c r="M1133" s="6" t="str">
        <f t="shared" si="6"/>
        <v>Gurgaon</v>
      </c>
      <c r="N1133" s="6" t="str">
        <f t="shared" si="7"/>
        <v>South^</v>
      </c>
      <c r="O1133" s="6" t="str">
        <f t="shared" si="8"/>
        <v>South^</v>
      </c>
      <c r="P1133" s="6" t="str">
        <f t="shared" si="9"/>
        <v>South^</v>
      </c>
      <c r="Q1133" s="6" t="str">
        <f t="shared" si="10"/>
        <v>South</v>
      </c>
      <c r="R1133" s="6" t="str">
        <f>vlookup(M1133,'City Head_Details'!$A$2:$B$5,2,0)</f>
        <v>Tarun</v>
      </c>
      <c r="S1133" s="6" t="str">
        <f t="shared" ref="S1133:T1133" si="1141">Proper(trim(G1133))</f>
        <v>Production</v>
      </c>
      <c r="T1133" s="6" t="str">
        <f t="shared" si="1141"/>
        <v>Labour Cost</v>
      </c>
    </row>
    <row r="1134">
      <c r="A1134" s="23" t="s">
        <v>2192</v>
      </c>
      <c r="B1134" s="32" t="s">
        <v>2193</v>
      </c>
      <c r="C1134" s="6">
        <v>145500.0</v>
      </c>
      <c r="D1134" s="6" t="str">
        <f>IFERROR(__xludf.DUMMYFUNCTION("Split(B1134,""/"")"),"March")</f>
        <v>March</v>
      </c>
      <c r="E1134" s="6" t="str">
        <f>IFERROR(__xludf.DUMMYFUNCTION("""COMPUTED_VALUE"""),"Gurgaon-")</f>
        <v>Gurgaon-</v>
      </c>
      <c r="F1134" s="6" t="str">
        <f>IFERROR(__xludf.DUMMYFUNCTION("""COMPUTED_VALUE"""),"North^")</f>
        <v>North^</v>
      </c>
      <c r="G1134" s="6" t="str">
        <f>IFERROR(__xludf.DUMMYFUNCTION("""COMPUTED_VALUE"""),"Materials")</f>
        <v>Materials</v>
      </c>
      <c r="H1134" s="6" t="str">
        <f>IFERROR(__xludf.DUMMYFUNCTION("""COMPUTED_VALUE"""),"Material Cost")</f>
        <v>Material Cost</v>
      </c>
      <c r="I1134" s="6" t="str">
        <f t="shared" si="2"/>
        <v>March</v>
      </c>
      <c r="J1134" s="6" t="str">
        <f t="shared" si="3"/>
        <v>Gurgaon-</v>
      </c>
      <c r="K1134" s="6" t="str">
        <f t="shared" si="4"/>
        <v>Gurgaon-</v>
      </c>
      <c r="L1134" s="6" t="str">
        <f t="shared" si="5"/>
        <v>Gurgaon</v>
      </c>
      <c r="M1134" s="6" t="str">
        <f t="shared" si="6"/>
        <v>Gurgaon</v>
      </c>
      <c r="N1134" s="6" t="str">
        <f t="shared" si="7"/>
        <v>North^</v>
      </c>
      <c r="O1134" s="6" t="str">
        <f t="shared" si="8"/>
        <v>North^</v>
      </c>
      <c r="P1134" s="6" t="str">
        <f t="shared" si="9"/>
        <v>North^</v>
      </c>
      <c r="Q1134" s="6" t="str">
        <f t="shared" si="10"/>
        <v>North</v>
      </c>
      <c r="R1134" s="6" t="str">
        <f>vlookup(M1134,'City Head_Details'!$A$2:$B$5,2,0)</f>
        <v>Tarun</v>
      </c>
      <c r="S1134" s="6" t="str">
        <f t="shared" ref="S1134:T1134" si="1142">Proper(trim(G1134))</f>
        <v>Materials</v>
      </c>
      <c r="T1134" s="6" t="str">
        <f t="shared" si="1142"/>
        <v>Material Cost</v>
      </c>
    </row>
    <row r="1135">
      <c r="A1135" s="23" t="s">
        <v>2194</v>
      </c>
      <c r="B1135" s="32" t="s">
        <v>1508</v>
      </c>
      <c r="C1135" s="6">
        <v>153100.0</v>
      </c>
      <c r="D1135" s="6" t="str">
        <f>IFERROR(__xludf.DUMMYFUNCTION("Split(B1135,""/"")"),"March")</f>
        <v>March</v>
      </c>
      <c r="E1135" s="6" t="str">
        <f>IFERROR(__xludf.DUMMYFUNCTION("""COMPUTED_VALUE"""),"Bhubaneswar-")</f>
        <v>Bhubaneswar-</v>
      </c>
      <c r="F1135" s="6" t="str">
        <f>IFERROR(__xludf.DUMMYFUNCTION("""COMPUTED_VALUE"""),"South^")</f>
        <v>South^</v>
      </c>
      <c r="G1135" s="6" t="str">
        <f>IFERROR(__xludf.DUMMYFUNCTION("""COMPUTED_VALUE"""),"Production")</f>
        <v>Production</v>
      </c>
      <c r="H1135" s="6" t="str">
        <f>IFERROR(__xludf.DUMMYFUNCTION("""COMPUTED_VALUE"""),"Material Cost")</f>
        <v>Material Cost</v>
      </c>
      <c r="I1135" s="6" t="str">
        <f t="shared" si="2"/>
        <v>March</v>
      </c>
      <c r="J1135" s="6" t="str">
        <f t="shared" si="3"/>
        <v>Bhubaneswar-</v>
      </c>
      <c r="K1135" s="6" t="str">
        <f t="shared" si="4"/>
        <v>Bhubaneswar-</v>
      </c>
      <c r="L1135" s="6" t="str">
        <f t="shared" si="5"/>
        <v>Bhubaneswar</v>
      </c>
      <c r="M1135" s="6" t="str">
        <f t="shared" si="6"/>
        <v>Bhubaneswar</v>
      </c>
      <c r="N1135" s="6" t="str">
        <f t="shared" si="7"/>
        <v>South^</v>
      </c>
      <c r="O1135" s="6" t="str">
        <f t="shared" si="8"/>
        <v>South^</v>
      </c>
      <c r="P1135" s="6" t="str">
        <f t="shared" si="9"/>
        <v>South^</v>
      </c>
      <c r="Q1135" s="6" t="str">
        <f t="shared" si="10"/>
        <v>South</v>
      </c>
      <c r="R1135" s="6" t="str">
        <f>vlookup(M1135,'City Head_Details'!$A$2:$B$5,2,0)</f>
        <v>Karuna</v>
      </c>
      <c r="S1135" s="6" t="str">
        <f t="shared" ref="S1135:T1135" si="1143">Proper(trim(G1135))</f>
        <v>Production</v>
      </c>
      <c r="T1135" s="6" t="str">
        <f t="shared" si="1143"/>
        <v>Material Cost</v>
      </c>
    </row>
    <row r="1136">
      <c r="A1136" s="23" t="s">
        <v>2195</v>
      </c>
      <c r="B1136" s="32" t="s">
        <v>1646</v>
      </c>
      <c r="C1136" s="6">
        <v>171000.0</v>
      </c>
      <c r="D1136" s="6" t="str">
        <f>IFERROR(__xludf.DUMMYFUNCTION("Split(B1136,""/"")"),"March")</f>
        <v>March</v>
      </c>
      <c r="E1136" s="6" t="str">
        <f>IFERROR(__xludf.DUMMYFUNCTION("""COMPUTED_VALUE"""),"Gurgaon")</f>
        <v>Gurgaon</v>
      </c>
      <c r="F1136" s="6" t="str">
        <f>IFERROR(__xludf.DUMMYFUNCTION("""COMPUTED_VALUE"""),"East^")</f>
        <v>East^</v>
      </c>
      <c r="G1136" s="6" t="str">
        <f>IFERROR(__xludf.DUMMYFUNCTION("""COMPUTED_VALUE"""),"Materials")</f>
        <v>Materials</v>
      </c>
      <c r="H1136" s="6" t="str">
        <f>IFERROR(__xludf.DUMMYFUNCTION("""COMPUTED_VALUE"""),"Labour Cost")</f>
        <v>Labour Cost</v>
      </c>
      <c r="I1136" s="6" t="str">
        <f t="shared" si="2"/>
        <v>March</v>
      </c>
      <c r="J1136" s="6" t="str">
        <f t="shared" si="3"/>
        <v>Gurgaon</v>
      </c>
      <c r="K1136" s="6" t="str">
        <f t="shared" si="4"/>
        <v>Gurgaon</v>
      </c>
      <c r="L1136" s="6" t="str">
        <f t="shared" si="5"/>
        <v>Gurgaon</v>
      </c>
      <c r="M1136" s="6" t="str">
        <f t="shared" si="6"/>
        <v>Gurgaon</v>
      </c>
      <c r="N1136" s="6" t="str">
        <f t="shared" si="7"/>
        <v>East^</v>
      </c>
      <c r="O1136" s="6" t="str">
        <f t="shared" si="8"/>
        <v>East^</v>
      </c>
      <c r="P1136" s="6" t="str">
        <f t="shared" si="9"/>
        <v>East^</v>
      </c>
      <c r="Q1136" s="6" t="str">
        <f t="shared" si="10"/>
        <v>East</v>
      </c>
      <c r="R1136" s="6" t="str">
        <f>vlookup(M1136,'City Head_Details'!$A$2:$B$5,2,0)</f>
        <v>Tarun</v>
      </c>
      <c r="S1136" s="6" t="str">
        <f t="shared" ref="S1136:T1136" si="1144">Proper(trim(G1136))</f>
        <v>Materials</v>
      </c>
      <c r="T1136" s="6" t="str">
        <f t="shared" si="1144"/>
        <v>Labour Cost</v>
      </c>
    </row>
    <row r="1137">
      <c r="A1137" s="23" t="s">
        <v>2196</v>
      </c>
      <c r="B1137" s="32" t="s">
        <v>2197</v>
      </c>
      <c r="C1137" s="6">
        <v>160600.0</v>
      </c>
      <c r="D1137" s="6" t="str">
        <f>IFERROR(__xludf.DUMMYFUNCTION("Split(B1137,""/"")"),"January")</f>
        <v>January</v>
      </c>
      <c r="E1137" s="6" t="str">
        <f>IFERROR(__xludf.DUMMYFUNCTION("""COMPUTED_VALUE"""),"Ahmedabad")</f>
        <v>Ahmedabad</v>
      </c>
      <c r="F1137" s="6" t="str">
        <f>IFERROR(__xludf.DUMMYFUNCTION("""COMPUTED_VALUE"""),"West^")</f>
        <v>West^</v>
      </c>
      <c r="G1137" s="6" t="str">
        <f>IFERROR(__xludf.DUMMYFUNCTION("""COMPUTED_VALUE"""),"Maitenance")</f>
        <v>Maitenance</v>
      </c>
      <c r="H1137" s="6" t="str">
        <f>IFERROR(__xludf.DUMMYFUNCTION("""COMPUTED_VALUE"""),"Labour Cost")</f>
        <v>Labour Cost</v>
      </c>
      <c r="I1137" s="6" t="str">
        <f t="shared" si="2"/>
        <v>January</v>
      </c>
      <c r="J1137" s="6" t="str">
        <f t="shared" si="3"/>
        <v>Ahmedabad</v>
      </c>
      <c r="K1137" s="6" t="str">
        <f t="shared" si="4"/>
        <v>Ahmedabad</v>
      </c>
      <c r="L1137" s="6" t="str">
        <f t="shared" si="5"/>
        <v>Ahmedabad</v>
      </c>
      <c r="M1137" s="6" t="str">
        <f t="shared" si="6"/>
        <v>Ahmedabad</v>
      </c>
      <c r="N1137" s="6" t="str">
        <f t="shared" si="7"/>
        <v>West^</v>
      </c>
      <c r="O1137" s="6" t="str">
        <f t="shared" si="8"/>
        <v>West^</v>
      </c>
      <c r="P1137" s="6" t="str">
        <f t="shared" si="9"/>
        <v>West^</v>
      </c>
      <c r="Q1137" s="6" t="str">
        <f t="shared" si="10"/>
        <v>West</v>
      </c>
      <c r="R1137" s="6" t="str">
        <f>vlookup(M1137,'City Head_Details'!$A$2:$B$5,2,0)</f>
        <v>Varun</v>
      </c>
      <c r="S1137" s="6" t="str">
        <f t="shared" ref="S1137:T1137" si="1145">Proper(trim(G1137))</f>
        <v>Maitenance</v>
      </c>
      <c r="T1137" s="6" t="str">
        <f t="shared" si="1145"/>
        <v>Labour Cost</v>
      </c>
    </row>
    <row r="1138">
      <c r="A1138" s="23" t="s">
        <v>2198</v>
      </c>
      <c r="B1138" s="32" t="s">
        <v>945</v>
      </c>
      <c r="C1138" s="6">
        <v>171400.0</v>
      </c>
      <c r="D1138" s="6" t="str">
        <f>IFERROR(__xludf.DUMMYFUNCTION("Split(B1138,""/"")"),"February")</f>
        <v>February</v>
      </c>
      <c r="E1138" s="6" t="str">
        <f>IFERROR(__xludf.DUMMYFUNCTION("""COMPUTED_VALUE"""),"Bhubaneswar")</f>
        <v>Bhubaneswar</v>
      </c>
      <c r="F1138" s="6" t="str">
        <f>IFERROR(__xludf.DUMMYFUNCTION("""COMPUTED_VALUE"""),"South")</f>
        <v>South</v>
      </c>
      <c r="G1138" s="6" t="str">
        <f>IFERROR(__xludf.DUMMYFUNCTION("""COMPUTED_VALUE"""),"Assembly")</f>
        <v>Assembly</v>
      </c>
      <c r="H1138" s="6" t="str">
        <f>IFERROR(__xludf.DUMMYFUNCTION("""COMPUTED_VALUE"""),"Insurance")</f>
        <v>Insurance</v>
      </c>
      <c r="I1138" s="6" t="str">
        <f t="shared" si="2"/>
        <v>February</v>
      </c>
      <c r="J1138" s="6" t="str">
        <f t="shared" si="3"/>
        <v>Bhubaneswar</v>
      </c>
      <c r="K1138" s="6" t="str">
        <f t="shared" si="4"/>
        <v>Bhubaneswar</v>
      </c>
      <c r="L1138" s="6" t="str">
        <f t="shared" si="5"/>
        <v>Bhubaneswar</v>
      </c>
      <c r="M1138" s="6" t="str">
        <f t="shared" si="6"/>
        <v>Bhubaneswar</v>
      </c>
      <c r="N1138" s="6" t="str">
        <f t="shared" si="7"/>
        <v>South</v>
      </c>
      <c r="O1138" s="6" t="str">
        <f t="shared" si="8"/>
        <v>South</v>
      </c>
      <c r="P1138" s="6" t="str">
        <f t="shared" si="9"/>
        <v>South</v>
      </c>
      <c r="Q1138" s="6" t="str">
        <f t="shared" si="10"/>
        <v>South</v>
      </c>
      <c r="R1138" s="6" t="str">
        <f>vlookup(M1138,'City Head_Details'!$A$2:$B$5,2,0)</f>
        <v>Karuna</v>
      </c>
      <c r="S1138" s="6" t="str">
        <f t="shared" ref="S1138:T1138" si="1146">Proper(trim(G1138))</f>
        <v>Assembly</v>
      </c>
      <c r="T1138" s="6" t="str">
        <f t="shared" si="1146"/>
        <v>Insurance</v>
      </c>
    </row>
    <row r="1139">
      <c r="A1139" s="23" t="s">
        <v>2199</v>
      </c>
      <c r="B1139" s="32" t="s">
        <v>1243</v>
      </c>
      <c r="C1139" s="6">
        <v>192100.0</v>
      </c>
      <c r="D1139" s="6" t="str">
        <f>IFERROR(__xludf.DUMMYFUNCTION("Split(B1139,""/"")"),"January")</f>
        <v>January</v>
      </c>
      <c r="E1139" s="6" t="str">
        <f>IFERROR(__xludf.DUMMYFUNCTION("""COMPUTED_VALUE"""),"Gurgaon")</f>
        <v>Gurgaon</v>
      </c>
      <c r="F1139" s="6" t="str">
        <f>IFERROR(__xludf.DUMMYFUNCTION("""COMPUTED_VALUE"""),"North")</f>
        <v>North</v>
      </c>
      <c r="G1139" s="6" t="str">
        <f>IFERROR(__xludf.DUMMYFUNCTION("""COMPUTED_VALUE"""),"Assembly")</f>
        <v>Assembly</v>
      </c>
      <c r="H1139" s="6" t="str">
        <f>IFERROR(__xludf.DUMMYFUNCTION("""COMPUTED_VALUE"""),"Rent")</f>
        <v>Rent</v>
      </c>
      <c r="I1139" s="6" t="str">
        <f t="shared" si="2"/>
        <v>January</v>
      </c>
      <c r="J1139" s="6" t="str">
        <f t="shared" si="3"/>
        <v>Gurgaon</v>
      </c>
      <c r="K1139" s="6" t="str">
        <f t="shared" si="4"/>
        <v>Gurgaon</v>
      </c>
      <c r="L1139" s="6" t="str">
        <f t="shared" si="5"/>
        <v>Gurgaon</v>
      </c>
      <c r="M1139" s="6" t="str">
        <f t="shared" si="6"/>
        <v>Gurgaon</v>
      </c>
      <c r="N1139" s="6" t="str">
        <f t="shared" si="7"/>
        <v>North</v>
      </c>
      <c r="O1139" s="6" t="str">
        <f t="shared" si="8"/>
        <v>North</v>
      </c>
      <c r="P1139" s="6" t="str">
        <f t="shared" si="9"/>
        <v>North</v>
      </c>
      <c r="Q1139" s="6" t="str">
        <f t="shared" si="10"/>
        <v>North</v>
      </c>
      <c r="R1139" s="6" t="str">
        <f>vlookup(M1139,'City Head_Details'!$A$2:$B$5,2,0)</f>
        <v>Tarun</v>
      </c>
      <c r="S1139" s="6" t="str">
        <f t="shared" ref="S1139:T1139" si="1147">Proper(trim(G1139))</f>
        <v>Assembly</v>
      </c>
      <c r="T1139" s="6" t="str">
        <f t="shared" si="1147"/>
        <v>Rent</v>
      </c>
    </row>
    <row r="1140">
      <c r="A1140" s="23" t="s">
        <v>2200</v>
      </c>
      <c r="B1140" s="32" t="s">
        <v>2201</v>
      </c>
      <c r="C1140" s="6">
        <v>114200.0</v>
      </c>
      <c r="D1140" s="6" t="str">
        <f>IFERROR(__xludf.DUMMYFUNCTION("Split(B1140,""/"")"),"January")</f>
        <v>January</v>
      </c>
      <c r="E1140" s="6" t="str">
        <f>IFERROR(__xludf.DUMMYFUNCTION("""COMPUTED_VALUE"""),"Gurgaon")</f>
        <v>Gurgaon</v>
      </c>
      <c r="F1140" s="6" t="str">
        <f>IFERROR(__xludf.DUMMYFUNCTION("""COMPUTED_VALUE"""),"North")</f>
        <v>North</v>
      </c>
      <c r="G1140" s="6" t="str">
        <f>IFERROR(__xludf.DUMMYFUNCTION("""COMPUTED_VALUE"""),"Assembly")</f>
        <v>Assembly</v>
      </c>
      <c r="H1140" s="6" t="str">
        <f>IFERROR(__xludf.DUMMYFUNCTION("""COMPUTED_VALUE"""),"Overhead costs")</f>
        <v>Overhead costs</v>
      </c>
      <c r="I1140" s="6" t="str">
        <f t="shared" si="2"/>
        <v>January</v>
      </c>
      <c r="J1140" s="6" t="str">
        <f t="shared" si="3"/>
        <v>Gurgaon</v>
      </c>
      <c r="K1140" s="6" t="str">
        <f t="shared" si="4"/>
        <v>Gurgaon</v>
      </c>
      <c r="L1140" s="6" t="str">
        <f t="shared" si="5"/>
        <v>Gurgaon</v>
      </c>
      <c r="M1140" s="6" t="str">
        <f t="shared" si="6"/>
        <v>Gurgaon</v>
      </c>
      <c r="N1140" s="6" t="str">
        <f t="shared" si="7"/>
        <v>North</v>
      </c>
      <c r="O1140" s="6" t="str">
        <f t="shared" si="8"/>
        <v>North</v>
      </c>
      <c r="P1140" s="6" t="str">
        <f t="shared" si="9"/>
        <v>North</v>
      </c>
      <c r="Q1140" s="6" t="str">
        <f t="shared" si="10"/>
        <v>North</v>
      </c>
      <c r="R1140" s="6" t="str">
        <f>vlookup(M1140,'City Head_Details'!$A$2:$B$5,2,0)</f>
        <v>Tarun</v>
      </c>
      <c r="S1140" s="6" t="str">
        <f t="shared" ref="S1140:T1140" si="1148">Proper(trim(G1140))</f>
        <v>Assembly</v>
      </c>
      <c r="T1140" s="6" t="str">
        <f t="shared" si="1148"/>
        <v>Overhead Costs</v>
      </c>
    </row>
    <row r="1141">
      <c r="A1141" s="23" t="s">
        <v>2202</v>
      </c>
      <c r="B1141" s="32" t="s">
        <v>2203</v>
      </c>
      <c r="C1141" s="6">
        <v>108900.0</v>
      </c>
      <c r="D1141" s="6" t="str">
        <f>IFERROR(__xludf.DUMMYFUNCTION("Split(B1141,""/"")"),"January")</f>
        <v>January</v>
      </c>
      <c r="E1141" s="6" t="str">
        <f>IFERROR(__xludf.DUMMYFUNCTION("""COMPUTED_VALUE"""),"Gurgaon")</f>
        <v>Gurgaon</v>
      </c>
      <c r="F1141" s="6" t="str">
        <f>IFERROR(__xludf.DUMMYFUNCTION("""COMPUTED_VALUE"""),"North")</f>
        <v>North</v>
      </c>
      <c r="G1141" s="6" t="str">
        <f>IFERROR(__xludf.DUMMYFUNCTION("""COMPUTED_VALUE"""),"Assembly")</f>
        <v>Assembly</v>
      </c>
      <c r="H1141" s="6" t="str">
        <f>IFERROR(__xludf.DUMMYFUNCTION("""COMPUTED_VALUE"""),"Insurance")</f>
        <v>Insurance</v>
      </c>
      <c r="I1141" s="6" t="str">
        <f t="shared" si="2"/>
        <v>January</v>
      </c>
      <c r="J1141" s="6" t="str">
        <f t="shared" si="3"/>
        <v>Gurgaon</v>
      </c>
      <c r="K1141" s="6" t="str">
        <f t="shared" si="4"/>
        <v>Gurgaon</v>
      </c>
      <c r="L1141" s="6" t="str">
        <f t="shared" si="5"/>
        <v>Gurgaon</v>
      </c>
      <c r="M1141" s="6" t="str">
        <f t="shared" si="6"/>
        <v>Gurgaon</v>
      </c>
      <c r="N1141" s="6" t="str">
        <f t="shared" si="7"/>
        <v>North</v>
      </c>
      <c r="O1141" s="6" t="str">
        <f t="shared" si="8"/>
        <v>North</v>
      </c>
      <c r="P1141" s="6" t="str">
        <f t="shared" si="9"/>
        <v>North</v>
      </c>
      <c r="Q1141" s="6" t="str">
        <f t="shared" si="10"/>
        <v>North</v>
      </c>
      <c r="R1141" s="6" t="str">
        <f>vlookup(M1141,'City Head_Details'!$A$2:$B$5,2,0)</f>
        <v>Tarun</v>
      </c>
      <c r="S1141" s="6" t="str">
        <f t="shared" ref="S1141:T1141" si="1149">Proper(trim(G1141))</f>
        <v>Assembly</v>
      </c>
      <c r="T1141" s="6" t="str">
        <f t="shared" si="1149"/>
        <v>Insurance</v>
      </c>
    </row>
    <row r="1142">
      <c r="A1142" s="23" t="s">
        <v>2204</v>
      </c>
      <c r="B1142" s="32" t="s">
        <v>2205</v>
      </c>
      <c r="C1142" s="6">
        <v>196700.0</v>
      </c>
      <c r="D1142" s="6" t="str">
        <f>IFERROR(__xludf.DUMMYFUNCTION("Split(B1142,""/"")"),"January")</f>
        <v>January</v>
      </c>
      <c r="E1142" s="6" t="str">
        <f>IFERROR(__xludf.DUMMYFUNCTION("""COMPUTED_VALUE"""),"Gurgaon")</f>
        <v>Gurgaon</v>
      </c>
      <c r="F1142" s="6" t="str">
        <f>IFERROR(__xludf.DUMMYFUNCTION("""COMPUTED_VALUE"""),"South")</f>
        <v>South</v>
      </c>
      <c r="G1142" s="6" t="str">
        <f>IFERROR(__xludf.DUMMYFUNCTION("""COMPUTED_VALUE"""),"Production")</f>
        <v>Production</v>
      </c>
      <c r="H1142" s="6" t="str">
        <f>IFERROR(__xludf.DUMMYFUNCTION("""COMPUTED_VALUE"""),"Material Cost")</f>
        <v>Material Cost</v>
      </c>
      <c r="I1142" s="6" t="str">
        <f t="shared" si="2"/>
        <v>January</v>
      </c>
      <c r="J1142" s="6" t="str">
        <f t="shared" si="3"/>
        <v>Gurgaon</v>
      </c>
      <c r="K1142" s="6" t="str">
        <f t="shared" si="4"/>
        <v>Gurgaon</v>
      </c>
      <c r="L1142" s="6" t="str">
        <f t="shared" si="5"/>
        <v>Gurgaon</v>
      </c>
      <c r="M1142" s="6" t="str">
        <f t="shared" si="6"/>
        <v>Gurgaon</v>
      </c>
      <c r="N1142" s="6" t="str">
        <f t="shared" si="7"/>
        <v>South</v>
      </c>
      <c r="O1142" s="6" t="str">
        <f t="shared" si="8"/>
        <v>South</v>
      </c>
      <c r="P1142" s="6" t="str">
        <f t="shared" si="9"/>
        <v>South</v>
      </c>
      <c r="Q1142" s="6" t="str">
        <f t="shared" si="10"/>
        <v>South</v>
      </c>
      <c r="R1142" s="6" t="str">
        <f>vlookup(M1142,'City Head_Details'!$A$2:$B$5,2,0)</f>
        <v>Tarun</v>
      </c>
      <c r="S1142" s="6" t="str">
        <f t="shared" ref="S1142:T1142" si="1150">Proper(trim(G1142))</f>
        <v>Production</v>
      </c>
      <c r="T1142" s="6" t="str">
        <f t="shared" si="1150"/>
        <v>Material Cost</v>
      </c>
    </row>
    <row r="1143">
      <c r="A1143" s="23" t="s">
        <v>2206</v>
      </c>
      <c r="B1143" s="32" t="s">
        <v>2207</v>
      </c>
      <c r="C1143" s="6">
        <v>172100.0</v>
      </c>
      <c r="D1143" s="6" t="str">
        <f>IFERROR(__xludf.DUMMYFUNCTION("Split(B1143,""/"")"),"January")</f>
        <v>January</v>
      </c>
      <c r="E1143" s="6" t="str">
        <f>IFERROR(__xludf.DUMMYFUNCTION("""COMPUTED_VALUE"""),"Gurgaon")</f>
        <v>Gurgaon</v>
      </c>
      <c r="F1143" s="6" t="str">
        <f>IFERROR(__xludf.DUMMYFUNCTION("""COMPUTED_VALUE"""),"South")</f>
        <v>South</v>
      </c>
      <c r="G1143" s="6" t="str">
        <f>IFERROR(__xludf.DUMMYFUNCTION("""COMPUTED_VALUE"""),"Production")</f>
        <v>Production</v>
      </c>
      <c r="H1143" s="6" t="str">
        <f>IFERROR(__xludf.DUMMYFUNCTION("""COMPUTED_VALUE"""),"Labour Cost")</f>
        <v>Labour Cost</v>
      </c>
      <c r="I1143" s="6" t="str">
        <f t="shared" si="2"/>
        <v>January</v>
      </c>
      <c r="J1143" s="6" t="str">
        <f t="shared" si="3"/>
        <v>Gurgaon</v>
      </c>
      <c r="K1143" s="6" t="str">
        <f t="shared" si="4"/>
        <v>Gurgaon</v>
      </c>
      <c r="L1143" s="6" t="str">
        <f t="shared" si="5"/>
        <v>Gurgaon</v>
      </c>
      <c r="M1143" s="6" t="str">
        <f t="shared" si="6"/>
        <v>Gurgaon</v>
      </c>
      <c r="N1143" s="6" t="str">
        <f t="shared" si="7"/>
        <v>South</v>
      </c>
      <c r="O1143" s="6" t="str">
        <f t="shared" si="8"/>
        <v>South</v>
      </c>
      <c r="P1143" s="6" t="str">
        <f t="shared" si="9"/>
        <v>South</v>
      </c>
      <c r="Q1143" s="6" t="str">
        <f t="shared" si="10"/>
        <v>South</v>
      </c>
      <c r="R1143" s="6" t="str">
        <f>vlookup(M1143,'City Head_Details'!$A$2:$B$5,2,0)</f>
        <v>Tarun</v>
      </c>
      <c r="S1143" s="6" t="str">
        <f t="shared" ref="S1143:T1143" si="1151">Proper(trim(G1143))</f>
        <v>Production</v>
      </c>
      <c r="T1143" s="6" t="str">
        <f t="shared" si="1151"/>
        <v>Labour Cost</v>
      </c>
    </row>
    <row r="1144">
      <c r="A1144" s="23" t="s">
        <v>2208</v>
      </c>
      <c r="B1144" s="32" t="s">
        <v>2209</v>
      </c>
      <c r="C1144" s="6">
        <v>170200.0</v>
      </c>
      <c r="D1144" s="6" t="str">
        <f>IFERROR(__xludf.DUMMYFUNCTION("Split(B1144,""/"")"),"January")</f>
        <v>January</v>
      </c>
      <c r="E1144" s="6" t="str">
        <f>IFERROR(__xludf.DUMMYFUNCTION("""COMPUTED_VALUE"""),"Gurgaon^")</f>
        <v>Gurgaon^</v>
      </c>
      <c r="F1144" s="6" t="str">
        <f>IFERROR(__xludf.DUMMYFUNCTION("""COMPUTED_VALUE"""),"South")</f>
        <v>South</v>
      </c>
      <c r="G1144" s="6" t="str">
        <f>IFERROR(__xludf.DUMMYFUNCTION("""COMPUTED_VALUE"""),"Production")</f>
        <v>Production</v>
      </c>
      <c r="H1144" s="6" t="str">
        <f>IFERROR(__xludf.DUMMYFUNCTION("""COMPUTED_VALUE"""),"Rent")</f>
        <v>Rent</v>
      </c>
      <c r="I1144" s="6" t="str">
        <f t="shared" si="2"/>
        <v>January</v>
      </c>
      <c r="J1144" s="6" t="str">
        <f t="shared" si="3"/>
        <v>Gurgaon^</v>
      </c>
      <c r="K1144" s="6" t="str">
        <f t="shared" si="4"/>
        <v>Gurgaon^</v>
      </c>
      <c r="L1144" s="6" t="str">
        <f t="shared" si="5"/>
        <v>Gurgaon^</v>
      </c>
      <c r="M1144" s="6" t="str">
        <f t="shared" si="6"/>
        <v>Gurgaon</v>
      </c>
      <c r="N1144" s="6" t="str">
        <f t="shared" si="7"/>
        <v>South</v>
      </c>
      <c r="O1144" s="6" t="str">
        <f t="shared" si="8"/>
        <v>South</v>
      </c>
      <c r="P1144" s="6" t="str">
        <f t="shared" si="9"/>
        <v>South</v>
      </c>
      <c r="Q1144" s="6" t="str">
        <f t="shared" si="10"/>
        <v>South</v>
      </c>
      <c r="R1144" s="6" t="str">
        <f>vlookup(M1144,'City Head_Details'!$A$2:$B$5,2,0)</f>
        <v>Tarun</v>
      </c>
      <c r="S1144" s="6" t="str">
        <f t="shared" ref="S1144:T1144" si="1152">Proper(trim(G1144))</f>
        <v>Production</v>
      </c>
      <c r="T1144" s="6" t="str">
        <f t="shared" si="1152"/>
        <v>Rent</v>
      </c>
    </row>
    <row r="1145">
      <c r="A1145" s="23" t="s">
        <v>2210</v>
      </c>
      <c r="B1145" s="32" t="s">
        <v>2211</v>
      </c>
      <c r="C1145" s="6">
        <v>185700.0</v>
      </c>
      <c r="D1145" s="6" t="str">
        <f>IFERROR(__xludf.DUMMYFUNCTION("Split(B1145,""/"")"),"January")</f>
        <v>January</v>
      </c>
      <c r="E1145" s="6" t="str">
        <f>IFERROR(__xludf.DUMMYFUNCTION("""COMPUTED_VALUE"""),"Gurgaon^")</f>
        <v>Gurgaon^</v>
      </c>
      <c r="F1145" s="6" t="str">
        <f>IFERROR(__xludf.DUMMYFUNCTION("""COMPUTED_VALUE"""),"South")</f>
        <v>South</v>
      </c>
      <c r="G1145" s="6" t="str">
        <f>IFERROR(__xludf.DUMMYFUNCTION("""COMPUTED_VALUE"""),"Production")</f>
        <v>Production</v>
      </c>
      <c r="H1145" s="6" t="str">
        <f>IFERROR(__xludf.DUMMYFUNCTION("""COMPUTED_VALUE"""),"Overhead costs")</f>
        <v>Overhead costs</v>
      </c>
      <c r="I1145" s="6" t="str">
        <f t="shared" si="2"/>
        <v>January</v>
      </c>
      <c r="J1145" s="6" t="str">
        <f t="shared" si="3"/>
        <v>Gurgaon^</v>
      </c>
      <c r="K1145" s="6" t="str">
        <f t="shared" si="4"/>
        <v>Gurgaon^</v>
      </c>
      <c r="L1145" s="6" t="str">
        <f t="shared" si="5"/>
        <v>Gurgaon^</v>
      </c>
      <c r="M1145" s="6" t="str">
        <f t="shared" si="6"/>
        <v>Gurgaon</v>
      </c>
      <c r="N1145" s="6" t="str">
        <f t="shared" si="7"/>
        <v>South</v>
      </c>
      <c r="O1145" s="6" t="str">
        <f t="shared" si="8"/>
        <v>South</v>
      </c>
      <c r="P1145" s="6" t="str">
        <f t="shared" si="9"/>
        <v>South</v>
      </c>
      <c r="Q1145" s="6" t="str">
        <f t="shared" si="10"/>
        <v>South</v>
      </c>
      <c r="R1145" s="6" t="str">
        <f>vlookup(M1145,'City Head_Details'!$A$2:$B$5,2,0)</f>
        <v>Tarun</v>
      </c>
      <c r="S1145" s="6" t="str">
        <f t="shared" ref="S1145:T1145" si="1153">Proper(trim(G1145))</f>
        <v>Production</v>
      </c>
      <c r="T1145" s="6" t="str">
        <f t="shared" si="1153"/>
        <v>Overhead Costs</v>
      </c>
    </row>
    <row r="1146">
      <c r="A1146" s="23" t="s">
        <v>2212</v>
      </c>
      <c r="B1146" s="32" t="s">
        <v>2213</v>
      </c>
      <c r="C1146" s="6">
        <v>151700.0</v>
      </c>
      <c r="D1146" s="6" t="str">
        <f>IFERROR(__xludf.DUMMYFUNCTION("Split(B1146,""/"")"),"January")</f>
        <v>January</v>
      </c>
      <c r="E1146" s="6" t="str">
        <f>IFERROR(__xludf.DUMMYFUNCTION("""COMPUTED_VALUE"""),"Gurgaon^")</f>
        <v>Gurgaon^</v>
      </c>
      <c r="F1146" s="6" t="str">
        <f>IFERROR(__xludf.DUMMYFUNCTION("""COMPUTED_VALUE"""),"South")</f>
        <v>South</v>
      </c>
      <c r="G1146" s="6" t="str">
        <f>IFERROR(__xludf.DUMMYFUNCTION("""COMPUTED_VALUE"""),"Production")</f>
        <v>Production</v>
      </c>
      <c r="H1146" s="6" t="str">
        <f>IFERROR(__xludf.DUMMYFUNCTION("""COMPUTED_VALUE"""),"Insurance")</f>
        <v>Insurance</v>
      </c>
      <c r="I1146" s="6" t="str">
        <f t="shared" si="2"/>
        <v>January</v>
      </c>
      <c r="J1146" s="6" t="str">
        <f t="shared" si="3"/>
        <v>Gurgaon^</v>
      </c>
      <c r="K1146" s="6" t="str">
        <f t="shared" si="4"/>
        <v>Gurgaon^</v>
      </c>
      <c r="L1146" s="6" t="str">
        <f t="shared" si="5"/>
        <v>Gurgaon^</v>
      </c>
      <c r="M1146" s="6" t="str">
        <f t="shared" si="6"/>
        <v>Gurgaon</v>
      </c>
      <c r="N1146" s="6" t="str">
        <f t="shared" si="7"/>
        <v>South</v>
      </c>
      <c r="O1146" s="6" t="str">
        <f t="shared" si="8"/>
        <v>South</v>
      </c>
      <c r="P1146" s="6" t="str">
        <f t="shared" si="9"/>
        <v>South</v>
      </c>
      <c r="Q1146" s="6" t="str">
        <f t="shared" si="10"/>
        <v>South</v>
      </c>
      <c r="R1146" s="6" t="str">
        <f>vlookup(M1146,'City Head_Details'!$A$2:$B$5,2,0)</f>
        <v>Tarun</v>
      </c>
      <c r="S1146" s="6" t="str">
        <f t="shared" ref="S1146:T1146" si="1154">Proper(trim(G1146))</f>
        <v>Production</v>
      </c>
      <c r="T1146" s="6" t="str">
        <f t="shared" si="1154"/>
        <v>Insurance</v>
      </c>
    </row>
    <row r="1147">
      <c r="A1147" s="23" t="s">
        <v>2214</v>
      </c>
      <c r="B1147" s="32" t="s">
        <v>2215</v>
      </c>
      <c r="C1147" s="6">
        <v>147700.0</v>
      </c>
      <c r="D1147" s="6" t="str">
        <f>IFERROR(__xludf.DUMMYFUNCTION("Split(B1147,""/"")"),"January")</f>
        <v>January</v>
      </c>
      <c r="E1147" s="6" t="str">
        <f>IFERROR(__xludf.DUMMYFUNCTION("""COMPUTED_VALUE"""),"Gurgaon^")</f>
        <v>Gurgaon^</v>
      </c>
      <c r="F1147" s="6" t="str">
        <f>IFERROR(__xludf.DUMMYFUNCTION("""COMPUTED_VALUE"""),"South")</f>
        <v>South</v>
      </c>
      <c r="G1147" s="6" t="str">
        <f>IFERROR(__xludf.DUMMYFUNCTION("""COMPUTED_VALUE"""),"Materials")</f>
        <v>Materials</v>
      </c>
      <c r="H1147" s="6" t="str">
        <f>IFERROR(__xludf.DUMMYFUNCTION("""COMPUTED_VALUE"""),"Material Cost")</f>
        <v>Material Cost</v>
      </c>
      <c r="I1147" s="6" t="str">
        <f t="shared" si="2"/>
        <v>January</v>
      </c>
      <c r="J1147" s="6" t="str">
        <f t="shared" si="3"/>
        <v>Gurgaon^</v>
      </c>
      <c r="K1147" s="6" t="str">
        <f t="shared" si="4"/>
        <v>Gurgaon^</v>
      </c>
      <c r="L1147" s="6" t="str">
        <f t="shared" si="5"/>
        <v>Gurgaon^</v>
      </c>
      <c r="M1147" s="6" t="str">
        <f t="shared" si="6"/>
        <v>Gurgaon</v>
      </c>
      <c r="N1147" s="6" t="str">
        <f t="shared" si="7"/>
        <v>South</v>
      </c>
      <c r="O1147" s="6" t="str">
        <f t="shared" si="8"/>
        <v>South</v>
      </c>
      <c r="P1147" s="6" t="str">
        <f t="shared" si="9"/>
        <v>South</v>
      </c>
      <c r="Q1147" s="6" t="str">
        <f t="shared" si="10"/>
        <v>South</v>
      </c>
      <c r="R1147" s="6" t="str">
        <f>vlookup(M1147,'City Head_Details'!$A$2:$B$5,2,0)</f>
        <v>Tarun</v>
      </c>
      <c r="S1147" s="6" t="str">
        <f t="shared" ref="S1147:T1147" si="1155">Proper(trim(G1147))</f>
        <v>Materials</v>
      </c>
      <c r="T1147" s="6" t="str">
        <f t="shared" si="1155"/>
        <v>Material Cost</v>
      </c>
    </row>
    <row r="1148">
      <c r="A1148" s="23" t="s">
        <v>2216</v>
      </c>
      <c r="B1148" s="32" t="s">
        <v>2217</v>
      </c>
      <c r="C1148" s="6">
        <v>137600.0</v>
      </c>
      <c r="D1148" s="6" t="str">
        <f>IFERROR(__xludf.DUMMYFUNCTION("Split(B1148,""/"")"),"January")</f>
        <v>January</v>
      </c>
      <c r="E1148" s="6" t="str">
        <f>IFERROR(__xludf.DUMMYFUNCTION("""COMPUTED_VALUE"""),"Gurgaon^")</f>
        <v>Gurgaon^</v>
      </c>
      <c r="F1148" s="6" t="str">
        <f>IFERROR(__xludf.DUMMYFUNCTION("""COMPUTED_VALUE"""),"South")</f>
        <v>South</v>
      </c>
      <c r="G1148" s="6" t="str">
        <f>IFERROR(__xludf.DUMMYFUNCTION("""COMPUTED_VALUE"""),"Materials")</f>
        <v>Materials</v>
      </c>
      <c r="H1148" s="6" t="str">
        <f>IFERROR(__xludf.DUMMYFUNCTION("""COMPUTED_VALUE"""),"Labour Cost")</f>
        <v>Labour Cost</v>
      </c>
      <c r="I1148" s="6" t="str">
        <f t="shared" si="2"/>
        <v>January</v>
      </c>
      <c r="J1148" s="6" t="str">
        <f t="shared" si="3"/>
        <v>Gurgaon^</v>
      </c>
      <c r="K1148" s="6" t="str">
        <f t="shared" si="4"/>
        <v>Gurgaon^</v>
      </c>
      <c r="L1148" s="6" t="str">
        <f t="shared" si="5"/>
        <v>Gurgaon^</v>
      </c>
      <c r="M1148" s="6" t="str">
        <f t="shared" si="6"/>
        <v>Gurgaon</v>
      </c>
      <c r="N1148" s="6" t="str">
        <f t="shared" si="7"/>
        <v>South</v>
      </c>
      <c r="O1148" s="6" t="str">
        <f t="shared" si="8"/>
        <v>South</v>
      </c>
      <c r="P1148" s="6" t="str">
        <f t="shared" si="9"/>
        <v>South</v>
      </c>
      <c r="Q1148" s="6" t="str">
        <f t="shared" si="10"/>
        <v>South</v>
      </c>
      <c r="R1148" s="6" t="str">
        <f>vlookup(M1148,'City Head_Details'!$A$2:$B$5,2,0)</f>
        <v>Tarun</v>
      </c>
      <c r="S1148" s="6" t="str">
        <f t="shared" ref="S1148:T1148" si="1156">Proper(trim(G1148))</f>
        <v>Materials</v>
      </c>
      <c r="T1148" s="6" t="str">
        <f t="shared" si="1156"/>
        <v>Labour Cost</v>
      </c>
    </row>
    <row r="1149">
      <c r="A1149" s="23" t="s">
        <v>2218</v>
      </c>
      <c r="B1149" s="32" t="s">
        <v>2219</v>
      </c>
      <c r="C1149" s="6">
        <v>90200.0</v>
      </c>
      <c r="D1149" s="6" t="str">
        <f>IFERROR(__xludf.DUMMYFUNCTION("Split(B1149,""/"")"),"January")</f>
        <v>January</v>
      </c>
      <c r="E1149" s="6" t="str">
        <f>IFERROR(__xludf.DUMMYFUNCTION("""COMPUTED_VALUE"""),"Gurgaon^")</f>
        <v>Gurgaon^</v>
      </c>
      <c r="F1149" s="6" t="str">
        <f>IFERROR(__xludf.DUMMYFUNCTION("""COMPUTED_VALUE"""),"South")</f>
        <v>South</v>
      </c>
      <c r="G1149" s="6" t="str">
        <f>IFERROR(__xludf.DUMMYFUNCTION("""COMPUTED_VALUE"""),"Materials")</f>
        <v>Materials</v>
      </c>
      <c r="H1149" s="6" t="str">
        <f>IFERROR(__xludf.DUMMYFUNCTION("""COMPUTED_VALUE"""),"Rent")</f>
        <v>Rent</v>
      </c>
      <c r="I1149" s="6" t="str">
        <f t="shared" si="2"/>
        <v>January</v>
      </c>
      <c r="J1149" s="6" t="str">
        <f t="shared" si="3"/>
        <v>Gurgaon^</v>
      </c>
      <c r="K1149" s="6" t="str">
        <f t="shared" si="4"/>
        <v>Gurgaon^</v>
      </c>
      <c r="L1149" s="6" t="str">
        <f t="shared" si="5"/>
        <v>Gurgaon^</v>
      </c>
      <c r="M1149" s="6" t="str">
        <f t="shared" si="6"/>
        <v>Gurgaon</v>
      </c>
      <c r="N1149" s="6" t="str">
        <f t="shared" si="7"/>
        <v>South</v>
      </c>
      <c r="O1149" s="6" t="str">
        <f t="shared" si="8"/>
        <v>South</v>
      </c>
      <c r="P1149" s="6" t="str">
        <f t="shared" si="9"/>
        <v>South</v>
      </c>
      <c r="Q1149" s="6" t="str">
        <f t="shared" si="10"/>
        <v>South</v>
      </c>
      <c r="R1149" s="6" t="str">
        <f>vlookup(M1149,'City Head_Details'!$A$2:$B$5,2,0)</f>
        <v>Tarun</v>
      </c>
      <c r="S1149" s="6" t="str">
        <f t="shared" ref="S1149:T1149" si="1157">Proper(trim(G1149))</f>
        <v>Materials</v>
      </c>
      <c r="T1149" s="6" t="str">
        <f t="shared" si="1157"/>
        <v>Rent</v>
      </c>
    </row>
    <row r="1150">
      <c r="A1150" s="23" t="s">
        <v>2220</v>
      </c>
      <c r="B1150" s="32" t="s">
        <v>2221</v>
      </c>
      <c r="C1150" s="6">
        <v>192800.0</v>
      </c>
      <c r="D1150" s="6" t="str">
        <f>IFERROR(__xludf.DUMMYFUNCTION("Split(B1150,""/"")"),"January")</f>
        <v>January</v>
      </c>
      <c r="E1150" s="6" t="str">
        <f>IFERROR(__xludf.DUMMYFUNCTION("""COMPUTED_VALUE"""),"Gurgaon^")</f>
        <v>Gurgaon^</v>
      </c>
      <c r="F1150" s="6" t="str">
        <f>IFERROR(__xludf.DUMMYFUNCTION("""COMPUTED_VALUE"""),"South")</f>
        <v>South</v>
      </c>
      <c r="G1150" s="6" t="str">
        <f>IFERROR(__xludf.DUMMYFUNCTION("""COMPUTED_VALUE"""),"Materials")</f>
        <v>Materials</v>
      </c>
      <c r="H1150" s="6" t="str">
        <f>IFERROR(__xludf.DUMMYFUNCTION("""COMPUTED_VALUE"""),"Overhead costs")</f>
        <v>Overhead costs</v>
      </c>
      <c r="I1150" s="6" t="str">
        <f t="shared" si="2"/>
        <v>January</v>
      </c>
      <c r="J1150" s="6" t="str">
        <f t="shared" si="3"/>
        <v>Gurgaon^</v>
      </c>
      <c r="K1150" s="6" t="str">
        <f t="shared" si="4"/>
        <v>Gurgaon^</v>
      </c>
      <c r="L1150" s="6" t="str">
        <f t="shared" si="5"/>
        <v>Gurgaon^</v>
      </c>
      <c r="M1150" s="6" t="str">
        <f t="shared" si="6"/>
        <v>Gurgaon</v>
      </c>
      <c r="N1150" s="6" t="str">
        <f t="shared" si="7"/>
        <v>South</v>
      </c>
      <c r="O1150" s="6" t="str">
        <f t="shared" si="8"/>
        <v>South</v>
      </c>
      <c r="P1150" s="6" t="str">
        <f t="shared" si="9"/>
        <v>South</v>
      </c>
      <c r="Q1150" s="6" t="str">
        <f t="shared" si="10"/>
        <v>South</v>
      </c>
      <c r="R1150" s="6" t="str">
        <f>vlookup(M1150,'City Head_Details'!$A$2:$B$5,2,0)</f>
        <v>Tarun</v>
      </c>
      <c r="S1150" s="6" t="str">
        <f t="shared" ref="S1150:T1150" si="1158">Proper(trim(G1150))</f>
        <v>Materials</v>
      </c>
      <c r="T1150" s="6" t="str">
        <f t="shared" si="1158"/>
        <v>Overhead Costs</v>
      </c>
    </row>
    <row r="1151">
      <c r="A1151" s="23" t="s">
        <v>2222</v>
      </c>
      <c r="B1151" s="32" t="s">
        <v>2223</v>
      </c>
      <c r="C1151" s="6">
        <v>187400.0</v>
      </c>
      <c r="D1151" s="6" t="str">
        <f>IFERROR(__xludf.DUMMYFUNCTION("Split(B1151,""/"")"),"January")</f>
        <v>January</v>
      </c>
      <c r="E1151" s="6" t="str">
        <f>IFERROR(__xludf.DUMMYFUNCTION("""COMPUTED_VALUE"""),"Gurgaon")</f>
        <v>Gurgaon</v>
      </c>
      <c r="F1151" s="6" t="str">
        <f>IFERROR(__xludf.DUMMYFUNCTION("""COMPUTED_VALUE"""),"South")</f>
        <v>South</v>
      </c>
      <c r="G1151" s="6" t="str">
        <f>IFERROR(__xludf.DUMMYFUNCTION("""COMPUTED_VALUE"""),"Materials")</f>
        <v>Materials</v>
      </c>
      <c r="H1151" s="6" t="str">
        <f>IFERROR(__xludf.DUMMYFUNCTION("""COMPUTED_VALUE"""),"Insurance")</f>
        <v>Insurance</v>
      </c>
      <c r="I1151" s="6" t="str">
        <f t="shared" si="2"/>
        <v>January</v>
      </c>
      <c r="J1151" s="6" t="str">
        <f t="shared" si="3"/>
        <v>Gurgaon</v>
      </c>
      <c r="K1151" s="6" t="str">
        <f t="shared" si="4"/>
        <v>Gurgaon</v>
      </c>
      <c r="L1151" s="6" t="str">
        <f t="shared" si="5"/>
        <v>Gurgaon</v>
      </c>
      <c r="M1151" s="6" t="str">
        <f t="shared" si="6"/>
        <v>Gurgaon</v>
      </c>
      <c r="N1151" s="6" t="str">
        <f t="shared" si="7"/>
        <v>South</v>
      </c>
      <c r="O1151" s="6" t="str">
        <f t="shared" si="8"/>
        <v>South</v>
      </c>
      <c r="P1151" s="6" t="str">
        <f t="shared" si="9"/>
        <v>South</v>
      </c>
      <c r="Q1151" s="6" t="str">
        <f t="shared" si="10"/>
        <v>South</v>
      </c>
      <c r="R1151" s="6" t="str">
        <f>vlookup(M1151,'City Head_Details'!$A$2:$B$5,2,0)</f>
        <v>Tarun</v>
      </c>
      <c r="S1151" s="6" t="str">
        <f t="shared" ref="S1151:T1151" si="1159">Proper(trim(G1151))</f>
        <v>Materials</v>
      </c>
      <c r="T1151" s="6" t="str">
        <f t="shared" si="1159"/>
        <v>Insurance</v>
      </c>
    </row>
    <row r="1152">
      <c r="A1152" s="23" t="s">
        <v>2224</v>
      </c>
      <c r="B1152" s="32" t="s">
        <v>2225</v>
      </c>
      <c r="C1152" s="6">
        <v>108600.0</v>
      </c>
      <c r="D1152" s="6" t="str">
        <f>IFERROR(__xludf.DUMMYFUNCTION("Split(B1152,""/"")"),"January")</f>
        <v>January</v>
      </c>
      <c r="E1152" s="6" t="str">
        <f>IFERROR(__xludf.DUMMYFUNCTION("""COMPUTED_VALUE"""),"Gurgaon")</f>
        <v>Gurgaon</v>
      </c>
      <c r="F1152" s="6" t="str">
        <f>IFERROR(__xludf.DUMMYFUNCTION("""COMPUTED_VALUE"""),"South")</f>
        <v>South</v>
      </c>
      <c r="G1152" s="6" t="str">
        <f>IFERROR(__xludf.DUMMYFUNCTION("""COMPUTED_VALUE"""),"Maitenance")</f>
        <v>Maitenance</v>
      </c>
      <c r="H1152" s="6" t="str">
        <f>IFERROR(__xludf.DUMMYFUNCTION("""COMPUTED_VALUE"""),"Material Cost")</f>
        <v>Material Cost</v>
      </c>
      <c r="I1152" s="6" t="str">
        <f t="shared" si="2"/>
        <v>January</v>
      </c>
      <c r="J1152" s="6" t="str">
        <f t="shared" si="3"/>
        <v>Gurgaon</v>
      </c>
      <c r="K1152" s="6" t="str">
        <f t="shared" si="4"/>
        <v>Gurgaon</v>
      </c>
      <c r="L1152" s="6" t="str">
        <f t="shared" si="5"/>
        <v>Gurgaon</v>
      </c>
      <c r="M1152" s="6" t="str">
        <f t="shared" si="6"/>
        <v>Gurgaon</v>
      </c>
      <c r="N1152" s="6" t="str">
        <f t="shared" si="7"/>
        <v>South</v>
      </c>
      <c r="O1152" s="6" t="str">
        <f t="shared" si="8"/>
        <v>South</v>
      </c>
      <c r="P1152" s="6" t="str">
        <f t="shared" si="9"/>
        <v>South</v>
      </c>
      <c r="Q1152" s="6" t="str">
        <f t="shared" si="10"/>
        <v>South</v>
      </c>
      <c r="R1152" s="6" t="str">
        <f>vlookup(M1152,'City Head_Details'!$A$2:$B$5,2,0)</f>
        <v>Tarun</v>
      </c>
      <c r="S1152" s="6" t="str">
        <f t="shared" ref="S1152:T1152" si="1160">Proper(trim(G1152))</f>
        <v>Maitenance</v>
      </c>
      <c r="T1152" s="6" t="str">
        <f t="shared" si="1160"/>
        <v>Material Cost</v>
      </c>
    </row>
    <row r="1153">
      <c r="A1153" s="23" t="s">
        <v>2226</v>
      </c>
      <c r="B1153" s="32" t="s">
        <v>2227</v>
      </c>
      <c r="C1153" s="6">
        <v>119100.0</v>
      </c>
      <c r="D1153" s="6" t="str">
        <f>IFERROR(__xludf.DUMMYFUNCTION("Split(B1153,""/"")"),"January")</f>
        <v>January</v>
      </c>
      <c r="E1153" s="6" t="str">
        <f>IFERROR(__xludf.DUMMYFUNCTION("""COMPUTED_VALUE"""),"Gurgaon")</f>
        <v>Gurgaon</v>
      </c>
      <c r="F1153" s="6" t="str">
        <f>IFERROR(__xludf.DUMMYFUNCTION("""COMPUTED_VALUE"""),"South")</f>
        <v>South</v>
      </c>
      <c r="G1153" s="6" t="str">
        <f>IFERROR(__xludf.DUMMYFUNCTION("""COMPUTED_VALUE"""),"Maitenance")</f>
        <v>Maitenance</v>
      </c>
      <c r="H1153" s="6" t="str">
        <f>IFERROR(__xludf.DUMMYFUNCTION("""COMPUTED_VALUE"""),"Labour Cost")</f>
        <v>Labour Cost</v>
      </c>
      <c r="I1153" s="6" t="str">
        <f t="shared" si="2"/>
        <v>January</v>
      </c>
      <c r="J1153" s="6" t="str">
        <f t="shared" si="3"/>
        <v>Gurgaon</v>
      </c>
      <c r="K1153" s="6" t="str">
        <f t="shared" si="4"/>
        <v>Gurgaon</v>
      </c>
      <c r="L1153" s="6" t="str">
        <f t="shared" si="5"/>
        <v>Gurgaon</v>
      </c>
      <c r="M1153" s="6" t="str">
        <f t="shared" si="6"/>
        <v>Gurgaon</v>
      </c>
      <c r="N1153" s="6" t="str">
        <f t="shared" si="7"/>
        <v>South</v>
      </c>
      <c r="O1153" s="6" t="str">
        <f t="shared" si="8"/>
        <v>South</v>
      </c>
      <c r="P1153" s="6" t="str">
        <f t="shared" si="9"/>
        <v>South</v>
      </c>
      <c r="Q1153" s="6" t="str">
        <f t="shared" si="10"/>
        <v>South</v>
      </c>
      <c r="R1153" s="6" t="str">
        <f>vlookup(M1153,'City Head_Details'!$A$2:$B$5,2,0)</f>
        <v>Tarun</v>
      </c>
      <c r="S1153" s="6" t="str">
        <f t="shared" ref="S1153:T1153" si="1161">Proper(trim(G1153))</f>
        <v>Maitenance</v>
      </c>
      <c r="T1153" s="6" t="str">
        <f t="shared" si="1161"/>
        <v>Labour Cost</v>
      </c>
    </row>
    <row r="1154">
      <c r="A1154" s="23" t="s">
        <v>2228</v>
      </c>
      <c r="B1154" s="32" t="s">
        <v>2229</v>
      </c>
      <c r="C1154" s="6">
        <v>197600.0</v>
      </c>
      <c r="D1154" s="6" t="str">
        <f>IFERROR(__xludf.DUMMYFUNCTION("Split(B1154,""/"")"),"January")</f>
        <v>January</v>
      </c>
      <c r="E1154" s="6" t="str">
        <f>IFERROR(__xludf.DUMMYFUNCTION("""COMPUTED_VALUE"""),"Gurgaon")</f>
        <v>Gurgaon</v>
      </c>
      <c r="F1154" s="6" t="str">
        <f>IFERROR(__xludf.DUMMYFUNCTION("""COMPUTED_VALUE"""),"South")</f>
        <v>South</v>
      </c>
      <c r="G1154" s="6" t="str">
        <f>IFERROR(__xludf.DUMMYFUNCTION("""COMPUTED_VALUE"""),"Maitenance")</f>
        <v>Maitenance</v>
      </c>
      <c r="H1154" s="6" t="str">
        <f>IFERROR(__xludf.DUMMYFUNCTION("""COMPUTED_VALUE"""),"Rent")</f>
        <v>Rent</v>
      </c>
      <c r="I1154" s="6" t="str">
        <f t="shared" si="2"/>
        <v>January</v>
      </c>
      <c r="J1154" s="6" t="str">
        <f t="shared" si="3"/>
        <v>Gurgaon</v>
      </c>
      <c r="K1154" s="6" t="str">
        <f t="shared" si="4"/>
        <v>Gurgaon</v>
      </c>
      <c r="L1154" s="6" t="str">
        <f t="shared" si="5"/>
        <v>Gurgaon</v>
      </c>
      <c r="M1154" s="6" t="str">
        <f t="shared" si="6"/>
        <v>Gurgaon</v>
      </c>
      <c r="N1154" s="6" t="str">
        <f t="shared" si="7"/>
        <v>South</v>
      </c>
      <c r="O1154" s="6" t="str">
        <f t="shared" si="8"/>
        <v>South</v>
      </c>
      <c r="P1154" s="6" t="str">
        <f t="shared" si="9"/>
        <v>South</v>
      </c>
      <c r="Q1154" s="6" t="str">
        <f t="shared" si="10"/>
        <v>South</v>
      </c>
      <c r="R1154" s="6" t="str">
        <f>vlookup(M1154,'City Head_Details'!$A$2:$B$5,2,0)</f>
        <v>Tarun</v>
      </c>
      <c r="S1154" s="6" t="str">
        <f t="shared" ref="S1154:T1154" si="1162">Proper(trim(G1154))</f>
        <v>Maitenance</v>
      </c>
      <c r="T1154" s="6" t="str">
        <f t="shared" si="1162"/>
        <v>Rent</v>
      </c>
    </row>
    <row r="1155">
      <c r="A1155" s="23" t="s">
        <v>2230</v>
      </c>
      <c r="B1155" s="32" t="s">
        <v>2231</v>
      </c>
      <c r="C1155" s="6">
        <v>102000.0</v>
      </c>
      <c r="D1155" s="6" t="str">
        <f>IFERROR(__xludf.DUMMYFUNCTION("Split(B1155,""/"")"),"January")</f>
        <v>January</v>
      </c>
      <c r="E1155" s="6" t="str">
        <f>IFERROR(__xludf.DUMMYFUNCTION("""COMPUTED_VALUE"""),"Gurgaon")</f>
        <v>Gurgaon</v>
      </c>
      <c r="F1155" s="6" t="str">
        <f>IFERROR(__xludf.DUMMYFUNCTION("""COMPUTED_VALUE"""),"South")</f>
        <v>South</v>
      </c>
      <c r="G1155" s="6" t="str">
        <f>IFERROR(__xludf.DUMMYFUNCTION("""COMPUTED_VALUE"""),"Maitenance")</f>
        <v>Maitenance</v>
      </c>
      <c r="H1155" s="6" t="str">
        <f>IFERROR(__xludf.DUMMYFUNCTION("""COMPUTED_VALUE"""),"Overhead costs")</f>
        <v>Overhead costs</v>
      </c>
      <c r="I1155" s="6" t="str">
        <f t="shared" si="2"/>
        <v>January</v>
      </c>
      <c r="J1155" s="6" t="str">
        <f t="shared" si="3"/>
        <v>Gurgaon</v>
      </c>
      <c r="K1155" s="6" t="str">
        <f t="shared" si="4"/>
        <v>Gurgaon</v>
      </c>
      <c r="L1155" s="6" t="str">
        <f t="shared" si="5"/>
        <v>Gurgaon</v>
      </c>
      <c r="M1155" s="6" t="str">
        <f t="shared" si="6"/>
        <v>Gurgaon</v>
      </c>
      <c r="N1155" s="6" t="str">
        <f t="shared" si="7"/>
        <v>South</v>
      </c>
      <c r="O1155" s="6" t="str">
        <f t="shared" si="8"/>
        <v>South</v>
      </c>
      <c r="P1155" s="6" t="str">
        <f t="shared" si="9"/>
        <v>South</v>
      </c>
      <c r="Q1155" s="6" t="str">
        <f t="shared" si="10"/>
        <v>South</v>
      </c>
      <c r="R1155" s="6" t="str">
        <f>vlookup(M1155,'City Head_Details'!$A$2:$B$5,2,0)</f>
        <v>Tarun</v>
      </c>
      <c r="S1155" s="6" t="str">
        <f t="shared" ref="S1155:T1155" si="1163">Proper(trim(G1155))</f>
        <v>Maitenance</v>
      </c>
      <c r="T1155" s="6" t="str">
        <f t="shared" si="1163"/>
        <v>Overhead Costs</v>
      </c>
    </row>
    <row r="1156">
      <c r="A1156" s="23" t="s">
        <v>2232</v>
      </c>
      <c r="B1156" s="32" t="s">
        <v>2233</v>
      </c>
      <c r="C1156" s="6">
        <v>156100.0</v>
      </c>
      <c r="D1156" s="6" t="str">
        <f>IFERROR(__xludf.DUMMYFUNCTION("Split(B1156,""/"")"),"January")</f>
        <v>January</v>
      </c>
      <c r="E1156" s="6" t="str">
        <f>IFERROR(__xludf.DUMMYFUNCTION("""COMPUTED_VALUE"""),"Gurgaon")</f>
        <v>Gurgaon</v>
      </c>
      <c r="F1156" s="6" t="str">
        <f>IFERROR(__xludf.DUMMYFUNCTION("""COMPUTED_VALUE"""),"South")</f>
        <v>South</v>
      </c>
      <c r="G1156" s="6" t="str">
        <f>IFERROR(__xludf.DUMMYFUNCTION("""COMPUTED_VALUE"""),"Maitenance")</f>
        <v>Maitenance</v>
      </c>
      <c r="H1156" s="6" t="str">
        <f>IFERROR(__xludf.DUMMYFUNCTION("""COMPUTED_VALUE"""),"Insurance")</f>
        <v>Insurance</v>
      </c>
      <c r="I1156" s="6" t="str">
        <f t="shared" si="2"/>
        <v>January</v>
      </c>
      <c r="J1156" s="6" t="str">
        <f t="shared" si="3"/>
        <v>Gurgaon</v>
      </c>
      <c r="K1156" s="6" t="str">
        <f t="shared" si="4"/>
        <v>Gurgaon</v>
      </c>
      <c r="L1156" s="6" t="str">
        <f t="shared" si="5"/>
        <v>Gurgaon</v>
      </c>
      <c r="M1156" s="6" t="str">
        <f t="shared" si="6"/>
        <v>Gurgaon</v>
      </c>
      <c r="N1156" s="6" t="str">
        <f t="shared" si="7"/>
        <v>South</v>
      </c>
      <c r="O1156" s="6" t="str">
        <f t="shared" si="8"/>
        <v>South</v>
      </c>
      <c r="P1156" s="6" t="str">
        <f t="shared" si="9"/>
        <v>South</v>
      </c>
      <c r="Q1156" s="6" t="str">
        <f t="shared" si="10"/>
        <v>South</v>
      </c>
      <c r="R1156" s="6" t="str">
        <f>vlookup(M1156,'City Head_Details'!$A$2:$B$5,2,0)</f>
        <v>Tarun</v>
      </c>
      <c r="S1156" s="6" t="str">
        <f t="shared" ref="S1156:T1156" si="1164">Proper(trim(G1156))</f>
        <v>Maitenance</v>
      </c>
      <c r="T1156" s="6" t="str">
        <f t="shared" si="1164"/>
        <v>Insurance</v>
      </c>
    </row>
    <row r="1157">
      <c r="A1157" s="23" t="s">
        <v>2234</v>
      </c>
      <c r="B1157" s="32" t="s">
        <v>2235</v>
      </c>
      <c r="C1157" s="6">
        <v>92100.0</v>
      </c>
      <c r="D1157" s="6" t="str">
        <f>IFERROR(__xludf.DUMMYFUNCTION("Split(B1157,""/"")"),"January")</f>
        <v>January</v>
      </c>
      <c r="E1157" s="6" t="str">
        <f>IFERROR(__xludf.DUMMYFUNCTION("""COMPUTED_VALUE"""),"Gurgaon")</f>
        <v>Gurgaon</v>
      </c>
      <c r="F1157" s="6" t="str">
        <f>IFERROR(__xludf.DUMMYFUNCTION("""COMPUTED_VALUE"""),"South")</f>
        <v>South</v>
      </c>
      <c r="G1157" s="6" t="str">
        <f>IFERROR(__xludf.DUMMYFUNCTION("""COMPUTED_VALUE"""),"Assembly")</f>
        <v>Assembly</v>
      </c>
      <c r="H1157" s="6" t="str">
        <f>IFERROR(__xludf.DUMMYFUNCTION("""COMPUTED_VALUE"""),"Material Cost")</f>
        <v>Material Cost</v>
      </c>
      <c r="I1157" s="6" t="str">
        <f t="shared" si="2"/>
        <v>January</v>
      </c>
      <c r="J1157" s="6" t="str">
        <f t="shared" si="3"/>
        <v>Gurgaon</v>
      </c>
      <c r="K1157" s="6" t="str">
        <f t="shared" si="4"/>
        <v>Gurgaon</v>
      </c>
      <c r="L1157" s="6" t="str">
        <f t="shared" si="5"/>
        <v>Gurgaon</v>
      </c>
      <c r="M1157" s="6" t="str">
        <f t="shared" si="6"/>
        <v>Gurgaon</v>
      </c>
      <c r="N1157" s="6" t="str">
        <f t="shared" si="7"/>
        <v>South</v>
      </c>
      <c r="O1157" s="6" t="str">
        <f t="shared" si="8"/>
        <v>South</v>
      </c>
      <c r="P1157" s="6" t="str">
        <f t="shared" si="9"/>
        <v>South</v>
      </c>
      <c r="Q1157" s="6" t="str">
        <f t="shared" si="10"/>
        <v>South</v>
      </c>
      <c r="R1157" s="6" t="str">
        <f>vlookup(M1157,'City Head_Details'!$A$2:$B$5,2,0)</f>
        <v>Tarun</v>
      </c>
      <c r="S1157" s="6" t="str">
        <f t="shared" ref="S1157:T1157" si="1165">Proper(trim(G1157))</f>
        <v>Assembly</v>
      </c>
      <c r="T1157" s="6" t="str">
        <f t="shared" si="1165"/>
        <v>Material Cost</v>
      </c>
    </row>
    <row r="1158">
      <c r="A1158" s="23" t="s">
        <v>2236</v>
      </c>
      <c r="B1158" s="32" t="s">
        <v>2237</v>
      </c>
      <c r="C1158" s="6">
        <v>150100.0</v>
      </c>
      <c r="D1158" s="6" t="str">
        <f>IFERROR(__xludf.DUMMYFUNCTION("Split(B1158,""/"")"),"January")</f>
        <v>January</v>
      </c>
      <c r="E1158" s="6" t="str">
        <f>IFERROR(__xludf.DUMMYFUNCTION("""COMPUTED_VALUE"""),"Gurgaon")</f>
        <v>Gurgaon</v>
      </c>
      <c r="F1158" s="6" t="str">
        <f>IFERROR(__xludf.DUMMYFUNCTION("""COMPUTED_VALUE"""),"South")</f>
        <v>South</v>
      </c>
      <c r="G1158" s="6" t="str">
        <f>IFERROR(__xludf.DUMMYFUNCTION("""COMPUTED_VALUE"""),"assembly")</f>
        <v>assembly</v>
      </c>
      <c r="H1158" s="6" t="str">
        <f>IFERROR(__xludf.DUMMYFUNCTION("""COMPUTED_VALUE"""),"Labour Cost")</f>
        <v>Labour Cost</v>
      </c>
      <c r="I1158" s="6" t="str">
        <f t="shared" si="2"/>
        <v>January</v>
      </c>
      <c r="J1158" s="6" t="str">
        <f t="shared" si="3"/>
        <v>Gurgaon</v>
      </c>
      <c r="K1158" s="6" t="str">
        <f t="shared" si="4"/>
        <v>Gurgaon</v>
      </c>
      <c r="L1158" s="6" t="str">
        <f t="shared" si="5"/>
        <v>Gurgaon</v>
      </c>
      <c r="M1158" s="6" t="str">
        <f t="shared" si="6"/>
        <v>Gurgaon</v>
      </c>
      <c r="N1158" s="6" t="str">
        <f t="shared" si="7"/>
        <v>South</v>
      </c>
      <c r="O1158" s="6" t="str">
        <f t="shared" si="8"/>
        <v>South</v>
      </c>
      <c r="P1158" s="6" t="str">
        <f t="shared" si="9"/>
        <v>South</v>
      </c>
      <c r="Q1158" s="6" t="str">
        <f t="shared" si="10"/>
        <v>South</v>
      </c>
      <c r="R1158" s="6" t="str">
        <f>vlookup(M1158,'City Head_Details'!$A$2:$B$5,2,0)</f>
        <v>Tarun</v>
      </c>
      <c r="S1158" s="6" t="str">
        <f t="shared" ref="S1158:T1158" si="1166">Proper(trim(G1158))</f>
        <v>Assembly</v>
      </c>
      <c r="T1158" s="6" t="str">
        <f t="shared" si="1166"/>
        <v>Labour Cost</v>
      </c>
    </row>
    <row r="1159">
      <c r="A1159" s="23" t="s">
        <v>2238</v>
      </c>
      <c r="B1159" s="32" t="s">
        <v>734</v>
      </c>
      <c r="C1159" s="6">
        <v>184700.0</v>
      </c>
      <c r="D1159" s="6" t="str">
        <f>IFERROR(__xludf.DUMMYFUNCTION("Split(B1159,""/"")"),"January")</f>
        <v>January</v>
      </c>
      <c r="E1159" s="6" t="str">
        <f>IFERROR(__xludf.DUMMYFUNCTION("""COMPUTED_VALUE"""),"Gurgaon")</f>
        <v>Gurgaon</v>
      </c>
      <c r="F1159" s="6" t="str">
        <f>IFERROR(__xludf.DUMMYFUNCTION("""COMPUTED_VALUE"""),"South")</f>
        <v>South</v>
      </c>
      <c r="G1159" s="6" t="str">
        <f>IFERROR(__xludf.DUMMYFUNCTION("""COMPUTED_VALUE"""),"Assembly")</f>
        <v>Assembly</v>
      </c>
      <c r="H1159" s="6" t="str">
        <f>IFERROR(__xludf.DUMMYFUNCTION("""COMPUTED_VALUE"""),"Rent")</f>
        <v>Rent</v>
      </c>
      <c r="I1159" s="6" t="str">
        <f t="shared" si="2"/>
        <v>January</v>
      </c>
      <c r="J1159" s="6" t="str">
        <f t="shared" si="3"/>
        <v>Gurgaon</v>
      </c>
      <c r="K1159" s="6" t="str">
        <f t="shared" si="4"/>
        <v>Gurgaon</v>
      </c>
      <c r="L1159" s="6" t="str">
        <f t="shared" si="5"/>
        <v>Gurgaon</v>
      </c>
      <c r="M1159" s="6" t="str">
        <f t="shared" si="6"/>
        <v>Gurgaon</v>
      </c>
      <c r="N1159" s="6" t="str">
        <f t="shared" si="7"/>
        <v>South</v>
      </c>
      <c r="O1159" s="6" t="str">
        <f t="shared" si="8"/>
        <v>South</v>
      </c>
      <c r="P1159" s="6" t="str">
        <f t="shared" si="9"/>
        <v>South</v>
      </c>
      <c r="Q1159" s="6" t="str">
        <f t="shared" si="10"/>
        <v>South</v>
      </c>
      <c r="R1159" s="6" t="str">
        <f>vlookup(M1159,'City Head_Details'!$A$2:$B$5,2,0)</f>
        <v>Tarun</v>
      </c>
      <c r="S1159" s="6" t="str">
        <f t="shared" ref="S1159:T1159" si="1167">Proper(trim(G1159))</f>
        <v>Assembly</v>
      </c>
      <c r="T1159" s="6" t="str">
        <f t="shared" si="1167"/>
        <v>Rent</v>
      </c>
    </row>
    <row r="1160">
      <c r="A1160" s="23" t="s">
        <v>2239</v>
      </c>
      <c r="B1160" s="32" t="s">
        <v>2240</v>
      </c>
      <c r="C1160" s="6">
        <v>170100.0</v>
      </c>
      <c r="D1160" s="6" t="str">
        <f>IFERROR(__xludf.DUMMYFUNCTION("Split(B1160,""/"")"),"January")</f>
        <v>January</v>
      </c>
      <c r="E1160" s="6" t="str">
        <f>IFERROR(__xludf.DUMMYFUNCTION("""COMPUTED_VALUE"""),"Gurgaon")</f>
        <v>Gurgaon</v>
      </c>
      <c r="F1160" s="6" t="str">
        <f>IFERROR(__xludf.DUMMYFUNCTION("""COMPUTED_VALUE"""),"South")</f>
        <v>South</v>
      </c>
      <c r="G1160" s="6" t="str">
        <f>IFERROR(__xludf.DUMMYFUNCTION("""COMPUTED_VALUE"""),"Assembly")</f>
        <v>Assembly</v>
      </c>
      <c r="H1160" s="6" t="str">
        <f>IFERROR(__xludf.DUMMYFUNCTION("""COMPUTED_VALUE"""),"Overhead costs")</f>
        <v>Overhead costs</v>
      </c>
      <c r="I1160" s="6" t="str">
        <f t="shared" si="2"/>
        <v>January</v>
      </c>
      <c r="J1160" s="6" t="str">
        <f t="shared" si="3"/>
        <v>Gurgaon</v>
      </c>
      <c r="K1160" s="6" t="str">
        <f t="shared" si="4"/>
        <v>Gurgaon</v>
      </c>
      <c r="L1160" s="6" t="str">
        <f t="shared" si="5"/>
        <v>Gurgaon</v>
      </c>
      <c r="M1160" s="6" t="str">
        <f t="shared" si="6"/>
        <v>Gurgaon</v>
      </c>
      <c r="N1160" s="6" t="str">
        <f t="shared" si="7"/>
        <v>South</v>
      </c>
      <c r="O1160" s="6" t="str">
        <f t="shared" si="8"/>
        <v>South</v>
      </c>
      <c r="P1160" s="6" t="str">
        <f t="shared" si="9"/>
        <v>South</v>
      </c>
      <c r="Q1160" s="6" t="str">
        <f t="shared" si="10"/>
        <v>South</v>
      </c>
      <c r="R1160" s="6" t="str">
        <f>vlookup(M1160,'City Head_Details'!$A$2:$B$5,2,0)</f>
        <v>Tarun</v>
      </c>
      <c r="S1160" s="6" t="str">
        <f t="shared" ref="S1160:T1160" si="1168">Proper(trim(G1160))</f>
        <v>Assembly</v>
      </c>
      <c r="T1160" s="6" t="str">
        <f t="shared" si="1168"/>
        <v>Overhead Costs</v>
      </c>
    </row>
    <row r="1161">
      <c r="A1161" s="23" t="s">
        <v>2241</v>
      </c>
      <c r="B1161" s="32" t="s">
        <v>2242</v>
      </c>
      <c r="C1161" s="6">
        <v>163800.0</v>
      </c>
      <c r="D1161" s="6" t="str">
        <f>IFERROR(__xludf.DUMMYFUNCTION("Split(B1161,""/"")"),"January")</f>
        <v>January</v>
      </c>
      <c r="E1161" s="6" t="str">
        <f>IFERROR(__xludf.DUMMYFUNCTION("""COMPUTED_VALUE"""),"Gurgaon")</f>
        <v>Gurgaon</v>
      </c>
      <c r="F1161" s="6" t="str">
        <f>IFERROR(__xludf.DUMMYFUNCTION("""COMPUTED_VALUE"""),"South")</f>
        <v>South</v>
      </c>
      <c r="G1161" s="6" t="str">
        <f>IFERROR(__xludf.DUMMYFUNCTION("""COMPUTED_VALUE"""),"Assembly")</f>
        <v>Assembly</v>
      </c>
      <c r="H1161" s="6" t="str">
        <f>IFERROR(__xludf.DUMMYFUNCTION("""COMPUTED_VALUE"""),"Insurance")</f>
        <v>Insurance</v>
      </c>
      <c r="I1161" s="6" t="str">
        <f t="shared" si="2"/>
        <v>January</v>
      </c>
      <c r="J1161" s="6" t="str">
        <f t="shared" si="3"/>
        <v>Gurgaon</v>
      </c>
      <c r="K1161" s="6" t="str">
        <f t="shared" si="4"/>
        <v>Gurgaon</v>
      </c>
      <c r="L1161" s="6" t="str">
        <f t="shared" si="5"/>
        <v>Gurgaon</v>
      </c>
      <c r="M1161" s="6" t="str">
        <f t="shared" si="6"/>
        <v>Gurgaon</v>
      </c>
      <c r="N1161" s="6" t="str">
        <f t="shared" si="7"/>
        <v>South</v>
      </c>
      <c r="O1161" s="6" t="str">
        <f t="shared" si="8"/>
        <v>South</v>
      </c>
      <c r="P1161" s="6" t="str">
        <f t="shared" si="9"/>
        <v>South</v>
      </c>
      <c r="Q1161" s="6" t="str">
        <f t="shared" si="10"/>
        <v>South</v>
      </c>
      <c r="R1161" s="6" t="str">
        <f>vlookup(M1161,'City Head_Details'!$A$2:$B$5,2,0)</f>
        <v>Tarun</v>
      </c>
      <c r="S1161" s="6" t="str">
        <f t="shared" ref="S1161:T1161" si="1169">Proper(trim(G1161))</f>
        <v>Assembly</v>
      </c>
      <c r="T1161" s="6" t="str">
        <f t="shared" si="1169"/>
        <v>Insurance</v>
      </c>
    </row>
    <row r="1162">
      <c r="A1162" s="23" t="s">
        <v>2243</v>
      </c>
      <c r="B1162" s="32" t="s">
        <v>2244</v>
      </c>
      <c r="C1162" s="6">
        <v>137500.0</v>
      </c>
      <c r="D1162" s="6" t="str">
        <f>IFERROR(__xludf.DUMMYFUNCTION("Split(B1162,""/"")"),"January")</f>
        <v>January</v>
      </c>
      <c r="E1162" s="6" t="str">
        <f>IFERROR(__xludf.DUMMYFUNCTION("""COMPUTED_VALUE"""),"Gurgaon")</f>
        <v>Gurgaon</v>
      </c>
      <c r="F1162" s="6" t="str">
        <f>IFERROR(__xludf.DUMMYFUNCTION("""COMPUTED_VALUE"""),"East")</f>
        <v>East</v>
      </c>
      <c r="G1162" s="6" t="str">
        <f>IFERROR(__xludf.DUMMYFUNCTION("""COMPUTED_VALUE"""),"Production")</f>
        <v>Production</v>
      </c>
      <c r="H1162" s="6" t="str">
        <f>IFERROR(__xludf.DUMMYFUNCTION("""COMPUTED_VALUE"""),"Material Cost")</f>
        <v>Material Cost</v>
      </c>
      <c r="I1162" s="6" t="str">
        <f t="shared" si="2"/>
        <v>January</v>
      </c>
      <c r="J1162" s="6" t="str">
        <f t="shared" si="3"/>
        <v>Gurgaon</v>
      </c>
      <c r="K1162" s="6" t="str">
        <f t="shared" si="4"/>
        <v>Gurgaon</v>
      </c>
      <c r="L1162" s="6" t="str">
        <f t="shared" si="5"/>
        <v>Gurgaon</v>
      </c>
      <c r="M1162" s="6" t="str">
        <f t="shared" si="6"/>
        <v>Gurgaon</v>
      </c>
      <c r="N1162" s="6" t="str">
        <f t="shared" si="7"/>
        <v>East</v>
      </c>
      <c r="O1162" s="6" t="str">
        <f t="shared" si="8"/>
        <v>East</v>
      </c>
      <c r="P1162" s="6" t="str">
        <f t="shared" si="9"/>
        <v>East</v>
      </c>
      <c r="Q1162" s="6" t="str">
        <f t="shared" si="10"/>
        <v>East</v>
      </c>
      <c r="R1162" s="6" t="str">
        <f>vlookup(M1162,'City Head_Details'!$A$2:$B$5,2,0)</f>
        <v>Tarun</v>
      </c>
      <c r="S1162" s="6" t="str">
        <f t="shared" ref="S1162:T1162" si="1170">Proper(trim(G1162))</f>
        <v>Production</v>
      </c>
      <c r="T1162" s="6" t="str">
        <f t="shared" si="1170"/>
        <v>Material Cost</v>
      </c>
    </row>
    <row r="1163">
      <c r="A1163" s="23" t="s">
        <v>2245</v>
      </c>
      <c r="B1163" s="32" t="s">
        <v>2246</v>
      </c>
      <c r="C1163" s="6">
        <v>118100.0</v>
      </c>
      <c r="D1163" s="6" t="str">
        <f>IFERROR(__xludf.DUMMYFUNCTION("Split(B1163,""/"")"),"January")</f>
        <v>January</v>
      </c>
      <c r="E1163" s="6" t="str">
        <f>IFERROR(__xludf.DUMMYFUNCTION("""COMPUTED_VALUE"""),"Gurgaon")</f>
        <v>Gurgaon</v>
      </c>
      <c r="F1163" s="6" t="str">
        <f>IFERROR(__xludf.DUMMYFUNCTION("""COMPUTED_VALUE"""),"East")</f>
        <v>East</v>
      </c>
      <c r="G1163" s="6" t="str">
        <f>IFERROR(__xludf.DUMMYFUNCTION("""COMPUTED_VALUE"""),"Production")</f>
        <v>Production</v>
      </c>
      <c r="H1163" s="6" t="str">
        <f>IFERROR(__xludf.DUMMYFUNCTION("""COMPUTED_VALUE"""),"Labour Cost")</f>
        <v>Labour Cost</v>
      </c>
      <c r="I1163" s="6" t="str">
        <f t="shared" si="2"/>
        <v>January</v>
      </c>
      <c r="J1163" s="6" t="str">
        <f t="shared" si="3"/>
        <v>Gurgaon</v>
      </c>
      <c r="K1163" s="6" t="str">
        <f t="shared" si="4"/>
        <v>Gurgaon</v>
      </c>
      <c r="L1163" s="6" t="str">
        <f t="shared" si="5"/>
        <v>Gurgaon</v>
      </c>
      <c r="M1163" s="6" t="str">
        <f t="shared" si="6"/>
        <v>Gurgaon</v>
      </c>
      <c r="N1163" s="6" t="str">
        <f t="shared" si="7"/>
        <v>East</v>
      </c>
      <c r="O1163" s="6" t="str">
        <f t="shared" si="8"/>
        <v>East</v>
      </c>
      <c r="P1163" s="6" t="str">
        <f t="shared" si="9"/>
        <v>East</v>
      </c>
      <c r="Q1163" s="6" t="str">
        <f t="shared" si="10"/>
        <v>East</v>
      </c>
      <c r="R1163" s="6" t="str">
        <f>vlookup(M1163,'City Head_Details'!$A$2:$B$5,2,0)</f>
        <v>Tarun</v>
      </c>
      <c r="S1163" s="6" t="str">
        <f t="shared" ref="S1163:T1163" si="1171">Proper(trim(G1163))</f>
        <v>Production</v>
      </c>
      <c r="T1163" s="6" t="str">
        <f t="shared" si="1171"/>
        <v>Labour Cost</v>
      </c>
    </row>
    <row r="1164">
      <c r="A1164" s="23" t="s">
        <v>2247</v>
      </c>
      <c r="B1164" s="32" t="s">
        <v>2248</v>
      </c>
      <c r="C1164" s="6">
        <v>136400.0</v>
      </c>
      <c r="D1164" s="6" t="str">
        <f>IFERROR(__xludf.DUMMYFUNCTION("Split(B1164,""/"")"),"January")</f>
        <v>January</v>
      </c>
      <c r="E1164" s="6" t="str">
        <f>IFERROR(__xludf.DUMMYFUNCTION("""COMPUTED_VALUE"""),"Gurgaon")</f>
        <v>Gurgaon</v>
      </c>
      <c r="F1164" s="6" t="str">
        <f>IFERROR(__xludf.DUMMYFUNCTION("""COMPUTED_VALUE"""),"East")</f>
        <v>East</v>
      </c>
      <c r="G1164" s="6" t="str">
        <f>IFERROR(__xludf.DUMMYFUNCTION("""COMPUTED_VALUE"""),"Production")</f>
        <v>Production</v>
      </c>
      <c r="H1164" s="6" t="str">
        <f>IFERROR(__xludf.DUMMYFUNCTION("""COMPUTED_VALUE"""),"Rent")</f>
        <v>Rent</v>
      </c>
      <c r="I1164" s="6" t="str">
        <f t="shared" si="2"/>
        <v>January</v>
      </c>
      <c r="J1164" s="6" t="str">
        <f t="shared" si="3"/>
        <v>Gurgaon</v>
      </c>
      <c r="K1164" s="6" t="str">
        <f t="shared" si="4"/>
        <v>Gurgaon</v>
      </c>
      <c r="L1164" s="6" t="str">
        <f t="shared" si="5"/>
        <v>Gurgaon</v>
      </c>
      <c r="M1164" s="6" t="str">
        <f t="shared" si="6"/>
        <v>Gurgaon</v>
      </c>
      <c r="N1164" s="6" t="str">
        <f t="shared" si="7"/>
        <v>East</v>
      </c>
      <c r="O1164" s="6" t="str">
        <f t="shared" si="8"/>
        <v>East</v>
      </c>
      <c r="P1164" s="6" t="str">
        <f t="shared" si="9"/>
        <v>East</v>
      </c>
      <c r="Q1164" s="6" t="str">
        <f t="shared" si="10"/>
        <v>East</v>
      </c>
      <c r="R1164" s="6" t="str">
        <f>vlookup(M1164,'City Head_Details'!$A$2:$B$5,2,0)</f>
        <v>Tarun</v>
      </c>
      <c r="S1164" s="6" t="str">
        <f t="shared" ref="S1164:T1164" si="1172">Proper(trim(G1164))</f>
        <v>Production</v>
      </c>
      <c r="T1164" s="6" t="str">
        <f t="shared" si="1172"/>
        <v>Rent</v>
      </c>
    </row>
    <row r="1165">
      <c r="A1165" s="23" t="s">
        <v>2249</v>
      </c>
      <c r="B1165" s="32" t="s">
        <v>2250</v>
      </c>
      <c r="C1165" s="6">
        <v>114300.0</v>
      </c>
      <c r="D1165" s="6" t="str">
        <f>IFERROR(__xludf.DUMMYFUNCTION("Split(B1165,""/"")"),"January")</f>
        <v>January</v>
      </c>
      <c r="E1165" s="6" t="str">
        <f>IFERROR(__xludf.DUMMYFUNCTION("""COMPUTED_VALUE"""),"Gurgaon")</f>
        <v>Gurgaon</v>
      </c>
      <c r="F1165" s="6" t="str">
        <f>IFERROR(__xludf.DUMMYFUNCTION("""COMPUTED_VALUE"""),"East^")</f>
        <v>East^</v>
      </c>
      <c r="G1165" s="6" t="str">
        <f>IFERROR(__xludf.DUMMYFUNCTION("""COMPUTED_VALUE"""),"Production")</f>
        <v>Production</v>
      </c>
      <c r="H1165" s="6" t="str">
        <f>IFERROR(__xludf.DUMMYFUNCTION("""COMPUTED_VALUE"""),"Overhead costs")</f>
        <v>Overhead costs</v>
      </c>
      <c r="I1165" s="6" t="str">
        <f t="shared" si="2"/>
        <v>January</v>
      </c>
      <c r="J1165" s="6" t="str">
        <f t="shared" si="3"/>
        <v>Gurgaon</v>
      </c>
      <c r="K1165" s="6" t="str">
        <f t="shared" si="4"/>
        <v>Gurgaon</v>
      </c>
      <c r="L1165" s="6" t="str">
        <f t="shared" si="5"/>
        <v>Gurgaon</v>
      </c>
      <c r="M1165" s="6" t="str">
        <f t="shared" si="6"/>
        <v>Gurgaon</v>
      </c>
      <c r="N1165" s="6" t="str">
        <f t="shared" si="7"/>
        <v>East^</v>
      </c>
      <c r="O1165" s="6" t="str">
        <f t="shared" si="8"/>
        <v>East^</v>
      </c>
      <c r="P1165" s="6" t="str">
        <f t="shared" si="9"/>
        <v>East^</v>
      </c>
      <c r="Q1165" s="6" t="str">
        <f t="shared" si="10"/>
        <v>East</v>
      </c>
      <c r="R1165" s="6" t="str">
        <f>vlookup(M1165,'City Head_Details'!$A$2:$B$5,2,0)</f>
        <v>Tarun</v>
      </c>
      <c r="S1165" s="6" t="str">
        <f t="shared" ref="S1165:T1165" si="1173">Proper(trim(G1165))</f>
        <v>Production</v>
      </c>
      <c r="T1165" s="6" t="str">
        <f t="shared" si="1173"/>
        <v>Overhead Costs</v>
      </c>
    </row>
    <row r="1166">
      <c r="A1166" s="23" t="s">
        <v>2251</v>
      </c>
      <c r="B1166" s="32" t="s">
        <v>2252</v>
      </c>
      <c r="C1166" s="6">
        <v>175600.0</v>
      </c>
      <c r="D1166" s="6" t="str">
        <f>IFERROR(__xludf.DUMMYFUNCTION("Split(B1166,""/"")"),"January")</f>
        <v>January</v>
      </c>
      <c r="E1166" s="6" t="str">
        <f>IFERROR(__xludf.DUMMYFUNCTION("""COMPUTED_VALUE"""),"Gurgaon-")</f>
        <v>Gurgaon-</v>
      </c>
      <c r="F1166" s="6" t="str">
        <f>IFERROR(__xludf.DUMMYFUNCTION("""COMPUTED_VALUE"""),"East")</f>
        <v>East</v>
      </c>
      <c r="G1166" s="6" t="str">
        <f>IFERROR(__xludf.DUMMYFUNCTION("""COMPUTED_VALUE"""),"Production")</f>
        <v>Production</v>
      </c>
      <c r="H1166" s="6" t="str">
        <f>IFERROR(__xludf.DUMMYFUNCTION("""COMPUTED_VALUE"""),"Insurance")</f>
        <v>Insurance</v>
      </c>
      <c r="I1166" s="6" t="str">
        <f t="shared" si="2"/>
        <v>January</v>
      </c>
      <c r="J1166" s="6" t="str">
        <f t="shared" si="3"/>
        <v>Gurgaon-</v>
      </c>
      <c r="K1166" s="6" t="str">
        <f t="shared" si="4"/>
        <v>Gurgaon-</v>
      </c>
      <c r="L1166" s="6" t="str">
        <f t="shared" si="5"/>
        <v>Gurgaon</v>
      </c>
      <c r="M1166" s="6" t="str">
        <f t="shared" si="6"/>
        <v>Gurgaon</v>
      </c>
      <c r="N1166" s="6" t="str">
        <f t="shared" si="7"/>
        <v>East</v>
      </c>
      <c r="O1166" s="6" t="str">
        <f t="shared" si="8"/>
        <v>East</v>
      </c>
      <c r="P1166" s="6" t="str">
        <f t="shared" si="9"/>
        <v>East</v>
      </c>
      <c r="Q1166" s="6" t="str">
        <f t="shared" si="10"/>
        <v>East</v>
      </c>
      <c r="R1166" s="6" t="str">
        <f>vlookup(M1166,'City Head_Details'!$A$2:$B$5,2,0)</f>
        <v>Tarun</v>
      </c>
      <c r="S1166" s="6" t="str">
        <f t="shared" ref="S1166:T1166" si="1174">Proper(trim(G1166))</f>
        <v>Production</v>
      </c>
      <c r="T1166" s="6" t="str">
        <f t="shared" si="1174"/>
        <v>Insurance</v>
      </c>
    </row>
    <row r="1167">
      <c r="A1167" s="23" t="s">
        <v>2253</v>
      </c>
      <c r="B1167" s="32" t="s">
        <v>1711</v>
      </c>
      <c r="C1167" s="6">
        <v>117300.0</v>
      </c>
      <c r="D1167" s="6" t="str">
        <f>IFERROR(__xludf.DUMMYFUNCTION("Split(B1167,""/"")"),"January")</f>
        <v>January</v>
      </c>
      <c r="E1167" s="6" t="str">
        <f>IFERROR(__xludf.DUMMYFUNCTION("""COMPUTED_VALUE"""),"Gurgaon-")</f>
        <v>Gurgaon-</v>
      </c>
      <c r="F1167" s="6" t="str">
        <f>IFERROR(__xludf.DUMMYFUNCTION("""COMPUTED_VALUE"""),"East")</f>
        <v>East</v>
      </c>
      <c r="G1167" s="6" t="str">
        <f>IFERROR(__xludf.DUMMYFUNCTION("""COMPUTED_VALUE"""),"Materials")</f>
        <v>Materials</v>
      </c>
      <c r="H1167" s="6" t="str">
        <f>IFERROR(__xludf.DUMMYFUNCTION("""COMPUTED_VALUE"""),"Material Cost")</f>
        <v>Material Cost</v>
      </c>
      <c r="I1167" s="6" t="str">
        <f t="shared" si="2"/>
        <v>January</v>
      </c>
      <c r="J1167" s="6" t="str">
        <f t="shared" si="3"/>
        <v>Gurgaon-</v>
      </c>
      <c r="K1167" s="6" t="str">
        <f t="shared" si="4"/>
        <v>Gurgaon-</v>
      </c>
      <c r="L1167" s="6" t="str">
        <f t="shared" si="5"/>
        <v>Gurgaon</v>
      </c>
      <c r="M1167" s="6" t="str">
        <f t="shared" si="6"/>
        <v>Gurgaon</v>
      </c>
      <c r="N1167" s="6" t="str">
        <f t="shared" si="7"/>
        <v>East</v>
      </c>
      <c r="O1167" s="6" t="str">
        <f t="shared" si="8"/>
        <v>East</v>
      </c>
      <c r="P1167" s="6" t="str">
        <f t="shared" si="9"/>
        <v>East</v>
      </c>
      <c r="Q1167" s="6" t="str">
        <f t="shared" si="10"/>
        <v>East</v>
      </c>
      <c r="R1167" s="6" t="str">
        <f>vlookup(M1167,'City Head_Details'!$A$2:$B$5,2,0)</f>
        <v>Tarun</v>
      </c>
      <c r="S1167" s="6" t="str">
        <f t="shared" ref="S1167:T1167" si="1175">Proper(trim(G1167))</f>
        <v>Materials</v>
      </c>
      <c r="T1167" s="6" t="str">
        <f t="shared" si="1175"/>
        <v>Material Cost</v>
      </c>
    </row>
    <row r="1168">
      <c r="A1168" s="23" t="s">
        <v>2254</v>
      </c>
      <c r="B1168" s="32" t="s">
        <v>1267</v>
      </c>
      <c r="C1168" s="6">
        <v>195200.0</v>
      </c>
      <c r="D1168" s="6" t="str">
        <f>IFERROR(__xludf.DUMMYFUNCTION("Split(B1168,""/"")"),"January")</f>
        <v>January</v>
      </c>
      <c r="E1168" s="6" t="str">
        <f>IFERROR(__xludf.DUMMYFUNCTION("""COMPUTED_VALUE"""),"Gurgaon-")</f>
        <v>Gurgaon-</v>
      </c>
      <c r="F1168" s="6" t="str">
        <f>IFERROR(__xludf.DUMMYFUNCTION("""COMPUTED_VALUE"""),"East")</f>
        <v>East</v>
      </c>
      <c r="G1168" s="6" t="str">
        <f>IFERROR(__xludf.DUMMYFUNCTION("""COMPUTED_VALUE"""),"Materials")</f>
        <v>Materials</v>
      </c>
      <c r="H1168" s="6" t="str">
        <f>IFERROR(__xludf.DUMMYFUNCTION("""COMPUTED_VALUE"""),"Labour Cost")</f>
        <v>Labour Cost</v>
      </c>
      <c r="I1168" s="6" t="str">
        <f t="shared" si="2"/>
        <v>January</v>
      </c>
      <c r="J1168" s="6" t="str">
        <f t="shared" si="3"/>
        <v>Gurgaon-</v>
      </c>
      <c r="K1168" s="6" t="str">
        <f t="shared" si="4"/>
        <v>Gurgaon-</v>
      </c>
      <c r="L1168" s="6" t="str">
        <f t="shared" si="5"/>
        <v>Gurgaon</v>
      </c>
      <c r="M1168" s="6" t="str">
        <f t="shared" si="6"/>
        <v>Gurgaon</v>
      </c>
      <c r="N1168" s="6" t="str">
        <f t="shared" si="7"/>
        <v>East</v>
      </c>
      <c r="O1168" s="6" t="str">
        <f t="shared" si="8"/>
        <v>East</v>
      </c>
      <c r="P1168" s="6" t="str">
        <f t="shared" si="9"/>
        <v>East</v>
      </c>
      <c r="Q1168" s="6" t="str">
        <f t="shared" si="10"/>
        <v>East</v>
      </c>
      <c r="R1168" s="6" t="str">
        <f>vlookup(M1168,'City Head_Details'!$A$2:$B$5,2,0)</f>
        <v>Tarun</v>
      </c>
      <c r="S1168" s="6" t="str">
        <f t="shared" ref="S1168:T1168" si="1176">Proper(trim(G1168))</f>
        <v>Materials</v>
      </c>
      <c r="T1168" s="6" t="str">
        <f t="shared" si="1176"/>
        <v>Labour Cost</v>
      </c>
    </row>
    <row r="1169">
      <c r="A1169" s="23" t="s">
        <v>2255</v>
      </c>
      <c r="B1169" s="32" t="s">
        <v>2256</v>
      </c>
      <c r="C1169" s="6">
        <v>159200.0</v>
      </c>
      <c r="D1169" s="6" t="str">
        <f>IFERROR(__xludf.DUMMYFUNCTION("Split(B1169,""/"")"),"January")</f>
        <v>January</v>
      </c>
      <c r="E1169" s="6" t="str">
        <f>IFERROR(__xludf.DUMMYFUNCTION("""COMPUTED_VALUE"""),"Gurgaon-")</f>
        <v>Gurgaon-</v>
      </c>
      <c r="F1169" s="6" t="str">
        <f>IFERROR(__xludf.DUMMYFUNCTION("""COMPUTED_VALUE"""),"East")</f>
        <v>East</v>
      </c>
      <c r="G1169" s="6" t="str">
        <f>IFERROR(__xludf.DUMMYFUNCTION("""COMPUTED_VALUE"""),"Materials")</f>
        <v>Materials</v>
      </c>
      <c r="H1169" s="6" t="str">
        <f>IFERROR(__xludf.DUMMYFUNCTION("""COMPUTED_VALUE"""),"Rent")</f>
        <v>Rent</v>
      </c>
      <c r="I1169" s="6" t="str">
        <f t="shared" si="2"/>
        <v>January</v>
      </c>
      <c r="J1169" s="6" t="str">
        <f t="shared" si="3"/>
        <v>Gurgaon-</v>
      </c>
      <c r="K1169" s="6" t="str">
        <f t="shared" si="4"/>
        <v>Gurgaon-</v>
      </c>
      <c r="L1169" s="6" t="str">
        <f t="shared" si="5"/>
        <v>Gurgaon</v>
      </c>
      <c r="M1169" s="6" t="str">
        <f t="shared" si="6"/>
        <v>Gurgaon</v>
      </c>
      <c r="N1169" s="6" t="str">
        <f t="shared" si="7"/>
        <v>East</v>
      </c>
      <c r="O1169" s="6" t="str">
        <f t="shared" si="8"/>
        <v>East</v>
      </c>
      <c r="P1169" s="6" t="str">
        <f t="shared" si="9"/>
        <v>East</v>
      </c>
      <c r="Q1169" s="6" t="str">
        <f t="shared" si="10"/>
        <v>East</v>
      </c>
      <c r="R1169" s="6" t="str">
        <f>vlookup(M1169,'City Head_Details'!$A$2:$B$5,2,0)</f>
        <v>Tarun</v>
      </c>
      <c r="S1169" s="6" t="str">
        <f t="shared" ref="S1169:T1169" si="1177">Proper(trim(G1169))</f>
        <v>Materials</v>
      </c>
      <c r="T1169" s="6" t="str">
        <f t="shared" si="1177"/>
        <v>Rent</v>
      </c>
    </row>
    <row r="1170">
      <c r="A1170" s="23" t="s">
        <v>2257</v>
      </c>
      <c r="B1170" s="32" t="s">
        <v>1715</v>
      </c>
      <c r="C1170" s="6">
        <v>114100.0</v>
      </c>
      <c r="D1170" s="6" t="str">
        <f>IFERROR(__xludf.DUMMYFUNCTION("Split(B1170,""/"")"),"January")</f>
        <v>January</v>
      </c>
      <c r="E1170" s="6" t="str">
        <f>IFERROR(__xludf.DUMMYFUNCTION("""COMPUTED_VALUE"""),"Gurgaon-")</f>
        <v>Gurgaon-</v>
      </c>
      <c r="F1170" s="6" t="str">
        <f>IFERROR(__xludf.DUMMYFUNCTION("""COMPUTED_VALUE"""),"East")</f>
        <v>East</v>
      </c>
      <c r="G1170" s="6" t="str">
        <f>IFERROR(__xludf.DUMMYFUNCTION("""COMPUTED_VALUE"""),"Materials")</f>
        <v>Materials</v>
      </c>
      <c r="H1170" s="6" t="str">
        <f>IFERROR(__xludf.DUMMYFUNCTION("""COMPUTED_VALUE"""),"Overhead costs")</f>
        <v>Overhead costs</v>
      </c>
      <c r="I1170" s="6" t="str">
        <f t="shared" si="2"/>
        <v>January</v>
      </c>
      <c r="J1170" s="6" t="str">
        <f t="shared" si="3"/>
        <v>Gurgaon-</v>
      </c>
      <c r="K1170" s="6" t="str">
        <f t="shared" si="4"/>
        <v>Gurgaon-</v>
      </c>
      <c r="L1170" s="6" t="str">
        <f t="shared" si="5"/>
        <v>Gurgaon</v>
      </c>
      <c r="M1170" s="6" t="str">
        <f t="shared" si="6"/>
        <v>Gurgaon</v>
      </c>
      <c r="N1170" s="6" t="str">
        <f t="shared" si="7"/>
        <v>East</v>
      </c>
      <c r="O1170" s="6" t="str">
        <f t="shared" si="8"/>
        <v>East</v>
      </c>
      <c r="P1170" s="6" t="str">
        <f t="shared" si="9"/>
        <v>East</v>
      </c>
      <c r="Q1170" s="6" t="str">
        <f t="shared" si="10"/>
        <v>East</v>
      </c>
      <c r="R1170" s="6" t="str">
        <f>vlookup(M1170,'City Head_Details'!$A$2:$B$5,2,0)</f>
        <v>Tarun</v>
      </c>
      <c r="S1170" s="6" t="str">
        <f t="shared" ref="S1170:T1170" si="1178">Proper(trim(G1170))</f>
        <v>Materials</v>
      </c>
      <c r="T1170" s="6" t="str">
        <f t="shared" si="1178"/>
        <v>Overhead Costs</v>
      </c>
    </row>
    <row r="1171">
      <c r="A1171" s="23" t="s">
        <v>2258</v>
      </c>
      <c r="B1171" s="32" t="s">
        <v>2259</v>
      </c>
      <c r="C1171" s="6">
        <v>92900.0</v>
      </c>
      <c r="D1171" s="6" t="str">
        <f>IFERROR(__xludf.DUMMYFUNCTION("Split(B1171,""/"")"),"January")</f>
        <v>January</v>
      </c>
      <c r="E1171" s="6" t="str">
        <f>IFERROR(__xludf.DUMMYFUNCTION("""COMPUTED_VALUE"""),"Gurgaon-")</f>
        <v>Gurgaon-</v>
      </c>
      <c r="F1171" s="6" t="str">
        <f>IFERROR(__xludf.DUMMYFUNCTION("""COMPUTED_VALUE"""),"East^")</f>
        <v>East^</v>
      </c>
      <c r="G1171" s="6" t="str">
        <f>IFERROR(__xludf.DUMMYFUNCTION("""COMPUTED_VALUE"""),"Materials")</f>
        <v>Materials</v>
      </c>
      <c r="H1171" s="6" t="str">
        <f>IFERROR(__xludf.DUMMYFUNCTION("""COMPUTED_VALUE"""),"Insurance")</f>
        <v>Insurance</v>
      </c>
      <c r="I1171" s="6" t="str">
        <f t="shared" si="2"/>
        <v>January</v>
      </c>
      <c r="J1171" s="6" t="str">
        <f t="shared" si="3"/>
        <v>Gurgaon-</v>
      </c>
      <c r="K1171" s="6" t="str">
        <f t="shared" si="4"/>
        <v>Gurgaon-</v>
      </c>
      <c r="L1171" s="6" t="str">
        <f t="shared" si="5"/>
        <v>Gurgaon</v>
      </c>
      <c r="M1171" s="6" t="str">
        <f t="shared" si="6"/>
        <v>Gurgaon</v>
      </c>
      <c r="N1171" s="6" t="str">
        <f t="shared" si="7"/>
        <v>East^</v>
      </c>
      <c r="O1171" s="6" t="str">
        <f t="shared" si="8"/>
        <v>East^</v>
      </c>
      <c r="P1171" s="6" t="str">
        <f t="shared" si="9"/>
        <v>East^</v>
      </c>
      <c r="Q1171" s="6" t="str">
        <f t="shared" si="10"/>
        <v>East</v>
      </c>
      <c r="R1171" s="6" t="str">
        <f>vlookup(M1171,'City Head_Details'!$A$2:$B$5,2,0)</f>
        <v>Tarun</v>
      </c>
      <c r="S1171" s="6" t="str">
        <f t="shared" ref="S1171:T1171" si="1179">Proper(trim(G1171))</f>
        <v>Materials</v>
      </c>
      <c r="T1171" s="6" t="str">
        <f t="shared" si="1179"/>
        <v>Insurance</v>
      </c>
    </row>
    <row r="1172">
      <c r="A1172" s="23" t="s">
        <v>2260</v>
      </c>
      <c r="B1172" s="32" t="s">
        <v>2261</v>
      </c>
      <c r="C1172" s="6">
        <v>90000.0</v>
      </c>
      <c r="D1172" s="6" t="str">
        <f>IFERROR(__xludf.DUMMYFUNCTION("Split(B1172,""/"")"),"January")</f>
        <v>January</v>
      </c>
      <c r="E1172" s="6" t="str">
        <f>IFERROR(__xludf.DUMMYFUNCTION("""COMPUTED_VALUE"""),"Gurgaon-")</f>
        <v>Gurgaon-</v>
      </c>
      <c r="F1172" s="6" t="str">
        <f>IFERROR(__xludf.DUMMYFUNCTION("""COMPUTED_VALUE"""),"East")</f>
        <v>East</v>
      </c>
      <c r="G1172" s="6" t="str">
        <f>IFERROR(__xludf.DUMMYFUNCTION("""COMPUTED_VALUE"""),"Maitenance")</f>
        <v>Maitenance</v>
      </c>
      <c r="H1172" s="6" t="str">
        <f>IFERROR(__xludf.DUMMYFUNCTION("""COMPUTED_VALUE"""),"Material Cost")</f>
        <v>Material Cost</v>
      </c>
      <c r="I1172" s="6" t="str">
        <f t="shared" si="2"/>
        <v>January</v>
      </c>
      <c r="J1172" s="6" t="str">
        <f t="shared" si="3"/>
        <v>Gurgaon-</v>
      </c>
      <c r="K1172" s="6" t="str">
        <f t="shared" si="4"/>
        <v>Gurgaon-</v>
      </c>
      <c r="L1172" s="6" t="str">
        <f t="shared" si="5"/>
        <v>Gurgaon</v>
      </c>
      <c r="M1172" s="6" t="str">
        <f t="shared" si="6"/>
        <v>Gurgaon</v>
      </c>
      <c r="N1172" s="6" t="str">
        <f t="shared" si="7"/>
        <v>East</v>
      </c>
      <c r="O1172" s="6" t="str">
        <f t="shared" si="8"/>
        <v>East</v>
      </c>
      <c r="P1172" s="6" t="str">
        <f t="shared" si="9"/>
        <v>East</v>
      </c>
      <c r="Q1172" s="6" t="str">
        <f t="shared" si="10"/>
        <v>East</v>
      </c>
      <c r="R1172" s="6" t="str">
        <f>vlookup(M1172,'City Head_Details'!$A$2:$B$5,2,0)</f>
        <v>Tarun</v>
      </c>
      <c r="S1172" s="6" t="str">
        <f t="shared" ref="S1172:T1172" si="1180">Proper(trim(G1172))</f>
        <v>Maitenance</v>
      </c>
      <c r="T1172" s="6" t="str">
        <f t="shared" si="1180"/>
        <v>Material Cost</v>
      </c>
    </row>
    <row r="1173">
      <c r="A1173" s="23" t="s">
        <v>2262</v>
      </c>
      <c r="B1173" s="32" t="s">
        <v>1271</v>
      </c>
      <c r="C1173" s="6">
        <v>168300.0</v>
      </c>
      <c r="D1173" s="6" t="str">
        <f>IFERROR(__xludf.DUMMYFUNCTION("Split(B1173,""/"")"),"January")</f>
        <v>January</v>
      </c>
      <c r="E1173" s="6" t="str">
        <f>IFERROR(__xludf.DUMMYFUNCTION("""COMPUTED_VALUE"""),"Gurgaon-")</f>
        <v>Gurgaon-</v>
      </c>
      <c r="F1173" s="6" t="str">
        <f>IFERROR(__xludf.DUMMYFUNCTION("""COMPUTED_VALUE"""),"East")</f>
        <v>East</v>
      </c>
      <c r="G1173" s="6" t="str">
        <f>IFERROR(__xludf.DUMMYFUNCTION("""COMPUTED_VALUE"""),"Maitenance")</f>
        <v>Maitenance</v>
      </c>
      <c r="H1173" s="6" t="str">
        <f>IFERROR(__xludf.DUMMYFUNCTION("""COMPUTED_VALUE"""),"Labour Cost")</f>
        <v>Labour Cost</v>
      </c>
      <c r="I1173" s="6" t="str">
        <f t="shared" si="2"/>
        <v>January</v>
      </c>
      <c r="J1173" s="6" t="str">
        <f t="shared" si="3"/>
        <v>Gurgaon-</v>
      </c>
      <c r="K1173" s="6" t="str">
        <f t="shared" si="4"/>
        <v>Gurgaon-</v>
      </c>
      <c r="L1173" s="6" t="str">
        <f t="shared" si="5"/>
        <v>Gurgaon</v>
      </c>
      <c r="M1173" s="6" t="str">
        <f t="shared" si="6"/>
        <v>Gurgaon</v>
      </c>
      <c r="N1173" s="6" t="str">
        <f t="shared" si="7"/>
        <v>East</v>
      </c>
      <c r="O1173" s="6" t="str">
        <f t="shared" si="8"/>
        <v>East</v>
      </c>
      <c r="P1173" s="6" t="str">
        <f t="shared" si="9"/>
        <v>East</v>
      </c>
      <c r="Q1173" s="6" t="str">
        <f t="shared" si="10"/>
        <v>East</v>
      </c>
      <c r="R1173" s="6" t="str">
        <f>vlookup(M1173,'City Head_Details'!$A$2:$B$5,2,0)</f>
        <v>Tarun</v>
      </c>
      <c r="S1173" s="6" t="str">
        <f t="shared" ref="S1173:T1173" si="1181">Proper(trim(G1173))</f>
        <v>Maitenance</v>
      </c>
      <c r="T1173" s="6" t="str">
        <f t="shared" si="1181"/>
        <v>Labour Cost</v>
      </c>
    </row>
    <row r="1174">
      <c r="A1174" s="23" t="s">
        <v>2263</v>
      </c>
      <c r="B1174" s="32" t="s">
        <v>2264</v>
      </c>
      <c r="C1174" s="6">
        <v>191400.0</v>
      </c>
      <c r="D1174" s="6" t="str">
        <f>IFERROR(__xludf.DUMMYFUNCTION("Split(B1174,""/"")"),"January")</f>
        <v>January</v>
      </c>
      <c r="E1174" s="6" t="str">
        <f>IFERROR(__xludf.DUMMYFUNCTION("""COMPUTED_VALUE"""),"Gurgaon-")</f>
        <v>Gurgaon-</v>
      </c>
      <c r="F1174" s="6" t="str">
        <f>IFERROR(__xludf.DUMMYFUNCTION("""COMPUTED_VALUE"""),"East^")</f>
        <v>East^</v>
      </c>
      <c r="G1174" s="6" t="str">
        <f>IFERROR(__xludf.DUMMYFUNCTION("""COMPUTED_VALUE"""),"Maitenance")</f>
        <v>Maitenance</v>
      </c>
      <c r="H1174" s="6" t="str">
        <f>IFERROR(__xludf.DUMMYFUNCTION("""COMPUTED_VALUE"""),"Rent")</f>
        <v>Rent</v>
      </c>
      <c r="I1174" s="6" t="str">
        <f t="shared" si="2"/>
        <v>January</v>
      </c>
      <c r="J1174" s="6" t="str">
        <f t="shared" si="3"/>
        <v>Gurgaon-</v>
      </c>
      <c r="K1174" s="6" t="str">
        <f t="shared" si="4"/>
        <v>Gurgaon-</v>
      </c>
      <c r="L1174" s="6" t="str">
        <f t="shared" si="5"/>
        <v>Gurgaon</v>
      </c>
      <c r="M1174" s="6" t="str">
        <f t="shared" si="6"/>
        <v>Gurgaon</v>
      </c>
      <c r="N1174" s="6" t="str">
        <f t="shared" si="7"/>
        <v>East^</v>
      </c>
      <c r="O1174" s="6" t="str">
        <f t="shared" si="8"/>
        <v>East^</v>
      </c>
      <c r="P1174" s="6" t="str">
        <f t="shared" si="9"/>
        <v>East^</v>
      </c>
      <c r="Q1174" s="6" t="str">
        <f t="shared" si="10"/>
        <v>East</v>
      </c>
      <c r="R1174" s="6" t="str">
        <f>vlookup(M1174,'City Head_Details'!$A$2:$B$5,2,0)</f>
        <v>Tarun</v>
      </c>
      <c r="S1174" s="6" t="str">
        <f t="shared" ref="S1174:T1174" si="1182">Proper(trim(G1174))</f>
        <v>Maitenance</v>
      </c>
      <c r="T1174" s="6" t="str">
        <f t="shared" si="1182"/>
        <v>Rent</v>
      </c>
    </row>
    <row r="1175">
      <c r="A1175" s="23" t="s">
        <v>2265</v>
      </c>
      <c r="B1175" s="32" t="s">
        <v>2266</v>
      </c>
      <c r="C1175" s="6">
        <v>171700.0</v>
      </c>
      <c r="D1175" s="6" t="str">
        <f>IFERROR(__xludf.DUMMYFUNCTION("Split(B1175,""/"")"),"January")</f>
        <v>January</v>
      </c>
      <c r="E1175" s="6" t="str">
        <f>IFERROR(__xludf.DUMMYFUNCTION("""COMPUTED_VALUE"""),"Gurgaon")</f>
        <v>Gurgaon</v>
      </c>
      <c r="F1175" s="6" t="str">
        <f>IFERROR(__xludf.DUMMYFUNCTION("""COMPUTED_VALUE"""),"East")</f>
        <v>East</v>
      </c>
      <c r="G1175" s="6" t="str">
        <f>IFERROR(__xludf.DUMMYFUNCTION("""COMPUTED_VALUE"""),"Maitenance")</f>
        <v>Maitenance</v>
      </c>
      <c r="H1175" s="6" t="str">
        <f>IFERROR(__xludf.DUMMYFUNCTION("""COMPUTED_VALUE"""),"Overhead costs")</f>
        <v>Overhead costs</v>
      </c>
      <c r="I1175" s="6" t="str">
        <f t="shared" si="2"/>
        <v>January</v>
      </c>
      <c r="J1175" s="6" t="str">
        <f t="shared" si="3"/>
        <v>Gurgaon</v>
      </c>
      <c r="K1175" s="6" t="str">
        <f t="shared" si="4"/>
        <v>Gurgaon</v>
      </c>
      <c r="L1175" s="6" t="str">
        <f t="shared" si="5"/>
        <v>Gurgaon</v>
      </c>
      <c r="M1175" s="6" t="str">
        <f t="shared" si="6"/>
        <v>Gurgaon</v>
      </c>
      <c r="N1175" s="6" t="str">
        <f t="shared" si="7"/>
        <v>East</v>
      </c>
      <c r="O1175" s="6" t="str">
        <f t="shared" si="8"/>
        <v>East</v>
      </c>
      <c r="P1175" s="6" t="str">
        <f t="shared" si="9"/>
        <v>East</v>
      </c>
      <c r="Q1175" s="6" t="str">
        <f t="shared" si="10"/>
        <v>East</v>
      </c>
      <c r="R1175" s="6" t="str">
        <f>vlookup(M1175,'City Head_Details'!$A$2:$B$5,2,0)</f>
        <v>Tarun</v>
      </c>
      <c r="S1175" s="6" t="str">
        <f t="shared" ref="S1175:T1175" si="1183">Proper(trim(G1175))</f>
        <v>Maitenance</v>
      </c>
      <c r="T1175" s="6" t="str">
        <f t="shared" si="1183"/>
        <v>Overhead Costs</v>
      </c>
    </row>
    <row r="1176">
      <c r="A1176" s="23" t="s">
        <v>2267</v>
      </c>
      <c r="B1176" s="32" t="s">
        <v>2268</v>
      </c>
      <c r="C1176" s="6">
        <v>108800.0</v>
      </c>
      <c r="D1176" s="6" t="str">
        <f>IFERROR(__xludf.DUMMYFUNCTION("Split(B1176,""/"")"),"January")</f>
        <v>January</v>
      </c>
      <c r="E1176" s="6" t="str">
        <f>IFERROR(__xludf.DUMMYFUNCTION("""COMPUTED_VALUE"""),"Gurgaon")</f>
        <v>Gurgaon</v>
      </c>
      <c r="F1176" s="6" t="str">
        <f>IFERROR(__xludf.DUMMYFUNCTION("""COMPUTED_VALUE"""),"East")</f>
        <v>East</v>
      </c>
      <c r="G1176" s="6" t="str">
        <f>IFERROR(__xludf.DUMMYFUNCTION("""COMPUTED_VALUE"""),"Maitenance")</f>
        <v>Maitenance</v>
      </c>
      <c r="H1176" s="6" t="str">
        <f>IFERROR(__xludf.DUMMYFUNCTION("""COMPUTED_VALUE"""),"Insurance")</f>
        <v>Insurance</v>
      </c>
      <c r="I1176" s="6" t="str">
        <f t="shared" si="2"/>
        <v>January</v>
      </c>
      <c r="J1176" s="6" t="str">
        <f t="shared" si="3"/>
        <v>Gurgaon</v>
      </c>
      <c r="K1176" s="6" t="str">
        <f t="shared" si="4"/>
        <v>Gurgaon</v>
      </c>
      <c r="L1176" s="6" t="str">
        <f t="shared" si="5"/>
        <v>Gurgaon</v>
      </c>
      <c r="M1176" s="6" t="str">
        <f t="shared" si="6"/>
        <v>Gurgaon</v>
      </c>
      <c r="N1176" s="6" t="str">
        <f t="shared" si="7"/>
        <v>East</v>
      </c>
      <c r="O1176" s="6" t="str">
        <f t="shared" si="8"/>
        <v>East</v>
      </c>
      <c r="P1176" s="6" t="str">
        <f t="shared" si="9"/>
        <v>East</v>
      </c>
      <c r="Q1176" s="6" t="str">
        <f t="shared" si="10"/>
        <v>East</v>
      </c>
      <c r="R1176" s="6" t="str">
        <f>vlookup(M1176,'City Head_Details'!$A$2:$B$5,2,0)</f>
        <v>Tarun</v>
      </c>
      <c r="S1176" s="6" t="str">
        <f t="shared" ref="S1176:T1176" si="1184">Proper(trim(G1176))</f>
        <v>Maitenance</v>
      </c>
      <c r="T1176" s="6" t="str">
        <f t="shared" si="1184"/>
        <v>Insurance</v>
      </c>
    </row>
    <row r="1177">
      <c r="A1177" s="23" t="s">
        <v>2269</v>
      </c>
      <c r="B1177" s="32" t="s">
        <v>2270</v>
      </c>
      <c r="C1177" s="6">
        <v>171000.0</v>
      </c>
      <c r="D1177" s="6" t="str">
        <f>IFERROR(__xludf.DUMMYFUNCTION("Split(B1177,""/"")"),"January")</f>
        <v>January</v>
      </c>
      <c r="E1177" s="6" t="str">
        <f>IFERROR(__xludf.DUMMYFUNCTION("""COMPUTED_VALUE"""),"Gurgaon")</f>
        <v>Gurgaon</v>
      </c>
      <c r="F1177" s="6" t="str">
        <f>IFERROR(__xludf.DUMMYFUNCTION("""COMPUTED_VALUE"""),"East^")</f>
        <v>East^</v>
      </c>
      <c r="G1177" s="6" t="str">
        <f>IFERROR(__xludf.DUMMYFUNCTION("""COMPUTED_VALUE"""),"Assembly")</f>
        <v>Assembly</v>
      </c>
      <c r="H1177" s="6" t="str">
        <f>IFERROR(__xludf.DUMMYFUNCTION("""COMPUTED_VALUE"""),"Material Cost")</f>
        <v>Material Cost</v>
      </c>
      <c r="I1177" s="6" t="str">
        <f t="shared" si="2"/>
        <v>January</v>
      </c>
      <c r="J1177" s="6" t="str">
        <f t="shared" si="3"/>
        <v>Gurgaon</v>
      </c>
      <c r="K1177" s="6" t="str">
        <f t="shared" si="4"/>
        <v>Gurgaon</v>
      </c>
      <c r="L1177" s="6" t="str">
        <f t="shared" si="5"/>
        <v>Gurgaon</v>
      </c>
      <c r="M1177" s="6" t="str">
        <f t="shared" si="6"/>
        <v>Gurgaon</v>
      </c>
      <c r="N1177" s="6" t="str">
        <f t="shared" si="7"/>
        <v>East^</v>
      </c>
      <c r="O1177" s="6" t="str">
        <f t="shared" si="8"/>
        <v>East^</v>
      </c>
      <c r="P1177" s="6" t="str">
        <f t="shared" si="9"/>
        <v>East^</v>
      </c>
      <c r="Q1177" s="6" t="str">
        <f t="shared" si="10"/>
        <v>East</v>
      </c>
      <c r="R1177" s="6" t="str">
        <f>vlookup(M1177,'City Head_Details'!$A$2:$B$5,2,0)</f>
        <v>Tarun</v>
      </c>
      <c r="S1177" s="6" t="str">
        <f t="shared" ref="S1177:T1177" si="1185">Proper(trim(G1177))</f>
        <v>Assembly</v>
      </c>
      <c r="T1177" s="6" t="str">
        <f t="shared" si="1185"/>
        <v>Material Cost</v>
      </c>
    </row>
    <row r="1178">
      <c r="A1178" s="23" t="s">
        <v>2271</v>
      </c>
      <c r="B1178" s="32" t="s">
        <v>2272</v>
      </c>
      <c r="C1178" s="6">
        <v>127500.0</v>
      </c>
      <c r="D1178" s="6" t="str">
        <f>IFERROR(__xludf.DUMMYFUNCTION("Split(B1178,""/"")"),"January")</f>
        <v>January</v>
      </c>
      <c r="E1178" s="6" t="str">
        <f>IFERROR(__xludf.DUMMYFUNCTION("""COMPUTED_VALUE"""),"Gurgaon")</f>
        <v>Gurgaon</v>
      </c>
      <c r="F1178" s="6" t="str">
        <f>IFERROR(__xludf.DUMMYFUNCTION("""COMPUTED_VALUE"""),"East")</f>
        <v>East</v>
      </c>
      <c r="G1178" s="6" t="str">
        <f>IFERROR(__xludf.DUMMYFUNCTION("""COMPUTED_VALUE"""),"Assembly")</f>
        <v>Assembly</v>
      </c>
      <c r="H1178" s="6" t="str">
        <f>IFERROR(__xludf.DUMMYFUNCTION("""COMPUTED_VALUE"""),"Labour Cost")</f>
        <v>Labour Cost</v>
      </c>
      <c r="I1178" s="6" t="str">
        <f t="shared" si="2"/>
        <v>January</v>
      </c>
      <c r="J1178" s="6" t="str">
        <f t="shared" si="3"/>
        <v>Gurgaon</v>
      </c>
      <c r="K1178" s="6" t="str">
        <f t="shared" si="4"/>
        <v>Gurgaon</v>
      </c>
      <c r="L1178" s="6" t="str">
        <f t="shared" si="5"/>
        <v>Gurgaon</v>
      </c>
      <c r="M1178" s="6" t="str">
        <f t="shared" si="6"/>
        <v>Gurgaon</v>
      </c>
      <c r="N1178" s="6" t="str">
        <f t="shared" si="7"/>
        <v>East</v>
      </c>
      <c r="O1178" s="6" t="str">
        <f t="shared" si="8"/>
        <v>East</v>
      </c>
      <c r="P1178" s="6" t="str">
        <f t="shared" si="9"/>
        <v>East</v>
      </c>
      <c r="Q1178" s="6" t="str">
        <f t="shared" si="10"/>
        <v>East</v>
      </c>
      <c r="R1178" s="6" t="str">
        <f>vlookup(M1178,'City Head_Details'!$A$2:$B$5,2,0)</f>
        <v>Tarun</v>
      </c>
      <c r="S1178" s="6" t="str">
        <f t="shared" ref="S1178:T1178" si="1186">Proper(trim(G1178))</f>
        <v>Assembly</v>
      </c>
      <c r="T1178" s="6" t="str">
        <f t="shared" si="1186"/>
        <v>Labour Cost</v>
      </c>
    </row>
    <row r="1179">
      <c r="A1179" s="23" t="s">
        <v>2273</v>
      </c>
      <c r="B1179" s="32" t="s">
        <v>2274</v>
      </c>
      <c r="C1179" s="6">
        <v>138000.0</v>
      </c>
      <c r="D1179" s="6" t="str">
        <f>IFERROR(__xludf.DUMMYFUNCTION("Split(B1179,""/"")"),"January")</f>
        <v>January</v>
      </c>
      <c r="E1179" s="6" t="str">
        <f>IFERROR(__xludf.DUMMYFUNCTION("""COMPUTED_VALUE"""),"Gurgaon")</f>
        <v>Gurgaon</v>
      </c>
      <c r="F1179" s="6" t="str">
        <f>IFERROR(__xludf.DUMMYFUNCTION("""COMPUTED_VALUE"""),"East")</f>
        <v>East</v>
      </c>
      <c r="G1179" s="6" t="str">
        <f>IFERROR(__xludf.DUMMYFUNCTION("""COMPUTED_VALUE"""),"Assembly")</f>
        <v>Assembly</v>
      </c>
      <c r="H1179" s="6" t="str">
        <f>IFERROR(__xludf.DUMMYFUNCTION("""COMPUTED_VALUE"""),"Rent")</f>
        <v>Rent</v>
      </c>
      <c r="I1179" s="6" t="str">
        <f t="shared" si="2"/>
        <v>January</v>
      </c>
      <c r="J1179" s="6" t="str">
        <f t="shared" si="3"/>
        <v>Gurgaon</v>
      </c>
      <c r="K1179" s="6" t="str">
        <f t="shared" si="4"/>
        <v>Gurgaon</v>
      </c>
      <c r="L1179" s="6" t="str">
        <f t="shared" si="5"/>
        <v>Gurgaon</v>
      </c>
      <c r="M1179" s="6" t="str">
        <f t="shared" si="6"/>
        <v>Gurgaon</v>
      </c>
      <c r="N1179" s="6" t="str">
        <f t="shared" si="7"/>
        <v>East</v>
      </c>
      <c r="O1179" s="6" t="str">
        <f t="shared" si="8"/>
        <v>East</v>
      </c>
      <c r="P1179" s="6" t="str">
        <f t="shared" si="9"/>
        <v>East</v>
      </c>
      <c r="Q1179" s="6" t="str">
        <f t="shared" si="10"/>
        <v>East</v>
      </c>
      <c r="R1179" s="6" t="str">
        <f>vlookup(M1179,'City Head_Details'!$A$2:$B$5,2,0)</f>
        <v>Tarun</v>
      </c>
      <c r="S1179" s="6" t="str">
        <f t="shared" ref="S1179:T1179" si="1187">Proper(trim(G1179))</f>
        <v>Assembly</v>
      </c>
      <c r="T1179" s="6" t="str">
        <f t="shared" si="1187"/>
        <v>Rent</v>
      </c>
    </row>
    <row r="1180">
      <c r="A1180" s="23" t="s">
        <v>2275</v>
      </c>
      <c r="B1180" s="32" t="s">
        <v>2276</v>
      </c>
      <c r="C1180" s="6">
        <v>95400.0</v>
      </c>
      <c r="D1180" s="6" t="str">
        <f>IFERROR(__xludf.DUMMYFUNCTION("Split(B1180,""/"")"),"January")</f>
        <v>January</v>
      </c>
      <c r="E1180" s="6" t="str">
        <f>IFERROR(__xludf.DUMMYFUNCTION("""COMPUTED_VALUE"""),"Gurgaon")</f>
        <v>Gurgaon</v>
      </c>
      <c r="F1180" s="6" t="str">
        <f>IFERROR(__xludf.DUMMYFUNCTION("""COMPUTED_VALUE"""),"East")</f>
        <v>East</v>
      </c>
      <c r="G1180" s="6" t="str">
        <f>IFERROR(__xludf.DUMMYFUNCTION("""COMPUTED_VALUE"""),"Assembly")</f>
        <v>Assembly</v>
      </c>
      <c r="H1180" s="6" t="str">
        <f>IFERROR(__xludf.DUMMYFUNCTION("""COMPUTED_VALUE"""),"Overhead costs")</f>
        <v>Overhead costs</v>
      </c>
      <c r="I1180" s="6" t="str">
        <f t="shared" si="2"/>
        <v>January</v>
      </c>
      <c r="J1180" s="6" t="str">
        <f t="shared" si="3"/>
        <v>Gurgaon</v>
      </c>
      <c r="K1180" s="6" t="str">
        <f t="shared" si="4"/>
        <v>Gurgaon</v>
      </c>
      <c r="L1180" s="6" t="str">
        <f t="shared" si="5"/>
        <v>Gurgaon</v>
      </c>
      <c r="M1180" s="6" t="str">
        <f t="shared" si="6"/>
        <v>Gurgaon</v>
      </c>
      <c r="N1180" s="6" t="str">
        <f t="shared" si="7"/>
        <v>East</v>
      </c>
      <c r="O1180" s="6" t="str">
        <f t="shared" si="8"/>
        <v>East</v>
      </c>
      <c r="P1180" s="6" t="str">
        <f t="shared" si="9"/>
        <v>East</v>
      </c>
      <c r="Q1180" s="6" t="str">
        <f t="shared" si="10"/>
        <v>East</v>
      </c>
      <c r="R1180" s="6" t="str">
        <f>vlookup(M1180,'City Head_Details'!$A$2:$B$5,2,0)</f>
        <v>Tarun</v>
      </c>
      <c r="S1180" s="6" t="str">
        <f t="shared" ref="S1180:T1180" si="1188">Proper(trim(G1180))</f>
        <v>Assembly</v>
      </c>
      <c r="T1180" s="6" t="str">
        <f t="shared" si="1188"/>
        <v>Overhead Costs</v>
      </c>
    </row>
    <row r="1181">
      <c r="A1181" s="23" t="s">
        <v>2277</v>
      </c>
      <c r="B1181" s="32" t="s">
        <v>2278</v>
      </c>
      <c r="C1181" s="6">
        <v>171400.0</v>
      </c>
      <c r="D1181" s="6" t="str">
        <f>IFERROR(__xludf.DUMMYFUNCTION("Split(B1181,""/"")"),"January")</f>
        <v>January</v>
      </c>
      <c r="E1181" s="6" t="str">
        <f>IFERROR(__xludf.DUMMYFUNCTION("""COMPUTED_VALUE"""),"Gurgaon")</f>
        <v>Gurgaon</v>
      </c>
      <c r="F1181" s="6" t="str">
        <f>IFERROR(__xludf.DUMMYFUNCTION("""COMPUTED_VALUE"""),"East")</f>
        <v>East</v>
      </c>
      <c r="G1181" s="6" t="str">
        <f>IFERROR(__xludf.DUMMYFUNCTION("""COMPUTED_VALUE"""),"Assembly")</f>
        <v>Assembly</v>
      </c>
      <c r="H1181" s="6" t="str">
        <f>IFERROR(__xludf.DUMMYFUNCTION("""COMPUTED_VALUE"""),"Insurance")</f>
        <v>Insurance</v>
      </c>
      <c r="I1181" s="6" t="str">
        <f t="shared" si="2"/>
        <v>January</v>
      </c>
      <c r="J1181" s="6" t="str">
        <f t="shared" si="3"/>
        <v>Gurgaon</v>
      </c>
      <c r="K1181" s="6" t="str">
        <f t="shared" si="4"/>
        <v>Gurgaon</v>
      </c>
      <c r="L1181" s="6" t="str">
        <f t="shared" si="5"/>
        <v>Gurgaon</v>
      </c>
      <c r="M1181" s="6" t="str">
        <f t="shared" si="6"/>
        <v>Gurgaon</v>
      </c>
      <c r="N1181" s="6" t="str">
        <f t="shared" si="7"/>
        <v>East</v>
      </c>
      <c r="O1181" s="6" t="str">
        <f t="shared" si="8"/>
        <v>East</v>
      </c>
      <c r="P1181" s="6" t="str">
        <f t="shared" si="9"/>
        <v>East</v>
      </c>
      <c r="Q1181" s="6" t="str">
        <f t="shared" si="10"/>
        <v>East</v>
      </c>
      <c r="R1181" s="6" t="str">
        <f>vlookup(M1181,'City Head_Details'!$A$2:$B$5,2,0)</f>
        <v>Tarun</v>
      </c>
      <c r="S1181" s="6" t="str">
        <f t="shared" ref="S1181:T1181" si="1189">Proper(trim(G1181))</f>
        <v>Assembly</v>
      </c>
      <c r="T1181" s="6" t="str">
        <f t="shared" si="1189"/>
        <v>Insurance</v>
      </c>
    </row>
    <row r="1182">
      <c r="A1182" s="23" t="s">
        <v>2279</v>
      </c>
      <c r="B1182" s="32" t="s">
        <v>2280</v>
      </c>
      <c r="C1182" s="6">
        <v>168100.0</v>
      </c>
      <c r="D1182" s="6" t="str">
        <f>IFERROR(__xludf.DUMMYFUNCTION("Split(B1182,""/"")"),"January")</f>
        <v>January</v>
      </c>
      <c r="E1182" s="6" t="str">
        <f>IFERROR(__xludf.DUMMYFUNCTION("""COMPUTED_VALUE"""),"Gurgaon")</f>
        <v>Gurgaon</v>
      </c>
      <c r="F1182" s="6" t="str">
        <f>IFERROR(__xludf.DUMMYFUNCTION("""COMPUTED_VALUE"""),"West")</f>
        <v>West</v>
      </c>
      <c r="G1182" s="6" t="str">
        <f>IFERROR(__xludf.DUMMYFUNCTION("""COMPUTED_VALUE"""),"Production")</f>
        <v>Production</v>
      </c>
      <c r="H1182" s="6" t="str">
        <f>IFERROR(__xludf.DUMMYFUNCTION("""COMPUTED_VALUE"""),"Material Cost")</f>
        <v>Material Cost</v>
      </c>
      <c r="I1182" s="6" t="str">
        <f t="shared" si="2"/>
        <v>January</v>
      </c>
      <c r="J1182" s="6" t="str">
        <f t="shared" si="3"/>
        <v>Gurgaon</v>
      </c>
      <c r="K1182" s="6" t="str">
        <f t="shared" si="4"/>
        <v>Gurgaon</v>
      </c>
      <c r="L1182" s="6" t="str">
        <f t="shared" si="5"/>
        <v>Gurgaon</v>
      </c>
      <c r="M1182" s="6" t="str">
        <f t="shared" si="6"/>
        <v>Gurgaon</v>
      </c>
      <c r="N1182" s="6" t="str">
        <f t="shared" si="7"/>
        <v>West</v>
      </c>
      <c r="O1182" s="6" t="str">
        <f t="shared" si="8"/>
        <v>West</v>
      </c>
      <c r="P1182" s="6" t="str">
        <f t="shared" si="9"/>
        <v>West</v>
      </c>
      <c r="Q1182" s="6" t="str">
        <f t="shared" si="10"/>
        <v>West</v>
      </c>
      <c r="R1182" s="6" t="str">
        <f>vlookup(M1182,'City Head_Details'!$A$2:$B$5,2,0)</f>
        <v>Tarun</v>
      </c>
      <c r="S1182" s="6" t="str">
        <f t="shared" ref="S1182:T1182" si="1190">Proper(trim(G1182))</f>
        <v>Production</v>
      </c>
      <c r="T1182" s="6" t="str">
        <f t="shared" si="1190"/>
        <v>Material Cost</v>
      </c>
    </row>
    <row r="1183">
      <c r="A1183" s="23" t="s">
        <v>2281</v>
      </c>
      <c r="B1183" s="32" t="s">
        <v>2282</v>
      </c>
      <c r="C1183" s="6">
        <v>141000.0</v>
      </c>
      <c r="D1183" s="6" t="str">
        <f>IFERROR(__xludf.DUMMYFUNCTION("Split(B1183,""/"")"),"January")</f>
        <v>January</v>
      </c>
      <c r="E1183" s="6" t="str">
        <f>IFERROR(__xludf.DUMMYFUNCTION("""COMPUTED_VALUE"""),"Gurgaon")</f>
        <v>Gurgaon</v>
      </c>
      <c r="F1183" s="6" t="str">
        <f>IFERROR(__xludf.DUMMYFUNCTION("""COMPUTED_VALUE"""),"West")</f>
        <v>West</v>
      </c>
      <c r="G1183" s="6" t="str">
        <f>IFERROR(__xludf.DUMMYFUNCTION("""COMPUTED_VALUE"""),"Production")</f>
        <v>Production</v>
      </c>
      <c r="H1183" s="6" t="str">
        <f>IFERROR(__xludf.DUMMYFUNCTION("""COMPUTED_VALUE"""),"Labour Cost")</f>
        <v>Labour Cost</v>
      </c>
      <c r="I1183" s="6" t="str">
        <f t="shared" si="2"/>
        <v>January</v>
      </c>
      <c r="J1183" s="6" t="str">
        <f t="shared" si="3"/>
        <v>Gurgaon</v>
      </c>
      <c r="K1183" s="6" t="str">
        <f t="shared" si="4"/>
        <v>Gurgaon</v>
      </c>
      <c r="L1183" s="6" t="str">
        <f t="shared" si="5"/>
        <v>Gurgaon</v>
      </c>
      <c r="M1183" s="6" t="str">
        <f t="shared" si="6"/>
        <v>Gurgaon</v>
      </c>
      <c r="N1183" s="6" t="str">
        <f t="shared" si="7"/>
        <v>West</v>
      </c>
      <c r="O1183" s="6" t="str">
        <f t="shared" si="8"/>
        <v>West</v>
      </c>
      <c r="P1183" s="6" t="str">
        <f t="shared" si="9"/>
        <v>West</v>
      </c>
      <c r="Q1183" s="6" t="str">
        <f t="shared" si="10"/>
        <v>West</v>
      </c>
      <c r="R1183" s="6" t="str">
        <f>vlookup(M1183,'City Head_Details'!$A$2:$B$5,2,0)</f>
        <v>Tarun</v>
      </c>
      <c r="S1183" s="6" t="str">
        <f t="shared" ref="S1183:T1183" si="1191">Proper(trim(G1183))</f>
        <v>Production</v>
      </c>
      <c r="T1183" s="6" t="str">
        <f t="shared" si="1191"/>
        <v>Labour Cost</v>
      </c>
    </row>
    <row r="1184">
      <c r="A1184" s="23" t="s">
        <v>2283</v>
      </c>
      <c r="B1184" s="32" t="s">
        <v>1323</v>
      </c>
      <c r="C1184" s="6">
        <v>143100.0</v>
      </c>
      <c r="D1184" s="6" t="str">
        <f>IFERROR(__xludf.DUMMYFUNCTION("Split(B1184,""/"")"),"January")</f>
        <v>January</v>
      </c>
      <c r="E1184" s="6" t="str">
        <f>IFERROR(__xludf.DUMMYFUNCTION("""COMPUTED_VALUE"""),"Gurgaon")</f>
        <v>Gurgaon</v>
      </c>
      <c r="F1184" s="6" t="str">
        <f>IFERROR(__xludf.DUMMYFUNCTION("""COMPUTED_VALUE"""),"West")</f>
        <v>West</v>
      </c>
      <c r="G1184" s="6" t="str">
        <f>IFERROR(__xludf.DUMMYFUNCTION("""COMPUTED_VALUE"""),"Production")</f>
        <v>Production</v>
      </c>
      <c r="H1184" s="6" t="str">
        <f>IFERROR(__xludf.DUMMYFUNCTION("""COMPUTED_VALUE"""),"Rent")</f>
        <v>Rent</v>
      </c>
      <c r="I1184" s="6" t="str">
        <f t="shared" si="2"/>
        <v>January</v>
      </c>
      <c r="J1184" s="6" t="str">
        <f t="shared" si="3"/>
        <v>Gurgaon</v>
      </c>
      <c r="K1184" s="6" t="str">
        <f t="shared" si="4"/>
        <v>Gurgaon</v>
      </c>
      <c r="L1184" s="6" t="str">
        <f t="shared" si="5"/>
        <v>Gurgaon</v>
      </c>
      <c r="M1184" s="6" t="str">
        <f t="shared" si="6"/>
        <v>Gurgaon</v>
      </c>
      <c r="N1184" s="6" t="str">
        <f t="shared" si="7"/>
        <v>West</v>
      </c>
      <c r="O1184" s="6" t="str">
        <f t="shared" si="8"/>
        <v>West</v>
      </c>
      <c r="P1184" s="6" t="str">
        <f t="shared" si="9"/>
        <v>West</v>
      </c>
      <c r="Q1184" s="6" t="str">
        <f t="shared" si="10"/>
        <v>West</v>
      </c>
      <c r="R1184" s="6" t="str">
        <f>vlookup(M1184,'City Head_Details'!$A$2:$B$5,2,0)</f>
        <v>Tarun</v>
      </c>
      <c r="S1184" s="6" t="str">
        <f t="shared" ref="S1184:T1184" si="1192">Proper(trim(G1184))</f>
        <v>Production</v>
      </c>
      <c r="T1184" s="6" t="str">
        <f t="shared" si="1192"/>
        <v>Rent</v>
      </c>
    </row>
    <row r="1185">
      <c r="A1185" s="23" t="s">
        <v>2284</v>
      </c>
      <c r="B1185" s="32" t="s">
        <v>2285</v>
      </c>
      <c r="C1185" s="6">
        <v>186800.0</v>
      </c>
      <c r="D1185" s="6" t="str">
        <f>IFERROR(__xludf.DUMMYFUNCTION("Split(B1185,""/"")"),"January")</f>
        <v>January</v>
      </c>
      <c r="E1185" s="6" t="str">
        <f>IFERROR(__xludf.DUMMYFUNCTION("""COMPUTED_VALUE"""),"Gurgaon^")</f>
        <v>Gurgaon^</v>
      </c>
      <c r="F1185" s="6" t="str">
        <f>IFERROR(__xludf.DUMMYFUNCTION("""COMPUTED_VALUE"""),"West")</f>
        <v>West</v>
      </c>
      <c r="G1185" s="6" t="str">
        <f>IFERROR(__xludf.DUMMYFUNCTION("""COMPUTED_VALUE"""),"Production")</f>
        <v>Production</v>
      </c>
      <c r="H1185" s="6" t="str">
        <f>IFERROR(__xludf.DUMMYFUNCTION("""COMPUTED_VALUE"""),"Overhead costs")</f>
        <v>Overhead costs</v>
      </c>
      <c r="I1185" s="6" t="str">
        <f t="shared" si="2"/>
        <v>January</v>
      </c>
      <c r="J1185" s="6" t="str">
        <f t="shared" si="3"/>
        <v>Gurgaon^</v>
      </c>
      <c r="K1185" s="6" t="str">
        <f t="shared" si="4"/>
        <v>Gurgaon^</v>
      </c>
      <c r="L1185" s="6" t="str">
        <f t="shared" si="5"/>
        <v>Gurgaon^</v>
      </c>
      <c r="M1185" s="6" t="str">
        <f t="shared" si="6"/>
        <v>Gurgaon</v>
      </c>
      <c r="N1185" s="6" t="str">
        <f t="shared" si="7"/>
        <v>West</v>
      </c>
      <c r="O1185" s="6" t="str">
        <f t="shared" si="8"/>
        <v>West</v>
      </c>
      <c r="P1185" s="6" t="str">
        <f t="shared" si="9"/>
        <v>West</v>
      </c>
      <c r="Q1185" s="6" t="str">
        <f t="shared" si="10"/>
        <v>West</v>
      </c>
      <c r="R1185" s="6" t="str">
        <f>vlookup(M1185,'City Head_Details'!$A$2:$B$5,2,0)</f>
        <v>Tarun</v>
      </c>
      <c r="S1185" s="6" t="str">
        <f t="shared" ref="S1185:T1185" si="1193">Proper(trim(G1185))</f>
        <v>Production</v>
      </c>
      <c r="T1185" s="6" t="str">
        <f t="shared" si="1193"/>
        <v>Overhead Costs</v>
      </c>
    </row>
    <row r="1186">
      <c r="A1186" s="23" t="s">
        <v>2286</v>
      </c>
      <c r="B1186" s="32" t="s">
        <v>2287</v>
      </c>
      <c r="C1186" s="6">
        <v>113900.0</v>
      </c>
      <c r="D1186" s="6" t="str">
        <f>IFERROR(__xludf.DUMMYFUNCTION("Split(B1186,""/"")"),"January")</f>
        <v>January</v>
      </c>
      <c r="E1186" s="6" t="str">
        <f>IFERROR(__xludf.DUMMYFUNCTION("""COMPUTED_VALUE"""),"Gurgaon^")</f>
        <v>Gurgaon^</v>
      </c>
      <c r="F1186" s="6" t="str">
        <f>IFERROR(__xludf.DUMMYFUNCTION("""COMPUTED_VALUE"""),"West")</f>
        <v>West</v>
      </c>
      <c r="G1186" s="6" t="str">
        <f>IFERROR(__xludf.DUMMYFUNCTION("""COMPUTED_VALUE"""),"Production")</f>
        <v>Production</v>
      </c>
      <c r="H1186" s="6" t="str">
        <f>IFERROR(__xludf.DUMMYFUNCTION("""COMPUTED_VALUE"""),"Insurance")</f>
        <v>Insurance</v>
      </c>
      <c r="I1186" s="6" t="str">
        <f t="shared" si="2"/>
        <v>January</v>
      </c>
      <c r="J1186" s="6" t="str">
        <f t="shared" si="3"/>
        <v>Gurgaon^</v>
      </c>
      <c r="K1186" s="6" t="str">
        <f t="shared" si="4"/>
        <v>Gurgaon^</v>
      </c>
      <c r="L1186" s="6" t="str">
        <f t="shared" si="5"/>
        <v>Gurgaon^</v>
      </c>
      <c r="M1186" s="6" t="str">
        <f t="shared" si="6"/>
        <v>Gurgaon</v>
      </c>
      <c r="N1186" s="6" t="str">
        <f t="shared" si="7"/>
        <v>West</v>
      </c>
      <c r="O1186" s="6" t="str">
        <f t="shared" si="8"/>
        <v>West</v>
      </c>
      <c r="P1186" s="6" t="str">
        <f t="shared" si="9"/>
        <v>West</v>
      </c>
      <c r="Q1186" s="6" t="str">
        <f t="shared" si="10"/>
        <v>West</v>
      </c>
      <c r="R1186" s="6" t="str">
        <f>vlookup(M1186,'City Head_Details'!$A$2:$B$5,2,0)</f>
        <v>Tarun</v>
      </c>
      <c r="S1186" s="6" t="str">
        <f t="shared" ref="S1186:T1186" si="1194">Proper(trim(G1186))</f>
        <v>Production</v>
      </c>
      <c r="T1186" s="6" t="str">
        <f t="shared" si="1194"/>
        <v>Insurance</v>
      </c>
    </row>
    <row r="1187">
      <c r="A1187" s="23" t="s">
        <v>2288</v>
      </c>
      <c r="B1187" s="32" t="s">
        <v>2289</v>
      </c>
      <c r="C1187" s="6">
        <v>97400.0</v>
      </c>
      <c r="D1187" s="6" t="str">
        <f>IFERROR(__xludf.DUMMYFUNCTION("Split(B1187,""/"")"),"January")</f>
        <v>January</v>
      </c>
      <c r="E1187" s="6" t="str">
        <f>IFERROR(__xludf.DUMMYFUNCTION("""COMPUTED_VALUE"""),"Gurgaon^")</f>
        <v>Gurgaon^</v>
      </c>
      <c r="F1187" s="6" t="str">
        <f>IFERROR(__xludf.DUMMYFUNCTION("""COMPUTED_VALUE"""),"West")</f>
        <v>West</v>
      </c>
      <c r="G1187" s="6" t="str">
        <f>IFERROR(__xludf.DUMMYFUNCTION("""COMPUTED_VALUE"""),"Materials")</f>
        <v>Materials</v>
      </c>
      <c r="H1187" s="6" t="str">
        <f>IFERROR(__xludf.DUMMYFUNCTION("""COMPUTED_VALUE"""),"Material Cost")</f>
        <v>Material Cost</v>
      </c>
      <c r="I1187" s="6" t="str">
        <f t="shared" si="2"/>
        <v>January</v>
      </c>
      <c r="J1187" s="6" t="str">
        <f t="shared" si="3"/>
        <v>Gurgaon^</v>
      </c>
      <c r="K1187" s="6" t="str">
        <f t="shared" si="4"/>
        <v>Gurgaon^</v>
      </c>
      <c r="L1187" s="6" t="str">
        <f t="shared" si="5"/>
        <v>Gurgaon^</v>
      </c>
      <c r="M1187" s="6" t="str">
        <f t="shared" si="6"/>
        <v>Gurgaon</v>
      </c>
      <c r="N1187" s="6" t="str">
        <f t="shared" si="7"/>
        <v>West</v>
      </c>
      <c r="O1187" s="6" t="str">
        <f t="shared" si="8"/>
        <v>West</v>
      </c>
      <c r="P1187" s="6" t="str">
        <f t="shared" si="9"/>
        <v>West</v>
      </c>
      <c r="Q1187" s="6" t="str">
        <f t="shared" si="10"/>
        <v>West</v>
      </c>
      <c r="R1187" s="6" t="str">
        <f>vlookup(M1187,'City Head_Details'!$A$2:$B$5,2,0)</f>
        <v>Tarun</v>
      </c>
      <c r="S1187" s="6" t="str">
        <f t="shared" ref="S1187:T1187" si="1195">Proper(trim(G1187))</f>
        <v>Materials</v>
      </c>
      <c r="T1187" s="6" t="str">
        <f t="shared" si="1195"/>
        <v>Material Cost</v>
      </c>
    </row>
    <row r="1188">
      <c r="A1188" s="23" t="s">
        <v>2290</v>
      </c>
      <c r="B1188" s="32" t="s">
        <v>2291</v>
      </c>
      <c r="C1188" s="6">
        <v>106900.0</v>
      </c>
      <c r="D1188" s="6" t="str">
        <f>IFERROR(__xludf.DUMMYFUNCTION("Split(B1188,""/"")"),"January")</f>
        <v>January</v>
      </c>
      <c r="E1188" s="6" t="str">
        <f>IFERROR(__xludf.DUMMYFUNCTION("""COMPUTED_VALUE"""),"Gurgaon^")</f>
        <v>Gurgaon^</v>
      </c>
      <c r="F1188" s="6" t="str">
        <f>IFERROR(__xludf.DUMMYFUNCTION("""COMPUTED_VALUE"""),"West")</f>
        <v>West</v>
      </c>
      <c r="G1188" s="6" t="str">
        <f>IFERROR(__xludf.DUMMYFUNCTION("""COMPUTED_VALUE"""),"Materials")</f>
        <v>Materials</v>
      </c>
      <c r="H1188" s="6" t="str">
        <f>IFERROR(__xludf.DUMMYFUNCTION("""COMPUTED_VALUE"""),"Labour Cost")</f>
        <v>Labour Cost</v>
      </c>
      <c r="I1188" s="6" t="str">
        <f t="shared" si="2"/>
        <v>January</v>
      </c>
      <c r="J1188" s="6" t="str">
        <f t="shared" si="3"/>
        <v>Gurgaon^</v>
      </c>
      <c r="K1188" s="6" t="str">
        <f t="shared" si="4"/>
        <v>Gurgaon^</v>
      </c>
      <c r="L1188" s="6" t="str">
        <f t="shared" si="5"/>
        <v>Gurgaon^</v>
      </c>
      <c r="M1188" s="6" t="str">
        <f t="shared" si="6"/>
        <v>Gurgaon</v>
      </c>
      <c r="N1188" s="6" t="str">
        <f t="shared" si="7"/>
        <v>West</v>
      </c>
      <c r="O1188" s="6" t="str">
        <f t="shared" si="8"/>
        <v>West</v>
      </c>
      <c r="P1188" s="6" t="str">
        <f t="shared" si="9"/>
        <v>West</v>
      </c>
      <c r="Q1188" s="6" t="str">
        <f t="shared" si="10"/>
        <v>West</v>
      </c>
      <c r="R1188" s="6" t="str">
        <f>vlookup(M1188,'City Head_Details'!$A$2:$B$5,2,0)</f>
        <v>Tarun</v>
      </c>
      <c r="S1188" s="6" t="str">
        <f t="shared" ref="S1188:T1188" si="1196">Proper(trim(G1188))</f>
        <v>Materials</v>
      </c>
      <c r="T1188" s="6" t="str">
        <f t="shared" si="1196"/>
        <v>Labour Cost</v>
      </c>
    </row>
    <row r="1189">
      <c r="A1189" s="23" t="s">
        <v>2292</v>
      </c>
      <c r="B1189" s="32" t="s">
        <v>2293</v>
      </c>
      <c r="C1189" s="6">
        <v>177000.0</v>
      </c>
      <c r="D1189" s="6" t="str">
        <f>IFERROR(__xludf.DUMMYFUNCTION("Split(B1189,""/"")"),"January")</f>
        <v>January</v>
      </c>
      <c r="E1189" s="6" t="str">
        <f>IFERROR(__xludf.DUMMYFUNCTION("""COMPUTED_VALUE"""),"Gurgaon^")</f>
        <v>Gurgaon^</v>
      </c>
      <c r="F1189" s="6" t="str">
        <f>IFERROR(__xludf.DUMMYFUNCTION("""COMPUTED_VALUE"""),"West")</f>
        <v>West</v>
      </c>
      <c r="G1189" s="6" t="str">
        <f>IFERROR(__xludf.DUMMYFUNCTION("""COMPUTED_VALUE"""),"Materials")</f>
        <v>Materials</v>
      </c>
      <c r="H1189" s="6" t="str">
        <f>IFERROR(__xludf.DUMMYFUNCTION("""COMPUTED_VALUE"""),"Rent")</f>
        <v>Rent</v>
      </c>
      <c r="I1189" s="6" t="str">
        <f t="shared" si="2"/>
        <v>January</v>
      </c>
      <c r="J1189" s="6" t="str">
        <f t="shared" si="3"/>
        <v>Gurgaon^</v>
      </c>
      <c r="K1189" s="6" t="str">
        <f t="shared" si="4"/>
        <v>Gurgaon^</v>
      </c>
      <c r="L1189" s="6" t="str">
        <f t="shared" si="5"/>
        <v>Gurgaon^</v>
      </c>
      <c r="M1189" s="6" t="str">
        <f t="shared" si="6"/>
        <v>Gurgaon</v>
      </c>
      <c r="N1189" s="6" t="str">
        <f t="shared" si="7"/>
        <v>West</v>
      </c>
      <c r="O1189" s="6" t="str">
        <f t="shared" si="8"/>
        <v>West</v>
      </c>
      <c r="P1189" s="6" t="str">
        <f t="shared" si="9"/>
        <v>West</v>
      </c>
      <c r="Q1189" s="6" t="str">
        <f t="shared" si="10"/>
        <v>West</v>
      </c>
      <c r="R1189" s="6" t="str">
        <f>vlookup(M1189,'City Head_Details'!$A$2:$B$5,2,0)</f>
        <v>Tarun</v>
      </c>
      <c r="S1189" s="6" t="str">
        <f t="shared" ref="S1189:T1189" si="1197">Proper(trim(G1189))</f>
        <v>Materials</v>
      </c>
      <c r="T1189" s="6" t="str">
        <f t="shared" si="1197"/>
        <v>Rent</v>
      </c>
    </row>
    <row r="1190">
      <c r="A1190" s="23" t="s">
        <v>2294</v>
      </c>
      <c r="B1190" s="32" t="s">
        <v>2295</v>
      </c>
      <c r="C1190" s="6">
        <v>130000.0</v>
      </c>
      <c r="D1190" s="6" t="str">
        <f>IFERROR(__xludf.DUMMYFUNCTION("Split(B1190,""/"")"),"January")</f>
        <v>January</v>
      </c>
      <c r="E1190" s="6" t="str">
        <f>IFERROR(__xludf.DUMMYFUNCTION("""COMPUTED_VALUE"""),"Gurgaon^")</f>
        <v>Gurgaon^</v>
      </c>
      <c r="F1190" s="6" t="str">
        <f>IFERROR(__xludf.DUMMYFUNCTION("""COMPUTED_VALUE"""),"West")</f>
        <v>West</v>
      </c>
      <c r="G1190" s="6" t="str">
        <f>IFERROR(__xludf.DUMMYFUNCTION("""COMPUTED_VALUE"""),"Materials")</f>
        <v>Materials</v>
      </c>
      <c r="H1190" s="6" t="str">
        <f>IFERROR(__xludf.DUMMYFUNCTION("""COMPUTED_VALUE"""),"Overhead costs")</f>
        <v>Overhead costs</v>
      </c>
      <c r="I1190" s="6" t="str">
        <f t="shared" si="2"/>
        <v>January</v>
      </c>
      <c r="J1190" s="6" t="str">
        <f t="shared" si="3"/>
        <v>Gurgaon^</v>
      </c>
      <c r="K1190" s="6" t="str">
        <f t="shared" si="4"/>
        <v>Gurgaon^</v>
      </c>
      <c r="L1190" s="6" t="str">
        <f t="shared" si="5"/>
        <v>Gurgaon^</v>
      </c>
      <c r="M1190" s="6" t="str">
        <f t="shared" si="6"/>
        <v>Gurgaon</v>
      </c>
      <c r="N1190" s="6" t="str">
        <f t="shared" si="7"/>
        <v>West</v>
      </c>
      <c r="O1190" s="6" t="str">
        <f t="shared" si="8"/>
        <v>West</v>
      </c>
      <c r="P1190" s="6" t="str">
        <f t="shared" si="9"/>
        <v>West</v>
      </c>
      <c r="Q1190" s="6" t="str">
        <f t="shared" si="10"/>
        <v>West</v>
      </c>
      <c r="R1190" s="6" t="str">
        <f>vlookup(M1190,'City Head_Details'!$A$2:$B$5,2,0)</f>
        <v>Tarun</v>
      </c>
      <c r="S1190" s="6" t="str">
        <f t="shared" ref="S1190:T1190" si="1198">Proper(trim(G1190))</f>
        <v>Materials</v>
      </c>
      <c r="T1190" s="6" t="str">
        <f t="shared" si="1198"/>
        <v>Overhead Costs</v>
      </c>
    </row>
    <row r="1191">
      <c r="A1191" s="23" t="s">
        <v>2296</v>
      </c>
      <c r="B1191" s="32" t="s">
        <v>2297</v>
      </c>
      <c r="C1191" s="6">
        <v>91600.0</v>
      </c>
      <c r="D1191" s="6" t="str">
        <f>IFERROR(__xludf.DUMMYFUNCTION("Split(B1191,""/"")"),"January")</f>
        <v>January</v>
      </c>
      <c r="E1191" s="6" t="str">
        <f>IFERROR(__xludf.DUMMYFUNCTION("""COMPUTED_VALUE"""),"Gurgaon^")</f>
        <v>Gurgaon^</v>
      </c>
      <c r="F1191" s="6" t="str">
        <f>IFERROR(__xludf.DUMMYFUNCTION("""COMPUTED_VALUE"""),"West")</f>
        <v>West</v>
      </c>
      <c r="G1191" s="6" t="str">
        <f>IFERROR(__xludf.DUMMYFUNCTION("""COMPUTED_VALUE"""),"Materials")</f>
        <v>Materials</v>
      </c>
      <c r="H1191" s="6" t="str">
        <f>IFERROR(__xludf.DUMMYFUNCTION("""COMPUTED_VALUE"""),"Insurance")</f>
        <v>Insurance</v>
      </c>
      <c r="I1191" s="6" t="str">
        <f t="shared" si="2"/>
        <v>January</v>
      </c>
      <c r="J1191" s="6" t="str">
        <f t="shared" si="3"/>
        <v>Gurgaon^</v>
      </c>
      <c r="K1191" s="6" t="str">
        <f t="shared" si="4"/>
        <v>Gurgaon^</v>
      </c>
      <c r="L1191" s="6" t="str">
        <f t="shared" si="5"/>
        <v>Gurgaon^</v>
      </c>
      <c r="M1191" s="6" t="str">
        <f t="shared" si="6"/>
        <v>Gurgaon</v>
      </c>
      <c r="N1191" s="6" t="str">
        <f t="shared" si="7"/>
        <v>West</v>
      </c>
      <c r="O1191" s="6" t="str">
        <f t="shared" si="8"/>
        <v>West</v>
      </c>
      <c r="P1191" s="6" t="str">
        <f t="shared" si="9"/>
        <v>West</v>
      </c>
      <c r="Q1191" s="6" t="str">
        <f t="shared" si="10"/>
        <v>West</v>
      </c>
      <c r="R1191" s="6" t="str">
        <f>vlookup(M1191,'City Head_Details'!$A$2:$B$5,2,0)</f>
        <v>Tarun</v>
      </c>
      <c r="S1191" s="6" t="str">
        <f t="shared" ref="S1191:T1191" si="1199">Proper(trim(G1191))</f>
        <v>Materials</v>
      </c>
      <c r="T1191" s="6" t="str">
        <f t="shared" si="1199"/>
        <v>Insurance</v>
      </c>
    </row>
    <row r="1192">
      <c r="A1192" s="23" t="s">
        <v>2298</v>
      </c>
      <c r="B1192" s="32" t="s">
        <v>2299</v>
      </c>
      <c r="C1192" s="6">
        <v>156100.0</v>
      </c>
      <c r="D1192" s="6" t="str">
        <f>IFERROR(__xludf.DUMMYFUNCTION("Split(B1192,""/"")"),"January")</f>
        <v>January</v>
      </c>
      <c r="E1192" s="6" t="str">
        <f>IFERROR(__xludf.DUMMYFUNCTION("""COMPUTED_VALUE"""),"Gurgaon^")</f>
        <v>Gurgaon^</v>
      </c>
      <c r="F1192" s="6" t="str">
        <f>IFERROR(__xludf.DUMMYFUNCTION("""COMPUTED_VALUE"""),"West&amp;")</f>
        <v>West&amp;</v>
      </c>
      <c r="G1192" s="6" t="str">
        <f>IFERROR(__xludf.DUMMYFUNCTION("""COMPUTED_VALUE"""),"Maitenance")</f>
        <v>Maitenance</v>
      </c>
      <c r="H1192" s="6" t="str">
        <f>IFERROR(__xludf.DUMMYFUNCTION("""COMPUTED_VALUE"""),"Material Cost")</f>
        <v>Material Cost</v>
      </c>
      <c r="I1192" s="6" t="str">
        <f t="shared" si="2"/>
        <v>January</v>
      </c>
      <c r="J1192" s="6" t="str">
        <f t="shared" si="3"/>
        <v>Gurgaon^</v>
      </c>
      <c r="K1192" s="6" t="str">
        <f t="shared" si="4"/>
        <v>Gurgaon^</v>
      </c>
      <c r="L1192" s="6" t="str">
        <f t="shared" si="5"/>
        <v>Gurgaon^</v>
      </c>
      <c r="M1192" s="6" t="str">
        <f t="shared" si="6"/>
        <v>Gurgaon</v>
      </c>
      <c r="N1192" s="6" t="str">
        <f t="shared" si="7"/>
        <v>West&amp;</v>
      </c>
      <c r="O1192" s="6" t="str">
        <f t="shared" si="8"/>
        <v>West-</v>
      </c>
      <c r="P1192" s="6" t="str">
        <f t="shared" si="9"/>
        <v>West^</v>
      </c>
      <c r="Q1192" s="6" t="str">
        <f t="shared" si="10"/>
        <v>West</v>
      </c>
      <c r="R1192" s="6" t="str">
        <f>vlookup(M1192,'City Head_Details'!$A$2:$B$5,2,0)</f>
        <v>Tarun</v>
      </c>
      <c r="S1192" s="6" t="str">
        <f t="shared" ref="S1192:T1192" si="1200">Proper(trim(G1192))</f>
        <v>Maitenance</v>
      </c>
      <c r="T1192" s="6" t="str">
        <f t="shared" si="1200"/>
        <v>Material Cost</v>
      </c>
    </row>
    <row r="1193">
      <c r="A1193" s="23" t="s">
        <v>2300</v>
      </c>
      <c r="B1193" s="32" t="s">
        <v>2301</v>
      </c>
      <c r="C1193" s="6">
        <v>91100.0</v>
      </c>
      <c r="D1193" s="6" t="str">
        <f>IFERROR(__xludf.DUMMYFUNCTION("Split(B1193,""/"")"),"January")</f>
        <v>January</v>
      </c>
      <c r="E1193" s="6" t="str">
        <f>IFERROR(__xludf.DUMMYFUNCTION("""COMPUTED_VALUE"""),"Gurgaon")</f>
        <v>Gurgaon</v>
      </c>
      <c r="F1193" s="6" t="str">
        <f>IFERROR(__xludf.DUMMYFUNCTION("""COMPUTED_VALUE"""),"West&amp;")</f>
        <v>West&amp;</v>
      </c>
      <c r="G1193" s="6" t="str">
        <f>IFERROR(__xludf.DUMMYFUNCTION("""COMPUTED_VALUE"""),"Maitenance")</f>
        <v>Maitenance</v>
      </c>
      <c r="H1193" s="6" t="str">
        <f>IFERROR(__xludf.DUMMYFUNCTION("""COMPUTED_VALUE"""),"Labour Cost")</f>
        <v>Labour Cost</v>
      </c>
      <c r="I1193" s="6" t="str">
        <f t="shared" si="2"/>
        <v>January</v>
      </c>
      <c r="J1193" s="6" t="str">
        <f t="shared" si="3"/>
        <v>Gurgaon</v>
      </c>
      <c r="K1193" s="6" t="str">
        <f t="shared" si="4"/>
        <v>Gurgaon</v>
      </c>
      <c r="L1193" s="6" t="str">
        <f t="shared" si="5"/>
        <v>Gurgaon</v>
      </c>
      <c r="M1193" s="6" t="str">
        <f t="shared" si="6"/>
        <v>Gurgaon</v>
      </c>
      <c r="N1193" s="6" t="str">
        <f t="shared" si="7"/>
        <v>West&amp;</v>
      </c>
      <c r="O1193" s="6" t="str">
        <f t="shared" si="8"/>
        <v>West-</v>
      </c>
      <c r="P1193" s="6" t="str">
        <f t="shared" si="9"/>
        <v>West^</v>
      </c>
      <c r="Q1193" s="6" t="str">
        <f t="shared" si="10"/>
        <v>West</v>
      </c>
      <c r="R1193" s="6" t="str">
        <f>vlookup(M1193,'City Head_Details'!$A$2:$B$5,2,0)</f>
        <v>Tarun</v>
      </c>
      <c r="S1193" s="6" t="str">
        <f t="shared" ref="S1193:T1193" si="1201">Proper(trim(G1193))</f>
        <v>Maitenance</v>
      </c>
      <c r="T1193" s="6" t="str">
        <f t="shared" si="1201"/>
        <v>Labour Cost</v>
      </c>
    </row>
    <row r="1194">
      <c r="A1194" s="23" t="s">
        <v>2302</v>
      </c>
      <c r="B1194" s="32" t="s">
        <v>2303</v>
      </c>
      <c r="C1194" s="6">
        <v>114100.0</v>
      </c>
      <c r="D1194" s="6" t="str">
        <f>IFERROR(__xludf.DUMMYFUNCTION("Split(B1194,""/"")"),"January")</f>
        <v>January</v>
      </c>
      <c r="E1194" s="6" t="str">
        <f>IFERROR(__xludf.DUMMYFUNCTION("""COMPUTED_VALUE"""),"Gurgaon")</f>
        <v>Gurgaon</v>
      </c>
      <c r="F1194" s="6" t="str">
        <f>IFERROR(__xludf.DUMMYFUNCTION("""COMPUTED_VALUE"""),"West")</f>
        <v>West</v>
      </c>
      <c r="G1194" s="6" t="str">
        <f>IFERROR(__xludf.DUMMYFUNCTION("""COMPUTED_VALUE"""),"Maitenance")</f>
        <v>Maitenance</v>
      </c>
      <c r="H1194" s="6" t="str">
        <f>IFERROR(__xludf.DUMMYFUNCTION("""COMPUTED_VALUE"""),"Rent")</f>
        <v>Rent</v>
      </c>
      <c r="I1194" s="6" t="str">
        <f t="shared" si="2"/>
        <v>January</v>
      </c>
      <c r="J1194" s="6" t="str">
        <f t="shared" si="3"/>
        <v>Gurgaon</v>
      </c>
      <c r="K1194" s="6" t="str">
        <f t="shared" si="4"/>
        <v>Gurgaon</v>
      </c>
      <c r="L1194" s="6" t="str">
        <f t="shared" si="5"/>
        <v>Gurgaon</v>
      </c>
      <c r="M1194" s="6" t="str">
        <f t="shared" si="6"/>
        <v>Gurgaon</v>
      </c>
      <c r="N1194" s="6" t="str">
        <f t="shared" si="7"/>
        <v>West</v>
      </c>
      <c r="O1194" s="6" t="str">
        <f t="shared" si="8"/>
        <v>West</v>
      </c>
      <c r="P1194" s="6" t="str">
        <f t="shared" si="9"/>
        <v>West</v>
      </c>
      <c r="Q1194" s="6" t="str">
        <f t="shared" si="10"/>
        <v>West</v>
      </c>
      <c r="R1194" s="6" t="str">
        <f>vlookup(M1194,'City Head_Details'!$A$2:$B$5,2,0)</f>
        <v>Tarun</v>
      </c>
      <c r="S1194" s="6" t="str">
        <f t="shared" ref="S1194:T1194" si="1202">Proper(trim(G1194))</f>
        <v>Maitenance</v>
      </c>
      <c r="T1194" s="6" t="str">
        <f t="shared" si="1202"/>
        <v>Rent</v>
      </c>
    </row>
    <row r="1195">
      <c r="A1195" s="23" t="s">
        <v>2304</v>
      </c>
      <c r="B1195" s="32" t="s">
        <v>2305</v>
      </c>
      <c r="C1195" s="6">
        <v>128400.0</v>
      </c>
      <c r="D1195" s="6" t="str">
        <f>IFERROR(__xludf.DUMMYFUNCTION("Split(B1195,""/"")"),"January")</f>
        <v>January</v>
      </c>
      <c r="E1195" s="6" t="str">
        <f>IFERROR(__xludf.DUMMYFUNCTION("""COMPUTED_VALUE"""),"Gurgaon")</f>
        <v>Gurgaon</v>
      </c>
      <c r="F1195" s="6" t="str">
        <f>IFERROR(__xludf.DUMMYFUNCTION("""COMPUTED_VALUE"""),"West")</f>
        <v>West</v>
      </c>
      <c r="G1195" s="6" t="str">
        <f>IFERROR(__xludf.DUMMYFUNCTION("""COMPUTED_VALUE"""),"Maitenance")</f>
        <v>Maitenance</v>
      </c>
      <c r="H1195" s="6" t="str">
        <f>IFERROR(__xludf.DUMMYFUNCTION("""COMPUTED_VALUE"""),"Overhead costs")</f>
        <v>Overhead costs</v>
      </c>
      <c r="I1195" s="6" t="str">
        <f t="shared" si="2"/>
        <v>January</v>
      </c>
      <c r="J1195" s="6" t="str">
        <f t="shared" si="3"/>
        <v>Gurgaon</v>
      </c>
      <c r="K1195" s="6" t="str">
        <f t="shared" si="4"/>
        <v>Gurgaon</v>
      </c>
      <c r="L1195" s="6" t="str">
        <f t="shared" si="5"/>
        <v>Gurgaon</v>
      </c>
      <c r="M1195" s="6" t="str">
        <f t="shared" si="6"/>
        <v>Gurgaon</v>
      </c>
      <c r="N1195" s="6" t="str">
        <f t="shared" si="7"/>
        <v>West</v>
      </c>
      <c r="O1195" s="6" t="str">
        <f t="shared" si="8"/>
        <v>West</v>
      </c>
      <c r="P1195" s="6" t="str">
        <f t="shared" si="9"/>
        <v>West</v>
      </c>
      <c r="Q1195" s="6" t="str">
        <f t="shared" si="10"/>
        <v>West</v>
      </c>
      <c r="R1195" s="6" t="str">
        <f>vlookup(M1195,'City Head_Details'!$A$2:$B$5,2,0)</f>
        <v>Tarun</v>
      </c>
      <c r="S1195" s="6" t="str">
        <f t="shared" ref="S1195:T1195" si="1203">Proper(trim(G1195))</f>
        <v>Maitenance</v>
      </c>
      <c r="T1195" s="6" t="str">
        <f t="shared" si="1203"/>
        <v>Overhead Costs</v>
      </c>
    </row>
    <row r="1196">
      <c r="A1196" s="23" t="s">
        <v>2306</v>
      </c>
      <c r="B1196" s="32" t="s">
        <v>2307</v>
      </c>
      <c r="C1196" s="6">
        <v>128000.0</v>
      </c>
      <c r="D1196" s="6" t="str">
        <f>IFERROR(__xludf.DUMMYFUNCTION("Split(B1196,""/"")"),"January")</f>
        <v>January</v>
      </c>
      <c r="E1196" s="6" t="str">
        <f>IFERROR(__xludf.DUMMYFUNCTION("""COMPUTED_VALUE"""),"Gurgaon")</f>
        <v>Gurgaon</v>
      </c>
      <c r="F1196" s="6" t="str">
        <f>IFERROR(__xludf.DUMMYFUNCTION("""COMPUTED_VALUE"""),"West")</f>
        <v>West</v>
      </c>
      <c r="G1196" s="6" t="str">
        <f>IFERROR(__xludf.DUMMYFUNCTION("""COMPUTED_VALUE"""),"Maitenance")</f>
        <v>Maitenance</v>
      </c>
      <c r="H1196" s="6" t="str">
        <f>IFERROR(__xludf.DUMMYFUNCTION("""COMPUTED_VALUE"""),"Insurance")</f>
        <v>Insurance</v>
      </c>
      <c r="I1196" s="6" t="str">
        <f t="shared" si="2"/>
        <v>January</v>
      </c>
      <c r="J1196" s="6" t="str">
        <f t="shared" si="3"/>
        <v>Gurgaon</v>
      </c>
      <c r="K1196" s="6" t="str">
        <f t="shared" si="4"/>
        <v>Gurgaon</v>
      </c>
      <c r="L1196" s="6" t="str">
        <f t="shared" si="5"/>
        <v>Gurgaon</v>
      </c>
      <c r="M1196" s="6" t="str">
        <f t="shared" si="6"/>
        <v>Gurgaon</v>
      </c>
      <c r="N1196" s="6" t="str">
        <f t="shared" si="7"/>
        <v>West</v>
      </c>
      <c r="O1196" s="6" t="str">
        <f t="shared" si="8"/>
        <v>West</v>
      </c>
      <c r="P1196" s="6" t="str">
        <f t="shared" si="9"/>
        <v>West</v>
      </c>
      <c r="Q1196" s="6" t="str">
        <f t="shared" si="10"/>
        <v>West</v>
      </c>
      <c r="R1196" s="6" t="str">
        <f>vlookup(M1196,'City Head_Details'!$A$2:$B$5,2,0)</f>
        <v>Tarun</v>
      </c>
      <c r="S1196" s="6" t="str">
        <f t="shared" ref="S1196:T1196" si="1204">Proper(trim(G1196))</f>
        <v>Maitenance</v>
      </c>
      <c r="T1196" s="6" t="str">
        <f t="shared" si="1204"/>
        <v>Insurance</v>
      </c>
    </row>
    <row r="1197">
      <c r="A1197" s="23" t="s">
        <v>2308</v>
      </c>
      <c r="B1197" s="32" t="s">
        <v>2309</v>
      </c>
      <c r="C1197" s="6">
        <v>92800.0</v>
      </c>
      <c r="D1197" s="6" t="str">
        <f>IFERROR(__xludf.DUMMYFUNCTION("Split(B1197,""/"")"),"January")</f>
        <v>January</v>
      </c>
      <c r="E1197" s="6" t="str">
        <f>IFERROR(__xludf.DUMMYFUNCTION("""COMPUTED_VALUE"""),"Gurgaon")</f>
        <v>Gurgaon</v>
      </c>
      <c r="F1197" s="6" t="str">
        <f>IFERROR(__xludf.DUMMYFUNCTION("""COMPUTED_VALUE"""),"West")</f>
        <v>West</v>
      </c>
      <c r="G1197" s="6" t="str">
        <f>IFERROR(__xludf.DUMMYFUNCTION("""COMPUTED_VALUE"""),"Assembly")</f>
        <v>Assembly</v>
      </c>
      <c r="H1197" s="6" t="str">
        <f>IFERROR(__xludf.DUMMYFUNCTION("""COMPUTED_VALUE"""),"Material Cost")</f>
        <v>Material Cost</v>
      </c>
      <c r="I1197" s="6" t="str">
        <f t="shared" si="2"/>
        <v>January</v>
      </c>
      <c r="J1197" s="6" t="str">
        <f t="shared" si="3"/>
        <v>Gurgaon</v>
      </c>
      <c r="K1197" s="6" t="str">
        <f t="shared" si="4"/>
        <v>Gurgaon</v>
      </c>
      <c r="L1197" s="6" t="str">
        <f t="shared" si="5"/>
        <v>Gurgaon</v>
      </c>
      <c r="M1197" s="6" t="str">
        <f t="shared" si="6"/>
        <v>Gurgaon</v>
      </c>
      <c r="N1197" s="6" t="str">
        <f t="shared" si="7"/>
        <v>West</v>
      </c>
      <c r="O1197" s="6" t="str">
        <f t="shared" si="8"/>
        <v>West</v>
      </c>
      <c r="P1197" s="6" t="str">
        <f t="shared" si="9"/>
        <v>West</v>
      </c>
      <c r="Q1197" s="6" t="str">
        <f t="shared" si="10"/>
        <v>West</v>
      </c>
      <c r="R1197" s="6" t="str">
        <f>vlookup(M1197,'City Head_Details'!$A$2:$B$5,2,0)</f>
        <v>Tarun</v>
      </c>
      <c r="S1197" s="6" t="str">
        <f t="shared" ref="S1197:T1197" si="1205">Proper(trim(G1197))</f>
        <v>Assembly</v>
      </c>
      <c r="T1197" s="6" t="str">
        <f t="shared" si="1205"/>
        <v>Material Cost</v>
      </c>
    </row>
    <row r="1198">
      <c r="A1198" s="23" t="s">
        <v>2310</v>
      </c>
      <c r="B1198" s="32" t="s">
        <v>1404</v>
      </c>
      <c r="C1198" s="6">
        <v>108200.0</v>
      </c>
      <c r="D1198" s="6" t="str">
        <f>IFERROR(__xludf.DUMMYFUNCTION("Split(B1198,""/"")"),"January")</f>
        <v>January</v>
      </c>
      <c r="E1198" s="6" t="str">
        <f>IFERROR(__xludf.DUMMYFUNCTION("""COMPUTED_VALUE"""),"Gurgaon")</f>
        <v>Gurgaon</v>
      </c>
      <c r="F1198" s="6" t="str">
        <f>IFERROR(__xludf.DUMMYFUNCTION("""COMPUTED_VALUE"""),"West")</f>
        <v>West</v>
      </c>
      <c r="G1198" s="6" t="str">
        <f>IFERROR(__xludf.DUMMYFUNCTION("""COMPUTED_VALUE"""),"Assembly")</f>
        <v>Assembly</v>
      </c>
      <c r="H1198" s="6" t="str">
        <f>IFERROR(__xludf.DUMMYFUNCTION("""COMPUTED_VALUE"""),"Labour Cost")</f>
        <v>Labour Cost</v>
      </c>
      <c r="I1198" s="6" t="str">
        <f t="shared" si="2"/>
        <v>January</v>
      </c>
      <c r="J1198" s="6" t="str">
        <f t="shared" si="3"/>
        <v>Gurgaon</v>
      </c>
      <c r="K1198" s="6" t="str">
        <f t="shared" si="4"/>
        <v>Gurgaon</v>
      </c>
      <c r="L1198" s="6" t="str">
        <f t="shared" si="5"/>
        <v>Gurgaon</v>
      </c>
      <c r="M1198" s="6" t="str">
        <f t="shared" si="6"/>
        <v>Gurgaon</v>
      </c>
      <c r="N1198" s="6" t="str">
        <f t="shared" si="7"/>
        <v>West</v>
      </c>
      <c r="O1198" s="6" t="str">
        <f t="shared" si="8"/>
        <v>West</v>
      </c>
      <c r="P1198" s="6" t="str">
        <f t="shared" si="9"/>
        <v>West</v>
      </c>
      <c r="Q1198" s="6" t="str">
        <f t="shared" si="10"/>
        <v>West</v>
      </c>
      <c r="R1198" s="6" t="str">
        <f>vlookup(M1198,'City Head_Details'!$A$2:$B$5,2,0)</f>
        <v>Tarun</v>
      </c>
      <c r="S1198" s="6" t="str">
        <f t="shared" ref="S1198:T1198" si="1206">Proper(trim(G1198))</f>
        <v>Assembly</v>
      </c>
      <c r="T1198" s="6" t="str">
        <f t="shared" si="1206"/>
        <v>Labour Cost</v>
      </c>
    </row>
    <row r="1199">
      <c r="A1199" s="23" t="s">
        <v>2311</v>
      </c>
      <c r="B1199" s="32" t="s">
        <v>2312</v>
      </c>
      <c r="C1199" s="6">
        <v>135700.0</v>
      </c>
      <c r="D1199" s="6" t="str">
        <f>IFERROR(__xludf.DUMMYFUNCTION("Split(B1199,""/"")"),"January")</f>
        <v>January</v>
      </c>
      <c r="E1199" s="6" t="str">
        <f>IFERROR(__xludf.DUMMYFUNCTION("""COMPUTED_VALUE"""),"Gurgaon")</f>
        <v>Gurgaon</v>
      </c>
      <c r="F1199" s="6" t="str">
        <f>IFERROR(__xludf.DUMMYFUNCTION("""COMPUTED_VALUE"""),"West^")</f>
        <v>West^</v>
      </c>
      <c r="G1199" s="6" t="str">
        <f>IFERROR(__xludf.DUMMYFUNCTION("""COMPUTED_VALUE"""),"Assembly")</f>
        <v>Assembly</v>
      </c>
      <c r="H1199" s="6" t="str">
        <f>IFERROR(__xludf.DUMMYFUNCTION("""COMPUTED_VALUE"""),"Rent")</f>
        <v>Rent</v>
      </c>
      <c r="I1199" s="6" t="str">
        <f t="shared" si="2"/>
        <v>January</v>
      </c>
      <c r="J1199" s="6" t="str">
        <f t="shared" si="3"/>
        <v>Gurgaon</v>
      </c>
      <c r="K1199" s="6" t="str">
        <f t="shared" si="4"/>
        <v>Gurgaon</v>
      </c>
      <c r="L1199" s="6" t="str">
        <f t="shared" si="5"/>
        <v>Gurgaon</v>
      </c>
      <c r="M1199" s="6" t="str">
        <f t="shared" si="6"/>
        <v>Gurgaon</v>
      </c>
      <c r="N1199" s="6" t="str">
        <f t="shared" si="7"/>
        <v>West^</v>
      </c>
      <c r="O1199" s="6" t="str">
        <f t="shared" si="8"/>
        <v>West^</v>
      </c>
      <c r="P1199" s="6" t="str">
        <f t="shared" si="9"/>
        <v>West^</v>
      </c>
      <c r="Q1199" s="6" t="str">
        <f t="shared" si="10"/>
        <v>West</v>
      </c>
      <c r="R1199" s="6" t="str">
        <f>vlookup(M1199,'City Head_Details'!$A$2:$B$5,2,0)</f>
        <v>Tarun</v>
      </c>
      <c r="S1199" s="6" t="str">
        <f t="shared" ref="S1199:T1199" si="1207">Proper(trim(G1199))</f>
        <v>Assembly</v>
      </c>
      <c r="T1199" s="6" t="str">
        <f t="shared" si="1207"/>
        <v>Rent</v>
      </c>
    </row>
    <row r="1200">
      <c r="A1200" s="23" t="s">
        <v>2313</v>
      </c>
      <c r="B1200" s="32" t="s">
        <v>2314</v>
      </c>
      <c r="C1200" s="6">
        <v>124800.0</v>
      </c>
      <c r="D1200" s="6" t="str">
        <f>IFERROR(__xludf.DUMMYFUNCTION("Split(B1200,""/"")"),"January")</f>
        <v>January</v>
      </c>
      <c r="E1200" s="6" t="str">
        <f>IFERROR(__xludf.DUMMYFUNCTION("""COMPUTED_VALUE"""),"Gurgaon&amp;")</f>
        <v>Gurgaon&amp;</v>
      </c>
      <c r="F1200" s="6" t="str">
        <f>IFERROR(__xludf.DUMMYFUNCTION("""COMPUTED_VALUE"""),"West^")</f>
        <v>West^</v>
      </c>
      <c r="G1200" s="6" t="str">
        <f>IFERROR(__xludf.DUMMYFUNCTION("""COMPUTED_VALUE"""),"Assembly")</f>
        <v>Assembly</v>
      </c>
      <c r="H1200" s="6" t="str">
        <f>IFERROR(__xludf.DUMMYFUNCTION("""COMPUTED_VALUE"""),"Overhead costs")</f>
        <v>Overhead costs</v>
      </c>
      <c r="I1200" s="6" t="str">
        <f t="shared" si="2"/>
        <v>January</v>
      </c>
      <c r="J1200" s="6" t="str">
        <f t="shared" si="3"/>
        <v>Gurgaon&amp;</v>
      </c>
      <c r="K1200" s="6" t="str">
        <f t="shared" si="4"/>
        <v>Gurgaon-</v>
      </c>
      <c r="L1200" s="6" t="str">
        <f t="shared" si="5"/>
        <v>Gurgaon</v>
      </c>
      <c r="M1200" s="6" t="str">
        <f t="shared" si="6"/>
        <v>Gurgaon</v>
      </c>
      <c r="N1200" s="6" t="str">
        <f t="shared" si="7"/>
        <v>West^</v>
      </c>
      <c r="O1200" s="6" t="str">
        <f t="shared" si="8"/>
        <v>West^</v>
      </c>
      <c r="P1200" s="6" t="str">
        <f t="shared" si="9"/>
        <v>West^</v>
      </c>
      <c r="Q1200" s="6" t="str">
        <f t="shared" si="10"/>
        <v>West</v>
      </c>
      <c r="R1200" s="6" t="str">
        <f>vlookup(M1200,'City Head_Details'!$A$2:$B$5,2,0)</f>
        <v>Tarun</v>
      </c>
      <c r="S1200" s="6" t="str">
        <f t="shared" ref="S1200:T1200" si="1208">Proper(trim(G1200))</f>
        <v>Assembly</v>
      </c>
      <c r="T1200" s="6" t="str">
        <f t="shared" si="1208"/>
        <v>Overhead Costs</v>
      </c>
    </row>
    <row r="1201">
      <c r="A1201" s="23" t="s">
        <v>2315</v>
      </c>
      <c r="B1201" s="32" t="s">
        <v>2316</v>
      </c>
      <c r="C1201" s="6">
        <v>132300.0</v>
      </c>
      <c r="D1201" s="6" t="str">
        <f>IFERROR(__xludf.DUMMYFUNCTION("Split(B1201,""/"")"),"January")</f>
        <v>January</v>
      </c>
      <c r="E1201" s="6" t="str">
        <f>IFERROR(__xludf.DUMMYFUNCTION("""COMPUTED_VALUE"""),"Gurgaon&amp;")</f>
        <v>Gurgaon&amp;</v>
      </c>
      <c r="F1201" s="6" t="str">
        <f>IFERROR(__xludf.DUMMYFUNCTION("""COMPUTED_VALUE"""),"West")</f>
        <v>West</v>
      </c>
      <c r="G1201" s="6" t="str">
        <f>IFERROR(__xludf.DUMMYFUNCTION("""COMPUTED_VALUE"""),"Assembly")</f>
        <v>Assembly</v>
      </c>
      <c r="H1201" s="6" t="str">
        <f>IFERROR(__xludf.DUMMYFUNCTION("""COMPUTED_VALUE"""),"Insurance")</f>
        <v>Insurance</v>
      </c>
      <c r="I1201" s="6" t="str">
        <f t="shared" si="2"/>
        <v>January</v>
      </c>
      <c r="J1201" s="6" t="str">
        <f t="shared" si="3"/>
        <v>Gurgaon&amp;</v>
      </c>
      <c r="K1201" s="6" t="str">
        <f t="shared" si="4"/>
        <v>Gurgaon-</v>
      </c>
      <c r="L1201" s="6" t="str">
        <f t="shared" si="5"/>
        <v>Gurgaon</v>
      </c>
      <c r="M1201" s="6" t="str">
        <f t="shared" si="6"/>
        <v>Gurgaon</v>
      </c>
      <c r="N1201" s="6" t="str">
        <f t="shared" si="7"/>
        <v>West</v>
      </c>
      <c r="O1201" s="6" t="str">
        <f t="shared" si="8"/>
        <v>West</v>
      </c>
      <c r="P1201" s="6" t="str">
        <f t="shared" si="9"/>
        <v>West</v>
      </c>
      <c r="Q1201" s="6" t="str">
        <f t="shared" si="10"/>
        <v>West</v>
      </c>
      <c r="R1201" s="6" t="str">
        <f>vlookup(M1201,'City Head_Details'!$A$2:$B$5,2,0)</f>
        <v>Tarun</v>
      </c>
      <c r="S1201" s="6" t="str">
        <f t="shared" ref="S1201:T1201" si="1209">Proper(trim(G1201))</f>
        <v>Assembly</v>
      </c>
      <c r="T1201" s="6" t="str">
        <f t="shared" si="1209"/>
        <v>Insurance</v>
      </c>
    </row>
    <row r="1202">
      <c r="A1202" s="23" t="s">
        <v>2317</v>
      </c>
      <c r="B1202" s="32" t="s">
        <v>2318</v>
      </c>
      <c r="C1202" s="6">
        <v>116700.0</v>
      </c>
      <c r="D1202" s="6" t="str">
        <f>IFERROR(__xludf.DUMMYFUNCTION("Split(B1202,""/"")"),"January")</f>
        <v>January</v>
      </c>
      <c r="E1202" s="6" t="str">
        <f>IFERROR(__xludf.DUMMYFUNCTION("""COMPUTED_VALUE"""),"Bhubaneswar")</f>
        <v>Bhubaneswar</v>
      </c>
      <c r="F1202" s="6" t="str">
        <f>IFERROR(__xludf.DUMMYFUNCTION("""COMPUTED_VALUE"""),"North")</f>
        <v>North</v>
      </c>
      <c r="G1202" s="6" t="str">
        <f>IFERROR(__xludf.DUMMYFUNCTION("""COMPUTED_VALUE"""),"Production")</f>
        <v>Production</v>
      </c>
      <c r="H1202" s="6" t="str">
        <f>IFERROR(__xludf.DUMMYFUNCTION("""COMPUTED_VALUE"""),"Material Cost")</f>
        <v>Material Cost</v>
      </c>
      <c r="I1202" s="6" t="str">
        <f t="shared" si="2"/>
        <v>January</v>
      </c>
      <c r="J1202" s="6" t="str">
        <f t="shared" si="3"/>
        <v>Bhubaneswar</v>
      </c>
      <c r="K1202" s="6" t="str">
        <f t="shared" si="4"/>
        <v>Bhubaneswar</v>
      </c>
      <c r="L1202" s="6" t="str">
        <f t="shared" si="5"/>
        <v>Bhubaneswar</v>
      </c>
      <c r="M1202" s="6" t="str">
        <f t="shared" si="6"/>
        <v>Bhubaneswar</v>
      </c>
      <c r="N1202" s="6" t="str">
        <f t="shared" si="7"/>
        <v>North</v>
      </c>
      <c r="O1202" s="6" t="str">
        <f t="shared" si="8"/>
        <v>North</v>
      </c>
      <c r="P1202" s="6" t="str">
        <f t="shared" si="9"/>
        <v>North</v>
      </c>
      <c r="Q1202" s="6" t="str">
        <f t="shared" si="10"/>
        <v>North</v>
      </c>
      <c r="R1202" s="6" t="str">
        <f>vlookup(M1202,'City Head_Details'!$A$2:$B$5,2,0)</f>
        <v>Karuna</v>
      </c>
      <c r="S1202" s="6" t="str">
        <f t="shared" ref="S1202:T1202" si="1210">Proper(trim(G1202))</f>
        <v>Production</v>
      </c>
      <c r="T1202" s="6" t="str">
        <f t="shared" si="1210"/>
        <v>Material Cost</v>
      </c>
    </row>
    <row r="1203">
      <c r="A1203" s="23" t="s">
        <v>2319</v>
      </c>
      <c r="B1203" s="32" t="s">
        <v>2320</v>
      </c>
      <c r="C1203" s="6">
        <v>116300.0</v>
      </c>
      <c r="D1203" s="6" t="str">
        <f>IFERROR(__xludf.DUMMYFUNCTION("Split(B1203,""/"")"),"January")</f>
        <v>January</v>
      </c>
      <c r="E1203" s="6" t="str">
        <f>IFERROR(__xludf.DUMMYFUNCTION("""COMPUTED_VALUE"""),"Bhubaneswar")</f>
        <v>Bhubaneswar</v>
      </c>
      <c r="F1203" s="6" t="str">
        <f>IFERROR(__xludf.DUMMYFUNCTION("""COMPUTED_VALUE"""),"North^")</f>
        <v>North^</v>
      </c>
      <c r="G1203" s="6" t="str">
        <f>IFERROR(__xludf.DUMMYFUNCTION("""COMPUTED_VALUE"""),"Production")</f>
        <v>Production</v>
      </c>
      <c r="H1203" s="6" t="str">
        <f>IFERROR(__xludf.DUMMYFUNCTION("""COMPUTED_VALUE"""),"Labour Cost")</f>
        <v>Labour Cost</v>
      </c>
      <c r="I1203" s="6" t="str">
        <f t="shared" si="2"/>
        <v>January</v>
      </c>
      <c r="J1203" s="6" t="str">
        <f t="shared" si="3"/>
        <v>Bhubaneswar</v>
      </c>
      <c r="K1203" s="6" t="str">
        <f t="shared" si="4"/>
        <v>Bhubaneswar</v>
      </c>
      <c r="L1203" s="6" t="str">
        <f t="shared" si="5"/>
        <v>Bhubaneswar</v>
      </c>
      <c r="M1203" s="6" t="str">
        <f t="shared" si="6"/>
        <v>Bhubaneswar</v>
      </c>
      <c r="N1203" s="6" t="str">
        <f t="shared" si="7"/>
        <v>North^</v>
      </c>
      <c r="O1203" s="6" t="str">
        <f t="shared" si="8"/>
        <v>North^</v>
      </c>
      <c r="P1203" s="6" t="str">
        <f t="shared" si="9"/>
        <v>North^</v>
      </c>
      <c r="Q1203" s="6" t="str">
        <f t="shared" si="10"/>
        <v>North</v>
      </c>
      <c r="R1203" s="6" t="str">
        <f>vlookup(M1203,'City Head_Details'!$A$2:$B$5,2,0)</f>
        <v>Karuna</v>
      </c>
      <c r="S1203" s="6" t="str">
        <f t="shared" ref="S1203:T1203" si="1211">Proper(trim(G1203))</f>
        <v>Production</v>
      </c>
      <c r="T1203" s="6" t="str">
        <f t="shared" si="1211"/>
        <v>Labour Cost</v>
      </c>
    </row>
    <row r="1204">
      <c r="A1204" s="23" t="s">
        <v>2321</v>
      </c>
      <c r="B1204" s="32" t="s">
        <v>2322</v>
      </c>
      <c r="C1204" s="6">
        <v>147600.0</v>
      </c>
      <c r="D1204" s="6" t="str">
        <f>IFERROR(__xludf.DUMMYFUNCTION("Split(B1204,""/"")"),"January")</f>
        <v>January</v>
      </c>
      <c r="E1204" s="6" t="str">
        <f>IFERROR(__xludf.DUMMYFUNCTION("""COMPUTED_VALUE"""),"Bhubaneswar")</f>
        <v>Bhubaneswar</v>
      </c>
      <c r="F1204" s="6" t="str">
        <f>IFERROR(__xludf.DUMMYFUNCTION("""COMPUTED_VALUE"""),"North")</f>
        <v>North</v>
      </c>
      <c r="G1204" s="6" t="str">
        <f>IFERROR(__xludf.DUMMYFUNCTION("""COMPUTED_VALUE"""),"Production")</f>
        <v>Production</v>
      </c>
      <c r="H1204" s="6" t="str">
        <f>IFERROR(__xludf.DUMMYFUNCTION("""COMPUTED_VALUE"""),"Rent")</f>
        <v>Rent</v>
      </c>
      <c r="I1204" s="6" t="str">
        <f t="shared" si="2"/>
        <v>January</v>
      </c>
      <c r="J1204" s="6" t="str">
        <f t="shared" si="3"/>
        <v>Bhubaneswar</v>
      </c>
      <c r="K1204" s="6" t="str">
        <f t="shared" si="4"/>
        <v>Bhubaneswar</v>
      </c>
      <c r="L1204" s="6" t="str">
        <f t="shared" si="5"/>
        <v>Bhubaneswar</v>
      </c>
      <c r="M1204" s="6" t="str">
        <f t="shared" si="6"/>
        <v>Bhubaneswar</v>
      </c>
      <c r="N1204" s="6" t="str">
        <f t="shared" si="7"/>
        <v>North</v>
      </c>
      <c r="O1204" s="6" t="str">
        <f t="shared" si="8"/>
        <v>North</v>
      </c>
      <c r="P1204" s="6" t="str">
        <f t="shared" si="9"/>
        <v>North</v>
      </c>
      <c r="Q1204" s="6" t="str">
        <f t="shared" si="10"/>
        <v>North</v>
      </c>
      <c r="R1204" s="6" t="str">
        <f>vlookup(M1204,'City Head_Details'!$A$2:$B$5,2,0)</f>
        <v>Karuna</v>
      </c>
      <c r="S1204" s="6" t="str">
        <f t="shared" ref="S1204:T1204" si="1212">Proper(trim(G1204))</f>
        <v>Production</v>
      </c>
      <c r="T1204" s="6" t="str">
        <f t="shared" si="1212"/>
        <v>Rent</v>
      </c>
    </row>
    <row r="1205">
      <c r="A1205" s="23" t="s">
        <v>2323</v>
      </c>
      <c r="B1205" s="32" t="s">
        <v>2324</v>
      </c>
      <c r="C1205" s="6">
        <v>158500.0</v>
      </c>
      <c r="D1205" s="6" t="str">
        <f>IFERROR(__xludf.DUMMYFUNCTION("Split(B1205,""/"")"),"January")</f>
        <v>January</v>
      </c>
      <c r="E1205" s="6" t="str">
        <f>IFERROR(__xludf.DUMMYFUNCTION("""COMPUTED_VALUE"""),"Bhubaneswar")</f>
        <v>Bhubaneswar</v>
      </c>
      <c r="F1205" s="6" t="str">
        <f>IFERROR(__xludf.DUMMYFUNCTION("""COMPUTED_VALUE"""),"North")</f>
        <v>North</v>
      </c>
      <c r="G1205" s="6" t="str">
        <f>IFERROR(__xludf.DUMMYFUNCTION("""COMPUTED_VALUE"""),"Production")</f>
        <v>Production</v>
      </c>
      <c r="H1205" s="6" t="str">
        <f>IFERROR(__xludf.DUMMYFUNCTION("""COMPUTED_VALUE"""),"Overhead costs")</f>
        <v>Overhead costs</v>
      </c>
      <c r="I1205" s="6" t="str">
        <f t="shared" si="2"/>
        <v>January</v>
      </c>
      <c r="J1205" s="6" t="str">
        <f t="shared" si="3"/>
        <v>Bhubaneswar</v>
      </c>
      <c r="K1205" s="6" t="str">
        <f t="shared" si="4"/>
        <v>Bhubaneswar</v>
      </c>
      <c r="L1205" s="6" t="str">
        <f t="shared" si="5"/>
        <v>Bhubaneswar</v>
      </c>
      <c r="M1205" s="6" t="str">
        <f t="shared" si="6"/>
        <v>Bhubaneswar</v>
      </c>
      <c r="N1205" s="6" t="str">
        <f t="shared" si="7"/>
        <v>North</v>
      </c>
      <c r="O1205" s="6" t="str">
        <f t="shared" si="8"/>
        <v>North</v>
      </c>
      <c r="P1205" s="6" t="str">
        <f t="shared" si="9"/>
        <v>North</v>
      </c>
      <c r="Q1205" s="6" t="str">
        <f t="shared" si="10"/>
        <v>North</v>
      </c>
      <c r="R1205" s="6" t="str">
        <f>vlookup(M1205,'City Head_Details'!$A$2:$B$5,2,0)</f>
        <v>Karuna</v>
      </c>
      <c r="S1205" s="6" t="str">
        <f t="shared" ref="S1205:T1205" si="1213">Proper(trim(G1205))</f>
        <v>Production</v>
      </c>
      <c r="T1205" s="6" t="str">
        <f t="shared" si="1213"/>
        <v>Overhead Costs</v>
      </c>
    </row>
    <row r="1206">
      <c r="A1206" s="23" t="s">
        <v>2325</v>
      </c>
      <c r="B1206" s="32" t="s">
        <v>2326</v>
      </c>
      <c r="C1206" s="6">
        <v>133400.0</v>
      </c>
      <c r="D1206" s="6" t="str">
        <f>IFERROR(__xludf.DUMMYFUNCTION("Split(B1206,""/"")"),"January")</f>
        <v>January</v>
      </c>
      <c r="E1206" s="6" t="str">
        <f>IFERROR(__xludf.DUMMYFUNCTION("""COMPUTED_VALUE"""),"Bhubaneswar^")</f>
        <v>Bhubaneswar^</v>
      </c>
      <c r="F1206" s="6" t="str">
        <f>IFERROR(__xludf.DUMMYFUNCTION("""COMPUTED_VALUE"""),"North")</f>
        <v>North</v>
      </c>
      <c r="G1206" s="6" t="str">
        <f>IFERROR(__xludf.DUMMYFUNCTION("""COMPUTED_VALUE"""),"Production")</f>
        <v>Production</v>
      </c>
      <c r="H1206" s="6" t="str">
        <f>IFERROR(__xludf.DUMMYFUNCTION("""COMPUTED_VALUE"""),"Insurance")</f>
        <v>Insurance</v>
      </c>
      <c r="I1206" s="6" t="str">
        <f t="shared" si="2"/>
        <v>January</v>
      </c>
      <c r="J1206" s="6" t="str">
        <f t="shared" si="3"/>
        <v>Bhubaneswar^</v>
      </c>
      <c r="K1206" s="6" t="str">
        <f t="shared" si="4"/>
        <v>Bhubaneswar^</v>
      </c>
      <c r="L1206" s="6" t="str">
        <f t="shared" si="5"/>
        <v>Bhubaneswar^</v>
      </c>
      <c r="M1206" s="6" t="str">
        <f t="shared" si="6"/>
        <v>Bhubaneswar</v>
      </c>
      <c r="N1206" s="6" t="str">
        <f t="shared" si="7"/>
        <v>North</v>
      </c>
      <c r="O1206" s="6" t="str">
        <f t="shared" si="8"/>
        <v>North</v>
      </c>
      <c r="P1206" s="6" t="str">
        <f t="shared" si="9"/>
        <v>North</v>
      </c>
      <c r="Q1206" s="6" t="str">
        <f t="shared" si="10"/>
        <v>North</v>
      </c>
      <c r="R1206" s="6" t="str">
        <f>vlookup(M1206,'City Head_Details'!$A$2:$B$5,2,0)</f>
        <v>Karuna</v>
      </c>
      <c r="S1206" s="6" t="str">
        <f t="shared" ref="S1206:T1206" si="1214">Proper(trim(G1206))</f>
        <v>Production</v>
      </c>
      <c r="T1206" s="6" t="str">
        <f t="shared" si="1214"/>
        <v>Insurance</v>
      </c>
    </row>
    <row r="1207">
      <c r="A1207" s="23" t="s">
        <v>2327</v>
      </c>
      <c r="B1207" s="32" t="s">
        <v>2328</v>
      </c>
      <c r="C1207" s="6">
        <v>120000.0</v>
      </c>
      <c r="D1207" s="6" t="str">
        <f>IFERROR(__xludf.DUMMYFUNCTION("Split(B1207,""/"")"),"January")</f>
        <v>January</v>
      </c>
      <c r="E1207" s="6" t="str">
        <f>IFERROR(__xludf.DUMMYFUNCTION("""COMPUTED_VALUE"""),"Bhubaneswar")</f>
        <v>Bhubaneswar</v>
      </c>
      <c r="F1207" s="6" t="str">
        <f>IFERROR(__xludf.DUMMYFUNCTION("""COMPUTED_VALUE"""),"North")</f>
        <v>North</v>
      </c>
      <c r="G1207" s="6" t="str">
        <f>IFERROR(__xludf.DUMMYFUNCTION("""COMPUTED_VALUE"""),"Materials")</f>
        <v>Materials</v>
      </c>
      <c r="H1207" s="6" t="str">
        <f>IFERROR(__xludf.DUMMYFUNCTION("""COMPUTED_VALUE"""),"Material Cost")</f>
        <v>Material Cost</v>
      </c>
      <c r="I1207" s="6" t="str">
        <f t="shared" si="2"/>
        <v>January</v>
      </c>
      <c r="J1207" s="6" t="str">
        <f t="shared" si="3"/>
        <v>Bhubaneswar</v>
      </c>
      <c r="K1207" s="6" t="str">
        <f t="shared" si="4"/>
        <v>Bhubaneswar</v>
      </c>
      <c r="L1207" s="6" t="str">
        <f t="shared" si="5"/>
        <v>Bhubaneswar</v>
      </c>
      <c r="M1207" s="6" t="str">
        <f t="shared" si="6"/>
        <v>Bhubaneswar</v>
      </c>
      <c r="N1207" s="6" t="str">
        <f t="shared" si="7"/>
        <v>North</v>
      </c>
      <c r="O1207" s="6" t="str">
        <f t="shared" si="8"/>
        <v>North</v>
      </c>
      <c r="P1207" s="6" t="str">
        <f t="shared" si="9"/>
        <v>North</v>
      </c>
      <c r="Q1207" s="6" t="str">
        <f t="shared" si="10"/>
        <v>North</v>
      </c>
      <c r="R1207" s="6" t="str">
        <f>vlookup(M1207,'City Head_Details'!$A$2:$B$5,2,0)</f>
        <v>Karuna</v>
      </c>
      <c r="S1207" s="6" t="str">
        <f t="shared" ref="S1207:T1207" si="1215">Proper(trim(G1207))</f>
        <v>Materials</v>
      </c>
      <c r="T1207" s="6" t="str">
        <f t="shared" si="1215"/>
        <v>Material Cost</v>
      </c>
    </row>
    <row r="1208">
      <c r="A1208" s="23" t="s">
        <v>2329</v>
      </c>
      <c r="B1208" s="32" t="s">
        <v>2330</v>
      </c>
      <c r="C1208" s="6">
        <v>178200.0</v>
      </c>
      <c r="D1208" s="6" t="str">
        <f>IFERROR(__xludf.DUMMYFUNCTION("Split(B1208,""/"")"),"January")</f>
        <v>January</v>
      </c>
      <c r="E1208" s="6" t="str">
        <f>IFERROR(__xludf.DUMMYFUNCTION("""COMPUTED_VALUE"""),"Bhubaneswar")</f>
        <v>Bhubaneswar</v>
      </c>
      <c r="F1208" s="6" t="str">
        <f>IFERROR(__xludf.DUMMYFUNCTION("""COMPUTED_VALUE"""),"North")</f>
        <v>North</v>
      </c>
      <c r="G1208" s="6" t="str">
        <f>IFERROR(__xludf.DUMMYFUNCTION("""COMPUTED_VALUE"""),"Materials")</f>
        <v>Materials</v>
      </c>
      <c r="H1208" s="6" t="str">
        <f>IFERROR(__xludf.DUMMYFUNCTION("""COMPUTED_VALUE"""),"Labour Cost")</f>
        <v>Labour Cost</v>
      </c>
      <c r="I1208" s="6" t="str">
        <f t="shared" si="2"/>
        <v>January</v>
      </c>
      <c r="J1208" s="6" t="str">
        <f t="shared" si="3"/>
        <v>Bhubaneswar</v>
      </c>
      <c r="K1208" s="6" t="str">
        <f t="shared" si="4"/>
        <v>Bhubaneswar</v>
      </c>
      <c r="L1208" s="6" t="str">
        <f t="shared" si="5"/>
        <v>Bhubaneswar</v>
      </c>
      <c r="M1208" s="6" t="str">
        <f t="shared" si="6"/>
        <v>Bhubaneswar</v>
      </c>
      <c r="N1208" s="6" t="str">
        <f t="shared" si="7"/>
        <v>North</v>
      </c>
      <c r="O1208" s="6" t="str">
        <f t="shared" si="8"/>
        <v>North</v>
      </c>
      <c r="P1208" s="6" t="str">
        <f t="shared" si="9"/>
        <v>North</v>
      </c>
      <c r="Q1208" s="6" t="str">
        <f t="shared" si="10"/>
        <v>North</v>
      </c>
      <c r="R1208" s="6" t="str">
        <f>vlookup(M1208,'City Head_Details'!$A$2:$B$5,2,0)</f>
        <v>Karuna</v>
      </c>
      <c r="S1208" s="6" t="str">
        <f t="shared" ref="S1208:T1208" si="1216">Proper(trim(G1208))</f>
        <v>Materials</v>
      </c>
      <c r="T1208" s="6" t="str">
        <f t="shared" si="1216"/>
        <v>Labour Cost</v>
      </c>
    </row>
    <row r="1209">
      <c r="A1209" s="23" t="s">
        <v>2331</v>
      </c>
      <c r="B1209" s="32" t="s">
        <v>2332</v>
      </c>
      <c r="C1209" s="6">
        <v>140300.0</v>
      </c>
      <c r="D1209" s="6" t="str">
        <f>IFERROR(__xludf.DUMMYFUNCTION("Split(B1209,""/"")"),"January")</f>
        <v>January</v>
      </c>
      <c r="E1209" s="6" t="str">
        <f>IFERROR(__xludf.DUMMYFUNCTION("""COMPUTED_VALUE"""),"Bhubaneswar")</f>
        <v>Bhubaneswar</v>
      </c>
      <c r="F1209" s="6" t="str">
        <f>IFERROR(__xludf.DUMMYFUNCTION("""COMPUTED_VALUE"""),"North")</f>
        <v>North</v>
      </c>
      <c r="G1209" s="6" t="str">
        <f>IFERROR(__xludf.DUMMYFUNCTION("""COMPUTED_VALUE"""),"Materials")</f>
        <v>Materials</v>
      </c>
      <c r="H1209" s="6" t="str">
        <f>IFERROR(__xludf.DUMMYFUNCTION("""COMPUTED_VALUE"""),"Rent")</f>
        <v>Rent</v>
      </c>
      <c r="I1209" s="6" t="str">
        <f t="shared" si="2"/>
        <v>January</v>
      </c>
      <c r="J1209" s="6" t="str">
        <f t="shared" si="3"/>
        <v>Bhubaneswar</v>
      </c>
      <c r="K1209" s="6" t="str">
        <f t="shared" si="4"/>
        <v>Bhubaneswar</v>
      </c>
      <c r="L1209" s="6" t="str">
        <f t="shared" si="5"/>
        <v>Bhubaneswar</v>
      </c>
      <c r="M1209" s="6" t="str">
        <f t="shared" si="6"/>
        <v>Bhubaneswar</v>
      </c>
      <c r="N1209" s="6" t="str">
        <f t="shared" si="7"/>
        <v>North</v>
      </c>
      <c r="O1209" s="6" t="str">
        <f t="shared" si="8"/>
        <v>North</v>
      </c>
      <c r="P1209" s="6" t="str">
        <f t="shared" si="9"/>
        <v>North</v>
      </c>
      <c r="Q1209" s="6" t="str">
        <f t="shared" si="10"/>
        <v>North</v>
      </c>
      <c r="R1209" s="6" t="str">
        <f>vlookup(M1209,'City Head_Details'!$A$2:$B$5,2,0)</f>
        <v>Karuna</v>
      </c>
      <c r="S1209" s="6" t="str">
        <f t="shared" ref="S1209:T1209" si="1217">Proper(trim(G1209))</f>
        <v>Materials</v>
      </c>
      <c r="T1209" s="6" t="str">
        <f t="shared" si="1217"/>
        <v>Rent</v>
      </c>
    </row>
    <row r="1210">
      <c r="A1210" s="23" t="s">
        <v>2333</v>
      </c>
      <c r="B1210" s="32" t="s">
        <v>2334</v>
      </c>
      <c r="C1210" s="6">
        <v>174500.0</v>
      </c>
      <c r="D1210" s="6" t="str">
        <f>IFERROR(__xludf.DUMMYFUNCTION("Split(B1210,""/"")"),"January")</f>
        <v>January</v>
      </c>
      <c r="E1210" s="6" t="str">
        <f>IFERROR(__xludf.DUMMYFUNCTION("""COMPUTED_VALUE"""),"Bhubaneswar-")</f>
        <v>Bhubaneswar-</v>
      </c>
      <c r="F1210" s="6" t="str">
        <f>IFERROR(__xludf.DUMMYFUNCTION("""COMPUTED_VALUE"""),"North")</f>
        <v>North</v>
      </c>
      <c r="G1210" s="6" t="str">
        <f>IFERROR(__xludf.DUMMYFUNCTION("""COMPUTED_VALUE"""),"Materials")</f>
        <v>Materials</v>
      </c>
      <c r="H1210" s="6" t="str">
        <f>IFERROR(__xludf.DUMMYFUNCTION("""COMPUTED_VALUE"""),"Overhead costs")</f>
        <v>Overhead costs</v>
      </c>
      <c r="I1210" s="6" t="str">
        <f t="shared" si="2"/>
        <v>January</v>
      </c>
      <c r="J1210" s="6" t="str">
        <f t="shared" si="3"/>
        <v>Bhubaneswar-</v>
      </c>
      <c r="K1210" s="6" t="str">
        <f t="shared" si="4"/>
        <v>Bhubaneswar-</v>
      </c>
      <c r="L1210" s="6" t="str">
        <f t="shared" si="5"/>
        <v>Bhubaneswar</v>
      </c>
      <c r="M1210" s="6" t="str">
        <f t="shared" si="6"/>
        <v>Bhubaneswar</v>
      </c>
      <c r="N1210" s="6" t="str">
        <f t="shared" si="7"/>
        <v>North</v>
      </c>
      <c r="O1210" s="6" t="str">
        <f t="shared" si="8"/>
        <v>North</v>
      </c>
      <c r="P1210" s="6" t="str">
        <f t="shared" si="9"/>
        <v>North</v>
      </c>
      <c r="Q1210" s="6" t="str">
        <f t="shared" si="10"/>
        <v>North</v>
      </c>
      <c r="R1210" s="6" t="str">
        <f>vlookup(M1210,'City Head_Details'!$A$2:$B$5,2,0)</f>
        <v>Karuna</v>
      </c>
      <c r="S1210" s="6" t="str">
        <f t="shared" ref="S1210:T1210" si="1218">Proper(trim(G1210))</f>
        <v>Materials</v>
      </c>
      <c r="T1210" s="6" t="str">
        <f t="shared" si="1218"/>
        <v>Overhead Costs</v>
      </c>
    </row>
    <row r="1211">
      <c r="A1211" s="23" t="s">
        <v>2335</v>
      </c>
      <c r="B1211" s="32" t="s">
        <v>2336</v>
      </c>
      <c r="C1211" s="6">
        <v>120400.0</v>
      </c>
      <c r="D1211" s="6" t="str">
        <f>IFERROR(__xludf.DUMMYFUNCTION("Split(B1211,""/"")"),"January")</f>
        <v>January</v>
      </c>
      <c r="E1211" s="6" t="str">
        <f>IFERROR(__xludf.DUMMYFUNCTION("""COMPUTED_VALUE"""),"Bhubaneswar-")</f>
        <v>Bhubaneswar-</v>
      </c>
      <c r="F1211" s="6" t="str">
        <f>IFERROR(__xludf.DUMMYFUNCTION("""COMPUTED_VALUE"""),"North^")</f>
        <v>North^</v>
      </c>
      <c r="G1211" s="6" t="str">
        <f>IFERROR(__xludf.DUMMYFUNCTION("""COMPUTED_VALUE"""),"Materials")</f>
        <v>Materials</v>
      </c>
      <c r="H1211" s="6" t="str">
        <f>IFERROR(__xludf.DUMMYFUNCTION("""COMPUTED_VALUE"""),"Insurance")</f>
        <v>Insurance</v>
      </c>
      <c r="I1211" s="6" t="str">
        <f t="shared" si="2"/>
        <v>January</v>
      </c>
      <c r="J1211" s="6" t="str">
        <f t="shared" si="3"/>
        <v>Bhubaneswar-</v>
      </c>
      <c r="K1211" s="6" t="str">
        <f t="shared" si="4"/>
        <v>Bhubaneswar-</v>
      </c>
      <c r="L1211" s="6" t="str">
        <f t="shared" si="5"/>
        <v>Bhubaneswar</v>
      </c>
      <c r="M1211" s="6" t="str">
        <f t="shared" si="6"/>
        <v>Bhubaneswar</v>
      </c>
      <c r="N1211" s="6" t="str">
        <f t="shared" si="7"/>
        <v>North^</v>
      </c>
      <c r="O1211" s="6" t="str">
        <f t="shared" si="8"/>
        <v>North^</v>
      </c>
      <c r="P1211" s="6" t="str">
        <f t="shared" si="9"/>
        <v>North^</v>
      </c>
      <c r="Q1211" s="6" t="str">
        <f t="shared" si="10"/>
        <v>North</v>
      </c>
      <c r="R1211" s="6" t="str">
        <f>vlookup(M1211,'City Head_Details'!$A$2:$B$5,2,0)</f>
        <v>Karuna</v>
      </c>
      <c r="S1211" s="6" t="str">
        <f t="shared" ref="S1211:T1211" si="1219">Proper(trim(G1211))</f>
        <v>Materials</v>
      </c>
      <c r="T1211" s="6" t="str">
        <f t="shared" si="1219"/>
        <v>Insurance</v>
      </c>
    </row>
    <row r="1212">
      <c r="A1212" s="23" t="s">
        <v>2337</v>
      </c>
      <c r="B1212" s="32" t="s">
        <v>2338</v>
      </c>
      <c r="C1212" s="6">
        <v>144000.0</v>
      </c>
      <c r="D1212" s="6" t="str">
        <f>IFERROR(__xludf.DUMMYFUNCTION("Split(B1212,""/"")"),"January")</f>
        <v>January</v>
      </c>
      <c r="E1212" s="6" t="str">
        <f>IFERROR(__xludf.DUMMYFUNCTION("""COMPUTED_VALUE"""),"Bhubaneswar-")</f>
        <v>Bhubaneswar-</v>
      </c>
      <c r="F1212" s="6" t="str">
        <f>IFERROR(__xludf.DUMMYFUNCTION("""COMPUTED_VALUE"""),"North")</f>
        <v>North</v>
      </c>
      <c r="G1212" s="6" t="str">
        <f>IFERROR(__xludf.DUMMYFUNCTION("""COMPUTED_VALUE"""),"Maitenance")</f>
        <v>Maitenance</v>
      </c>
      <c r="H1212" s="6" t="str">
        <f>IFERROR(__xludf.DUMMYFUNCTION("""COMPUTED_VALUE"""),"Material Cost")</f>
        <v>Material Cost</v>
      </c>
      <c r="I1212" s="6" t="str">
        <f t="shared" si="2"/>
        <v>January</v>
      </c>
      <c r="J1212" s="6" t="str">
        <f t="shared" si="3"/>
        <v>Bhubaneswar-</v>
      </c>
      <c r="K1212" s="6" t="str">
        <f t="shared" si="4"/>
        <v>Bhubaneswar-</v>
      </c>
      <c r="L1212" s="6" t="str">
        <f t="shared" si="5"/>
        <v>Bhubaneswar</v>
      </c>
      <c r="M1212" s="6" t="str">
        <f t="shared" si="6"/>
        <v>Bhubaneswar</v>
      </c>
      <c r="N1212" s="6" t="str">
        <f t="shared" si="7"/>
        <v>North</v>
      </c>
      <c r="O1212" s="6" t="str">
        <f t="shared" si="8"/>
        <v>North</v>
      </c>
      <c r="P1212" s="6" t="str">
        <f t="shared" si="9"/>
        <v>North</v>
      </c>
      <c r="Q1212" s="6" t="str">
        <f t="shared" si="10"/>
        <v>North</v>
      </c>
      <c r="R1212" s="6" t="str">
        <f>vlookup(M1212,'City Head_Details'!$A$2:$B$5,2,0)</f>
        <v>Karuna</v>
      </c>
      <c r="S1212" s="6" t="str">
        <f t="shared" ref="S1212:T1212" si="1220">Proper(trim(G1212))</f>
        <v>Maitenance</v>
      </c>
      <c r="T1212" s="6" t="str">
        <f t="shared" si="1220"/>
        <v>Material Cost</v>
      </c>
    </row>
    <row r="1213">
      <c r="A1213" s="23" t="s">
        <v>2339</v>
      </c>
      <c r="B1213" s="32" t="s">
        <v>2340</v>
      </c>
      <c r="C1213" s="6">
        <v>180500.0</v>
      </c>
      <c r="D1213" s="6" t="str">
        <f>IFERROR(__xludf.DUMMYFUNCTION("Split(B1213,""/"")"),"January")</f>
        <v>January</v>
      </c>
      <c r="E1213" s="6" t="str">
        <f>IFERROR(__xludf.DUMMYFUNCTION("""COMPUTED_VALUE"""),"Bhubaneswar-")</f>
        <v>Bhubaneswar-</v>
      </c>
      <c r="F1213" s="6" t="str">
        <f>IFERROR(__xludf.DUMMYFUNCTION("""COMPUTED_VALUE"""),"North")</f>
        <v>North</v>
      </c>
      <c r="G1213" s="6" t="str">
        <f>IFERROR(__xludf.DUMMYFUNCTION("""COMPUTED_VALUE"""),"Maitenance")</f>
        <v>Maitenance</v>
      </c>
      <c r="H1213" s="6" t="str">
        <f>IFERROR(__xludf.DUMMYFUNCTION("""COMPUTED_VALUE"""),"Labour Cost")</f>
        <v>Labour Cost</v>
      </c>
      <c r="I1213" s="6" t="str">
        <f t="shared" si="2"/>
        <v>January</v>
      </c>
      <c r="J1213" s="6" t="str">
        <f t="shared" si="3"/>
        <v>Bhubaneswar-</v>
      </c>
      <c r="K1213" s="6" t="str">
        <f t="shared" si="4"/>
        <v>Bhubaneswar-</v>
      </c>
      <c r="L1213" s="6" t="str">
        <f t="shared" si="5"/>
        <v>Bhubaneswar</v>
      </c>
      <c r="M1213" s="6" t="str">
        <f t="shared" si="6"/>
        <v>Bhubaneswar</v>
      </c>
      <c r="N1213" s="6" t="str">
        <f t="shared" si="7"/>
        <v>North</v>
      </c>
      <c r="O1213" s="6" t="str">
        <f t="shared" si="8"/>
        <v>North</v>
      </c>
      <c r="P1213" s="6" t="str">
        <f t="shared" si="9"/>
        <v>North</v>
      </c>
      <c r="Q1213" s="6" t="str">
        <f t="shared" si="10"/>
        <v>North</v>
      </c>
      <c r="R1213" s="6" t="str">
        <f>vlookup(M1213,'City Head_Details'!$A$2:$B$5,2,0)</f>
        <v>Karuna</v>
      </c>
      <c r="S1213" s="6" t="str">
        <f t="shared" ref="S1213:T1213" si="1221">Proper(trim(G1213))</f>
        <v>Maitenance</v>
      </c>
      <c r="T1213" s="6" t="str">
        <f t="shared" si="1221"/>
        <v>Labour Cost</v>
      </c>
    </row>
    <row r="1214">
      <c r="A1214" s="23" t="s">
        <v>2341</v>
      </c>
      <c r="B1214" s="32" t="s">
        <v>328</v>
      </c>
      <c r="C1214" s="6">
        <v>165600.0</v>
      </c>
      <c r="D1214" s="6" t="str">
        <f>IFERROR(__xludf.DUMMYFUNCTION("Split(B1214,""/"")"),"January")</f>
        <v>January</v>
      </c>
      <c r="E1214" s="6" t="str">
        <f>IFERROR(__xludf.DUMMYFUNCTION("""COMPUTED_VALUE"""),"Bhubaneswar-")</f>
        <v>Bhubaneswar-</v>
      </c>
      <c r="F1214" s="6" t="str">
        <f>IFERROR(__xludf.DUMMYFUNCTION("""COMPUTED_VALUE"""),"North")</f>
        <v>North</v>
      </c>
      <c r="G1214" s="6" t="str">
        <f>IFERROR(__xludf.DUMMYFUNCTION("""COMPUTED_VALUE"""),"Maitenance")</f>
        <v>Maitenance</v>
      </c>
      <c r="H1214" s="6" t="str">
        <f>IFERROR(__xludf.DUMMYFUNCTION("""COMPUTED_VALUE"""),"Rent")</f>
        <v>Rent</v>
      </c>
      <c r="I1214" s="6" t="str">
        <f t="shared" si="2"/>
        <v>January</v>
      </c>
      <c r="J1214" s="6" t="str">
        <f t="shared" si="3"/>
        <v>Bhubaneswar-</v>
      </c>
      <c r="K1214" s="6" t="str">
        <f t="shared" si="4"/>
        <v>Bhubaneswar-</v>
      </c>
      <c r="L1214" s="6" t="str">
        <f t="shared" si="5"/>
        <v>Bhubaneswar</v>
      </c>
      <c r="M1214" s="6" t="str">
        <f t="shared" si="6"/>
        <v>Bhubaneswar</v>
      </c>
      <c r="N1214" s="6" t="str">
        <f t="shared" si="7"/>
        <v>North</v>
      </c>
      <c r="O1214" s="6" t="str">
        <f t="shared" si="8"/>
        <v>North</v>
      </c>
      <c r="P1214" s="6" t="str">
        <f t="shared" si="9"/>
        <v>North</v>
      </c>
      <c r="Q1214" s="6" t="str">
        <f t="shared" si="10"/>
        <v>North</v>
      </c>
      <c r="R1214" s="6" t="str">
        <f>vlookup(M1214,'City Head_Details'!$A$2:$B$5,2,0)</f>
        <v>Karuna</v>
      </c>
      <c r="S1214" s="6" t="str">
        <f t="shared" ref="S1214:T1214" si="1222">Proper(trim(G1214))</f>
        <v>Maitenance</v>
      </c>
      <c r="T1214" s="6" t="str">
        <f t="shared" si="1222"/>
        <v>Rent</v>
      </c>
    </row>
    <row r="1215">
      <c r="A1215" s="23" t="s">
        <v>2342</v>
      </c>
      <c r="B1215" s="32" t="s">
        <v>2343</v>
      </c>
      <c r="C1215" s="6">
        <v>176600.0</v>
      </c>
      <c r="D1215" s="6" t="str">
        <f>IFERROR(__xludf.DUMMYFUNCTION("Split(B1215,""/"")"),"January")</f>
        <v>January</v>
      </c>
      <c r="E1215" s="6" t="str">
        <f>IFERROR(__xludf.DUMMYFUNCTION("""COMPUTED_VALUE"""),"Bhubaneswar-")</f>
        <v>Bhubaneswar-</v>
      </c>
      <c r="F1215" s="6" t="str">
        <f>IFERROR(__xludf.DUMMYFUNCTION("""COMPUTED_VALUE"""),"North")</f>
        <v>North</v>
      </c>
      <c r="G1215" s="6" t="str">
        <f>IFERROR(__xludf.DUMMYFUNCTION("""COMPUTED_VALUE"""),"Maitenance")</f>
        <v>Maitenance</v>
      </c>
      <c r="H1215" s="6" t="str">
        <f>IFERROR(__xludf.DUMMYFUNCTION("""COMPUTED_VALUE"""),"Overhead costs")</f>
        <v>Overhead costs</v>
      </c>
      <c r="I1215" s="6" t="str">
        <f t="shared" si="2"/>
        <v>January</v>
      </c>
      <c r="J1215" s="6" t="str">
        <f t="shared" si="3"/>
        <v>Bhubaneswar-</v>
      </c>
      <c r="K1215" s="6" t="str">
        <f t="shared" si="4"/>
        <v>Bhubaneswar-</v>
      </c>
      <c r="L1215" s="6" t="str">
        <f t="shared" si="5"/>
        <v>Bhubaneswar</v>
      </c>
      <c r="M1215" s="6" t="str">
        <f t="shared" si="6"/>
        <v>Bhubaneswar</v>
      </c>
      <c r="N1215" s="6" t="str">
        <f t="shared" si="7"/>
        <v>North</v>
      </c>
      <c r="O1215" s="6" t="str">
        <f t="shared" si="8"/>
        <v>North</v>
      </c>
      <c r="P1215" s="6" t="str">
        <f t="shared" si="9"/>
        <v>North</v>
      </c>
      <c r="Q1215" s="6" t="str">
        <f t="shared" si="10"/>
        <v>North</v>
      </c>
      <c r="R1215" s="6" t="str">
        <f>vlookup(M1215,'City Head_Details'!$A$2:$B$5,2,0)</f>
        <v>Karuna</v>
      </c>
      <c r="S1215" s="6" t="str">
        <f t="shared" ref="S1215:T1215" si="1223">Proper(trim(G1215))</f>
        <v>Maitenance</v>
      </c>
      <c r="T1215" s="6" t="str">
        <f t="shared" si="1223"/>
        <v>Overhead Costs</v>
      </c>
    </row>
    <row r="1216">
      <c r="A1216" s="23" t="s">
        <v>2344</v>
      </c>
      <c r="B1216" s="32" t="s">
        <v>2345</v>
      </c>
      <c r="C1216" s="6">
        <v>104600.0</v>
      </c>
      <c r="D1216" s="6" t="str">
        <f>IFERROR(__xludf.DUMMYFUNCTION("Split(B1216,""/"")"),"January")</f>
        <v>January</v>
      </c>
      <c r="E1216" s="6" t="str">
        <f>IFERROR(__xludf.DUMMYFUNCTION("""COMPUTED_VALUE"""),"Bhubaneswar-")</f>
        <v>Bhubaneswar-</v>
      </c>
      <c r="F1216" s="6" t="str">
        <f>IFERROR(__xludf.DUMMYFUNCTION("""COMPUTED_VALUE"""),"North")</f>
        <v>North</v>
      </c>
      <c r="G1216" s="6" t="str">
        <f>IFERROR(__xludf.DUMMYFUNCTION("""COMPUTED_VALUE"""),"Maitenance")</f>
        <v>Maitenance</v>
      </c>
      <c r="H1216" s="6" t="str">
        <f>IFERROR(__xludf.DUMMYFUNCTION("""COMPUTED_VALUE"""),"Insurance")</f>
        <v>Insurance</v>
      </c>
      <c r="I1216" s="6" t="str">
        <f t="shared" si="2"/>
        <v>January</v>
      </c>
      <c r="J1216" s="6" t="str">
        <f t="shared" si="3"/>
        <v>Bhubaneswar-</v>
      </c>
      <c r="K1216" s="6" t="str">
        <f t="shared" si="4"/>
        <v>Bhubaneswar-</v>
      </c>
      <c r="L1216" s="6" t="str">
        <f t="shared" si="5"/>
        <v>Bhubaneswar</v>
      </c>
      <c r="M1216" s="6" t="str">
        <f t="shared" si="6"/>
        <v>Bhubaneswar</v>
      </c>
      <c r="N1216" s="6" t="str">
        <f t="shared" si="7"/>
        <v>North</v>
      </c>
      <c r="O1216" s="6" t="str">
        <f t="shared" si="8"/>
        <v>North</v>
      </c>
      <c r="P1216" s="6" t="str">
        <f t="shared" si="9"/>
        <v>North</v>
      </c>
      <c r="Q1216" s="6" t="str">
        <f t="shared" si="10"/>
        <v>North</v>
      </c>
      <c r="R1216" s="6" t="str">
        <f>vlookup(M1216,'City Head_Details'!$A$2:$B$5,2,0)</f>
        <v>Karuna</v>
      </c>
      <c r="S1216" s="6" t="str">
        <f t="shared" ref="S1216:T1216" si="1224">Proper(trim(G1216))</f>
        <v>Maitenance</v>
      </c>
      <c r="T1216" s="6" t="str">
        <f t="shared" si="1224"/>
        <v>Insurance</v>
      </c>
    </row>
    <row r="1217">
      <c r="A1217" s="23" t="s">
        <v>2346</v>
      </c>
      <c r="B1217" s="32" t="s">
        <v>2347</v>
      </c>
      <c r="C1217" s="6">
        <v>182100.0</v>
      </c>
      <c r="D1217" s="6" t="str">
        <f>IFERROR(__xludf.DUMMYFUNCTION("Split(B1217,""/"")"),"January")</f>
        <v>January</v>
      </c>
      <c r="E1217" s="6" t="str">
        <f>IFERROR(__xludf.DUMMYFUNCTION("""COMPUTED_VALUE"""),"Bhubaneswar-")</f>
        <v>Bhubaneswar-</v>
      </c>
      <c r="F1217" s="6" t="str">
        <f>IFERROR(__xludf.DUMMYFUNCTION("""COMPUTED_VALUE"""),"North^")</f>
        <v>North^</v>
      </c>
      <c r="G1217" s="6" t="str">
        <f>IFERROR(__xludf.DUMMYFUNCTION("""COMPUTED_VALUE"""),"Assembly")</f>
        <v>Assembly</v>
      </c>
      <c r="H1217" s="6" t="str">
        <f>IFERROR(__xludf.DUMMYFUNCTION("""COMPUTED_VALUE"""),"Material Cost")</f>
        <v>Material Cost</v>
      </c>
      <c r="I1217" s="6" t="str">
        <f t="shared" si="2"/>
        <v>January</v>
      </c>
      <c r="J1217" s="6" t="str">
        <f t="shared" si="3"/>
        <v>Bhubaneswar-</v>
      </c>
      <c r="K1217" s="6" t="str">
        <f t="shared" si="4"/>
        <v>Bhubaneswar-</v>
      </c>
      <c r="L1217" s="6" t="str">
        <f t="shared" si="5"/>
        <v>Bhubaneswar</v>
      </c>
      <c r="M1217" s="6" t="str">
        <f t="shared" si="6"/>
        <v>Bhubaneswar</v>
      </c>
      <c r="N1217" s="6" t="str">
        <f t="shared" si="7"/>
        <v>North^</v>
      </c>
      <c r="O1217" s="6" t="str">
        <f t="shared" si="8"/>
        <v>North^</v>
      </c>
      <c r="P1217" s="6" t="str">
        <f t="shared" si="9"/>
        <v>North^</v>
      </c>
      <c r="Q1217" s="6" t="str">
        <f t="shared" si="10"/>
        <v>North</v>
      </c>
      <c r="R1217" s="6" t="str">
        <f>vlookup(M1217,'City Head_Details'!$A$2:$B$5,2,0)</f>
        <v>Karuna</v>
      </c>
      <c r="S1217" s="6" t="str">
        <f t="shared" ref="S1217:T1217" si="1225">Proper(trim(G1217))</f>
        <v>Assembly</v>
      </c>
      <c r="T1217" s="6" t="str">
        <f t="shared" si="1225"/>
        <v>Material Cost</v>
      </c>
    </row>
    <row r="1218">
      <c r="A1218" s="23" t="s">
        <v>2348</v>
      </c>
      <c r="B1218" s="32" t="s">
        <v>2349</v>
      </c>
      <c r="C1218" s="6">
        <v>102400.0</v>
      </c>
      <c r="D1218" s="6" t="str">
        <f>IFERROR(__xludf.DUMMYFUNCTION("Split(B1218,""/"")"),"January")</f>
        <v>January</v>
      </c>
      <c r="E1218" s="6" t="str">
        <f>IFERROR(__xludf.DUMMYFUNCTION("""COMPUTED_VALUE"""),"Bhubaneswar-")</f>
        <v>Bhubaneswar-</v>
      </c>
      <c r="F1218" s="6" t="str">
        <f>IFERROR(__xludf.DUMMYFUNCTION("""COMPUTED_VALUE"""),"North")</f>
        <v>North</v>
      </c>
      <c r="G1218" s="6" t="str">
        <f>IFERROR(__xludf.DUMMYFUNCTION("""COMPUTED_VALUE"""),"Assembly")</f>
        <v>Assembly</v>
      </c>
      <c r="H1218" s="6" t="str">
        <f>IFERROR(__xludf.DUMMYFUNCTION("""COMPUTED_VALUE"""),"Labour Cost")</f>
        <v>Labour Cost</v>
      </c>
      <c r="I1218" s="6" t="str">
        <f t="shared" si="2"/>
        <v>January</v>
      </c>
      <c r="J1218" s="6" t="str">
        <f t="shared" si="3"/>
        <v>Bhubaneswar-</v>
      </c>
      <c r="K1218" s="6" t="str">
        <f t="shared" si="4"/>
        <v>Bhubaneswar-</v>
      </c>
      <c r="L1218" s="6" t="str">
        <f t="shared" si="5"/>
        <v>Bhubaneswar</v>
      </c>
      <c r="M1218" s="6" t="str">
        <f t="shared" si="6"/>
        <v>Bhubaneswar</v>
      </c>
      <c r="N1218" s="6" t="str">
        <f t="shared" si="7"/>
        <v>North</v>
      </c>
      <c r="O1218" s="6" t="str">
        <f t="shared" si="8"/>
        <v>North</v>
      </c>
      <c r="P1218" s="6" t="str">
        <f t="shared" si="9"/>
        <v>North</v>
      </c>
      <c r="Q1218" s="6" t="str">
        <f t="shared" si="10"/>
        <v>North</v>
      </c>
      <c r="R1218" s="6" t="str">
        <f>vlookup(M1218,'City Head_Details'!$A$2:$B$5,2,0)</f>
        <v>Karuna</v>
      </c>
      <c r="S1218" s="6" t="str">
        <f t="shared" ref="S1218:T1218" si="1226">Proper(trim(G1218))</f>
        <v>Assembly</v>
      </c>
      <c r="T1218" s="6" t="str">
        <f t="shared" si="1226"/>
        <v>Labour Cost</v>
      </c>
    </row>
    <row r="1219">
      <c r="A1219" s="23" t="s">
        <v>2350</v>
      </c>
      <c r="B1219" s="32" t="s">
        <v>2351</v>
      </c>
      <c r="C1219" s="6">
        <v>119400.0</v>
      </c>
      <c r="D1219" s="6" t="str">
        <f>IFERROR(__xludf.DUMMYFUNCTION("Split(B1219,""/"")"),"January")</f>
        <v>January</v>
      </c>
      <c r="E1219" s="6" t="str">
        <f>IFERROR(__xludf.DUMMYFUNCTION("""COMPUTED_VALUE"""),"Bhubaneswar")</f>
        <v>Bhubaneswar</v>
      </c>
      <c r="F1219" s="6" t="str">
        <f>IFERROR(__xludf.DUMMYFUNCTION("""COMPUTED_VALUE"""),"North^")</f>
        <v>North^</v>
      </c>
      <c r="G1219" s="6" t="str">
        <f>IFERROR(__xludf.DUMMYFUNCTION("""COMPUTED_VALUE"""),"Assembly")</f>
        <v>Assembly</v>
      </c>
      <c r="H1219" s="6" t="str">
        <f>IFERROR(__xludf.DUMMYFUNCTION("""COMPUTED_VALUE"""),"Rent")</f>
        <v>Rent</v>
      </c>
      <c r="I1219" s="6" t="str">
        <f t="shared" si="2"/>
        <v>January</v>
      </c>
      <c r="J1219" s="6" t="str">
        <f t="shared" si="3"/>
        <v>Bhubaneswar</v>
      </c>
      <c r="K1219" s="6" t="str">
        <f t="shared" si="4"/>
        <v>Bhubaneswar</v>
      </c>
      <c r="L1219" s="6" t="str">
        <f t="shared" si="5"/>
        <v>Bhubaneswar</v>
      </c>
      <c r="M1219" s="6" t="str">
        <f t="shared" si="6"/>
        <v>Bhubaneswar</v>
      </c>
      <c r="N1219" s="6" t="str">
        <f t="shared" si="7"/>
        <v>North^</v>
      </c>
      <c r="O1219" s="6" t="str">
        <f t="shared" si="8"/>
        <v>North^</v>
      </c>
      <c r="P1219" s="6" t="str">
        <f t="shared" si="9"/>
        <v>North^</v>
      </c>
      <c r="Q1219" s="6" t="str">
        <f t="shared" si="10"/>
        <v>North</v>
      </c>
      <c r="R1219" s="6" t="str">
        <f>vlookup(M1219,'City Head_Details'!$A$2:$B$5,2,0)</f>
        <v>Karuna</v>
      </c>
      <c r="S1219" s="6" t="str">
        <f t="shared" ref="S1219:T1219" si="1227">Proper(trim(G1219))</f>
        <v>Assembly</v>
      </c>
      <c r="T1219" s="6" t="str">
        <f t="shared" si="1227"/>
        <v>Rent</v>
      </c>
    </row>
    <row r="1220">
      <c r="A1220" s="23" t="s">
        <v>2352</v>
      </c>
      <c r="B1220" s="32" t="s">
        <v>2353</v>
      </c>
      <c r="C1220" s="6">
        <v>157100.0</v>
      </c>
      <c r="D1220" s="6" t="str">
        <f>IFERROR(__xludf.DUMMYFUNCTION("Split(B1220,""/"")"),"January")</f>
        <v>January</v>
      </c>
      <c r="E1220" s="6" t="str">
        <f>IFERROR(__xludf.DUMMYFUNCTION("""COMPUTED_VALUE"""),"Bhubaneswar")</f>
        <v>Bhubaneswar</v>
      </c>
      <c r="F1220" s="6" t="str">
        <f>IFERROR(__xludf.DUMMYFUNCTION("""COMPUTED_VALUE"""),"North")</f>
        <v>North</v>
      </c>
      <c r="G1220" s="6" t="str">
        <f>IFERROR(__xludf.DUMMYFUNCTION("""COMPUTED_VALUE"""),"Assembly")</f>
        <v>Assembly</v>
      </c>
      <c r="H1220" s="6" t="str">
        <f>IFERROR(__xludf.DUMMYFUNCTION("""COMPUTED_VALUE"""),"Overhead costs")</f>
        <v>Overhead costs</v>
      </c>
      <c r="I1220" s="6" t="str">
        <f t="shared" si="2"/>
        <v>January</v>
      </c>
      <c r="J1220" s="6" t="str">
        <f t="shared" si="3"/>
        <v>Bhubaneswar</v>
      </c>
      <c r="K1220" s="6" t="str">
        <f t="shared" si="4"/>
        <v>Bhubaneswar</v>
      </c>
      <c r="L1220" s="6" t="str">
        <f t="shared" si="5"/>
        <v>Bhubaneswar</v>
      </c>
      <c r="M1220" s="6" t="str">
        <f t="shared" si="6"/>
        <v>Bhubaneswar</v>
      </c>
      <c r="N1220" s="6" t="str">
        <f t="shared" si="7"/>
        <v>North</v>
      </c>
      <c r="O1220" s="6" t="str">
        <f t="shared" si="8"/>
        <v>North</v>
      </c>
      <c r="P1220" s="6" t="str">
        <f t="shared" si="9"/>
        <v>North</v>
      </c>
      <c r="Q1220" s="6" t="str">
        <f t="shared" si="10"/>
        <v>North</v>
      </c>
      <c r="R1220" s="6" t="str">
        <f>vlookup(M1220,'City Head_Details'!$A$2:$B$5,2,0)</f>
        <v>Karuna</v>
      </c>
      <c r="S1220" s="6" t="str">
        <f t="shared" ref="S1220:T1220" si="1228">Proper(trim(G1220))</f>
        <v>Assembly</v>
      </c>
      <c r="T1220" s="6" t="str">
        <f t="shared" si="1228"/>
        <v>Overhead Costs</v>
      </c>
    </row>
    <row r="1221">
      <c r="A1221" s="23" t="s">
        <v>2354</v>
      </c>
      <c r="B1221" s="32" t="s">
        <v>1245</v>
      </c>
      <c r="C1221" s="6">
        <v>169100.0</v>
      </c>
      <c r="D1221" s="6" t="str">
        <f>IFERROR(__xludf.DUMMYFUNCTION("Split(B1221,""/"")"),"January")</f>
        <v>January</v>
      </c>
      <c r="E1221" s="6" t="str">
        <f>IFERROR(__xludf.DUMMYFUNCTION("""COMPUTED_VALUE"""),"Bhubaneswar")</f>
        <v>Bhubaneswar</v>
      </c>
      <c r="F1221" s="6" t="str">
        <f>IFERROR(__xludf.DUMMYFUNCTION("""COMPUTED_VALUE"""),"North")</f>
        <v>North</v>
      </c>
      <c r="G1221" s="6" t="str">
        <f>IFERROR(__xludf.DUMMYFUNCTION("""COMPUTED_VALUE"""),"Assembly")</f>
        <v>Assembly</v>
      </c>
      <c r="H1221" s="6" t="str">
        <f>IFERROR(__xludf.DUMMYFUNCTION("""COMPUTED_VALUE"""),"Insurance")</f>
        <v>Insurance</v>
      </c>
      <c r="I1221" s="6" t="str">
        <f t="shared" si="2"/>
        <v>January</v>
      </c>
      <c r="J1221" s="6" t="str">
        <f t="shared" si="3"/>
        <v>Bhubaneswar</v>
      </c>
      <c r="K1221" s="6" t="str">
        <f t="shared" si="4"/>
        <v>Bhubaneswar</v>
      </c>
      <c r="L1221" s="6" t="str">
        <f t="shared" si="5"/>
        <v>Bhubaneswar</v>
      </c>
      <c r="M1221" s="6" t="str">
        <f t="shared" si="6"/>
        <v>Bhubaneswar</v>
      </c>
      <c r="N1221" s="6" t="str">
        <f t="shared" si="7"/>
        <v>North</v>
      </c>
      <c r="O1221" s="6" t="str">
        <f t="shared" si="8"/>
        <v>North</v>
      </c>
      <c r="P1221" s="6" t="str">
        <f t="shared" si="9"/>
        <v>North</v>
      </c>
      <c r="Q1221" s="6" t="str">
        <f t="shared" si="10"/>
        <v>North</v>
      </c>
      <c r="R1221" s="6" t="str">
        <f>vlookup(M1221,'City Head_Details'!$A$2:$B$5,2,0)</f>
        <v>Karuna</v>
      </c>
      <c r="S1221" s="6" t="str">
        <f t="shared" ref="S1221:T1221" si="1229">Proper(trim(G1221))</f>
        <v>Assembly</v>
      </c>
      <c r="T1221" s="6" t="str">
        <f t="shared" si="1229"/>
        <v>Insurance</v>
      </c>
    </row>
    <row r="1222">
      <c r="A1222" s="23" t="s">
        <v>2355</v>
      </c>
      <c r="B1222" s="32" t="s">
        <v>2356</v>
      </c>
      <c r="C1222" s="6">
        <v>108900.0</v>
      </c>
      <c r="D1222" s="6" t="str">
        <f>IFERROR(__xludf.DUMMYFUNCTION("Split(B1222,""/"")"),"January")</f>
        <v>January</v>
      </c>
      <c r="E1222" s="6" t="str">
        <f>IFERROR(__xludf.DUMMYFUNCTION("""COMPUTED_VALUE"""),"Bhubaneswar")</f>
        <v>Bhubaneswar</v>
      </c>
      <c r="F1222" s="6" t="str">
        <f>IFERROR(__xludf.DUMMYFUNCTION("""COMPUTED_VALUE"""),"South")</f>
        <v>South</v>
      </c>
      <c r="G1222" s="6" t="str">
        <f>IFERROR(__xludf.DUMMYFUNCTION("""COMPUTED_VALUE"""),"Production")</f>
        <v>Production</v>
      </c>
      <c r="H1222" s="6" t="str">
        <f>IFERROR(__xludf.DUMMYFUNCTION("""COMPUTED_VALUE"""),"Material Cost")</f>
        <v>Material Cost</v>
      </c>
      <c r="I1222" s="6" t="str">
        <f t="shared" si="2"/>
        <v>January</v>
      </c>
      <c r="J1222" s="6" t="str">
        <f t="shared" si="3"/>
        <v>Bhubaneswar</v>
      </c>
      <c r="K1222" s="6" t="str">
        <f t="shared" si="4"/>
        <v>Bhubaneswar</v>
      </c>
      <c r="L1222" s="6" t="str">
        <f t="shared" si="5"/>
        <v>Bhubaneswar</v>
      </c>
      <c r="M1222" s="6" t="str">
        <f t="shared" si="6"/>
        <v>Bhubaneswar</v>
      </c>
      <c r="N1222" s="6" t="str">
        <f t="shared" si="7"/>
        <v>South</v>
      </c>
      <c r="O1222" s="6" t="str">
        <f t="shared" si="8"/>
        <v>South</v>
      </c>
      <c r="P1222" s="6" t="str">
        <f t="shared" si="9"/>
        <v>South</v>
      </c>
      <c r="Q1222" s="6" t="str">
        <f t="shared" si="10"/>
        <v>South</v>
      </c>
      <c r="R1222" s="6" t="str">
        <f>vlookup(M1222,'City Head_Details'!$A$2:$B$5,2,0)</f>
        <v>Karuna</v>
      </c>
      <c r="S1222" s="6" t="str">
        <f t="shared" ref="S1222:T1222" si="1230">Proper(trim(G1222))</f>
        <v>Production</v>
      </c>
      <c r="T1222" s="6" t="str">
        <f t="shared" si="1230"/>
        <v>Material Cost</v>
      </c>
    </row>
    <row r="1223">
      <c r="A1223" s="23" t="s">
        <v>2357</v>
      </c>
      <c r="B1223" s="32" t="s">
        <v>524</v>
      </c>
      <c r="C1223" s="6">
        <v>142700.0</v>
      </c>
      <c r="D1223" s="6" t="str">
        <f>IFERROR(__xludf.DUMMYFUNCTION("Split(B1223,""/"")"),"January")</f>
        <v>January</v>
      </c>
      <c r="E1223" s="6" t="str">
        <f>IFERROR(__xludf.DUMMYFUNCTION("""COMPUTED_VALUE"""),"Bhubaneswar")</f>
        <v>Bhubaneswar</v>
      </c>
      <c r="F1223" s="6" t="str">
        <f>IFERROR(__xludf.DUMMYFUNCTION("""COMPUTED_VALUE"""),"South")</f>
        <v>South</v>
      </c>
      <c r="G1223" s="6" t="str">
        <f>IFERROR(__xludf.DUMMYFUNCTION("""COMPUTED_VALUE"""),"Production")</f>
        <v>Production</v>
      </c>
      <c r="H1223" s="6" t="str">
        <f>IFERROR(__xludf.DUMMYFUNCTION("""COMPUTED_VALUE"""),"Labour Cost")</f>
        <v>Labour Cost</v>
      </c>
      <c r="I1223" s="6" t="str">
        <f t="shared" si="2"/>
        <v>January</v>
      </c>
      <c r="J1223" s="6" t="str">
        <f t="shared" si="3"/>
        <v>Bhubaneswar</v>
      </c>
      <c r="K1223" s="6" t="str">
        <f t="shared" si="4"/>
        <v>Bhubaneswar</v>
      </c>
      <c r="L1223" s="6" t="str">
        <f t="shared" si="5"/>
        <v>Bhubaneswar</v>
      </c>
      <c r="M1223" s="6" t="str">
        <f t="shared" si="6"/>
        <v>Bhubaneswar</v>
      </c>
      <c r="N1223" s="6" t="str">
        <f t="shared" si="7"/>
        <v>South</v>
      </c>
      <c r="O1223" s="6" t="str">
        <f t="shared" si="8"/>
        <v>South</v>
      </c>
      <c r="P1223" s="6" t="str">
        <f t="shared" si="9"/>
        <v>South</v>
      </c>
      <c r="Q1223" s="6" t="str">
        <f t="shared" si="10"/>
        <v>South</v>
      </c>
      <c r="R1223" s="6" t="str">
        <f>vlookup(M1223,'City Head_Details'!$A$2:$B$5,2,0)</f>
        <v>Karuna</v>
      </c>
      <c r="S1223" s="6" t="str">
        <f t="shared" ref="S1223:T1223" si="1231">Proper(trim(G1223))</f>
        <v>Production</v>
      </c>
      <c r="T1223" s="6" t="str">
        <f t="shared" si="1231"/>
        <v>Labour Cost</v>
      </c>
    </row>
    <row r="1224">
      <c r="A1224" s="23" t="s">
        <v>2358</v>
      </c>
      <c r="B1224" s="32" t="s">
        <v>2359</v>
      </c>
      <c r="C1224" s="6">
        <v>162300.0</v>
      </c>
      <c r="D1224" s="6" t="str">
        <f>IFERROR(__xludf.DUMMYFUNCTION("Split(B1224,""/"")"),"January")</f>
        <v>January</v>
      </c>
      <c r="E1224" s="6" t="str">
        <f>IFERROR(__xludf.DUMMYFUNCTION("""COMPUTED_VALUE"""),"Bhubaneswar^")</f>
        <v>Bhubaneswar^</v>
      </c>
      <c r="F1224" s="6" t="str">
        <f>IFERROR(__xludf.DUMMYFUNCTION("""COMPUTED_VALUE"""),"South")</f>
        <v>South</v>
      </c>
      <c r="G1224" s="6" t="str">
        <f>IFERROR(__xludf.DUMMYFUNCTION("""COMPUTED_VALUE"""),"Production")</f>
        <v>Production</v>
      </c>
      <c r="H1224" s="6" t="str">
        <f>IFERROR(__xludf.DUMMYFUNCTION("""COMPUTED_VALUE"""),"Rent")</f>
        <v>Rent</v>
      </c>
      <c r="I1224" s="6" t="str">
        <f t="shared" si="2"/>
        <v>January</v>
      </c>
      <c r="J1224" s="6" t="str">
        <f t="shared" si="3"/>
        <v>Bhubaneswar^</v>
      </c>
      <c r="K1224" s="6" t="str">
        <f t="shared" si="4"/>
        <v>Bhubaneswar^</v>
      </c>
      <c r="L1224" s="6" t="str">
        <f t="shared" si="5"/>
        <v>Bhubaneswar^</v>
      </c>
      <c r="M1224" s="6" t="str">
        <f t="shared" si="6"/>
        <v>Bhubaneswar</v>
      </c>
      <c r="N1224" s="6" t="str">
        <f t="shared" si="7"/>
        <v>South</v>
      </c>
      <c r="O1224" s="6" t="str">
        <f t="shared" si="8"/>
        <v>South</v>
      </c>
      <c r="P1224" s="6" t="str">
        <f t="shared" si="9"/>
        <v>South</v>
      </c>
      <c r="Q1224" s="6" t="str">
        <f t="shared" si="10"/>
        <v>South</v>
      </c>
      <c r="R1224" s="6" t="str">
        <f>vlookup(M1224,'City Head_Details'!$A$2:$B$5,2,0)</f>
        <v>Karuna</v>
      </c>
      <c r="S1224" s="6" t="str">
        <f t="shared" ref="S1224:T1224" si="1232">Proper(trim(G1224))</f>
        <v>Production</v>
      </c>
      <c r="T1224" s="6" t="str">
        <f t="shared" si="1232"/>
        <v>Rent</v>
      </c>
    </row>
    <row r="1225">
      <c r="A1225" s="23" t="s">
        <v>2360</v>
      </c>
      <c r="B1225" s="32" t="s">
        <v>2361</v>
      </c>
      <c r="C1225" s="6">
        <v>199600.0</v>
      </c>
      <c r="D1225" s="6" t="str">
        <f>IFERROR(__xludf.DUMMYFUNCTION("Split(B1225,""/"")"),"February")</f>
        <v>February</v>
      </c>
      <c r="E1225" s="6" t="str">
        <f>IFERROR(__xludf.DUMMYFUNCTION("""COMPUTED_VALUE"""),"Ahmedabad^")</f>
        <v>Ahmedabad^</v>
      </c>
      <c r="F1225" s="6" t="str">
        <f>IFERROR(__xludf.DUMMYFUNCTION("""COMPUTED_VALUE"""),"South^")</f>
        <v>South^</v>
      </c>
      <c r="G1225" s="6" t="str">
        <f>IFERROR(__xludf.DUMMYFUNCTION("""COMPUTED_VALUE"""),"Assembly")</f>
        <v>Assembly</v>
      </c>
      <c r="H1225" s="6" t="str">
        <f>IFERROR(__xludf.DUMMYFUNCTION("""COMPUTED_VALUE"""),"Insurance")</f>
        <v>Insurance</v>
      </c>
      <c r="I1225" s="6" t="str">
        <f t="shared" si="2"/>
        <v>February</v>
      </c>
      <c r="J1225" s="6" t="str">
        <f t="shared" si="3"/>
        <v>Ahmedabad^</v>
      </c>
      <c r="K1225" s="6" t="str">
        <f t="shared" si="4"/>
        <v>Ahmedabad^</v>
      </c>
      <c r="L1225" s="6" t="str">
        <f t="shared" si="5"/>
        <v>Ahmedabad^</v>
      </c>
      <c r="M1225" s="6" t="str">
        <f t="shared" si="6"/>
        <v>Ahmedabad</v>
      </c>
      <c r="N1225" s="6" t="str">
        <f t="shared" si="7"/>
        <v>South^</v>
      </c>
      <c r="O1225" s="6" t="str">
        <f t="shared" si="8"/>
        <v>South^</v>
      </c>
      <c r="P1225" s="6" t="str">
        <f t="shared" si="9"/>
        <v>South^</v>
      </c>
      <c r="Q1225" s="6" t="str">
        <f t="shared" si="10"/>
        <v>South</v>
      </c>
      <c r="R1225" s="6" t="str">
        <f>vlookup(M1225,'City Head_Details'!$A$2:$B$5,2,0)</f>
        <v>Varun</v>
      </c>
      <c r="S1225" s="6" t="str">
        <f t="shared" ref="S1225:T1225" si="1233">Proper(trim(G1225))</f>
        <v>Assembly</v>
      </c>
      <c r="T1225" s="6" t="str">
        <f t="shared" si="1233"/>
        <v>Insurance</v>
      </c>
    </row>
    <row r="1226">
      <c r="A1226" s="23" t="s">
        <v>2362</v>
      </c>
      <c r="B1226" s="32" t="s">
        <v>2363</v>
      </c>
      <c r="C1226" s="6">
        <v>182400.0</v>
      </c>
      <c r="D1226" s="6" t="str">
        <f>IFERROR(__xludf.DUMMYFUNCTION("Split(B1226,""/"")"),"February")</f>
        <v>February</v>
      </c>
      <c r="E1226" s="6" t="str">
        <f>IFERROR(__xludf.DUMMYFUNCTION("""COMPUTED_VALUE"""),"Bangalore")</f>
        <v>Bangalore</v>
      </c>
      <c r="F1226" s="6" t="str">
        <f>IFERROR(__xludf.DUMMYFUNCTION("""COMPUTED_VALUE"""),"East")</f>
        <v>East</v>
      </c>
      <c r="G1226" s="6" t="str">
        <f>IFERROR(__xludf.DUMMYFUNCTION("""COMPUTED_VALUE"""),"Maitenance")</f>
        <v>Maitenance</v>
      </c>
      <c r="H1226" s="6" t="str">
        <f>IFERROR(__xludf.DUMMYFUNCTION("""COMPUTED_VALUE"""),"Labour Cost")</f>
        <v>Labour Cost</v>
      </c>
      <c r="I1226" s="6" t="str">
        <f t="shared" si="2"/>
        <v>February</v>
      </c>
      <c r="J1226" s="6" t="str">
        <f t="shared" si="3"/>
        <v>Bangalore</v>
      </c>
      <c r="K1226" s="6" t="str">
        <f t="shared" si="4"/>
        <v>Bangalore</v>
      </c>
      <c r="L1226" s="6" t="str">
        <f t="shared" si="5"/>
        <v>Bangalore</v>
      </c>
      <c r="M1226" s="6" t="str">
        <f t="shared" si="6"/>
        <v>Bangalore</v>
      </c>
      <c r="N1226" s="6" t="str">
        <f t="shared" si="7"/>
        <v>East</v>
      </c>
      <c r="O1226" s="6" t="str">
        <f t="shared" si="8"/>
        <v>East</v>
      </c>
      <c r="P1226" s="6" t="str">
        <f t="shared" si="9"/>
        <v>East</v>
      </c>
      <c r="Q1226" s="6" t="str">
        <f t="shared" si="10"/>
        <v>East</v>
      </c>
      <c r="R1226" s="6" t="str">
        <f>vlookup(M1226,'City Head_Details'!$A$2:$B$5,2,0)</f>
        <v>Arun</v>
      </c>
      <c r="S1226" s="6" t="str">
        <f t="shared" ref="S1226:T1226" si="1234">Proper(trim(G1226))</f>
        <v>Maitenance</v>
      </c>
      <c r="T1226" s="6" t="str">
        <f t="shared" si="1234"/>
        <v>Labour Cost</v>
      </c>
    </row>
    <row r="1227">
      <c r="A1227" s="23" t="s">
        <v>2364</v>
      </c>
      <c r="B1227" s="32" t="s">
        <v>2365</v>
      </c>
      <c r="C1227" s="6">
        <v>98700.0</v>
      </c>
      <c r="D1227" s="6" t="str">
        <f>IFERROR(__xludf.DUMMYFUNCTION("Split(B1227,""/"")"),"January")</f>
        <v>January</v>
      </c>
      <c r="E1227" s="6" t="str">
        <f>IFERROR(__xludf.DUMMYFUNCTION("""COMPUTED_VALUE"""),"Bhubaneswar^")</f>
        <v>Bhubaneswar^</v>
      </c>
      <c r="F1227" s="6" t="str">
        <f>IFERROR(__xludf.DUMMYFUNCTION("""COMPUTED_VALUE"""),"North")</f>
        <v>North</v>
      </c>
      <c r="G1227" s="6" t="str">
        <f>IFERROR(__xludf.DUMMYFUNCTION("""COMPUTED_VALUE"""),"Materials")</f>
        <v>Materials</v>
      </c>
      <c r="H1227" s="6" t="str">
        <f>IFERROR(__xludf.DUMMYFUNCTION("""COMPUTED_VALUE"""),"Material Cost")</f>
        <v>Material Cost</v>
      </c>
      <c r="I1227" s="6" t="str">
        <f t="shared" si="2"/>
        <v>January</v>
      </c>
      <c r="J1227" s="6" t="str">
        <f t="shared" si="3"/>
        <v>Bhubaneswar^</v>
      </c>
      <c r="K1227" s="6" t="str">
        <f t="shared" si="4"/>
        <v>Bhubaneswar^</v>
      </c>
      <c r="L1227" s="6" t="str">
        <f t="shared" si="5"/>
        <v>Bhubaneswar^</v>
      </c>
      <c r="M1227" s="6" t="str">
        <f t="shared" si="6"/>
        <v>Bhubaneswar</v>
      </c>
      <c r="N1227" s="6" t="str">
        <f t="shared" si="7"/>
        <v>North</v>
      </c>
      <c r="O1227" s="6" t="str">
        <f t="shared" si="8"/>
        <v>North</v>
      </c>
      <c r="P1227" s="6" t="str">
        <f t="shared" si="9"/>
        <v>North</v>
      </c>
      <c r="Q1227" s="6" t="str">
        <f t="shared" si="10"/>
        <v>North</v>
      </c>
      <c r="R1227" s="6" t="str">
        <f>vlookup(M1227,'City Head_Details'!$A$2:$B$5,2,0)</f>
        <v>Karuna</v>
      </c>
      <c r="S1227" s="6" t="str">
        <f t="shared" ref="S1227:T1227" si="1235">Proper(trim(G1227))</f>
        <v>Materials</v>
      </c>
      <c r="T1227" s="6" t="str">
        <f t="shared" si="1235"/>
        <v>Material Cost</v>
      </c>
    </row>
    <row r="1228">
      <c r="A1228" s="23" t="s">
        <v>2366</v>
      </c>
      <c r="B1228" s="32" t="s">
        <v>262</v>
      </c>
      <c r="C1228" s="6">
        <v>130800.0</v>
      </c>
      <c r="D1228" s="6" t="str">
        <f>IFERROR(__xludf.DUMMYFUNCTION("Split(B1228,""/"")"),"January")</f>
        <v>January</v>
      </c>
      <c r="E1228" s="6" t="str">
        <f>IFERROR(__xludf.DUMMYFUNCTION("""COMPUTED_VALUE"""),"Ahmedabad")</f>
        <v>Ahmedabad</v>
      </c>
      <c r="F1228" s="6" t="str">
        <f>IFERROR(__xludf.DUMMYFUNCTION("""COMPUTED_VALUE"""),"South")</f>
        <v>South</v>
      </c>
      <c r="G1228" s="6" t="str">
        <f>IFERROR(__xludf.DUMMYFUNCTION("""COMPUTED_VALUE"""),"Production")</f>
        <v>Production</v>
      </c>
      <c r="H1228" s="6" t="str">
        <f>IFERROR(__xludf.DUMMYFUNCTION("""COMPUTED_VALUE"""),"Insurance")</f>
        <v>Insurance</v>
      </c>
      <c r="I1228" s="6" t="str">
        <f t="shared" si="2"/>
        <v>January</v>
      </c>
      <c r="J1228" s="6" t="str">
        <f t="shared" si="3"/>
        <v>Ahmedabad</v>
      </c>
      <c r="K1228" s="6" t="str">
        <f t="shared" si="4"/>
        <v>Ahmedabad</v>
      </c>
      <c r="L1228" s="6" t="str">
        <f t="shared" si="5"/>
        <v>Ahmedabad</v>
      </c>
      <c r="M1228" s="6" t="str">
        <f t="shared" si="6"/>
        <v>Ahmedabad</v>
      </c>
      <c r="N1228" s="6" t="str">
        <f t="shared" si="7"/>
        <v>South</v>
      </c>
      <c r="O1228" s="6" t="str">
        <f t="shared" si="8"/>
        <v>South</v>
      </c>
      <c r="P1228" s="6" t="str">
        <f t="shared" si="9"/>
        <v>South</v>
      </c>
      <c r="Q1228" s="6" t="str">
        <f t="shared" si="10"/>
        <v>South</v>
      </c>
      <c r="R1228" s="6" t="str">
        <f>vlookup(M1228,'City Head_Details'!$A$2:$B$5,2,0)</f>
        <v>Varun</v>
      </c>
      <c r="S1228" s="6" t="str">
        <f t="shared" ref="S1228:T1228" si="1236">Proper(trim(G1228))</f>
        <v>Production</v>
      </c>
      <c r="T1228" s="6" t="str">
        <f t="shared" si="1236"/>
        <v>Insurance</v>
      </c>
    </row>
    <row r="1229">
      <c r="A1229" s="23" t="s">
        <v>2367</v>
      </c>
      <c r="B1229" s="32" t="s">
        <v>2368</v>
      </c>
      <c r="C1229" s="6">
        <v>102100.0</v>
      </c>
      <c r="D1229" s="6" t="str">
        <f>IFERROR(__xludf.DUMMYFUNCTION("Split(B1229,""/"")"),"March")</f>
        <v>March</v>
      </c>
      <c r="E1229" s="6" t="str">
        <f>IFERROR(__xludf.DUMMYFUNCTION("""COMPUTED_VALUE"""),"Bhubaneswar^")</f>
        <v>Bhubaneswar^</v>
      </c>
      <c r="F1229" s="6" t="str">
        <f>IFERROR(__xludf.DUMMYFUNCTION("""COMPUTED_VALUE"""),"West")</f>
        <v>West</v>
      </c>
      <c r="G1229" s="6" t="str">
        <f>IFERROR(__xludf.DUMMYFUNCTION("""COMPUTED_VALUE"""),"Assembly")</f>
        <v>Assembly</v>
      </c>
      <c r="H1229" s="6" t="str">
        <f>IFERROR(__xludf.DUMMYFUNCTION("""COMPUTED_VALUE"""),"Material Cost")</f>
        <v>Material Cost</v>
      </c>
      <c r="I1229" s="6" t="str">
        <f t="shared" si="2"/>
        <v>March</v>
      </c>
      <c r="J1229" s="6" t="str">
        <f t="shared" si="3"/>
        <v>Bhubaneswar^</v>
      </c>
      <c r="K1229" s="6" t="str">
        <f t="shared" si="4"/>
        <v>Bhubaneswar^</v>
      </c>
      <c r="L1229" s="6" t="str">
        <f t="shared" si="5"/>
        <v>Bhubaneswar^</v>
      </c>
      <c r="M1229" s="6" t="str">
        <f t="shared" si="6"/>
        <v>Bhubaneswar</v>
      </c>
      <c r="N1229" s="6" t="str">
        <f t="shared" si="7"/>
        <v>West</v>
      </c>
      <c r="O1229" s="6" t="str">
        <f t="shared" si="8"/>
        <v>West</v>
      </c>
      <c r="P1229" s="6" t="str">
        <f t="shared" si="9"/>
        <v>West</v>
      </c>
      <c r="Q1229" s="6" t="str">
        <f t="shared" si="10"/>
        <v>West</v>
      </c>
      <c r="R1229" s="6" t="str">
        <f>vlookup(M1229,'City Head_Details'!$A$2:$B$5,2,0)</f>
        <v>Karuna</v>
      </c>
      <c r="S1229" s="6" t="str">
        <f t="shared" ref="S1229:T1229" si="1237">Proper(trim(G1229))</f>
        <v>Assembly</v>
      </c>
      <c r="T1229" s="6" t="str">
        <f t="shared" si="1237"/>
        <v>Material Cost</v>
      </c>
    </row>
    <row r="1230">
      <c r="A1230" s="23" t="s">
        <v>2369</v>
      </c>
      <c r="B1230" s="32" t="s">
        <v>2370</v>
      </c>
      <c r="C1230" s="6">
        <v>194900.0</v>
      </c>
      <c r="D1230" s="6" t="str">
        <f>IFERROR(__xludf.DUMMYFUNCTION("Split(B1230,""/"")"),"March")</f>
        <v>March</v>
      </c>
      <c r="E1230" s="6" t="str">
        <f>IFERROR(__xludf.DUMMYFUNCTION("""COMPUTED_VALUE"""),"Ahmedabad")</f>
        <v>Ahmedabad</v>
      </c>
      <c r="F1230" s="6" t="str">
        <f>IFERROR(__xludf.DUMMYFUNCTION("""COMPUTED_VALUE"""),"East")</f>
        <v>East</v>
      </c>
      <c r="G1230" s="6" t="str">
        <f>IFERROR(__xludf.DUMMYFUNCTION("""COMPUTED_VALUE"""),"Maitenance")</f>
        <v>Maitenance</v>
      </c>
      <c r="H1230" s="6" t="str">
        <f>IFERROR(__xludf.DUMMYFUNCTION("""COMPUTED_VALUE"""),"Material Cost")</f>
        <v>Material Cost</v>
      </c>
      <c r="I1230" s="6" t="str">
        <f t="shared" si="2"/>
        <v>March</v>
      </c>
      <c r="J1230" s="6" t="str">
        <f t="shared" si="3"/>
        <v>Ahmedabad</v>
      </c>
      <c r="K1230" s="6" t="str">
        <f t="shared" si="4"/>
        <v>Ahmedabad</v>
      </c>
      <c r="L1230" s="6" t="str">
        <f t="shared" si="5"/>
        <v>Ahmedabad</v>
      </c>
      <c r="M1230" s="6" t="str">
        <f t="shared" si="6"/>
        <v>Ahmedabad</v>
      </c>
      <c r="N1230" s="6" t="str">
        <f t="shared" si="7"/>
        <v>East</v>
      </c>
      <c r="O1230" s="6" t="str">
        <f t="shared" si="8"/>
        <v>East</v>
      </c>
      <c r="P1230" s="6" t="str">
        <f t="shared" si="9"/>
        <v>East</v>
      </c>
      <c r="Q1230" s="6" t="str">
        <f t="shared" si="10"/>
        <v>East</v>
      </c>
      <c r="R1230" s="6" t="str">
        <f>vlookup(M1230,'City Head_Details'!$A$2:$B$5,2,0)</f>
        <v>Varun</v>
      </c>
      <c r="S1230" s="6" t="str">
        <f t="shared" ref="S1230:T1230" si="1238">Proper(trim(G1230))</f>
        <v>Maitenance</v>
      </c>
      <c r="T1230" s="6" t="str">
        <f t="shared" si="1238"/>
        <v>Material Cost</v>
      </c>
    </row>
    <row r="1231">
      <c r="A1231" s="23" t="s">
        <v>2371</v>
      </c>
      <c r="B1231" s="32" t="s">
        <v>2372</v>
      </c>
      <c r="C1231" s="6">
        <v>170900.0</v>
      </c>
      <c r="D1231" s="6" t="str">
        <f>IFERROR(__xludf.DUMMYFUNCTION("Split(B1231,""/"")"),"March")</f>
        <v>March</v>
      </c>
      <c r="E1231" s="6" t="str">
        <f>IFERROR(__xludf.DUMMYFUNCTION("""COMPUTED_VALUE"""),"Ahmedabad")</f>
        <v>Ahmedabad</v>
      </c>
      <c r="F1231" s="6" t="str">
        <f>IFERROR(__xludf.DUMMYFUNCTION("""COMPUTED_VALUE"""),"South")</f>
        <v>South</v>
      </c>
      <c r="G1231" s="6" t="str">
        <f>IFERROR(__xludf.DUMMYFUNCTION("""COMPUTED_VALUE"""),"Materials")</f>
        <v>Materials</v>
      </c>
      <c r="H1231" s="6" t="str">
        <f>IFERROR(__xludf.DUMMYFUNCTION("""COMPUTED_VALUE"""),"Labour Cost")</f>
        <v>Labour Cost</v>
      </c>
      <c r="I1231" s="6" t="str">
        <f t="shared" si="2"/>
        <v>March</v>
      </c>
      <c r="J1231" s="6" t="str">
        <f t="shared" si="3"/>
        <v>Ahmedabad</v>
      </c>
      <c r="K1231" s="6" t="str">
        <f t="shared" si="4"/>
        <v>Ahmedabad</v>
      </c>
      <c r="L1231" s="6" t="str">
        <f t="shared" si="5"/>
        <v>Ahmedabad</v>
      </c>
      <c r="M1231" s="6" t="str">
        <f t="shared" si="6"/>
        <v>Ahmedabad</v>
      </c>
      <c r="N1231" s="6" t="str">
        <f t="shared" si="7"/>
        <v>South</v>
      </c>
      <c r="O1231" s="6" t="str">
        <f t="shared" si="8"/>
        <v>South</v>
      </c>
      <c r="P1231" s="6" t="str">
        <f t="shared" si="9"/>
        <v>South</v>
      </c>
      <c r="Q1231" s="6" t="str">
        <f t="shared" si="10"/>
        <v>South</v>
      </c>
      <c r="R1231" s="6" t="str">
        <f>vlookup(M1231,'City Head_Details'!$A$2:$B$5,2,0)</f>
        <v>Varun</v>
      </c>
      <c r="S1231" s="6" t="str">
        <f t="shared" ref="S1231:T1231" si="1239">Proper(trim(G1231))</f>
        <v>Materials</v>
      </c>
      <c r="T1231" s="6" t="str">
        <f t="shared" si="1239"/>
        <v>Labour Cost</v>
      </c>
    </row>
    <row r="1232">
      <c r="A1232" s="23" t="s">
        <v>2373</v>
      </c>
      <c r="B1232" s="32" t="s">
        <v>2374</v>
      </c>
      <c r="C1232" s="6">
        <v>104400.0</v>
      </c>
      <c r="D1232" s="6" t="str">
        <f>IFERROR(__xludf.DUMMYFUNCTION("Split(B1232,""/"")"),"January")</f>
        <v>January</v>
      </c>
      <c r="E1232" s="6" t="str">
        <f>IFERROR(__xludf.DUMMYFUNCTION("""COMPUTED_VALUE"""),"Ahmedabad^")</f>
        <v>Ahmedabad^</v>
      </c>
      <c r="F1232" s="6" t="str">
        <f>IFERROR(__xludf.DUMMYFUNCTION("""COMPUTED_VALUE"""),"West")</f>
        <v>West</v>
      </c>
      <c r="G1232" s="6" t="str">
        <f>IFERROR(__xludf.DUMMYFUNCTION("""COMPUTED_VALUE"""),"Materials")</f>
        <v>Materials</v>
      </c>
      <c r="H1232" s="6" t="str">
        <f>IFERROR(__xludf.DUMMYFUNCTION("""COMPUTED_VALUE"""),"Labour Cost")</f>
        <v>Labour Cost</v>
      </c>
      <c r="I1232" s="6" t="str">
        <f t="shared" si="2"/>
        <v>January</v>
      </c>
      <c r="J1232" s="6" t="str">
        <f t="shared" si="3"/>
        <v>Ahmedabad^</v>
      </c>
      <c r="K1232" s="6" t="str">
        <f t="shared" si="4"/>
        <v>Ahmedabad^</v>
      </c>
      <c r="L1232" s="6" t="str">
        <f t="shared" si="5"/>
        <v>Ahmedabad^</v>
      </c>
      <c r="M1232" s="6" t="str">
        <f t="shared" si="6"/>
        <v>Ahmedabad</v>
      </c>
      <c r="N1232" s="6" t="str">
        <f t="shared" si="7"/>
        <v>West</v>
      </c>
      <c r="O1232" s="6" t="str">
        <f t="shared" si="8"/>
        <v>West</v>
      </c>
      <c r="P1232" s="6" t="str">
        <f t="shared" si="9"/>
        <v>West</v>
      </c>
      <c r="Q1232" s="6" t="str">
        <f t="shared" si="10"/>
        <v>West</v>
      </c>
      <c r="R1232" s="6" t="str">
        <f>vlookup(M1232,'City Head_Details'!$A$2:$B$5,2,0)</f>
        <v>Varun</v>
      </c>
      <c r="S1232" s="6" t="str">
        <f t="shared" ref="S1232:T1232" si="1240">Proper(trim(G1232))</f>
        <v>Materials</v>
      </c>
      <c r="T1232" s="6" t="str">
        <f t="shared" si="1240"/>
        <v>Labour Cost</v>
      </c>
    </row>
    <row r="1233">
      <c r="A1233" s="23" t="s">
        <v>2375</v>
      </c>
      <c r="B1233" s="32" t="s">
        <v>785</v>
      </c>
      <c r="C1233" s="6">
        <v>160600.0</v>
      </c>
      <c r="D1233" s="6" t="str">
        <f>IFERROR(__xludf.DUMMYFUNCTION("Split(B1233,""/"")"),"January")</f>
        <v>January</v>
      </c>
      <c r="E1233" s="6" t="str">
        <f>IFERROR(__xludf.DUMMYFUNCTION("""COMPUTED_VALUE"""),"Ahmedabad")</f>
        <v>Ahmedabad</v>
      </c>
      <c r="F1233" s="6" t="str">
        <f>IFERROR(__xludf.DUMMYFUNCTION("""COMPUTED_VALUE"""),"West")</f>
        <v>West</v>
      </c>
      <c r="G1233" s="6" t="str">
        <f>IFERROR(__xludf.DUMMYFUNCTION("""COMPUTED_VALUE"""),"Assembly")</f>
        <v>Assembly</v>
      </c>
      <c r="H1233" s="6" t="str">
        <f>IFERROR(__xludf.DUMMYFUNCTION("""COMPUTED_VALUE"""),"Overhead costs")</f>
        <v>Overhead costs</v>
      </c>
      <c r="I1233" s="6" t="str">
        <f t="shared" si="2"/>
        <v>January</v>
      </c>
      <c r="J1233" s="6" t="str">
        <f t="shared" si="3"/>
        <v>Ahmedabad</v>
      </c>
      <c r="K1233" s="6" t="str">
        <f t="shared" si="4"/>
        <v>Ahmedabad</v>
      </c>
      <c r="L1233" s="6" t="str">
        <f t="shared" si="5"/>
        <v>Ahmedabad</v>
      </c>
      <c r="M1233" s="6" t="str">
        <f t="shared" si="6"/>
        <v>Ahmedabad</v>
      </c>
      <c r="N1233" s="6" t="str">
        <f t="shared" si="7"/>
        <v>West</v>
      </c>
      <c r="O1233" s="6" t="str">
        <f t="shared" si="8"/>
        <v>West</v>
      </c>
      <c r="P1233" s="6" t="str">
        <f t="shared" si="9"/>
        <v>West</v>
      </c>
      <c r="Q1233" s="6" t="str">
        <f t="shared" si="10"/>
        <v>West</v>
      </c>
      <c r="R1233" s="6" t="str">
        <f>vlookup(M1233,'City Head_Details'!$A$2:$B$5,2,0)</f>
        <v>Varun</v>
      </c>
      <c r="S1233" s="6" t="str">
        <f t="shared" ref="S1233:T1233" si="1241">Proper(trim(G1233))</f>
        <v>Assembly</v>
      </c>
      <c r="T1233" s="6" t="str">
        <f t="shared" si="1241"/>
        <v>Overhead Costs</v>
      </c>
    </row>
    <row r="1234">
      <c r="A1234" s="23" t="s">
        <v>2376</v>
      </c>
      <c r="B1234" s="32" t="s">
        <v>1321</v>
      </c>
      <c r="C1234" s="6">
        <v>148100.0</v>
      </c>
      <c r="D1234" s="6" t="str">
        <f>IFERROR(__xludf.DUMMYFUNCTION("Split(B1234,""/"")"),"January")</f>
        <v>January</v>
      </c>
      <c r="E1234" s="6" t="str">
        <f>IFERROR(__xludf.DUMMYFUNCTION("""COMPUTED_VALUE"""),"Gurgaon")</f>
        <v>Gurgaon</v>
      </c>
      <c r="F1234" s="6" t="str">
        <f>IFERROR(__xludf.DUMMYFUNCTION("""COMPUTED_VALUE"""),"North")</f>
        <v>North</v>
      </c>
      <c r="G1234" s="6" t="str">
        <f>IFERROR(__xludf.DUMMYFUNCTION("""COMPUTED_VALUE"""),"Materials")</f>
        <v>Materials</v>
      </c>
      <c r="H1234" s="6" t="str">
        <f>IFERROR(__xludf.DUMMYFUNCTION("""COMPUTED_VALUE"""),"Labour Cost")</f>
        <v>Labour Cost</v>
      </c>
      <c r="I1234" s="6" t="str">
        <f t="shared" si="2"/>
        <v>January</v>
      </c>
      <c r="J1234" s="6" t="str">
        <f t="shared" si="3"/>
        <v>Gurgaon</v>
      </c>
      <c r="K1234" s="6" t="str">
        <f t="shared" si="4"/>
        <v>Gurgaon</v>
      </c>
      <c r="L1234" s="6" t="str">
        <f t="shared" si="5"/>
        <v>Gurgaon</v>
      </c>
      <c r="M1234" s="6" t="str">
        <f t="shared" si="6"/>
        <v>Gurgaon</v>
      </c>
      <c r="N1234" s="6" t="str">
        <f t="shared" si="7"/>
        <v>North</v>
      </c>
      <c r="O1234" s="6" t="str">
        <f t="shared" si="8"/>
        <v>North</v>
      </c>
      <c r="P1234" s="6" t="str">
        <f t="shared" si="9"/>
        <v>North</v>
      </c>
      <c r="Q1234" s="6" t="str">
        <f t="shared" si="10"/>
        <v>North</v>
      </c>
      <c r="R1234" s="6" t="str">
        <f>vlookup(M1234,'City Head_Details'!$A$2:$B$5,2,0)</f>
        <v>Tarun</v>
      </c>
      <c r="S1234" s="6" t="str">
        <f t="shared" ref="S1234:T1234" si="1242">Proper(trim(G1234))</f>
        <v>Materials</v>
      </c>
      <c r="T1234" s="6" t="str">
        <f t="shared" si="1242"/>
        <v>Labour Cost</v>
      </c>
    </row>
    <row r="1235">
      <c r="A1235" s="23" t="s">
        <v>2377</v>
      </c>
      <c r="B1235" s="32" t="s">
        <v>2378</v>
      </c>
      <c r="C1235" s="6">
        <v>120500.0</v>
      </c>
      <c r="D1235" s="6" t="str">
        <f>IFERROR(__xludf.DUMMYFUNCTION("Split(B1235,""/"")"),"February")</f>
        <v>February</v>
      </c>
      <c r="E1235" s="6" t="str">
        <f>IFERROR(__xludf.DUMMYFUNCTION("""COMPUTED_VALUE"""),"Gurgaon")</f>
        <v>Gurgaon</v>
      </c>
      <c r="F1235" s="6" t="str">
        <f>IFERROR(__xludf.DUMMYFUNCTION("""COMPUTED_VALUE"""),"West")</f>
        <v>West</v>
      </c>
      <c r="G1235" s="6" t="str">
        <f>IFERROR(__xludf.DUMMYFUNCTION("""COMPUTED_VALUE"""),"Assembly")</f>
        <v>Assembly</v>
      </c>
      <c r="H1235" s="6" t="str">
        <f>IFERROR(__xludf.DUMMYFUNCTION("""COMPUTED_VALUE"""),"Overhead costs")</f>
        <v>Overhead costs</v>
      </c>
      <c r="I1235" s="6" t="str">
        <f t="shared" si="2"/>
        <v>February</v>
      </c>
      <c r="J1235" s="6" t="str">
        <f t="shared" si="3"/>
        <v>Gurgaon</v>
      </c>
      <c r="K1235" s="6" t="str">
        <f t="shared" si="4"/>
        <v>Gurgaon</v>
      </c>
      <c r="L1235" s="6" t="str">
        <f t="shared" si="5"/>
        <v>Gurgaon</v>
      </c>
      <c r="M1235" s="6" t="str">
        <f t="shared" si="6"/>
        <v>Gurgaon</v>
      </c>
      <c r="N1235" s="6" t="str">
        <f t="shared" si="7"/>
        <v>West</v>
      </c>
      <c r="O1235" s="6" t="str">
        <f t="shared" si="8"/>
        <v>West</v>
      </c>
      <c r="P1235" s="6" t="str">
        <f t="shared" si="9"/>
        <v>West</v>
      </c>
      <c r="Q1235" s="6" t="str">
        <f t="shared" si="10"/>
        <v>West</v>
      </c>
      <c r="R1235" s="6" t="str">
        <f>vlookup(M1235,'City Head_Details'!$A$2:$B$5,2,0)</f>
        <v>Tarun</v>
      </c>
      <c r="S1235" s="6" t="str">
        <f t="shared" ref="S1235:T1235" si="1243">Proper(trim(G1235))</f>
        <v>Assembly</v>
      </c>
      <c r="T1235" s="6" t="str">
        <f t="shared" si="1243"/>
        <v>Overhead Costs</v>
      </c>
    </row>
    <row r="1236">
      <c r="A1236" s="23" t="s">
        <v>2379</v>
      </c>
      <c r="B1236" s="32" t="s">
        <v>2380</v>
      </c>
      <c r="C1236" s="6">
        <v>130900.0</v>
      </c>
      <c r="D1236" s="6" t="str">
        <f>IFERROR(__xludf.DUMMYFUNCTION("Split(B1236,""/"")"),"March")</f>
        <v>March</v>
      </c>
      <c r="E1236" s="6" t="str">
        <f>IFERROR(__xludf.DUMMYFUNCTION("""COMPUTED_VALUE"""),"Bhubaneswar")</f>
        <v>Bhubaneswar</v>
      </c>
      <c r="F1236" s="6" t="str">
        <f>IFERROR(__xludf.DUMMYFUNCTION("""COMPUTED_VALUE"""),"East")</f>
        <v>East</v>
      </c>
      <c r="G1236" s="6" t="str">
        <f>IFERROR(__xludf.DUMMYFUNCTION("""COMPUTED_VALUE"""),"Maitenance")</f>
        <v>Maitenance</v>
      </c>
      <c r="H1236" s="6" t="str">
        <f>IFERROR(__xludf.DUMMYFUNCTION("""COMPUTED_VALUE"""),"Insurance")</f>
        <v>Insurance</v>
      </c>
      <c r="I1236" s="6" t="str">
        <f t="shared" si="2"/>
        <v>March</v>
      </c>
      <c r="J1236" s="6" t="str">
        <f t="shared" si="3"/>
        <v>Bhubaneswar</v>
      </c>
      <c r="K1236" s="6" t="str">
        <f t="shared" si="4"/>
        <v>Bhubaneswar</v>
      </c>
      <c r="L1236" s="6" t="str">
        <f t="shared" si="5"/>
        <v>Bhubaneswar</v>
      </c>
      <c r="M1236" s="6" t="str">
        <f t="shared" si="6"/>
        <v>Bhubaneswar</v>
      </c>
      <c r="N1236" s="6" t="str">
        <f t="shared" si="7"/>
        <v>East</v>
      </c>
      <c r="O1236" s="6" t="str">
        <f t="shared" si="8"/>
        <v>East</v>
      </c>
      <c r="P1236" s="6" t="str">
        <f t="shared" si="9"/>
        <v>East</v>
      </c>
      <c r="Q1236" s="6" t="str">
        <f t="shared" si="10"/>
        <v>East</v>
      </c>
      <c r="R1236" s="6" t="str">
        <f>vlookup(M1236,'City Head_Details'!$A$2:$B$5,2,0)</f>
        <v>Karuna</v>
      </c>
      <c r="S1236" s="6" t="str">
        <f t="shared" ref="S1236:T1236" si="1244">Proper(trim(G1236))</f>
        <v>Maitenance</v>
      </c>
      <c r="T1236" s="6" t="str">
        <f t="shared" si="1244"/>
        <v>Insurance</v>
      </c>
    </row>
    <row r="1237">
      <c r="A1237" s="23" t="s">
        <v>2381</v>
      </c>
      <c r="B1237" s="32" t="s">
        <v>949</v>
      </c>
      <c r="C1237" s="6">
        <v>194100.0</v>
      </c>
      <c r="D1237" s="6" t="str">
        <f>IFERROR(__xludf.DUMMYFUNCTION("Split(B1237,""/"")"),"January")</f>
        <v>January</v>
      </c>
      <c r="E1237" s="6" t="str">
        <f>IFERROR(__xludf.DUMMYFUNCTION("""COMPUTED_VALUE"""),"Bangalore")</f>
        <v>Bangalore</v>
      </c>
      <c r="F1237" s="6" t="str">
        <f>IFERROR(__xludf.DUMMYFUNCTION("""COMPUTED_VALUE"""),"North")</f>
        <v>North</v>
      </c>
      <c r="G1237" s="6" t="str">
        <f>IFERROR(__xludf.DUMMYFUNCTION("""COMPUTED_VALUE"""),"Materials")</f>
        <v>Materials</v>
      </c>
      <c r="H1237" s="6" t="str">
        <f>IFERROR(__xludf.DUMMYFUNCTION("""COMPUTED_VALUE"""),"Labour Cost")</f>
        <v>Labour Cost</v>
      </c>
      <c r="I1237" s="6" t="str">
        <f t="shared" si="2"/>
        <v>January</v>
      </c>
      <c r="J1237" s="6" t="str">
        <f t="shared" si="3"/>
        <v>Bangalore</v>
      </c>
      <c r="K1237" s="6" t="str">
        <f t="shared" si="4"/>
        <v>Bangalore</v>
      </c>
      <c r="L1237" s="6" t="str">
        <f t="shared" si="5"/>
        <v>Bangalore</v>
      </c>
      <c r="M1237" s="6" t="str">
        <f t="shared" si="6"/>
        <v>Bangalore</v>
      </c>
      <c r="N1237" s="6" t="str">
        <f t="shared" si="7"/>
        <v>North</v>
      </c>
      <c r="O1237" s="6" t="str">
        <f t="shared" si="8"/>
        <v>North</v>
      </c>
      <c r="P1237" s="6" t="str">
        <f t="shared" si="9"/>
        <v>North</v>
      </c>
      <c r="Q1237" s="6" t="str">
        <f t="shared" si="10"/>
        <v>North</v>
      </c>
      <c r="R1237" s="6" t="str">
        <f>vlookup(M1237,'City Head_Details'!$A$2:$B$5,2,0)</f>
        <v>Arun</v>
      </c>
      <c r="S1237" s="6" t="str">
        <f t="shared" ref="S1237:T1237" si="1245">Proper(trim(G1237))</f>
        <v>Materials</v>
      </c>
      <c r="T1237" s="6" t="str">
        <f t="shared" si="1245"/>
        <v>Labour Cost</v>
      </c>
    </row>
    <row r="1238">
      <c r="A1238" s="23" t="s">
        <v>2382</v>
      </c>
      <c r="B1238" s="32" t="s">
        <v>2270</v>
      </c>
      <c r="C1238" s="6">
        <v>176100.0</v>
      </c>
      <c r="D1238" s="6" t="str">
        <f>IFERROR(__xludf.DUMMYFUNCTION("Split(B1238,""/"")"),"January")</f>
        <v>January</v>
      </c>
      <c r="E1238" s="6" t="str">
        <f>IFERROR(__xludf.DUMMYFUNCTION("""COMPUTED_VALUE"""),"Gurgaon")</f>
        <v>Gurgaon</v>
      </c>
      <c r="F1238" s="6" t="str">
        <f>IFERROR(__xludf.DUMMYFUNCTION("""COMPUTED_VALUE"""),"East^")</f>
        <v>East^</v>
      </c>
      <c r="G1238" s="6" t="str">
        <f>IFERROR(__xludf.DUMMYFUNCTION("""COMPUTED_VALUE"""),"Assembly")</f>
        <v>Assembly</v>
      </c>
      <c r="H1238" s="6" t="str">
        <f>IFERROR(__xludf.DUMMYFUNCTION("""COMPUTED_VALUE"""),"Material Cost")</f>
        <v>Material Cost</v>
      </c>
      <c r="I1238" s="6" t="str">
        <f t="shared" si="2"/>
        <v>January</v>
      </c>
      <c r="J1238" s="6" t="str">
        <f t="shared" si="3"/>
        <v>Gurgaon</v>
      </c>
      <c r="K1238" s="6" t="str">
        <f t="shared" si="4"/>
        <v>Gurgaon</v>
      </c>
      <c r="L1238" s="6" t="str">
        <f t="shared" si="5"/>
        <v>Gurgaon</v>
      </c>
      <c r="M1238" s="6" t="str">
        <f t="shared" si="6"/>
        <v>Gurgaon</v>
      </c>
      <c r="N1238" s="6" t="str">
        <f t="shared" si="7"/>
        <v>East^</v>
      </c>
      <c r="O1238" s="6" t="str">
        <f t="shared" si="8"/>
        <v>East^</v>
      </c>
      <c r="P1238" s="6" t="str">
        <f t="shared" si="9"/>
        <v>East^</v>
      </c>
      <c r="Q1238" s="6" t="str">
        <f t="shared" si="10"/>
        <v>East</v>
      </c>
      <c r="R1238" s="6" t="str">
        <f>vlookup(M1238,'City Head_Details'!$A$2:$B$5,2,0)</f>
        <v>Tarun</v>
      </c>
      <c r="S1238" s="6" t="str">
        <f t="shared" ref="S1238:T1238" si="1246">Proper(trim(G1238))</f>
        <v>Assembly</v>
      </c>
      <c r="T1238" s="6" t="str">
        <f t="shared" si="1246"/>
        <v>Material Cost</v>
      </c>
    </row>
    <row r="1239">
      <c r="A1239" s="23" t="s">
        <v>2383</v>
      </c>
      <c r="B1239" s="32" t="s">
        <v>2384</v>
      </c>
      <c r="C1239" s="6">
        <v>149800.0</v>
      </c>
      <c r="D1239" s="6" t="str">
        <f>IFERROR(__xludf.DUMMYFUNCTION("Split(B1239,""/"")"),"January")</f>
        <v>January</v>
      </c>
      <c r="E1239" s="6" t="str">
        <f>IFERROR(__xludf.DUMMYFUNCTION("""COMPUTED_VALUE"""),"Gurgaon")</f>
        <v>Gurgaon</v>
      </c>
      <c r="F1239" s="6" t="str">
        <f>IFERROR(__xludf.DUMMYFUNCTION("""COMPUTED_VALUE"""),"North^")</f>
        <v>North^</v>
      </c>
      <c r="G1239" s="6" t="str">
        <f>IFERROR(__xludf.DUMMYFUNCTION("""COMPUTED_VALUE"""),"Maitenance")</f>
        <v>Maitenance</v>
      </c>
      <c r="H1239" s="6" t="str">
        <f>IFERROR(__xludf.DUMMYFUNCTION("""COMPUTED_VALUE"""),"Rent")</f>
        <v>Rent</v>
      </c>
      <c r="I1239" s="6" t="str">
        <f t="shared" si="2"/>
        <v>January</v>
      </c>
      <c r="J1239" s="6" t="str">
        <f t="shared" si="3"/>
        <v>Gurgaon</v>
      </c>
      <c r="K1239" s="6" t="str">
        <f t="shared" si="4"/>
        <v>Gurgaon</v>
      </c>
      <c r="L1239" s="6" t="str">
        <f t="shared" si="5"/>
        <v>Gurgaon</v>
      </c>
      <c r="M1239" s="6" t="str">
        <f t="shared" si="6"/>
        <v>Gurgaon</v>
      </c>
      <c r="N1239" s="6" t="str">
        <f t="shared" si="7"/>
        <v>North^</v>
      </c>
      <c r="O1239" s="6" t="str">
        <f t="shared" si="8"/>
        <v>North^</v>
      </c>
      <c r="P1239" s="6" t="str">
        <f t="shared" si="9"/>
        <v>North^</v>
      </c>
      <c r="Q1239" s="6" t="str">
        <f t="shared" si="10"/>
        <v>North</v>
      </c>
      <c r="R1239" s="6" t="str">
        <f>vlookup(M1239,'City Head_Details'!$A$2:$B$5,2,0)</f>
        <v>Tarun</v>
      </c>
      <c r="S1239" s="6" t="str">
        <f t="shared" ref="S1239:T1239" si="1247">Proper(trim(G1239))</f>
        <v>Maitenance</v>
      </c>
      <c r="T1239" s="6" t="str">
        <f t="shared" si="1247"/>
        <v>Rent</v>
      </c>
    </row>
    <row r="1240">
      <c r="A1240" s="23" t="s">
        <v>2385</v>
      </c>
      <c r="B1240" s="32" t="s">
        <v>2386</v>
      </c>
      <c r="C1240" s="6">
        <v>171300.0</v>
      </c>
      <c r="D1240" s="6" t="str">
        <f>IFERROR(__xludf.DUMMYFUNCTION("Split(B1240,""/"")"),"January")</f>
        <v>January</v>
      </c>
      <c r="E1240" s="6" t="str">
        <f>IFERROR(__xludf.DUMMYFUNCTION("""COMPUTED_VALUE"""),"Bhubaneswar")</f>
        <v>Bhubaneswar</v>
      </c>
      <c r="F1240" s="6" t="str">
        <f>IFERROR(__xludf.DUMMYFUNCTION("""COMPUTED_VALUE"""),"West^")</f>
        <v>West^</v>
      </c>
      <c r="G1240" s="6" t="str">
        <f>IFERROR(__xludf.DUMMYFUNCTION("""COMPUTED_VALUE"""),"Maitenance")</f>
        <v>Maitenance</v>
      </c>
      <c r="H1240" s="6" t="str">
        <f>IFERROR(__xludf.DUMMYFUNCTION("""COMPUTED_VALUE"""),"Rent")</f>
        <v>Rent</v>
      </c>
      <c r="I1240" s="6" t="str">
        <f t="shared" si="2"/>
        <v>January</v>
      </c>
      <c r="J1240" s="6" t="str">
        <f t="shared" si="3"/>
        <v>Bhubaneswar</v>
      </c>
      <c r="K1240" s="6" t="str">
        <f t="shared" si="4"/>
        <v>Bhubaneswar</v>
      </c>
      <c r="L1240" s="6" t="str">
        <f t="shared" si="5"/>
        <v>Bhubaneswar</v>
      </c>
      <c r="M1240" s="6" t="str">
        <f t="shared" si="6"/>
        <v>Bhubaneswar</v>
      </c>
      <c r="N1240" s="6" t="str">
        <f t="shared" si="7"/>
        <v>West^</v>
      </c>
      <c r="O1240" s="6" t="str">
        <f t="shared" si="8"/>
        <v>West^</v>
      </c>
      <c r="P1240" s="6" t="str">
        <f t="shared" si="9"/>
        <v>West^</v>
      </c>
      <c r="Q1240" s="6" t="str">
        <f t="shared" si="10"/>
        <v>West</v>
      </c>
      <c r="R1240" s="6" t="str">
        <f>vlookup(M1240,'City Head_Details'!$A$2:$B$5,2,0)</f>
        <v>Karuna</v>
      </c>
      <c r="S1240" s="6" t="str">
        <f t="shared" ref="S1240:T1240" si="1248">Proper(trim(G1240))</f>
        <v>Maitenance</v>
      </c>
      <c r="T1240" s="6" t="str">
        <f t="shared" si="1248"/>
        <v>Rent</v>
      </c>
    </row>
    <row r="1241">
      <c r="A1241" s="23" t="s">
        <v>2387</v>
      </c>
      <c r="B1241" s="32" t="s">
        <v>2388</v>
      </c>
      <c r="C1241" s="6">
        <v>194200.0</v>
      </c>
      <c r="D1241" s="6" t="str">
        <f>IFERROR(__xludf.DUMMYFUNCTION("Split(B1241,""/"")"),"March")</f>
        <v>March</v>
      </c>
      <c r="E1241" s="6" t="str">
        <f>IFERROR(__xludf.DUMMYFUNCTION("""COMPUTED_VALUE"""),"Bangalore")</f>
        <v>Bangalore</v>
      </c>
      <c r="F1241" s="6" t="str">
        <f>IFERROR(__xludf.DUMMYFUNCTION("""COMPUTED_VALUE"""),"North^")</f>
        <v>North^</v>
      </c>
      <c r="G1241" s="6" t="str">
        <f>IFERROR(__xludf.DUMMYFUNCTION("""COMPUTED_VALUE"""),"Maitenance")</f>
        <v>Maitenance</v>
      </c>
      <c r="H1241" s="6" t="str">
        <f>IFERROR(__xludf.DUMMYFUNCTION("""COMPUTED_VALUE"""),"Rent")</f>
        <v>Rent</v>
      </c>
      <c r="I1241" s="6" t="str">
        <f t="shared" si="2"/>
        <v>March</v>
      </c>
      <c r="J1241" s="6" t="str">
        <f t="shared" si="3"/>
        <v>Bangalore</v>
      </c>
      <c r="K1241" s="6" t="str">
        <f t="shared" si="4"/>
        <v>Bangalore</v>
      </c>
      <c r="L1241" s="6" t="str">
        <f t="shared" si="5"/>
        <v>Bangalore</v>
      </c>
      <c r="M1241" s="6" t="str">
        <f t="shared" si="6"/>
        <v>Bangalore</v>
      </c>
      <c r="N1241" s="6" t="str">
        <f t="shared" si="7"/>
        <v>North^</v>
      </c>
      <c r="O1241" s="6" t="str">
        <f t="shared" si="8"/>
        <v>North^</v>
      </c>
      <c r="P1241" s="6" t="str">
        <f t="shared" si="9"/>
        <v>North^</v>
      </c>
      <c r="Q1241" s="6" t="str">
        <f t="shared" si="10"/>
        <v>North</v>
      </c>
      <c r="R1241" s="6" t="str">
        <f>vlookup(M1241,'City Head_Details'!$A$2:$B$5,2,0)</f>
        <v>Arun</v>
      </c>
      <c r="S1241" s="6" t="str">
        <f t="shared" ref="S1241:T1241" si="1249">Proper(trim(G1241))</f>
        <v>Maitenance</v>
      </c>
      <c r="T1241" s="6" t="str">
        <f t="shared" si="1249"/>
        <v>Rent</v>
      </c>
    </row>
    <row r="1242">
      <c r="A1242" s="23" t="s">
        <v>2389</v>
      </c>
      <c r="B1242" s="32" t="s">
        <v>2390</v>
      </c>
      <c r="C1242" s="6">
        <v>129300.0</v>
      </c>
      <c r="D1242" s="6" t="str">
        <f>IFERROR(__xludf.DUMMYFUNCTION("Split(B1242,""/"")"),"February")</f>
        <v>February</v>
      </c>
      <c r="E1242" s="6" t="str">
        <f>IFERROR(__xludf.DUMMYFUNCTION("""COMPUTED_VALUE"""),"Gurgaon")</f>
        <v>Gurgaon</v>
      </c>
      <c r="F1242" s="6" t="str">
        <f>IFERROR(__xludf.DUMMYFUNCTION("""COMPUTED_VALUE"""),"West")</f>
        <v>West</v>
      </c>
      <c r="G1242" s="6" t="str">
        <f>IFERROR(__xludf.DUMMYFUNCTION("""COMPUTED_VALUE"""),"Materials")</f>
        <v>Materials</v>
      </c>
      <c r="H1242" s="6" t="str">
        <f>IFERROR(__xludf.DUMMYFUNCTION("""COMPUTED_VALUE"""),"Insurance")</f>
        <v>Insurance</v>
      </c>
      <c r="I1242" s="6" t="str">
        <f t="shared" si="2"/>
        <v>February</v>
      </c>
      <c r="J1242" s="6" t="str">
        <f t="shared" si="3"/>
        <v>Gurgaon</v>
      </c>
      <c r="K1242" s="6" t="str">
        <f t="shared" si="4"/>
        <v>Gurgaon</v>
      </c>
      <c r="L1242" s="6" t="str">
        <f t="shared" si="5"/>
        <v>Gurgaon</v>
      </c>
      <c r="M1242" s="6" t="str">
        <f t="shared" si="6"/>
        <v>Gurgaon</v>
      </c>
      <c r="N1242" s="6" t="str">
        <f t="shared" si="7"/>
        <v>West</v>
      </c>
      <c r="O1242" s="6" t="str">
        <f t="shared" si="8"/>
        <v>West</v>
      </c>
      <c r="P1242" s="6" t="str">
        <f t="shared" si="9"/>
        <v>West</v>
      </c>
      <c r="Q1242" s="6" t="str">
        <f t="shared" si="10"/>
        <v>West</v>
      </c>
      <c r="R1242" s="6" t="str">
        <f>vlookup(M1242,'City Head_Details'!$A$2:$B$5,2,0)</f>
        <v>Tarun</v>
      </c>
      <c r="S1242" s="6" t="str">
        <f t="shared" ref="S1242:T1242" si="1250">Proper(trim(G1242))</f>
        <v>Materials</v>
      </c>
      <c r="T1242" s="6" t="str">
        <f t="shared" si="1250"/>
        <v>Insurance</v>
      </c>
    </row>
    <row r="1243">
      <c r="A1243" s="23" t="s">
        <v>2391</v>
      </c>
      <c r="B1243" s="32" t="s">
        <v>2392</v>
      </c>
      <c r="C1243" s="6">
        <v>156900.0</v>
      </c>
      <c r="D1243" s="6" t="str">
        <f>IFERROR(__xludf.DUMMYFUNCTION("Split(B1243,""/"")"),"March")</f>
        <v>March</v>
      </c>
      <c r="E1243" s="6" t="str">
        <f>IFERROR(__xludf.DUMMYFUNCTION("""COMPUTED_VALUE"""),"Ahmedabad")</f>
        <v>Ahmedabad</v>
      </c>
      <c r="F1243" s="6" t="str">
        <f>IFERROR(__xludf.DUMMYFUNCTION("""COMPUTED_VALUE"""),"West^")</f>
        <v>West^</v>
      </c>
      <c r="G1243" s="6" t="str">
        <f>IFERROR(__xludf.DUMMYFUNCTION("""COMPUTED_VALUE"""),"Assembly")</f>
        <v>Assembly</v>
      </c>
      <c r="H1243" s="6" t="str">
        <f>IFERROR(__xludf.DUMMYFUNCTION("""COMPUTED_VALUE"""),"Insurance")</f>
        <v>Insurance</v>
      </c>
      <c r="I1243" s="6" t="str">
        <f t="shared" si="2"/>
        <v>March</v>
      </c>
      <c r="J1243" s="6" t="str">
        <f t="shared" si="3"/>
        <v>Ahmedabad</v>
      </c>
      <c r="K1243" s="6" t="str">
        <f t="shared" si="4"/>
        <v>Ahmedabad</v>
      </c>
      <c r="L1243" s="6" t="str">
        <f t="shared" si="5"/>
        <v>Ahmedabad</v>
      </c>
      <c r="M1243" s="6" t="str">
        <f t="shared" si="6"/>
        <v>Ahmedabad</v>
      </c>
      <c r="N1243" s="6" t="str">
        <f t="shared" si="7"/>
        <v>West^</v>
      </c>
      <c r="O1243" s="6" t="str">
        <f t="shared" si="8"/>
        <v>West^</v>
      </c>
      <c r="P1243" s="6" t="str">
        <f t="shared" si="9"/>
        <v>West^</v>
      </c>
      <c r="Q1243" s="6" t="str">
        <f t="shared" si="10"/>
        <v>West</v>
      </c>
      <c r="R1243" s="6" t="str">
        <f>vlookup(M1243,'City Head_Details'!$A$2:$B$5,2,0)</f>
        <v>Varun</v>
      </c>
      <c r="S1243" s="6" t="str">
        <f t="shared" ref="S1243:T1243" si="1251">Proper(trim(G1243))</f>
        <v>Assembly</v>
      </c>
      <c r="T1243" s="6" t="str">
        <f t="shared" si="1251"/>
        <v>Insurance</v>
      </c>
    </row>
    <row r="1244">
      <c r="A1244" s="23" t="s">
        <v>2393</v>
      </c>
      <c r="B1244" s="32" t="s">
        <v>2394</v>
      </c>
      <c r="C1244" s="6">
        <v>144000.0</v>
      </c>
      <c r="D1244" s="6" t="str">
        <f>IFERROR(__xludf.DUMMYFUNCTION("Split(B1244,""/"")"),"February")</f>
        <v>February</v>
      </c>
      <c r="E1244" s="6" t="str">
        <f>IFERROR(__xludf.DUMMYFUNCTION("""COMPUTED_VALUE"""),"Ahmedabad")</f>
        <v>Ahmedabad</v>
      </c>
      <c r="F1244" s="6" t="str">
        <f>IFERROR(__xludf.DUMMYFUNCTION("""COMPUTED_VALUE"""),"South^")</f>
        <v>South^</v>
      </c>
      <c r="G1244" s="6" t="str">
        <f>IFERROR(__xludf.DUMMYFUNCTION("""COMPUTED_VALUE"""),"Production")</f>
        <v>Production</v>
      </c>
      <c r="H1244" s="6" t="str">
        <f>IFERROR(__xludf.DUMMYFUNCTION("""COMPUTED_VALUE"""),"Overhead costs")</f>
        <v>Overhead costs</v>
      </c>
      <c r="I1244" s="6" t="str">
        <f t="shared" si="2"/>
        <v>February</v>
      </c>
      <c r="J1244" s="6" t="str">
        <f t="shared" si="3"/>
        <v>Ahmedabad</v>
      </c>
      <c r="K1244" s="6" t="str">
        <f t="shared" si="4"/>
        <v>Ahmedabad</v>
      </c>
      <c r="L1244" s="6" t="str">
        <f t="shared" si="5"/>
        <v>Ahmedabad</v>
      </c>
      <c r="M1244" s="6" t="str">
        <f t="shared" si="6"/>
        <v>Ahmedabad</v>
      </c>
      <c r="N1244" s="6" t="str">
        <f t="shared" si="7"/>
        <v>South^</v>
      </c>
      <c r="O1244" s="6" t="str">
        <f t="shared" si="8"/>
        <v>South^</v>
      </c>
      <c r="P1244" s="6" t="str">
        <f t="shared" si="9"/>
        <v>South^</v>
      </c>
      <c r="Q1244" s="6" t="str">
        <f t="shared" si="10"/>
        <v>South</v>
      </c>
      <c r="R1244" s="6" t="str">
        <f>vlookup(M1244,'City Head_Details'!$A$2:$B$5,2,0)</f>
        <v>Varun</v>
      </c>
      <c r="S1244" s="6" t="str">
        <f t="shared" ref="S1244:T1244" si="1252">Proper(trim(G1244))</f>
        <v>Production</v>
      </c>
      <c r="T1244" s="6" t="str">
        <f t="shared" si="1252"/>
        <v>Overhead Costs</v>
      </c>
    </row>
    <row r="1245">
      <c r="A1245" s="23" t="s">
        <v>2395</v>
      </c>
      <c r="B1245" s="32" t="s">
        <v>2396</v>
      </c>
      <c r="C1245" s="6">
        <v>111000.0</v>
      </c>
      <c r="D1245" s="6" t="str">
        <f>IFERROR(__xludf.DUMMYFUNCTION("Split(B1245,""/"")"),"March")</f>
        <v>March</v>
      </c>
      <c r="E1245" s="6" t="str">
        <f>IFERROR(__xludf.DUMMYFUNCTION("""COMPUTED_VALUE"""),"Bangalore")</f>
        <v>Bangalore</v>
      </c>
      <c r="F1245" s="6" t="str">
        <f>IFERROR(__xludf.DUMMYFUNCTION("""COMPUTED_VALUE"""),"East^")</f>
        <v>East^</v>
      </c>
      <c r="G1245" s="6" t="str">
        <f>IFERROR(__xludf.DUMMYFUNCTION("""COMPUTED_VALUE"""),"Maitenance")</f>
        <v>Maitenance</v>
      </c>
      <c r="H1245" s="6" t="str">
        <f>IFERROR(__xludf.DUMMYFUNCTION("""COMPUTED_VALUE"""),"Rent")</f>
        <v>Rent</v>
      </c>
      <c r="I1245" s="6" t="str">
        <f t="shared" si="2"/>
        <v>March</v>
      </c>
      <c r="J1245" s="6" t="str">
        <f t="shared" si="3"/>
        <v>Bangalore</v>
      </c>
      <c r="K1245" s="6" t="str">
        <f t="shared" si="4"/>
        <v>Bangalore</v>
      </c>
      <c r="L1245" s="6" t="str">
        <f t="shared" si="5"/>
        <v>Bangalore</v>
      </c>
      <c r="M1245" s="6" t="str">
        <f t="shared" si="6"/>
        <v>Bangalore</v>
      </c>
      <c r="N1245" s="6" t="str">
        <f t="shared" si="7"/>
        <v>East^</v>
      </c>
      <c r="O1245" s="6" t="str">
        <f t="shared" si="8"/>
        <v>East^</v>
      </c>
      <c r="P1245" s="6" t="str">
        <f t="shared" si="9"/>
        <v>East^</v>
      </c>
      <c r="Q1245" s="6" t="str">
        <f t="shared" si="10"/>
        <v>East</v>
      </c>
      <c r="R1245" s="6" t="str">
        <f>vlookup(M1245,'City Head_Details'!$A$2:$B$5,2,0)</f>
        <v>Arun</v>
      </c>
      <c r="S1245" s="6" t="str">
        <f t="shared" ref="S1245:T1245" si="1253">Proper(trim(G1245))</f>
        <v>Maitenance</v>
      </c>
      <c r="T1245" s="6" t="str">
        <f t="shared" si="1253"/>
        <v>Rent</v>
      </c>
    </row>
    <row r="1246">
      <c r="A1246" s="23" t="s">
        <v>2397</v>
      </c>
      <c r="B1246" s="32" t="s">
        <v>1333</v>
      </c>
      <c r="C1246" s="6">
        <v>198000.0</v>
      </c>
      <c r="D1246" s="6" t="str">
        <f>IFERROR(__xludf.DUMMYFUNCTION("Split(B1246,""/"")"),"February")</f>
        <v>February</v>
      </c>
      <c r="E1246" s="6" t="str">
        <f>IFERROR(__xludf.DUMMYFUNCTION("""COMPUTED_VALUE"""),"Ahmedabad")</f>
        <v>Ahmedabad</v>
      </c>
      <c r="F1246" s="6" t="str">
        <f>IFERROR(__xludf.DUMMYFUNCTION("""COMPUTED_VALUE"""),"South")</f>
        <v>South</v>
      </c>
      <c r="G1246" s="6" t="str">
        <f>IFERROR(__xludf.DUMMYFUNCTION("""COMPUTED_VALUE"""),"Production")</f>
        <v>Production</v>
      </c>
      <c r="H1246" s="6" t="str">
        <f>IFERROR(__xludf.DUMMYFUNCTION("""COMPUTED_VALUE"""),"Material Cost")</f>
        <v>Material Cost</v>
      </c>
      <c r="I1246" s="6" t="str">
        <f t="shared" si="2"/>
        <v>February</v>
      </c>
      <c r="J1246" s="6" t="str">
        <f t="shared" si="3"/>
        <v>Ahmedabad</v>
      </c>
      <c r="K1246" s="6" t="str">
        <f t="shared" si="4"/>
        <v>Ahmedabad</v>
      </c>
      <c r="L1246" s="6" t="str">
        <f t="shared" si="5"/>
        <v>Ahmedabad</v>
      </c>
      <c r="M1246" s="6" t="str">
        <f t="shared" si="6"/>
        <v>Ahmedabad</v>
      </c>
      <c r="N1246" s="6" t="str">
        <f t="shared" si="7"/>
        <v>South</v>
      </c>
      <c r="O1246" s="6" t="str">
        <f t="shared" si="8"/>
        <v>South</v>
      </c>
      <c r="P1246" s="6" t="str">
        <f t="shared" si="9"/>
        <v>South</v>
      </c>
      <c r="Q1246" s="6" t="str">
        <f t="shared" si="10"/>
        <v>South</v>
      </c>
      <c r="R1246" s="6" t="str">
        <f>vlookup(M1246,'City Head_Details'!$A$2:$B$5,2,0)</f>
        <v>Varun</v>
      </c>
      <c r="S1246" s="6" t="str">
        <f t="shared" ref="S1246:T1246" si="1254">Proper(trim(G1246))</f>
        <v>Production</v>
      </c>
      <c r="T1246" s="6" t="str">
        <f t="shared" si="1254"/>
        <v>Material Cost</v>
      </c>
    </row>
    <row r="1247">
      <c r="A1247" s="23" t="s">
        <v>2398</v>
      </c>
      <c r="B1247" s="32" t="s">
        <v>2399</v>
      </c>
      <c r="C1247" s="6">
        <v>92700.0</v>
      </c>
      <c r="D1247" s="6" t="str">
        <f>IFERROR(__xludf.DUMMYFUNCTION("Split(B1247,""/"")"),"March")</f>
        <v>March</v>
      </c>
      <c r="E1247" s="6" t="str">
        <f>IFERROR(__xludf.DUMMYFUNCTION("""COMPUTED_VALUE"""),"Bhubaneswar")</f>
        <v>Bhubaneswar</v>
      </c>
      <c r="F1247" s="6" t="str">
        <f>IFERROR(__xludf.DUMMYFUNCTION("""COMPUTED_VALUE"""),"North")</f>
        <v>North</v>
      </c>
      <c r="G1247" s="6" t="str">
        <f>IFERROR(__xludf.DUMMYFUNCTION("""COMPUTED_VALUE"""),"Assembly")</f>
        <v>Assembly</v>
      </c>
      <c r="H1247" s="6" t="str">
        <f>IFERROR(__xludf.DUMMYFUNCTION("""COMPUTED_VALUE"""),"Overhead costs")</f>
        <v>Overhead costs</v>
      </c>
      <c r="I1247" s="6" t="str">
        <f t="shared" si="2"/>
        <v>March</v>
      </c>
      <c r="J1247" s="6" t="str">
        <f t="shared" si="3"/>
        <v>Bhubaneswar</v>
      </c>
      <c r="K1247" s="6" t="str">
        <f t="shared" si="4"/>
        <v>Bhubaneswar</v>
      </c>
      <c r="L1247" s="6" t="str">
        <f t="shared" si="5"/>
        <v>Bhubaneswar</v>
      </c>
      <c r="M1247" s="6" t="str">
        <f t="shared" si="6"/>
        <v>Bhubaneswar</v>
      </c>
      <c r="N1247" s="6" t="str">
        <f t="shared" si="7"/>
        <v>North</v>
      </c>
      <c r="O1247" s="6" t="str">
        <f t="shared" si="8"/>
        <v>North</v>
      </c>
      <c r="P1247" s="6" t="str">
        <f t="shared" si="9"/>
        <v>North</v>
      </c>
      <c r="Q1247" s="6" t="str">
        <f t="shared" si="10"/>
        <v>North</v>
      </c>
      <c r="R1247" s="6" t="str">
        <f>vlookup(M1247,'City Head_Details'!$A$2:$B$5,2,0)</f>
        <v>Karuna</v>
      </c>
      <c r="S1247" s="6" t="str">
        <f t="shared" ref="S1247:T1247" si="1255">Proper(trim(G1247))</f>
        <v>Assembly</v>
      </c>
      <c r="T1247" s="6" t="str">
        <f t="shared" si="1255"/>
        <v>Overhead Costs</v>
      </c>
    </row>
    <row r="1248">
      <c r="A1248" s="23" t="s">
        <v>2400</v>
      </c>
      <c r="B1248" s="32" t="s">
        <v>2401</v>
      </c>
      <c r="C1248" s="6">
        <v>136800.0</v>
      </c>
      <c r="D1248" s="6" t="str">
        <f>IFERROR(__xludf.DUMMYFUNCTION("Split(B1248,""/"")"),"March")</f>
        <v>March</v>
      </c>
      <c r="E1248" s="6" t="str">
        <f>IFERROR(__xludf.DUMMYFUNCTION("""COMPUTED_VALUE"""),"Ahmedabad")</f>
        <v>Ahmedabad</v>
      </c>
      <c r="F1248" s="6" t="str">
        <f>IFERROR(__xludf.DUMMYFUNCTION("""COMPUTED_VALUE"""),"East")</f>
        <v>East</v>
      </c>
      <c r="G1248" s="6" t="str">
        <f>IFERROR(__xludf.DUMMYFUNCTION("""COMPUTED_VALUE"""),"Assembly")</f>
        <v>Assembly</v>
      </c>
      <c r="H1248" s="6" t="str">
        <f>IFERROR(__xludf.DUMMYFUNCTION("""COMPUTED_VALUE"""),"Overhead costs")</f>
        <v>Overhead costs</v>
      </c>
      <c r="I1248" s="6" t="str">
        <f t="shared" si="2"/>
        <v>March</v>
      </c>
      <c r="J1248" s="6" t="str">
        <f t="shared" si="3"/>
        <v>Ahmedabad</v>
      </c>
      <c r="K1248" s="6" t="str">
        <f t="shared" si="4"/>
        <v>Ahmedabad</v>
      </c>
      <c r="L1248" s="6" t="str">
        <f t="shared" si="5"/>
        <v>Ahmedabad</v>
      </c>
      <c r="M1248" s="6" t="str">
        <f t="shared" si="6"/>
        <v>Ahmedabad</v>
      </c>
      <c r="N1248" s="6" t="str">
        <f t="shared" si="7"/>
        <v>East</v>
      </c>
      <c r="O1248" s="6" t="str">
        <f t="shared" si="8"/>
        <v>East</v>
      </c>
      <c r="P1248" s="6" t="str">
        <f t="shared" si="9"/>
        <v>East</v>
      </c>
      <c r="Q1248" s="6" t="str">
        <f t="shared" si="10"/>
        <v>East</v>
      </c>
      <c r="R1248" s="6" t="str">
        <f>vlookup(M1248,'City Head_Details'!$A$2:$B$5,2,0)</f>
        <v>Varun</v>
      </c>
      <c r="S1248" s="6" t="str">
        <f t="shared" ref="S1248:T1248" si="1256">Proper(trim(G1248))</f>
        <v>Assembly</v>
      </c>
      <c r="T1248" s="6" t="str">
        <f t="shared" si="1256"/>
        <v>Overhead Costs</v>
      </c>
    </row>
    <row r="1249">
      <c r="A1249" s="23" t="s">
        <v>2402</v>
      </c>
      <c r="B1249" s="32" t="s">
        <v>2403</v>
      </c>
      <c r="C1249" s="6">
        <v>95600.0</v>
      </c>
      <c r="D1249" s="6" t="str">
        <f>IFERROR(__xludf.DUMMYFUNCTION("Split(B1249,""/"")"),"January")</f>
        <v>January</v>
      </c>
      <c r="E1249" s="6" t="str">
        <f>IFERROR(__xludf.DUMMYFUNCTION("""COMPUTED_VALUE"""),"Bangalore")</f>
        <v>Bangalore</v>
      </c>
      <c r="F1249" s="6" t="str">
        <f>IFERROR(__xludf.DUMMYFUNCTION("""COMPUTED_VALUE"""),"South")</f>
        <v>South</v>
      </c>
      <c r="G1249" s="6" t="str">
        <f>IFERROR(__xludf.DUMMYFUNCTION("""COMPUTED_VALUE"""),"Materials")</f>
        <v>Materials</v>
      </c>
      <c r="H1249" s="6" t="str">
        <f>IFERROR(__xludf.DUMMYFUNCTION("""COMPUTED_VALUE"""),"Insurance")</f>
        <v>Insurance</v>
      </c>
      <c r="I1249" s="6" t="str">
        <f t="shared" si="2"/>
        <v>January</v>
      </c>
      <c r="J1249" s="6" t="str">
        <f t="shared" si="3"/>
        <v>Bangalore</v>
      </c>
      <c r="K1249" s="6" t="str">
        <f t="shared" si="4"/>
        <v>Bangalore</v>
      </c>
      <c r="L1249" s="6" t="str">
        <f t="shared" si="5"/>
        <v>Bangalore</v>
      </c>
      <c r="M1249" s="6" t="str">
        <f t="shared" si="6"/>
        <v>Bangalore</v>
      </c>
      <c r="N1249" s="6" t="str">
        <f t="shared" si="7"/>
        <v>South</v>
      </c>
      <c r="O1249" s="6" t="str">
        <f t="shared" si="8"/>
        <v>South</v>
      </c>
      <c r="P1249" s="6" t="str">
        <f t="shared" si="9"/>
        <v>South</v>
      </c>
      <c r="Q1249" s="6" t="str">
        <f t="shared" si="10"/>
        <v>South</v>
      </c>
      <c r="R1249" s="6" t="str">
        <f>vlookup(M1249,'City Head_Details'!$A$2:$B$5,2,0)</f>
        <v>Arun</v>
      </c>
      <c r="S1249" s="6" t="str">
        <f t="shared" ref="S1249:T1249" si="1257">Proper(trim(G1249))</f>
        <v>Materials</v>
      </c>
      <c r="T1249" s="6" t="str">
        <f t="shared" si="1257"/>
        <v>Insurance</v>
      </c>
    </row>
    <row r="1250">
      <c r="A1250" s="23" t="s">
        <v>2404</v>
      </c>
      <c r="B1250" s="32" t="s">
        <v>2405</v>
      </c>
      <c r="C1250" s="6">
        <v>113700.0</v>
      </c>
      <c r="D1250" s="6" t="str">
        <f>IFERROR(__xludf.DUMMYFUNCTION("Split(B1250,""/"")"),"February")</f>
        <v>February</v>
      </c>
      <c r="E1250" s="6" t="str">
        <f>IFERROR(__xludf.DUMMYFUNCTION("""COMPUTED_VALUE"""),"Gurgaon^")</f>
        <v>Gurgaon^</v>
      </c>
      <c r="F1250" s="6" t="str">
        <f>IFERROR(__xludf.DUMMYFUNCTION("""COMPUTED_VALUE"""),"South")</f>
        <v>South</v>
      </c>
      <c r="G1250" s="6" t="str">
        <f>IFERROR(__xludf.DUMMYFUNCTION("""COMPUTED_VALUE"""),"Materials")</f>
        <v>Materials</v>
      </c>
      <c r="H1250" s="6" t="str">
        <f>IFERROR(__xludf.DUMMYFUNCTION("""COMPUTED_VALUE"""),"Insurance")</f>
        <v>Insurance</v>
      </c>
      <c r="I1250" s="6" t="str">
        <f t="shared" si="2"/>
        <v>February</v>
      </c>
      <c r="J1250" s="6" t="str">
        <f t="shared" si="3"/>
        <v>Gurgaon^</v>
      </c>
      <c r="K1250" s="6" t="str">
        <f t="shared" si="4"/>
        <v>Gurgaon^</v>
      </c>
      <c r="L1250" s="6" t="str">
        <f t="shared" si="5"/>
        <v>Gurgaon^</v>
      </c>
      <c r="M1250" s="6" t="str">
        <f t="shared" si="6"/>
        <v>Gurgaon</v>
      </c>
      <c r="N1250" s="6" t="str">
        <f t="shared" si="7"/>
        <v>South</v>
      </c>
      <c r="O1250" s="6" t="str">
        <f t="shared" si="8"/>
        <v>South</v>
      </c>
      <c r="P1250" s="6" t="str">
        <f t="shared" si="9"/>
        <v>South</v>
      </c>
      <c r="Q1250" s="6" t="str">
        <f t="shared" si="10"/>
        <v>South</v>
      </c>
      <c r="R1250" s="6" t="str">
        <f>vlookup(M1250,'City Head_Details'!$A$2:$B$5,2,0)</f>
        <v>Tarun</v>
      </c>
      <c r="S1250" s="6" t="str">
        <f t="shared" ref="S1250:T1250" si="1258">Proper(trim(G1250))</f>
        <v>Materials</v>
      </c>
      <c r="T1250" s="6" t="str">
        <f t="shared" si="1258"/>
        <v>Insurance</v>
      </c>
    </row>
    <row r="1251">
      <c r="A1251" s="23" t="s">
        <v>2406</v>
      </c>
      <c r="B1251" s="32" t="s">
        <v>2407</v>
      </c>
      <c r="C1251" s="6">
        <v>150900.0</v>
      </c>
      <c r="D1251" s="6" t="str">
        <f>IFERROR(__xludf.DUMMYFUNCTION("Split(B1251,""/"")"),"February")</f>
        <v>February</v>
      </c>
      <c r="E1251" s="6" t="str">
        <f>IFERROR(__xludf.DUMMYFUNCTION("""COMPUTED_VALUE"""),"Bhubaneswar")</f>
        <v>Bhubaneswar</v>
      </c>
      <c r="F1251" s="6" t="str">
        <f>IFERROR(__xludf.DUMMYFUNCTION("""COMPUTED_VALUE"""),"South")</f>
        <v>South</v>
      </c>
      <c r="G1251" s="6" t="str">
        <f>IFERROR(__xludf.DUMMYFUNCTION("""COMPUTED_VALUE"""),"Maitenance")</f>
        <v>Maitenance</v>
      </c>
      <c r="H1251" s="6" t="str">
        <f>IFERROR(__xludf.DUMMYFUNCTION("""COMPUTED_VALUE"""),"Overhead costs")</f>
        <v>Overhead costs</v>
      </c>
      <c r="I1251" s="6" t="str">
        <f t="shared" si="2"/>
        <v>February</v>
      </c>
      <c r="J1251" s="6" t="str">
        <f t="shared" si="3"/>
        <v>Bhubaneswar</v>
      </c>
      <c r="K1251" s="6" t="str">
        <f t="shared" si="4"/>
        <v>Bhubaneswar</v>
      </c>
      <c r="L1251" s="6" t="str">
        <f t="shared" si="5"/>
        <v>Bhubaneswar</v>
      </c>
      <c r="M1251" s="6" t="str">
        <f t="shared" si="6"/>
        <v>Bhubaneswar</v>
      </c>
      <c r="N1251" s="6" t="str">
        <f t="shared" si="7"/>
        <v>South</v>
      </c>
      <c r="O1251" s="6" t="str">
        <f t="shared" si="8"/>
        <v>South</v>
      </c>
      <c r="P1251" s="6" t="str">
        <f t="shared" si="9"/>
        <v>South</v>
      </c>
      <c r="Q1251" s="6" t="str">
        <f t="shared" si="10"/>
        <v>South</v>
      </c>
      <c r="R1251" s="6" t="str">
        <f>vlookup(M1251,'City Head_Details'!$A$2:$B$5,2,0)</f>
        <v>Karuna</v>
      </c>
      <c r="S1251" s="6" t="str">
        <f t="shared" ref="S1251:T1251" si="1259">Proper(trim(G1251))</f>
        <v>Maitenance</v>
      </c>
      <c r="T1251" s="6" t="str">
        <f t="shared" si="1259"/>
        <v>Overhead Costs</v>
      </c>
    </row>
    <row r="1252">
      <c r="A1252" s="23" t="s">
        <v>2408</v>
      </c>
      <c r="B1252" s="32" t="s">
        <v>1841</v>
      </c>
      <c r="C1252" s="6">
        <v>119400.0</v>
      </c>
      <c r="D1252" s="6" t="str">
        <f>IFERROR(__xludf.DUMMYFUNCTION("Split(B1252,""/"")"),"March")</f>
        <v>March</v>
      </c>
      <c r="E1252" s="6" t="str">
        <f>IFERROR(__xludf.DUMMYFUNCTION("""COMPUTED_VALUE"""),"Bhubaneswar^")</f>
        <v>Bhubaneswar^</v>
      </c>
      <c r="F1252" s="6" t="str">
        <f>IFERROR(__xludf.DUMMYFUNCTION("""COMPUTED_VALUE"""),"West&amp;")</f>
        <v>West&amp;</v>
      </c>
      <c r="G1252" s="6" t="str">
        <f>IFERROR(__xludf.DUMMYFUNCTION("""COMPUTED_VALUE"""),"Materials")</f>
        <v>Materials</v>
      </c>
      <c r="H1252" s="6" t="str">
        <f>IFERROR(__xludf.DUMMYFUNCTION("""COMPUTED_VALUE"""),"Insurance")</f>
        <v>Insurance</v>
      </c>
      <c r="I1252" s="6" t="str">
        <f t="shared" si="2"/>
        <v>March</v>
      </c>
      <c r="J1252" s="6" t="str">
        <f t="shared" si="3"/>
        <v>Bhubaneswar^</v>
      </c>
      <c r="K1252" s="6" t="str">
        <f t="shared" si="4"/>
        <v>Bhubaneswar^</v>
      </c>
      <c r="L1252" s="6" t="str">
        <f t="shared" si="5"/>
        <v>Bhubaneswar^</v>
      </c>
      <c r="M1252" s="6" t="str">
        <f t="shared" si="6"/>
        <v>Bhubaneswar</v>
      </c>
      <c r="N1252" s="6" t="str">
        <f t="shared" si="7"/>
        <v>West&amp;</v>
      </c>
      <c r="O1252" s="6" t="str">
        <f t="shared" si="8"/>
        <v>West-</v>
      </c>
      <c r="P1252" s="6" t="str">
        <f t="shared" si="9"/>
        <v>West^</v>
      </c>
      <c r="Q1252" s="6" t="str">
        <f t="shared" si="10"/>
        <v>West</v>
      </c>
      <c r="R1252" s="6" t="str">
        <f>vlookup(M1252,'City Head_Details'!$A$2:$B$5,2,0)</f>
        <v>Karuna</v>
      </c>
      <c r="S1252" s="6" t="str">
        <f t="shared" ref="S1252:T1252" si="1260">Proper(trim(G1252))</f>
        <v>Materials</v>
      </c>
      <c r="T1252" s="6" t="str">
        <f t="shared" si="1260"/>
        <v>Insurance</v>
      </c>
    </row>
    <row r="1253">
      <c r="A1253" s="23" t="s">
        <v>2409</v>
      </c>
      <c r="B1253" s="32" t="s">
        <v>2410</v>
      </c>
      <c r="C1253" s="6">
        <v>104100.0</v>
      </c>
      <c r="D1253" s="6" t="str">
        <f>IFERROR(__xludf.DUMMYFUNCTION("Split(B1253,""/"")"),"January")</f>
        <v>January</v>
      </c>
      <c r="E1253" s="6" t="str">
        <f>IFERROR(__xludf.DUMMYFUNCTION("""COMPUTED_VALUE"""),"Ahmedabad")</f>
        <v>Ahmedabad</v>
      </c>
      <c r="F1253" s="6" t="str">
        <f>IFERROR(__xludf.DUMMYFUNCTION("""COMPUTED_VALUE"""),"West&amp;")</f>
        <v>West&amp;</v>
      </c>
      <c r="G1253" s="6" t="str">
        <f>IFERROR(__xludf.DUMMYFUNCTION("""COMPUTED_VALUE"""),"Materials")</f>
        <v>Materials</v>
      </c>
      <c r="H1253" s="6" t="str">
        <f>IFERROR(__xludf.DUMMYFUNCTION("""COMPUTED_VALUE"""),"Labour Cost")</f>
        <v>Labour Cost</v>
      </c>
      <c r="I1253" s="6" t="str">
        <f t="shared" si="2"/>
        <v>January</v>
      </c>
      <c r="J1253" s="6" t="str">
        <f t="shared" si="3"/>
        <v>Ahmedabad</v>
      </c>
      <c r="K1253" s="6" t="str">
        <f t="shared" si="4"/>
        <v>Ahmedabad</v>
      </c>
      <c r="L1253" s="6" t="str">
        <f t="shared" si="5"/>
        <v>Ahmedabad</v>
      </c>
      <c r="M1253" s="6" t="str">
        <f t="shared" si="6"/>
        <v>Ahmedabad</v>
      </c>
      <c r="N1253" s="6" t="str">
        <f t="shared" si="7"/>
        <v>West&amp;</v>
      </c>
      <c r="O1253" s="6" t="str">
        <f t="shared" si="8"/>
        <v>West-</v>
      </c>
      <c r="P1253" s="6" t="str">
        <f t="shared" si="9"/>
        <v>West^</v>
      </c>
      <c r="Q1253" s="6" t="str">
        <f t="shared" si="10"/>
        <v>West</v>
      </c>
      <c r="R1253" s="6" t="str">
        <f>vlookup(M1253,'City Head_Details'!$A$2:$B$5,2,0)</f>
        <v>Varun</v>
      </c>
      <c r="S1253" s="6" t="str">
        <f t="shared" ref="S1253:T1253" si="1261">Proper(trim(G1253))</f>
        <v>Materials</v>
      </c>
      <c r="T1253" s="6" t="str">
        <f t="shared" si="1261"/>
        <v>Labour Cost</v>
      </c>
    </row>
    <row r="1254">
      <c r="A1254" s="23" t="s">
        <v>2411</v>
      </c>
      <c r="B1254" s="32" t="s">
        <v>2412</v>
      </c>
      <c r="C1254" s="6">
        <v>197600.0</v>
      </c>
      <c r="D1254" s="6" t="str">
        <f>IFERROR(__xludf.DUMMYFUNCTION("Split(B1254,""/"")"),"February")</f>
        <v>February</v>
      </c>
      <c r="E1254" s="6" t="str">
        <f>IFERROR(__xludf.DUMMYFUNCTION("""COMPUTED_VALUE"""),"Bhubaneswar^")</f>
        <v>Bhubaneswar^</v>
      </c>
      <c r="F1254" s="6" t="str">
        <f>IFERROR(__xludf.DUMMYFUNCTION("""COMPUTED_VALUE"""),"North&amp;")</f>
        <v>North&amp;</v>
      </c>
      <c r="G1254" s="6" t="str">
        <f>IFERROR(__xludf.DUMMYFUNCTION("""COMPUTED_VALUE"""),"Materials")</f>
        <v>Materials</v>
      </c>
      <c r="H1254" s="6" t="str">
        <f>IFERROR(__xludf.DUMMYFUNCTION("""COMPUTED_VALUE"""),"Material Cost")</f>
        <v>Material Cost</v>
      </c>
      <c r="I1254" s="6" t="str">
        <f t="shared" si="2"/>
        <v>February</v>
      </c>
      <c r="J1254" s="6" t="str">
        <f t="shared" si="3"/>
        <v>Bhubaneswar^</v>
      </c>
      <c r="K1254" s="6" t="str">
        <f t="shared" si="4"/>
        <v>Bhubaneswar^</v>
      </c>
      <c r="L1254" s="6" t="str">
        <f t="shared" si="5"/>
        <v>Bhubaneswar^</v>
      </c>
      <c r="M1254" s="6" t="str">
        <f t="shared" si="6"/>
        <v>Bhubaneswar</v>
      </c>
      <c r="N1254" s="6" t="str">
        <f t="shared" si="7"/>
        <v>North&amp;</v>
      </c>
      <c r="O1254" s="6" t="str">
        <f t="shared" si="8"/>
        <v>North-</v>
      </c>
      <c r="P1254" s="6" t="str">
        <f t="shared" si="9"/>
        <v>North^</v>
      </c>
      <c r="Q1254" s="6" t="str">
        <f t="shared" si="10"/>
        <v>North</v>
      </c>
      <c r="R1254" s="6" t="str">
        <f>vlookup(M1254,'City Head_Details'!$A$2:$B$5,2,0)</f>
        <v>Karuna</v>
      </c>
      <c r="S1254" s="6" t="str">
        <f t="shared" ref="S1254:T1254" si="1262">Proper(trim(G1254))</f>
        <v>Materials</v>
      </c>
      <c r="T1254" s="6" t="str">
        <f t="shared" si="1262"/>
        <v>Material Cost</v>
      </c>
    </row>
    <row r="1255">
      <c r="A1255" s="23" t="s">
        <v>2413</v>
      </c>
      <c r="B1255" s="32" t="s">
        <v>1600</v>
      </c>
      <c r="C1255" s="6">
        <v>159300.0</v>
      </c>
      <c r="D1255" s="6" t="str">
        <f>IFERROR(__xludf.DUMMYFUNCTION("Split(B1255,""/"")"),"January")</f>
        <v>January</v>
      </c>
      <c r="E1255" s="6" t="str">
        <f>IFERROR(__xludf.DUMMYFUNCTION("""COMPUTED_VALUE"""),"Ahmedabad")</f>
        <v>Ahmedabad</v>
      </c>
      <c r="F1255" s="6" t="str">
        <f>IFERROR(__xludf.DUMMYFUNCTION("""COMPUTED_VALUE"""),"South&amp;")</f>
        <v>South&amp;</v>
      </c>
      <c r="G1255" s="6" t="str">
        <f>IFERROR(__xludf.DUMMYFUNCTION("""COMPUTED_VALUE"""),"Production")</f>
        <v>Production</v>
      </c>
      <c r="H1255" s="6" t="str">
        <f>IFERROR(__xludf.DUMMYFUNCTION("""COMPUTED_VALUE"""),"Insurance")</f>
        <v>Insurance</v>
      </c>
      <c r="I1255" s="6" t="str">
        <f t="shared" si="2"/>
        <v>January</v>
      </c>
      <c r="J1255" s="6" t="str">
        <f t="shared" si="3"/>
        <v>Ahmedabad</v>
      </c>
      <c r="K1255" s="6" t="str">
        <f t="shared" si="4"/>
        <v>Ahmedabad</v>
      </c>
      <c r="L1255" s="6" t="str">
        <f t="shared" si="5"/>
        <v>Ahmedabad</v>
      </c>
      <c r="M1255" s="6" t="str">
        <f t="shared" si="6"/>
        <v>Ahmedabad</v>
      </c>
      <c r="N1255" s="6" t="str">
        <f t="shared" si="7"/>
        <v>South&amp;</v>
      </c>
      <c r="O1255" s="6" t="str">
        <f t="shared" si="8"/>
        <v>South-</v>
      </c>
      <c r="P1255" s="6" t="str">
        <f t="shared" si="9"/>
        <v>South^</v>
      </c>
      <c r="Q1255" s="6" t="str">
        <f t="shared" si="10"/>
        <v>South</v>
      </c>
      <c r="R1255" s="6" t="str">
        <f>vlookup(M1255,'City Head_Details'!$A$2:$B$5,2,0)</f>
        <v>Varun</v>
      </c>
      <c r="S1255" s="6" t="str">
        <f t="shared" ref="S1255:T1255" si="1263">Proper(trim(G1255))</f>
        <v>Production</v>
      </c>
      <c r="T1255" s="6" t="str">
        <f t="shared" si="1263"/>
        <v>Insurance</v>
      </c>
    </row>
    <row r="1256">
      <c r="A1256" s="23" t="s">
        <v>2414</v>
      </c>
      <c r="B1256" s="32" t="s">
        <v>2415</v>
      </c>
      <c r="C1256" s="6">
        <v>105700.0</v>
      </c>
      <c r="D1256" s="6" t="str">
        <f>IFERROR(__xludf.DUMMYFUNCTION("Split(B1256,""/"")"),"March")</f>
        <v>March</v>
      </c>
      <c r="E1256" s="6" t="str">
        <f>IFERROR(__xludf.DUMMYFUNCTION("""COMPUTED_VALUE"""),"Gurgaon")</f>
        <v>Gurgaon</v>
      </c>
      <c r="F1256" s="6" t="str">
        <f>IFERROR(__xludf.DUMMYFUNCTION("""COMPUTED_VALUE"""),"West&amp;")</f>
        <v>West&amp;</v>
      </c>
      <c r="G1256" s="6" t="str">
        <f>IFERROR(__xludf.DUMMYFUNCTION("""COMPUTED_VALUE"""),"Maitenance")</f>
        <v>Maitenance</v>
      </c>
      <c r="H1256" s="6" t="str">
        <f>IFERROR(__xludf.DUMMYFUNCTION("""COMPUTED_VALUE"""),"Material Cost")</f>
        <v>Material Cost</v>
      </c>
      <c r="I1256" s="6" t="str">
        <f t="shared" si="2"/>
        <v>March</v>
      </c>
      <c r="J1256" s="6" t="str">
        <f t="shared" si="3"/>
        <v>Gurgaon</v>
      </c>
      <c r="K1256" s="6" t="str">
        <f t="shared" si="4"/>
        <v>Gurgaon</v>
      </c>
      <c r="L1256" s="6" t="str">
        <f t="shared" si="5"/>
        <v>Gurgaon</v>
      </c>
      <c r="M1256" s="6" t="str">
        <f t="shared" si="6"/>
        <v>Gurgaon</v>
      </c>
      <c r="N1256" s="6" t="str">
        <f t="shared" si="7"/>
        <v>West&amp;</v>
      </c>
      <c r="O1256" s="6" t="str">
        <f t="shared" si="8"/>
        <v>West-</v>
      </c>
      <c r="P1256" s="6" t="str">
        <f t="shared" si="9"/>
        <v>West^</v>
      </c>
      <c r="Q1256" s="6" t="str">
        <f t="shared" si="10"/>
        <v>West</v>
      </c>
      <c r="R1256" s="6" t="str">
        <f>vlookup(M1256,'City Head_Details'!$A$2:$B$5,2,0)</f>
        <v>Tarun</v>
      </c>
      <c r="S1256" s="6" t="str">
        <f t="shared" ref="S1256:T1256" si="1264">Proper(trim(G1256))</f>
        <v>Maitenance</v>
      </c>
      <c r="T1256" s="6" t="str">
        <f t="shared" si="1264"/>
        <v>Material Cost</v>
      </c>
    </row>
    <row r="1257">
      <c r="A1257" s="23" t="s">
        <v>2416</v>
      </c>
      <c r="B1257" s="32" t="s">
        <v>2417</v>
      </c>
      <c r="C1257" s="6">
        <v>145200.0</v>
      </c>
      <c r="D1257" s="6" t="str">
        <f>IFERROR(__xludf.DUMMYFUNCTION("Split(B1257,""/"")"),"February")</f>
        <v>February</v>
      </c>
      <c r="E1257" s="6" t="str">
        <f>IFERROR(__xludf.DUMMYFUNCTION("""COMPUTED_VALUE"""),"Gurgaon^")</f>
        <v>Gurgaon^</v>
      </c>
      <c r="F1257" s="6" t="str">
        <f>IFERROR(__xludf.DUMMYFUNCTION("""COMPUTED_VALUE"""),"east&amp;")</f>
        <v>east&amp;</v>
      </c>
      <c r="G1257" s="6" t="str">
        <f>IFERROR(__xludf.DUMMYFUNCTION("""COMPUTED_VALUE"""),"Production")</f>
        <v>Production</v>
      </c>
      <c r="H1257" s="6" t="str">
        <f>IFERROR(__xludf.DUMMYFUNCTION("""COMPUTED_VALUE"""),"Overhead costs")</f>
        <v>Overhead costs</v>
      </c>
      <c r="I1257" s="6" t="str">
        <f t="shared" si="2"/>
        <v>February</v>
      </c>
      <c r="J1257" s="6" t="str">
        <f t="shared" si="3"/>
        <v>Gurgaon^</v>
      </c>
      <c r="K1257" s="6" t="str">
        <f t="shared" si="4"/>
        <v>Gurgaon^</v>
      </c>
      <c r="L1257" s="6" t="str">
        <f t="shared" si="5"/>
        <v>Gurgaon^</v>
      </c>
      <c r="M1257" s="6" t="str">
        <f t="shared" si="6"/>
        <v>Gurgaon</v>
      </c>
      <c r="N1257" s="6" t="str">
        <f t="shared" si="7"/>
        <v>East&amp;</v>
      </c>
      <c r="O1257" s="6" t="str">
        <f t="shared" si="8"/>
        <v>East-</v>
      </c>
      <c r="P1257" s="6" t="str">
        <f t="shared" si="9"/>
        <v>East^</v>
      </c>
      <c r="Q1257" s="6" t="str">
        <f t="shared" si="10"/>
        <v>East</v>
      </c>
      <c r="R1257" s="6" t="str">
        <f>vlookup(M1257,'City Head_Details'!$A$2:$B$5,2,0)</f>
        <v>Tarun</v>
      </c>
      <c r="S1257" s="6" t="str">
        <f t="shared" ref="S1257:T1257" si="1265">Proper(trim(G1257))</f>
        <v>Production</v>
      </c>
      <c r="T1257" s="6" t="str">
        <f t="shared" si="1265"/>
        <v>Overhead Costs</v>
      </c>
    </row>
    <row r="1258">
      <c r="A1258" s="23" t="s">
        <v>2418</v>
      </c>
      <c r="B1258" s="32" t="s">
        <v>2419</v>
      </c>
      <c r="C1258" s="6">
        <v>122000.0</v>
      </c>
      <c r="D1258" s="6" t="str">
        <f>IFERROR(__xludf.DUMMYFUNCTION("Split(B1258,""/"")"),"February")</f>
        <v>February</v>
      </c>
      <c r="E1258" s="6" t="str">
        <f>IFERROR(__xludf.DUMMYFUNCTION("""COMPUTED_VALUE"""),"Gurgaon")</f>
        <v>Gurgaon</v>
      </c>
      <c r="F1258" s="6" t="str">
        <f>IFERROR(__xludf.DUMMYFUNCTION("""COMPUTED_VALUE"""),"South&amp;")</f>
        <v>South&amp;</v>
      </c>
      <c r="G1258" s="6" t="str">
        <f>IFERROR(__xludf.DUMMYFUNCTION("""COMPUTED_VALUE"""),"Production")</f>
        <v>Production</v>
      </c>
      <c r="H1258" s="6" t="str">
        <f>IFERROR(__xludf.DUMMYFUNCTION("""COMPUTED_VALUE"""),"Material Cost")</f>
        <v>Material Cost</v>
      </c>
      <c r="I1258" s="6" t="str">
        <f t="shared" si="2"/>
        <v>February</v>
      </c>
      <c r="J1258" s="6" t="str">
        <f t="shared" si="3"/>
        <v>Gurgaon</v>
      </c>
      <c r="K1258" s="6" t="str">
        <f t="shared" si="4"/>
        <v>Gurgaon</v>
      </c>
      <c r="L1258" s="6" t="str">
        <f t="shared" si="5"/>
        <v>Gurgaon</v>
      </c>
      <c r="M1258" s="6" t="str">
        <f t="shared" si="6"/>
        <v>Gurgaon</v>
      </c>
      <c r="N1258" s="6" t="str">
        <f t="shared" si="7"/>
        <v>South&amp;</v>
      </c>
      <c r="O1258" s="6" t="str">
        <f t="shared" si="8"/>
        <v>South-</v>
      </c>
      <c r="P1258" s="6" t="str">
        <f t="shared" si="9"/>
        <v>South^</v>
      </c>
      <c r="Q1258" s="6" t="str">
        <f t="shared" si="10"/>
        <v>South</v>
      </c>
      <c r="R1258" s="6" t="str">
        <f>vlookup(M1258,'City Head_Details'!$A$2:$B$5,2,0)</f>
        <v>Tarun</v>
      </c>
      <c r="S1258" s="6" t="str">
        <f t="shared" ref="S1258:T1258" si="1266">Proper(trim(G1258))</f>
        <v>Production</v>
      </c>
      <c r="T1258" s="6" t="str">
        <f t="shared" si="1266"/>
        <v>Material Cost</v>
      </c>
    </row>
    <row r="1259">
      <c r="A1259" s="23" t="s">
        <v>2420</v>
      </c>
      <c r="B1259" s="32" t="s">
        <v>2421</v>
      </c>
      <c r="C1259" s="6">
        <v>138800.0</v>
      </c>
      <c r="D1259" s="6" t="str">
        <f>IFERROR(__xludf.DUMMYFUNCTION("Split(B1259,""/"")"),"January")</f>
        <v>January</v>
      </c>
      <c r="E1259" s="6" t="str">
        <f>IFERROR(__xludf.DUMMYFUNCTION("""COMPUTED_VALUE"""),"Bangalore^")</f>
        <v>Bangalore^</v>
      </c>
      <c r="F1259" s="6" t="str">
        <f>IFERROR(__xludf.DUMMYFUNCTION("""COMPUTED_VALUE"""),"North&amp;")</f>
        <v>North&amp;</v>
      </c>
      <c r="G1259" s="6" t="str">
        <f>IFERROR(__xludf.DUMMYFUNCTION("""COMPUTED_VALUE"""),"Maitenance")</f>
        <v>Maitenance</v>
      </c>
      <c r="H1259" s="6" t="str">
        <f>IFERROR(__xludf.DUMMYFUNCTION("""COMPUTED_VALUE"""),"Overhead costs")</f>
        <v>Overhead costs</v>
      </c>
      <c r="I1259" s="6" t="str">
        <f t="shared" si="2"/>
        <v>January</v>
      </c>
      <c r="J1259" s="6" t="str">
        <f t="shared" si="3"/>
        <v>Bangalore^</v>
      </c>
      <c r="K1259" s="6" t="str">
        <f t="shared" si="4"/>
        <v>Bangalore^</v>
      </c>
      <c r="L1259" s="6" t="str">
        <f t="shared" si="5"/>
        <v>Bangalore^</v>
      </c>
      <c r="M1259" s="6" t="str">
        <f t="shared" si="6"/>
        <v>Bangalore</v>
      </c>
      <c r="N1259" s="6" t="str">
        <f t="shared" si="7"/>
        <v>North&amp;</v>
      </c>
      <c r="O1259" s="6" t="str">
        <f t="shared" si="8"/>
        <v>North-</v>
      </c>
      <c r="P1259" s="6" t="str">
        <f t="shared" si="9"/>
        <v>North^</v>
      </c>
      <c r="Q1259" s="6" t="str">
        <f t="shared" si="10"/>
        <v>North</v>
      </c>
      <c r="R1259" s="6" t="str">
        <f>vlookup(M1259,'City Head_Details'!$A$2:$B$5,2,0)</f>
        <v>Arun</v>
      </c>
      <c r="S1259" s="6" t="str">
        <f t="shared" ref="S1259:T1259" si="1267">Proper(trim(G1259))</f>
        <v>Maitenance</v>
      </c>
      <c r="T1259" s="6" t="str">
        <f t="shared" si="1267"/>
        <v>Overhead Costs</v>
      </c>
    </row>
    <row r="1260">
      <c r="A1260" s="23" t="s">
        <v>2422</v>
      </c>
      <c r="B1260" s="32" t="s">
        <v>2423</v>
      </c>
      <c r="C1260" s="6">
        <v>173700.0</v>
      </c>
      <c r="D1260" s="6" t="str">
        <f>IFERROR(__xludf.DUMMYFUNCTION("Split(B1260,""/"")"),"March")</f>
        <v>March</v>
      </c>
      <c r="E1260" s="6" t="str">
        <f>IFERROR(__xludf.DUMMYFUNCTION("""COMPUTED_VALUE"""),"Bangalore^")</f>
        <v>Bangalore^</v>
      </c>
      <c r="F1260" s="6" t="str">
        <f>IFERROR(__xludf.DUMMYFUNCTION("""COMPUTED_VALUE"""),"East&amp;")</f>
        <v>East&amp;</v>
      </c>
      <c r="G1260" s="6" t="str">
        <f>IFERROR(__xludf.DUMMYFUNCTION("""COMPUTED_VALUE"""),"Materials")</f>
        <v>Materials</v>
      </c>
      <c r="H1260" s="6" t="str">
        <f>IFERROR(__xludf.DUMMYFUNCTION("""COMPUTED_VALUE"""),"Overhead costs")</f>
        <v>Overhead costs</v>
      </c>
      <c r="I1260" s="6" t="str">
        <f t="shared" si="2"/>
        <v>March</v>
      </c>
      <c r="J1260" s="6" t="str">
        <f t="shared" si="3"/>
        <v>Bangalore^</v>
      </c>
      <c r="K1260" s="6" t="str">
        <f t="shared" si="4"/>
        <v>Bangalore^</v>
      </c>
      <c r="L1260" s="6" t="str">
        <f t="shared" si="5"/>
        <v>Bangalore^</v>
      </c>
      <c r="M1260" s="6" t="str">
        <f t="shared" si="6"/>
        <v>Bangalore</v>
      </c>
      <c r="N1260" s="6" t="str">
        <f t="shared" si="7"/>
        <v>East&amp;</v>
      </c>
      <c r="O1260" s="6" t="str">
        <f t="shared" si="8"/>
        <v>East-</v>
      </c>
      <c r="P1260" s="6" t="str">
        <f t="shared" si="9"/>
        <v>East^</v>
      </c>
      <c r="Q1260" s="6" t="str">
        <f t="shared" si="10"/>
        <v>East</v>
      </c>
      <c r="R1260" s="6" t="str">
        <f>vlookup(M1260,'City Head_Details'!$A$2:$B$5,2,0)</f>
        <v>Arun</v>
      </c>
      <c r="S1260" s="6" t="str">
        <f t="shared" ref="S1260:T1260" si="1268">Proper(trim(G1260))</f>
        <v>Materials</v>
      </c>
      <c r="T1260" s="6" t="str">
        <f t="shared" si="1268"/>
        <v>Overhead Costs</v>
      </c>
    </row>
    <row r="1261">
      <c r="A1261" s="23" t="s">
        <v>2424</v>
      </c>
      <c r="B1261" s="32" t="s">
        <v>2425</v>
      </c>
      <c r="C1261" s="6">
        <v>137700.0</v>
      </c>
      <c r="D1261" s="6" t="str">
        <f>IFERROR(__xludf.DUMMYFUNCTION("Split(B1261,""/"")"),"January")</f>
        <v>January</v>
      </c>
      <c r="E1261" s="6" t="str">
        <f>IFERROR(__xludf.DUMMYFUNCTION("""COMPUTED_VALUE"""),"Bhubaneswar^")</f>
        <v>Bhubaneswar^</v>
      </c>
      <c r="F1261" s="6" t="str">
        <f>IFERROR(__xludf.DUMMYFUNCTION("""COMPUTED_VALUE"""),"East&amp;")</f>
        <v>East&amp;</v>
      </c>
      <c r="G1261" s="6" t="str">
        <f>IFERROR(__xludf.DUMMYFUNCTION("""COMPUTED_VALUE"""),"Assembly")</f>
        <v>Assembly</v>
      </c>
      <c r="H1261" s="6" t="str">
        <f>IFERROR(__xludf.DUMMYFUNCTION("""COMPUTED_VALUE"""),"Insurance")</f>
        <v>Insurance</v>
      </c>
      <c r="I1261" s="6" t="str">
        <f t="shared" si="2"/>
        <v>January</v>
      </c>
      <c r="J1261" s="6" t="str">
        <f t="shared" si="3"/>
        <v>Bhubaneswar^</v>
      </c>
      <c r="K1261" s="6" t="str">
        <f t="shared" si="4"/>
        <v>Bhubaneswar^</v>
      </c>
      <c r="L1261" s="6" t="str">
        <f t="shared" si="5"/>
        <v>Bhubaneswar^</v>
      </c>
      <c r="M1261" s="6" t="str">
        <f t="shared" si="6"/>
        <v>Bhubaneswar</v>
      </c>
      <c r="N1261" s="6" t="str">
        <f t="shared" si="7"/>
        <v>East&amp;</v>
      </c>
      <c r="O1261" s="6" t="str">
        <f t="shared" si="8"/>
        <v>East-</v>
      </c>
      <c r="P1261" s="6" t="str">
        <f t="shared" si="9"/>
        <v>East^</v>
      </c>
      <c r="Q1261" s="6" t="str">
        <f t="shared" si="10"/>
        <v>East</v>
      </c>
      <c r="R1261" s="6" t="str">
        <f>vlookup(M1261,'City Head_Details'!$A$2:$B$5,2,0)</f>
        <v>Karuna</v>
      </c>
      <c r="S1261" s="6" t="str">
        <f t="shared" ref="S1261:T1261" si="1269">Proper(trim(G1261))</f>
        <v>Assembly</v>
      </c>
      <c r="T1261" s="6" t="str">
        <f t="shared" si="1269"/>
        <v>Insurance</v>
      </c>
    </row>
    <row r="1262">
      <c r="A1262" s="23" t="s">
        <v>2426</v>
      </c>
      <c r="B1262" s="32" t="s">
        <v>2427</v>
      </c>
      <c r="C1262" s="6">
        <v>90600.0</v>
      </c>
      <c r="D1262" s="6" t="str">
        <f>IFERROR(__xludf.DUMMYFUNCTION("Split(B1262,""/"")"),"January")</f>
        <v>January</v>
      </c>
      <c r="E1262" s="6" t="str">
        <f>IFERROR(__xludf.DUMMYFUNCTION("""COMPUTED_VALUE"""),"Bhubaneswar^")</f>
        <v>Bhubaneswar^</v>
      </c>
      <c r="F1262" s="6" t="str">
        <f>IFERROR(__xludf.DUMMYFUNCTION("""COMPUTED_VALUE"""),"West&amp;")</f>
        <v>West&amp;</v>
      </c>
      <c r="G1262" s="6" t="str">
        <f>IFERROR(__xludf.DUMMYFUNCTION("""COMPUTED_VALUE"""),"Production")</f>
        <v>Production</v>
      </c>
      <c r="H1262" s="6" t="str">
        <f>IFERROR(__xludf.DUMMYFUNCTION("""COMPUTED_VALUE"""),"Material Cost")</f>
        <v>Material Cost</v>
      </c>
      <c r="I1262" s="6" t="str">
        <f t="shared" si="2"/>
        <v>January</v>
      </c>
      <c r="J1262" s="6" t="str">
        <f t="shared" si="3"/>
        <v>Bhubaneswar^</v>
      </c>
      <c r="K1262" s="6" t="str">
        <f t="shared" si="4"/>
        <v>Bhubaneswar^</v>
      </c>
      <c r="L1262" s="6" t="str">
        <f t="shared" si="5"/>
        <v>Bhubaneswar^</v>
      </c>
      <c r="M1262" s="6" t="str">
        <f t="shared" si="6"/>
        <v>Bhubaneswar</v>
      </c>
      <c r="N1262" s="6" t="str">
        <f t="shared" si="7"/>
        <v>West&amp;</v>
      </c>
      <c r="O1262" s="6" t="str">
        <f t="shared" si="8"/>
        <v>West-</v>
      </c>
      <c r="P1262" s="6" t="str">
        <f t="shared" si="9"/>
        <v>West^</v>
      </c>
      <c r="Q1262" s="6" t="str">
        <f t="shared" si="10"/>
        <v>West</v>
      </c>
      <c r="R1262" s="6" t="str">
        <f>vlookup(M1262,'City Head_Details'!$A$2:$B$5,2,0)</f>
        <v>Karuna</v>
      </c>
      <c r="S1262" s="6" t="str">
        <f t="shared" ref="S1262:T1262" si="1270">Proper(trim(G1262))</f>
        <v>Production</v>
      </c>
      <c r="T1262" s="6" t="str">
        <f t="shared" si="1270"/>
        <v>Material Cost</v>
      </c>
    </row>
    <row r="1263">
      <c r="A1263" s="23" t="s">
        <v>2428</v>
      </c>
      <c r="B1263" s="32" t="s">
        <v>2429</v>
      </c>
      <c r="C1263" s="6">
        <v>102700.0</v>
      </c>
      <c r="D1263" s="6" t="str">
        <f>IFERROR(__xludf.DUMMYFUNCTION("Split(B1263,""/"")"),"January")</f>
        <v>January</v>
      </c>
      <c r="E1263" s="6" t="str">
        <f>IFERROR(__xludf.DUMMYFUNCTION("""COMPUTED_VALUE"""),"Bhubaneswar^")</f>
        <v>Bhubaneswar^</v>
      </c>
      <c r="F1263" s="6" t="str">
        <f>IFERROR(__xludf.DUMMYFUNCTION("""COMPUTED_VALUE"""),"West&amp;")</f>
        <v>West&amp;</v>
      </c>
      <c r="G1263" s="6" t="str">
        <f>IFERROR(__xludf.DUMMYFUNCTION("""COMPUTED_VALUE"""),"Production")</f>
        <v>Production</v>
      </c>
      <c r="H1263" s="6" t="str">
        <f>IFERROR(__xludf.DUMMYFUNCTION("""COMPUTED_VALUE"""),"Labour Cost")</f>
        <v>Labour Cost</v>
      </c>
      <c r="I1263" s="6" t="str">
        <f t="shared" si="2"/>
        <v>January</v>
      </c>
      <c r="J1263" s="6" t="str">
        <f t="shared" si="3"/>
        <v>Bhubaneswar^</v>
      </c>
      <c r="K1263" s="6" t="str">
        <f t="shared" si="4"/>
        <v>Bhubaneswar^</v>
      </c>
      <c r="L1263" s="6" t="str">
        <f t="shared" si="5"/>
        <v>Bhubaneswar^</v>
      </c>
      <c r="M1263" s="6" t="str">
        <f t="shared" si="6"/>
        <v>Bhubaneswar</v>
      </c>
      <c r="N1263" s="6" t="str">
        <f t="shared" si="7"/>
        <v>West&amp;</v>
      </c>
      <c r="O1263" s="6" t="str">
        <f t="shared" si="8"/>
        <v>West-</v>
      </c>
      <c r="P1263" s="6" t="str">
        <f t="shared" si="9"/>
        <v>West^</v>
      </c>
      <c r="Q1263" s="6" t="str">
        <f t="shared" si="10"/>
        <v>West</v>
      </c>
      <c r="R1263" s="6" t="str">
        <f>vlookup(M1263,'City Head_Details'!$A$2:$B$5,2,0)</f>
        <v>Karuna</v>
      </c>
      <c r="S1263" s="6" t="str">
        <f t="shared" ref="S1263:T1263" si="1271">Proper(trim(G1263))</f>
        <v>Production</v>
      </c>
      <c r="T1263" s="6" t="str">
        <f t="shared" si="1271"/>
        <v>Labour Cost</v>
      </c>
    </row>
    <row r="1264">
      <c r="A1264" s="23" t="s">
        <v>2430</v>
      </c>
      <c r="B1264" s="32" t="s">
        <v>2431</v>
      </c>
      <c r="C1264" s="6">
        <v>193900.0</v>
      </c>
      <c r="D1264" s="6" t="str">
        <f>IFERROR(__xludf.DUMMYFUNCTION("Split(B1264,""/"")"),"January")</f>
        <v>January</v>
      </c>
      <c r="E1264" s="6" t="str">
        <f>IFERROR(__xludf.DUMMYFUNCTION("""COMPUTED_VALUE"""),"Bhubaneswar^")</f>
        <v>Bhubaneswar^</v>
      </c>
      <c r="F1264" s="6" t="str">
        <f>IFERROR(__xludf.DUMMYFUNCTION("""COMPUTED_VALUE"""),"West&amp;")</f>
        <v>West&amp;</v>
      </c>
      <c r="G1264" s="6" t="str">
        <f>IFERROR(__xludf.DUMMYFUNCTION("""COMPUTED_VALUE"""),"Production")</f>
        <v>Production</v>
      </c>
      <c r="H1264" s="6" t="str">
        <f>IFERROR(__xludf.DUMMYFUNCTION("""COMPUTED_VALUE"""),"Rent")</f>
        <v>Rent</v>
      </c>
      <c r="I1264" s="6" t="str">
        <f t="shared" si="2"/>
        <v>January</v>
      </c>
      <c r="J1264" s="6" t="str">
        <f t="shared" si="3"/>
        <v>Bhubaneswar^</v>
      </c>
      <c r="K1264" s="6" t="str">
        <f t="shared" si="4"/>
        <v>Bhubaneswar^</v>
      </c>
      <c r="L1264" s="6" t="str">
        <f t="shared" si="5"/>
        <v>Bhubaneswar^</v>
      </c>
      <c r="M1264" s="6" t="str">
        <f t="shared" si="6"/>
        <v>Bhubaneswar</v>
      </c>
      <c r="N1264" s="6" t="str">
        <f t="shared" si="7"/>
        <v>West&amp;</v>
      </c>
      <c r="O1264" s="6" t="str">
        <f t="shared" si="8"/>
        <v>West-</v>
      </c>
      <c r="P1264" s="6" t="str">
        <f t="shared" si="9"/>
        <v>West^</v>
      </c>
      <c r="Q1264" s="6" t="str">
        <f t="shared" si="10"/>
        <v>West</v>
      </c>
      <c r="R1264" s="6" t="str">
        <f>vlookup(M1264,'City Head_Details'!$A$2:$B$5,2,0)</f>
        <v>Karuna</v>
      </c>
      <c r="S1264" s="6" t="str">
        <f t="shared" ref="S1264:T1264" si="1272">Proper(trim(G1264))</f>
        <v>Production</v>
      </c>
      <c r="T1264" s="6" t="str">
        <f t="shared" si="1272"/>
        <v>Rent</v>
      </c>
    </row>
    <row r="1265">
      <c r="A1265" s="23" t="s">
        <v>2432</v>
      </c>
      <c r="B1265" s="32" t="s">
        <v>2433</v>
      </c>
      <c r="C1265" s="6">
        <v>154600.0</v>
      </c>
      <c r="D1265" s="6" t="str">
        <f>IFERROR(__xludf.DUMMYFUNCTION("Split(B1265,""/"")"),"January")</f>
        <v>January</v>
      </c>
      <c r="E1265" s="6" t="str">
        <f>IFERROR(__xludf.DUMMYFUNCTION("""COMPUTED_VALUE"""),"Bhubaneswar^")</f>
        <v>Bhubaneswar^</v>
      </c>
      <c r="F1265" s="6" t="str">
        <f>IFERROR(__xludf.DUMMYFUNCTION("""COMPUTED_VALUE"""),"West&amp;")</f>
        <v>West&amp;</v>
      </c>
      <c r="G1265" s="6" t="str">
        <f>IFERROR(__xludf.DUMMYFUNCTION("""COMPUTED_VALUE"""),"Production")</f>
        <v>Production</v>
      </c>
      <c r="H1265" s="6" t="str">
        <f>IFERROR(__xludf.DUMMYFUNCTION("""COMPUTED_VALUE"""),"Overhead costs")</f>
        <v>Overhead costs</v>
      </c>
      <c r="I1265" s="6" t="str">
        <f t="shared" si="2"/>
        <v>January</v>
      </c>
      <c r="J1265" s="6" t="str">
        <f t="shared" si="3"/>
        <v>Bhubaneswar^</v>
      </c>
      <c r="K1265" s="6" t="str">
        <f t="shared" si="4"/>
        <v>Bhubaneswar^</v>
      </c>
      <c r="L1265" s="6" t="str">
        <f t="shared" si="5"/>
        <v>Bhubaneswar^</v>
      </c>
      <c r="M1265" s="6" t="str">
        <f t="shared" si="6"/>
        <v>Bhubaneswar</v>
      </c>
      <c r="N1265" s="6" t="str">
        <f t="shared" si="7"/>
        <v>West&amp;</v>
      </c>
      <c r="O1265" s="6" t="str">
        <f t="shared" si="8"/>
        <v>West-</v>
      </c>
      <c r="P1265" s="6" t="str">
        <f t="shared" si="9"/>
        <v>West^</v>
      </c>
      <c r="Q1265" s="6" t="str">
        <f t="shared" si="10"/>
        <v>West</v>
      </c>
      <c r="R1265" s="6" t="str">
        <f>vlookup(M1265,'City Head_Details'!$A$2:$B$5,2,0)</f>
        <v>Karuna</v>
      </c>
      <c r="S1265" s="6" t="str">
        <f t="shared" ref="S1265:T1265" si="1273">Proper(trim(G1265))</f>
        <v>Production</v>
      </c>
      <c r="T1265" s="6" t="str">
        <f t="shared" si="1273"/>
        <v>Overhead Costs</v>
      </c>
    </row>
    <row r="1266">
      <c r="A1266" s="23" t="s">
        <v>2434</v>
      </c>
      <c r="B1266" s="32" t="s">
        <v>2435</v>
      </c>
      <c r="C1266" s="6">
        <v>129000.0</v>
      </c>
      <c r="D1266" s="6" t="str">
        <f>IFERROR(__xludf.DUMMYFUNCTION("Split(B1266,""/"")"),"January")</f>
        <v>January</v>
      </c>
      <c r="E1266" s="6" t="str">
        <f>IFERROR(__xludf.DUMMYFUNCTION("""COMPUTED_VALUE"""),"Bhubaneswar^")</f>
        <v>Bhubaneswar^</v>
      </c>
      <c r="F1266" s="6" t="str">
        <f>IFERROR(__xludf.DUMMYFUNCTION("""COMPUTED_VALUE"""),"West&amp;")</f>
        <v>West&amp;</v>
      </c>
      <c r="G1266" s="6" t="str">
        <f>IFERROR(__xludf.DUMMYFUNCTION("""COMPUTED_VALUE"""),"Production")</f>
        <v>Production</v>
      </c>
      <c r="H1266" s="6" t="str">
        <f>IFERROR(__xludf.DUMMYFUNCTION("""COMPUTED_VALUE"""),"Insurance")</f>
        <v>Insurance</v>
      </c>
      <c r="I1266" s="6" t="str">
        <f t="shared" si="2"/>
        <v>January</v>
      </c>
      <c r="J1266" s="6" t="str">
        <f t="shared" si="3"/>
        <v>Bhubaneswar^</v>
      </c>
      <c r="K1266" s="6" t="str">
        <f t="shared" si="4"/>
        <v>Bhubaneswar^</v>
      </c>
      <c r="L1266" s="6" t="str">
        <f t="shared" si="5"/>
        <v>Bhubaneswar^</v>
      </c>
      <c r="M1266" s="6" t="str">
        <f t="shared" si="6"/>
        <v>Bhubaneswar</v>
      </c>
      <c r="N1266" s="6" t="str">
        <f t="shared" si="7"/>
        <v>West&amp;</v>
      </c>
      <c r="O1266" s="6" t="str">
        <f t="shared" si="8"/>
        <v>West-</v>
      </c>
      <c r="P1266" s="6" t="str">
        <f t="shared" si="9"/>
        <v>West^</v>
      </c>
      <c r="Q1266" s="6" t="str">
        <f t="shared" si="10"/>
        <v>West</v>
      </c>
      <c r="R1266" s="6" t="str">
        <f>vlookup(M1266,'City Head_Details'!$A$2:$B$5,2,0)</f>
        <v>Karuna</v>
      </c>
      <c r="S1266" s="6" t="str">
        <f t="shared" ref="S1266:T1266" si="1274">Proper(trim(G1266))</f>
        <v>Production</v>
      </c>
      <c r="T1266" s="6" t="str">
        <f t="shared" si="1274"/>
        <v>Insurance</v>
      </c>
    </row>
    <row r="1267">
      <c r="A1267" s="23" t="s">
        <v>2436</v>
      </c>
      <c r="B1267" s="32" t="s">
        <v>2437</v>
      </c>
      <c r="C1267" s="6">
        <v>187400.0</v>
      </c>
      <c r="D1267" s="6" t="str">
        <f>IFERROR(__xludf.DUMMYFUNCTION("Split(B1267,""/"")"),"January")</f>
        <v>January</v>
      </c>
      <c r="E1267" s="6" t="str">
        <f>IFERROR(__xludf.DUMMYFUNCTION("""COMPUTED_VALUE"""),"Bhubaneswar^")</f>
        <v>Bhubaneswar^</v>
      </c>
      <c r="F1267" s="6" t="str">
        <f>IFERROR(__xludf.DUMMYFUNCTION("""COMPUTED_VALUE"""),"West&amp;")</f>
        <v>West&amp;</v>
      </c>
      <c r="G1267" s="6" t="str">
        <f>IFERROR(__xludf.DUMMYFUNCTION("""COMPUTED_VALUE"""),"Materials")</f>
        <v>Materials</v>
      </c>
      <c r="H1267" s="6" t="str">
        <f>IFERROR(__xludf.DUMMYFUNCTION("""COMPUTED_VALUE"""),"Material Cost")</f>
        <v>Material Cost</v>
      </c>
      <c r="I1267" s="6" t="str">
        <f t="shared" si="2"/>
        <v>January</v>
      </c>
      <c r="J1267" s="6" t="str">
        <f t="shared" si="3"/>
        <v>Bhubaneswar^</v>
      </c>
      <c r="K1267" s="6" t="str">
        <f t="shared" si="4"/>
        <v>Bhubaneswar^</v>
      </c>
      <c r="L1267" s="6" t="str">
        <f t="shared" si="5"/>
        <v>Bhubaneswar^</v>
      </c>
      <c r="M1267" s="6" t="str">
        <f t="shared" si="6"/>
        <v>Bhubaneswar</v>
      </c>
      <c r="N1267" s="6" t="str">
        <f t="shared" si="7"/>
        <v>West&amp;</v>
      </c>
      <c r="O1267" s="6" t="str">
        <f t="shared" si="8"/>
        <v>West-</v>
      </c>
      <c r="P1267" s="6" t="str">
        <f t="shared" si="9"/>
        <v>West^</v>
      </c>
      <c r="Q1267" s="6" t="str">
        <f t="shared" si="10"/>
        <v>West</v>
      </c>
      <c r="R1267" s="6" t="str">
        <f>vlookup(M1267,'City Head_Details'!$A$2:$B$5,2,0)</f>
        <v>Karuna</v>
      </c>
      <c r="S1267" s="6" t="str">
        <f t="shared" ref="S1267:T1267" si="1275">Proper(trim(G1267))</f>
        <v>Materials</v>
      </c>
      <c r="T1267" s="6" t="str">
        <f t="shared" si="1275"/>
        <v>Material Cost</v>
      </c>
    </row>
    <row r="1268">
      <c r="A1268" s="23" t="s">
        <v>2438</v>
      </c>
      <c r="B1268" s="32" t="s">
        <v>2439</v>
      </c>
      <c r="C1268" s="6">
        <v>134700.0</v>
      </c>
      <c r="D1268" s="6" t="str">
        <f>IFERROR(__xludf.DUMMYFUNCTION("Split(B1268,""/"")"),"January")</f>
        <v>January</v>
      </c>
      <c r="E1268" s="6" t="str">
        <f>IFERROR(__xludf.DUMMYFUNCTION("""COMPUTED_VALUE"""),"Bhubaneswar^")</f>
        <v>Bhubaneswar^</v>
      </c>
      <c r="F1268" s="6" t="str">
        <f>IFERROR(__xludf.DUMMYFUNCTION("""COMPUTED_VALUE"""),"West&amp;")</f>
        <v>West&amp;</v>
      </c>
      <c r="G1268" s="6" t="str">
        <f>IFERROR(__xludf.DUMMYFUNCTION("""COMPUTED_VALUE"""),"Materials")</f>
        <v>Materials</v>
      </c>
      <c r="H1268" s="6" t="str">
        <f>IFERROR(__xludf.DUMMYFUNCTION("""COMPUTED_VALUE"""),"Labour Cost")</f>
        <v>Labour Cost</v>
      </c>
      <c r="I1268" s="6" t="str">
        <f t="shared" si="2"/>
        <v>January</v>
      </c>
      <c r="J1268" s="6" t="str">
        <f t="shared" si="3"/>
        <v>Bhubaneswar^</v>
      </c>
      <c r="K1268" s="6" t="str">
        <f t="shared" si="4"/>
        <v>Bhubaneswar^</v>
      </c>
      <c r="L1268" s="6" t="str">
        <f t="shared" si="5"/>
        <v>Bhubaneswar^</v>
      </c>
      <c r="M1268" s="6" t="str">
        <f t="shared" si="6"/>
        <v>Bhubaneswar</v>
      </c>
      <c r="N1268" s="6" t="str">
        <f t="shared" si="7"/>
        <v>West&amp;</v>
      </c>
      <c r="O1268" s="6" t="str">
        <f t="shared" si="8"/>
        <v>West-</v>
      </c>
      <c r="P1268" s="6" t="str">
        <f t="shared" si="9"/>
        <v>West^</v>
      </c>
      <c r="Q1268" s="6" t="str">
        <f t="shared" si="10"/>
        <v>West</v>
      </c>
      <c r="R1268" s="6" t="str">
        <f>vlookup(M1268,'City Head_Details'!$A$2:$B$5,2,0)</f>
        <v>Karuna</v>
      </c>
      <c r="S1268" s="6" t="str">
        <f t="shared" ref="S1268:T1268" si="1276">Proper(trim(G1268))</f>
        <v>Materials</v>
      </c>
      <c r="T1268" s="6" t="str">
        <f t="shared" si="1276"/>
        <v>Labour Cost</v>
      </c>
    </row>
    <row r="1269">
      <c r="A1269" s="23" t="s">
        <v>2440</v>
      </c>
      <c r="B1269" s="32" t="s">
        <v>2441</v>
      </c>
      <c r="C1269" s="6">
        <v>150200.0</v>
      </c>
      <c r="D1269" s="6" t="str">
        <f>IFERROR(__xludf.DUMMYFUNCTION("Split(B1269,""/"")"),"January")</f>
        <v>January</v>
      </c>
      <c r="E1269" s="6" t="str">
        <f>IFERROR(__xludf.DUMMYFUNCTION("""COMPUTED_VALUE"""),"Bhubaneswar-")</f>
        <v>Bhubaneswar-</v>
      </c>
      <c r="F1269" s="6" t="str">
        <f>IFERROR(__xludf.DUMMYFUNCTION("""COMPUTED_VALUE"""),"West&amp;")</f>
        <v>West&amp;</v>
      </c>
      <c r="G1269" s="6" t="str">
        <f>IFERROR(__xludf.DUMMYFUNCTION("""COMPUTED_VALUE"""),"Materials")</f>
        <v>Materials</v>
      </c>
      <c r="H1269" s="6" t="str">
        <f>IFERROR(__xludf.DUMMYFUNCTION("""COMPUTED_VALUE"""),"Rent")</f>
        <v>Rent</v>
      </c>
      <c r="I1269" s="6" t="str">
        <f t="shared" si="2"/>
        <v>January</v>
      </c>
      <c r="J1269" s="6" t="str">
        <f t="shared" si="3"/>
        <v>Bhubaneswar-</v>
      </c>
      <c r="K1269" s="6" t="str">
        <f t="shared" si="4"/>
        <v>Bhubaneswar-</v>
      </c>
      <c r="L1269" s="6" t="str">
        <f t="shared" si="5"/>
        <v>Bhubaneswar</v>
      </c>
      <c r="M1269" s="6" t="str">
        <f t="shared" si="6"/>
        <v>Bhubaneswar</v>
      </c>
      <c r="N1269" s="6" t="str">
        <f t="shared" si="7"/>
        <v>West&amp;</v>
      </c>
      <c r="O1269" s="6" t="str">
        <f t="shared" si="8"/>
        <v>West-</v>
      </c>
      <c r="P1269" s="6" t="str">
        <f t="shared" si="9"/>
        <v>West^</v>
      </c>
      <c r="Q1269" s="6" t="str">
        <f t="shared" si="10"/>
        <v>West</v>
      </c>
      <c r="R1269" s="6" t="str">
        <f>vlookup(M1269,'City Head_Details'!$A$2:$B$5,2,0)</f>
        <v>Karuna</v>
      </c>
      <c r="S1269" s="6" t="str">
        <f t="shared" ref="S1269:T1269" si="1277">Proper(trim(G1269))</f>
        <v>Materials</v>
      </c>
      <c r="T1269" s="6" t="str">
        <f t="shared" si="1277"/>
        <v>Rent</v>
      </c>
    </row>
    <row r="1270">
      <c r="A1270" s="23" t="s">
        <v>2442</v>
      </c>
      <c r="B1270" s="32" t="s">
        <v>2443</v>
      </c>
      <c r="C1270" s="6">
        <v>180600.0</v>
      </c>
      <c r="D1270" s="6" t="str">
        <f>IFERROR(__xludf.DUMMYFUNCTION("Split(B1270,""/"")"),"January")</f>
        <v>January</v>
      </c>
      <c r="E1270" s="6" t="str">
        <f>IFERROR(__xludf.DUMMYFUNCTION("""COMPUTED_VALUE"""),"Bhubaneswar-")</f>
        <v>Bhubaneswar-</v>
      </c>
      <c r="F1270" s="6" t="str">
        <f>IFERROR(__xludf.DUMMYFUNCTION("""COMPUTED_VALUE"""),"West&amp;")</f>
        <v>West&amp;</v>
      </c>
      <c r="G1270" s="6" t="str">
        <f>IFERROR(__xludf.DUMMYFUNCTION("""COMPUTED_VALUE"""),"Materials")</f>
        <v>Materials</v>
      </c>
      <c r="H1270" s="6" t="str">
        <f>IFERROR(__xludf.DUMMYFUNCTION("""COMPUTED_VALUE"""),"Overhead costs")</f>
        <v>Overhead costs</v>
      </c>
      <c r="I1270" s="6" t="str">
        <f t="shared" si="2"/>
        <v>January</v>
      </c>
      <c r="J1270" s="6" t="str">
        <f t="shared" si="3"/>
        <v>Bhubaneswar-</v>
      </c>
      <c r="K1270" s="6" t="str">
        <f t="shared" si="4"/>
        <v>Bhubaneswar-</v>
      </c>
      <c r="L1270" s="6" t="str">
        <f t="shared" si="5"/>
        <v>Bhubaneswar</v>
      </c>
      <c r="M1270" s="6" t="str">
        <f t="shared" si="6"/>
        <v>Bhubaneswar</v>
      </c>
      <c r="N1270" s="6" t="str">
        <f t="shared" si="7"/>
        <v>West&amp;</v>
      </c>
      <c r="O1270" s="6" t="str">
        <f t="shared" si="8"/>
        <v>West-</v>
      </c>
      <c r="P1270" s="6" t="str">
        <f t="shared" si="9"/>
        <v>West^</v>
      </c>
      <c r="Q1270" s="6" t="str">
        <f t="shared" si="10"/>
        <v>West</v>
      </c>
      <c r="R1270" s="6" t="str">
        <f>vlookup(M1270,'City Head_Details'!$A$2:$B$5,2,0)</f>
        <v>Karuna</v>
      </c>
      <c r="S1270" s="6" t="str">
        <f t="shared" ref="S1270:T1270" si="1278">Proper(trim(G1270))</f>
        <v>Materials</v>
      </c>
      <c r="T1270" s="6" t="str">
        <f t="shared" si="1278"/>
        <v>Overhead Costs</v>
      </c>
    </row>
    <row r="1271">
      <c r="A1271" s="23" t="s">
        <v>2444</v>
      </c>
      <c r="B1271" s="32" t="s">
        <v>2445</v>
      </c>
      <c r="C1271" s="6">
        <v>162200.0</v>
      </c>
      <c r="D1271" s="6" t="str">
        <f>IFERROR(__xludf.DUMMYFUNCTION("Split(B1271,""/"")"),"January")</f>
        <v>January</v>
      </c>
      <c r="E1271" s="6" t="str">
        <f>IFERROR(__xludf.DUMMYFUNCTION("""COMPUTED_VALUE"""),"Bhubaneswar-")</f>
        <v>Bhubaneswar-</v>
      </c>
      <c r="F1271" s="6" t="str">
        <f>IFERROR(__xludf.DUMMYFUNCTION("""COMPUTED_VALUE"""),"West&amp;")</f>
        <v>West&amp;</v>
      </c>
      <c r="G1271" s="6" t="str">
        <f>IFERROR(__xludf.DUMMYFUNCTION("""COMPUTED_VALUE"""),"Materials")</f>
        <v>Materials</v>
      </c>
      <c r="H1271" s="6" t="str">
        <f>IFERROR(__xludf.DUMMYFUNCTION("""COMPUTED_VALUE"""),"Insurance")</f>
        <v>Insurance</v>
      </c>
      <c r="I1271" s="6" t="str">
        <f t="shared" si="2"/>
        <v>January</v>
      </c>
      <c r="J1271" s="6" t="str">
        <f t="shared" si="3"/>
        <v>Bhubaneswar-</v>
      </c>
      <c r="K1271" s="6" t="str">
        <f t="shared" si="4"/>
        <v>Bhubaneswar-</v>
      </c>
      <c r="L1271" s="6" t="str">
        <f t="shared" si="5"/>
        <v>Bhubaneswar</v>
      </c>
      <c r="M1271" s="6" t="str">
        <f t="shared" si="6"/>
        <v>Bhubaneswar</v>
      </c>
      <c r="N1271" s="6" t="str">
        <f t="shared" si="7"/>
        <v>West&amp;</v>
      </c>
      <c r="O1271" s="6" t="str">
        <f t="shared" si="8"/>
        <v>West-</v>
      </c>
      <c r="P1271" s="6" t="str">
        <f t="shared" si="9"/>
        <v>West^</v>
      </c>
      <c r="Q1271" s="6" t="str">
        <f t="shared" si="10"/>
        <v>West</v>
      </c>
      <c r="R1271" s="6" t="str">
        <f>vlookup(M1271,'City Head_Details'!$A$2:$B$5,2,0)</f>
        <v>Karuna</v>
      </c>
      <c r="S1271" s="6" t="str">
        <f t="shared" ref="S1271:T1271" si="1279">Proper(trim(G1271))</f>
        <v>Materials</v>
      </c>
      <c r="T1271" s="6" t="str">
        <f t="shared" si="1279"/>
        <v>Insurance</v>
      </c>
    </row>
    <row r="1272">
      <c r="A1272" s="23" t="s">
        <v>2446</v>
      </c>
      <c r="B1272" s="32" t="s">
        <v>2447</v>
      </c>
      <c r="C1272" s="6">
        <v>95900.0</v>
      </c>
      <c r="D1272" s="6" t="str">
        <f>IFERROR(__xludf.DUMMYFUNCTION("Split(B1272,""/"")"),"January")</f>
        <v>January</v>
      </c>
      <c r="E1272" s="6" t="str">
        <f>IFERROR(__xludf.DUMMYFUNCTION("""COMPUTED_VALUE"""),"Bhubaneswar-")</f>
        <v>Bhubaneswar-</v>
      </c>
      <c r="F1272" s="6" t="str">
        <f>IFERROR(__xludf.DUMMYFUNCTION("""COMPUTED_VALUE"""),"West&amp;")</f>
        <v>West&amp;</v>
      </c>
      <c r="G1272" s="6" t="str">
        <f>IFERROR(__xludf.DUMMYFUNCTION("""COMPUTED_VALUE"""),"Maitenance")</f>
        <v>Maitenance</v>
      </c>
      <c r="H1272" s="6" t="str">
        <f>IFERROR(__xludf.DUMMYFUNCTION("""COMPUTED_VALUE"""),"Material Cost")</f>
        <v>Material Cost</v>
      </c>
      <c r="I1272" s="6" t="str">
        <f t="shared" si="2"/>
        <v>January</v>
      </c>
      <c r="J1272" s="6" t="str">
        <f t="shared" si="3"/>
        <v>Bhubaneswar-</v>
      </c>
      <c r="K1272" s="6" t="str">
        <f t="shared" si="4"/>
        <v>Bhubaneswar-</v>
      </c>
      <c r="L1272" s="6" t="str">
        <f t="shared" si="5"/>
        <v>Bhubaneswar</v>
      </c>
      <c r="M1272" s="6" t="str">
        <f t="shared" si="6"/>
        <v>Bhubaneswar</v>
      </c>
      <c r="N1272" s="6" t="str">
        <f t="shared" si="7"/>
        <v>West&amp;</v>
      </c>
      <c r="O1272" s="6" t="str">
        <f t="shared" si="8"/>
        <v>West-</v>
      </c>
      <c r="P1272" s="6" t="str">
        <f t="shared" si="9"/>
        <v>West^</v>
      </c>
      <c r="Q1272" s="6" t="str">
        <f t="shared" si="10"/>
        <v>West</v>
      </c>
      <c r="R1272" s="6" t="str">
        <f>vlookup(M1272,'City Head_Details'!$A$2:$B$5,2,0)</f>
        <v>Karuna</v>
      </c>
      <c r="S1272" s="6" t="str">
        <f t="shared" ref="S1272:T1272" si="1280">Proper(trim(G1272))</f>
        <v>Maitenance</v>
      </c>
      <c r="T1272" s="6" t="str">
        <f t="shared" si="1280"/>
        <v>Material Cost</v>
      </c>
    </row>
    <row r="1273">
      <c r="A1273" s="23" t="s">
        <v>2448</v>
      </c>
      <c r="B1273" s="32" t="s">
        <v>2449</v>
      </c>
      <c r="C1273" s="6">
        <v>167800.0</v>
      </c>
      <c r="D1273" s="6" t="str">
        <f>IFERROR(__xludf.DUMMYFUNCTION("Split(B1273,""/"")"),"January")</f>
        <v>January</v>
      </c>
      <c r="E1273" s="6" t="str">
        <f>IFERROR(__xludf.DUMMYFUNCTION("""COMPUTED_VALUE"""),"Bhubaneswar-")</f>
        <v>Bhubaneswar-</v>
      </c>
      <c r="F1273" s="6" t="str">
        <f>IFERROR(__xludf.DUMMYFUNCTION("""COMPUTED_VALUE"""),"West&amp;")</f>
        <v>West&amp;</v>
      </c>
      <c r="G1273" s="6" t="str">
        <f>IFERROR(__xludf.DUMMYFUNCTION("""COMPUTED_VALUE"""),"Maitenance")</f>
        <v>Maitenance</v>
      </c>
      <c r="H1273" s="6" t="str">
        <f>IFERROR(__xludf.DUMMYFUNCTION("""COMPUTED_VALUE"""),"Labour Cost")</f>
        <v>Labour Cost</v>
      </c>
      <c r="I1273" s="6" t="str">
        <f t="shared" si="2"/>
        <v>January</v>
      </c>
      <c r="J1273" s="6" t="str">
        <f t="shared" si="3"/>
        <v>Bhubaneswar-</v>
      </c>
      <c r="K1273" s="6" t="str">
        <f t="shared" si="4"/>
        <v>Bhubaneswar-</v>
      </c>
      <c r="L1273" s="6" t="str">
        <f t="shared" si="5"/>
        <v>Bhubaneswar</v>
      </c>
      <c r="M1273" s="6" t="str">
        <f t="shared" si="6"/>
        <v>Bhubaneswar</v>
      </c>
      <c r="N1273" s="6" t="str">
        <f t="shared" si="7"/>
        <v>West&amp;</v>
      </c>
      <c r="O1273" s="6" t="str">
        <f t="shared" si="8"/>
        <v>West-</v>
      </c>
      <c r="P1273" s="6" t="str">
        <f t="shared" si="9"/>
        <v>West^</v>
      </c>
      <c r="Q1273" s="6" t="str">
        <f t="shared" si="10"/>
        <v>West</v>
      </c>
      <c r="R1273" s="6" t="str">
        <f>vlookup(M1273,'City Head_Details'!$A$2:$B$5,2,0)</f>
        <v>Karuna</v>
      </c>
      <c r="S1273" s="6" t="str">
        <f t="shared" ref="S1273:T1273" si="1281">Proper(trim(G1273))</f>
        <v>Maitenance</v>
      </c>
      <c r="T1273" s="6" t="str">
        <f t="shared" si="1281"/>
        <v>Labour Cost</v>
      </c>
    </row>
    <row r="1274">
      <c r="A1274" s="23" t="s">
        <v>2450</v>
      </c>
      <c r="B1274" s="32" t="s">
        <v>2451</v>
      </c>
      <c r="C1274" s="6">
        <v>110000.0</v>
      </c>
      <c r="D1274" s="6" t="str">
        <f>IFERROR(__xludf.DUMMYFUNCTION("Split(B1274,""/"")"),"January")</f>
        <v>January</v>
      </c>
      <c r="E1274" s="6" t="str">
        <f>IFERROR(__xludf.DUMMYFUNCTION("""COMPUTED_VALUE"""),"Bhubaneswar-")</f>
        <v>Bhubaneswar-</v>
      </c>
      <c r="F1274" s="6" t="str">
        <f>IFERROR(__xludf.DUMMYFUNCTION("""COMPUTED_VALUE"""),"West&amp;")</f>
        <v>West&amp;</v>
      </c>
      <c r="G1274" s="6" t="str">
        <f>IFERROR(__xludf.DUMMYFUNCTION("""COMPUTED_VALUE"""),"Maitenance")</f>
        <v>Maitenance</v>
      </c>
      <c r="H1274" s="6" t="str">
        <f>IFERROR(__xludf.DUMMYFUNCTION("""COMPUTED_VALUE"""),"Rent")</f>
        <v>Rent</v>
      </c>
      <c r="I1274" s="6" t="str">
        <f t="shared" si="2"/>
        <v>January</v>
      </c>
      <c r="J1274" s="6" t="str">
        <f t="shared" si="3"/>
        <v>Bhubaneswar-</v>
      </c>
      <c r="K1274" s="6" t="str">
        <f t="shared" si="4"/>
        <v>Bhubaneswar-</v>
      </c>
      <c r="L1274" s="6" t="str">
        <f t="shared" si="5"/>
        <v>Bhubaneswar</v>
      </c>
      <c r="M1274" s="6" t="str">
        <f t="shared" si="6"/>
        <v>Bhubaneswar</v>
      </c>
      <c r="N1274" s="6" t="str">
        <f t="shared" si="7"/>
        <v>West&amp;</v>
      </c>
      <c r="O1274" s="6" t="str">
        <f t="shared" si="8"/>
        <v>West-</v>
      </c>
      <c r="P1274" s="6" t="str">
        <f t="shared" si="9"/>
        <v>West^</v>
      </c>
      <c r="Q1274" s="6" t="str">
        <f t="shared" si="10"/>
        <v>West</v>
      </c>
      <c r="R1274" s="6" t="str">
        <f>vlookup(M1274,'City Head_Details'!$A$2:$B$5,2,0)</f>
        <v>Karuna</v>
      </c>
      <c r="S1274" s="6" t="str">
        <f t="shared" ref="S1274:T1274" si="1282">Proper(trim(G1274))</f>
        <v>Maitenance</v>
      </c>
      <c r="T1274" s="6" t="str">
        <f t="shared" si="1282"/>
        <v>Rent</v>
      </c>
    </row>
    <row r="1275">
      <c r="A1275" s="23" t="s">
        <v>2452</v>
      </c>
      <c r="B1275" s="32" t="s">
        <v>2453</v>
      </c>
      <c r="C1275" s="6">
        <v>141200.0</v>
      </c>
      <c r="D1275" s="6" t="str">
        <f>IFERROR(__xludf.DUMMYFUNCTION("Split(B1275,""/"")"),"January")</f>
        <v>January</v>
      </c>
      <c r="E1275" s="6" t="str">
        <f>IFERROR(__xludf.DUMMYFUNCTION("""COMPUTED_VALUE"""),"Bhubaneswar-")</f>
        <v>Bhubaneswar-</v>
      </c>
      <c r="F1275" s="6" t="str">
        <f>IFERROR(__xludf.DUMMYFUNCTION("""COMPUTED_VALUE"""),"West&amp;")</f>
        <v>West&amp;</v>
      </c>
      <c r="G1275" s="6" t="str">
        <f>IFERROR(__xludf.DUMMYFUNCTION("""COMPUTED_VALUE"""),"Maitenance")</f>
        <v>Maitenance</v>
      </c>
      <c r="H1275" s="6" t="str">
        <f>IFERROR(__xludf.DUMMYFUNCTION("""COMPUTED_VALUE"""),"Overhead costs")</f>
        <v>Overhead costs</v>
      </c>
      <c r="I1275" s="6" t="str">
        <f t="shared" si="2"/>
        <v>January</v>
      </c>
      <c r="J1275" s="6" t="str">
        <f t="shared" si="3"/>
        <v>Bhubaneswar-</v>
      </c>
      <c r="K1275" s="6" t="str">
        <f t="shared" si="4"/>
        <v>Bhubaneswar-</v>
      </c>
      <c r="L1275" s="6" t="str">
        <f t="shared" si="5"/>
        <v>Bhubaneswar</v>
      </c>
      <c r="M1275" s="6" t="str">
        <f t="shared" si="6"/>
        <v>Bhubaneswar</v>
      </c>
      <c r="N1275" s="6" t="str">
        <f t="shared" si="7"/>
        <v>West&amp;</v>
      </c>
      <c r="O1275" s="6" t="str">
        <f t="shared" si="8"/>
        <v>West-</v>
      </c>
      <c r="P1275" s="6" t="str">
        <f t="shared" si="9"/>
        <v>West^</v>
      </c>
      <c r="Q1275" s="6" t="str">
        <f t="shared" si="10"/>
        <v>West</v>
      </c>
      <c r="R1275" s="6" t="str">
        <f>vlookup(M1275,'City Head_Details'!$A$2:$B$5,2,0)</f>
        <v>Karuna</v>
      </c>
      <c r="S1275" s="6" t="str">
        <f t="shared" ref="S1275:T1275" si="1283">Proper(trim(G1275))</f>
        <v>Maitenance</v>
      </c>
      <c r="T1275" s="6" t="str">
        <f t="shared" si="1283"/>
        <v>Overhead Costs</v>
      </c>
    </row>
    <row r="1276">
      <c r="A1276" s="23" t="s">
        <v>2454</v>
      </c>
      <c r="B1276" s="32" t="s">
        <v>2455</v>
      </c>
      <c r="C1276" s="6">
        <v>160400.0</v>
      </c>
      <c r="D1276" s="6" t="str">
        <f>IFERROR(__xludf.DUMMYFUNCTION("Split(B1276,""/"")"),"January")</f>
        <v>January</v>
      </c>
      <c r="E1276" s="6" t="str">
        <f>IFERROR(__xludf.DUMMYFUNCTION("""COMPUTED_VALUE"""),"Bhubaneswar-")</f>
        <v>Bhubaneswar-</v>
      </c>
      <c r="F1276" s="6" t="str">
        <f>IFERROR(__xludf.DUMMYFUNCTION("""COMPUTED_VALUE"""),"West&amp;")</f>
        <v>West&amp;</v>
      </c>
      <c r="G1276" s="6" t="str">
        <f>IFERROR(__xludf.DUMMYFUNCTION("""COMPUTED_VALUE"""),"Maitenance")</f>
        <v>Maitenance</v>
      </c>
      <c r="H1276" s="6" t="str">
        <f>IFERROR(__xludf.DUMMYFUNCTION("""COMPUTED_VALUE"""),"Insurance")</f>
        <v>Insurance</v>
      </c>
      <c r="I1276" s="6" t="str">
        <f t="shared" si="2"/>
        <v>January</v>
      </c>
      <c r="J1276" s="6" t="str">
        <f t="shared" si="3"/>
        <v>Bhubaneswar-</v>
      </c>
      <c r="K1276" s="6" t="str">
        <f t="shared" si="4"/>
        <v>Bhubaneswar-</v>
      </c>
      <c r="L1276" s="6" t="str">
        <f t="shared" si="5"/>
        <v>Bhubaneswar</v>
      </c>
      <c r="M1276" s="6" t="str">
        <f t="shared" si="6"/>
        <v>Bhubaneswar</v>
      </c>
      <c r="N1276" s="6" t="str">
        <f t="shared" si="7"/>
        <v>West&amp;</v>
      </c>
      <c r="O1276" s="6" t="str">
        <f t="shared" si="8"/>
        <v>West-</v>
      </c>
      <c r="P1276" s="6" t="str">
        <f t="shared" si="9"/>
        <v>West^</v>
      </c>
      <c r="Q1276" s="6" t="str">
        <f t="shared" si="10"/>
        <v>West</v>
      </c>
      <c r="R1276" s="6" t="str">
        <f>vlookup(M1276,'City Head_Details'!$A$2:$B$5,2,0)</f>
        <v>Karuna</v>
      </c>
      <c r="S1276" s="6" t="str">
        <f t="shared" ref="S1276:T1276" si="1284">Proper(trim(G1276))</f>
        <v>Maitenance</v>
      </c>
      <c r="T1276" s="6" t="str">
        <f t="shared" si="1284"/>
        <v>Insurance</v>
      </c>
    </row>
    <row r="1277">
      <c r="A1277" s="23" t="s">
        <v>2456</v>
      </c>
      <c r="B1277" s="32" t="s">
        <v>2457</v>
      </c>
      <c r="C1277" s="6">
        <v>107100.0</v>
      </c>
      <c r="D1277" s="6" t="str">
        <f>IFERROR(__xludf.DUMMYFUNCTION("Split(B1277,""/"")"),"January")</f>
        <v>January</v>
      </c>
      <c r="E1277" s="6" t="str">
        <f>IFERROR(__xludf.DUMMYFUNCTION("""COMPUTED_VALUE"""),"Bhubaneswar-")</f>
        <v>Bhubaneswar-</v>
      </c>
      <c r="F1277" s="6" t="str">
        <f>IFERROR(__xludf.DUMMYFUNCTION("""COMPUTED_VALUE"""),"West&amp;")</f>
        <v>West&amp;</v>
      </c>
      <c r="G1277" s="6" t="str">
        <f>IFERROR(__xludf.DUMMYFUNCTION("""COMPUTED_VALUE"""),"Assembly")</f>
        <v>Assembly</v>
      </c>
      <c r="H1277" s="6" t="str">
        <f>IFERROR(__xludf.DUMMYFUNCTION("""COMPUTED_VALUE"""),"Material Cost")</f>
        <v>Material Cost</v>
      </c>
      <c r="I1277" s="6" t="str">
        <f t="shared" si="2"/>
        <v>January</v>
      </c>
      <c r="J1277" s="6" t="str">
        <f t="shared" si="3"/>
        <v>Bhubaneswar-</v>
      </c>
      <c r="K1277" s="6" t="str">
        <f t="shared" si="4"/>
        <v>Bhubaneswar-</v>
      </c>
      <c r="L1277" s="6" t="str">
        <f t="shared" si="5"/>
        <v>Bhubaneswar</v>
      </c>
      <c r="M1277" s="6" t="str">
        <f t="shared" si="6"/>
        <v>Bhubaneswar</v>
      </c>
      <c r="N1277" s="6" t="str">
        <f t="shared" si="7"/>
        <v>West&amp;</v>
      </c>
      <c r="O1277" s="6" t="str">
        <f t="shared" si="8"/>
        <v>West-</v>
      </c>
      <c r="P1277" s="6" t="str">
        <f t="shared" si="9"/>
        <v>West^</v>
      </c>
      <c r="Q1277" s="6" t="str">
        <f t="shared" si="10"/>
        <v>West</v>
      </c>
      <c r="R1277" s="6" t="str">
        <f>vlookup(M1277,'City Head_Details'!$A$2:$B$5,2,0)</f>
        <v>Karuna</v>
      </c>
      <c r="S1277" s="6" t="str">
        <f t="shared" ref="S1277:T1277" si="1285">Proper(trim(G1277))</f>
        <v>Assembly</v>
      </c>
      <c r="T1277" s="6" t="str">
        <f t="shared" si="1285"/>
        <v>Material Cost</v>
      </c>
    </row>
    <row r="1278">
      <c r="A1278" s="23" t="s">
        <v>2458</v>
      </c>
      <c r="B1278" s="32" t="s">
        <v>2459</v>
      </c>
      <c r="C1278" s="6">
        <v>148000.0</v>
      </c>
      <c r="D1278" s="6" t="str">
        <f>IFERROR(__xludf.DUMMYFUNCTION("Split(B1278,""/"")"),"January")</f>
        <v>January</v>
      </c>
      <c r="E1278" s="6" t="str">
        <f>IFERROR(__xludf.DUMMYFUNCTION("""COMPUTED_VALUE"""),"Bhubaneswar")</f>
        <v>Bhubaneswar</v>
      </c>
      <c r="F1278" s="6" t="str">
        <f>IFERROR(__xludf.DUMMYFUNCTION("""COMPUTED_VALUE"""),"West&amp;")</f>
        <v>West&amp;</v>
      </c>
      <c r="G1278" s="6" t="str">
        <f>IFERROR(__xludf.DUMMYFUNCTION("""COMPUTED_VALUE"""),"Assembly")</f>
        <v>Assembly</v>
      </c>
      <c r="H1278" s="6" t="str">
        <f>IFERROR(__xludf.DUMMYFUNCTION("""COMPUTED_VALUE"""),"Labour Cost")</f>
        <v>Labour Cost</v>
      </c>
      <c r="I1278" s="6" t="str">
        <f t="shared" si="2"/>
        <v>January</v>
      </c>
      <c r="J1278" s="6" t="str">
        <f t="shared" si="3"/>
        <v>Bhubaneswar</v>
      </c>
      <c r="K1278" s="6" t="str">
        <f t="shared" si="4"/>
        <v>Bhubaneswar</v>
      </c>
      <c r="L1278" s="6" t="str">
        <f t="shared" si="5"/>
        <v>Bhubaneswar</v>
      </c>
      <c r="M1278" s="6" t="str">
        <f t="shared" si="6"/>
        <v>Bhubaneswar</v>
      </c>
      <c r="N1278" s="6" t="str">
        <f t="shared" si="7"/>
        <v>West&amp;</v>
      </c>
      <c r="O1278" s="6" t="str">
        <f t="shared" si="8"/>
        <v>West-</v>
      </c>
      <c r="P1278" s="6" t="str">
        <f t="shared" si="9"/>
        <v>West^</v>
      </c>
      <c r="Q1278" s="6" t="str">
        <f t="shared" si="10"/>
        <v>West</v>
      </c>
      <c r="R1278" s="6" t="str">
        <f>vlookup(M1278,'City Head_Details'!$A$2:$B$5,2,0)</f>
        <v>Karuna</v>
      </c>
      <c r="S1278" s="6" t="str">
        <f t="shared" ref="S1278:T1278" si="1286">Proper(trim(G1278))</f>
        <v>Assembly</v>
      </c>
      <c r="T1278" s="6" t="str">
        <f t="shared" si="1286"/>
        <v>Labour Cost</v>
      </c>
    </row>
    <row r="1279">
      <c r="A1279" s="23" t="s">
        <v>2460</v>
      </c>
      <c r="B1279" s="32" t="s">
        <v>2461</v>
      </c>
      <c r="C1279" s="6">
        <v>168200.0</v>
      </c>
      <c r="D1279" s="6" t="str">
        <f>IFERROR(__xludf.DUMMYFUNCTION("Split(B1279,""/"")"),"January")</f>
        <v>January</v>
      </c>
      <c r="E1279" s="6" t="str">
        <f>IFERROR(__xludf.DUMMYFUNCTION("""COMPUTED_VALUE"""),"Bhubaneswar")</f>
        <v>Bhubaneswar</v>
      </c>
      <c r="F1279" s="6" t="str">
        <f>IFERROR(__xludf.DUMMYFUNCTION("""COMPUTED_VALUE"""),"West&amp;")</f>
        <v>West&amp;</v>
      </c>
      <c r="G1279" s="6" t="str">
        <f>IFERROR(__xludf.DUMMYFUNCTION("""COMPUTED_VALUE"""),"Assembly")</f>
        <v>Assembly</v>
      </c>
      <c r="H1279" s="6" t="str">
        <f>IFERROR(__xludf.DUMMYFUNCTION("""COMPUTED_VALUE"""),"Rent")</f>
        <v>Rent</v>
      </c>
      <c r="I1279" s="6" t="str">
        <f t="shared" si="2"/>
        <v>January</v>
      </c>
      <c r="J1279" s="6" t="str">
        <f t="shared" si="3"/>
        <v>Bhubaneswar</v>
      </c>
      <c r="K1279" s="6" t="str">
        <f t="shared" si="4"/>
        <v>Bhubaneswar</v>
      </c>
      <c r="L1279" s="6" t="str">
        <f t="shared" si="5"/>
        <v>Bhubaneswar</v>
      </c>
      <c r="M1279" s="6" t="str">
        <f t="shared" si="6"/>
        <v>Bhubaneswar</v>
      </c>
      <c r="N1279" s="6" t="str">
        <f t="shared" si="7"/>
        <v>West&amp;</v>
      </c>
      <c r="O1279" s="6" t="str">
        <f t="shared" si="8"/>
        <v>West-</v>
      </c>
      <c r="P1279" s="6" t="str">
        <f t="shared" si="9"/>
        <v>West^</v>
      </c>
      <c r="Q1279" s="6" t="str">
        <f t="shared" si="10"/>
        <v>West</v>
      </c>
      <c r="R1279" s="6" t="str">
        <f>vlookup(M1279,'City Head_Details'!$A$2:$B$5,2,0)</f>
        <v>Karuna</v>
      </c>
      <c r="S1279" s="6" t="str">
        <f t="shared" ref="S1279:T1279" si="1287">Proper(trim(G1279))</f>
        <v>Assembly</v>
      </c>
      <c r="T1279" s="6" t="str">
        <f t="shared" si="1287"/>
        <v>Rent</v>
      </c>
    </row>
    <row r="1280">
      <c r="A1280" s="23" t="s">
        <v>2462</v>
      </c>
      <c r="B1280" s="32" t="s">
        <v>2463</v>
      </c>
      <c r="C1280" s="6">
        <v>122600.0</v>
      </c>
      <c r="D1280" s="6" t="str">
        <f>IFERROR(__xludf.DUMMYFUNCTION("Split(B1280,""/"")"),"January")</f>
        <v>January</v>
      </c>
      <c r="E1280" s="6" t="str">
        <f>IFERROR(__xludf.DUMMYFUNCTION("""COMPUTED_VALUE"""),"Bhubaneswar")</f>
        <v>Bhubaneswar</v>
      </c>
      <c r="F1280" s="6" t="str">
        <f>IFERROR(__xludf.DUMMYFUNCTION("""COMPUTED_VALUE"""),"West&amp;")</f>
        <v>West&amp;</v>
      </c>
      <c r="G1280" s="6" t="str">
        <f>IFERROR(__xludf.DUMMYFUNCTION("""COMPUTED_VALUE"""),"Assembly")</f>
        <v>Assembly</v>
      </c>
      <c r="H1280" s="6" t="str">
        <f>IFERROR(__xludf.DUMMYFUNCTION("""COMPUTED_VALUE"""),"Overhead costs")</f>
        <v>Overhead costs</v>
      </c>
      <c r="I1280" s="6" t="str">
        <f t="shared" si="2"/>
        <v>January</v>
      </c>
      <c r="J1280" s="6" t="str">
        <f t="shared" si="3"/>
        <v>Bhubaneswar</v>
      </c>
      <c r="K1280" s="6" t="str">
        <f t="shared" si="4"/>
        <v>Bhubaneswar</v>
      </c>
      <c r="L1280" s="6" t="str">
        <f t="shared" si="5"/>
        <v>Bhubaneswar</v>
      </c>
      <c r="M1280" s="6" t="str">
        <f t="shared" si="6"/>
        <v>Bhubaneswar</v>
      </c>
      <c r="N1280" s="6" t="str">
        <f t="shared" si="7"/>
        <v>West&amp;</v>
      </c>
      <c r="O1280" s="6" t="str">
        <f t="shared" si="8"/>
        <v>West-</v>
      </c>
      <c r="P1280" s="6" t="str">
        <f t="shared" si="9"/>
        <v>West^</v>
      </c>
      <c r="Q1280" s="6" t="str">
        <f t="shared" si="10"/>
        <v>West</v>
      </c>
      <c r="R1280" s="6" t="str">
        <f>vlookup(M1280,'City Head_Details'!$A$2:$B$5,2,0)</f>
        <v>Karuna</v>
      </c>
      <c r="S1280" s="6" t="str">
        <f t="shared" ref="S1280:T1280" si="1288">Proper(trim(G1280))</f>
        <v>Assembly</v>
      </c>
      <c r="T1280" s="6" t="str">
        <f t="shared" si="1288"/>
        <v>Overhead Costs</v>
      </c>
    </row>
    <row r="1281">
      <c r="A1281" s="23" t="s">
        <v>2464</v>
      </c>
      <c r="B1281" s="32" t="s">
        <v>2465</v>
      </c>
      <c r="C1281" s="6">
        <v>115000.0</v>
      </c>
      <c r="D1281" s="6" t="str">
        <f>IFERROR(__xludf.DUMMYFUNCTION("Split(B1281,""/"")"),"January")</f>
        <v>January</v>
      </c>
      <c r="E1281" s="6" t="str">
        <f>IFERROR(__xludf.DUMMYFUNCTION("""COMPUTED_VALUE"""),"Bhubaneswar")</f>
        <v>Bhubaneswar</v>
      </c>
      <c r="F1281" s="6" t="str">
        <f>IFERROR(__xludf.DUMMYFUNCTION("""COMPUTED_VALUE"""),"West&amp;")</f>
        <v>West&amp;</v>
      </c>
      <c r="G1281" s="6" t="str">
        <f>IFERROR(__xludf.DUMMYFUNCTION("""COMPUTED_VALUE"""),"Assembly")</f>
        <v>Assembly</v>
      </c>
      <c r="H1281" s="6" t="str">
        <f>IFERROR(__xludf.DUMMYFUNCTION("""COMPUTED_VALUE"""),"Insurance")</f>
        <v>Insurance</v>
      </c>
      <c r="I1281" s="6" t="str">
        <f t="shared" si="2"/>
        <v>January</v>
      </c>
      <c r="J1281" s="6" t="str">
        <f t="shared" si="3"/>
        <v>Bhubaneswar</v>
      </c>
      <c r="K1281" s="6" t="str">
        <f t="shared" si="4"/>
        <v>Bhubaneswar</v>
      </c>
      <c r="L1281" s="6" t="str">
        <f t="shared" si="5"/>
        <v>Bhubaneswar</v>
      </c>
      <c r="M1281" s="6" t="str">
        <f t="shared" si="6"/>
        <v>Bhubaneswar</v>
      </c>
      <c r="N1281" s="6" t="str">
        <f t="shared" si="7"/>
        <v>West&amp;</v>
      </c>
      <c r="O1281" s="6" t="str">
        <f t="shared" si="8"/>
        <v>West-</v>
      </c>
      <c r="P1281" s="6" t="str">
        <f t="shared" si="9"/>
        <v>West^</v>
      </c>
      <c r="Q1281" s="6" t="str">
        <f t="shared" si="10"/>
        <v>West</v>
      </c>
      <c r="R1281" s="6" t="str">
        <f>vlookup(M1281,'City Head_Details'!$A$2:$B$5,2,0)</f>
        <v>Karuna</v>
      </c>
      <c r="S1281" s="6" t="str">
        <f t="shared" ref="S1281:T1281" si="1289">Proper(trim(G1281))</f>
        <v>Assembly</v>
      </c>
      <c r="T1281" s="6" t="str">
        <f t="shared" si="1289"/>
        <v>Insurance</v>
      </c>
    </row>
    <row r="1282">
      <c r="A1282" s="23" t="s">
        <v>2466</v>
      </c>
      <c r="B1282" s="32" t="s">
        <v>2467</v>
      </c>
      <c r="C1282" s="6">
        <v>181200.0</v>
      </c>
      <c r="D1282" s="6" t="str">
        <f>IFERROR(__xludf.DUMMYFUNCTION("Split(B1282,""/"")"),"February")</f>
        <v>February</v>
      </c>
      <c r="E1282" s="6" t="str">
        <f>IFERROR(__xludf.DUMMYFUNCTION("""COMPUTED_VALUE"""),"Bangalore")</f>
        <v>Bangalore</v>
      </c>
      <c r="F1282" s="6" t="str">
        <f>IFERROR(__xludf.DUMMYFUNCTION("""COMPUTED_VALUE"""),"North")</f>
        <v>North</v>
      </c>
      <c r="G1282" s="6" t="str">
        <f>IFERROR(__xludf.DUMMYFUNCTION("""COMPUTED_VALUE"""),"Production")</f>
        <v>Production</v>
      </c>
      <c r="H1282" s="6" t="str">
        <f>IFERROR(__xludf.DUMMYFUNCTION("""COMPUTED_VALUE"""),"Material Cost")</f>
        <v>Material Cost</v>
      </c>
      <c r="I1282" s="6" t="str">
        <f t="shared" si="2"/>
        <v>February</v>
      </c>
      <c r="J1282" s="6" t="str">
        <f t="shared" si="3"/>
        <v>Bangalore</v>
      </c>
      <c r="K1282" s="6" t="str">
        <f t="shared" si="4"/>
        <v>Bangalore</v>
      </c>
      <c r="L1282" s="6" t="str">
        <f t="shared" si="5"/>
        <v>Bangalore</v>
      </c>
      <c r="M1282" s="6" t="str">
        <f t="shared" si="6"/>
        <v>Bangalore</v>
      </c>
      <c r="N1282" s="6" t="str">
        <f t="shared" si="7"/>
        <v>North</v>
      </c>
      <c r="O1282" s="6" t="str">
        <f t="shared" si="8"/>
        <v>North</v>
      </c>
      <c r="P1282" s="6" t="str">
        <f t="shared" si="9"/>
        <v>North</v>
      </c>
      <c r="Q1282" s="6" t="str">
        <f t="shared" si="10"/>
        <v>North</v>
      </c>
      <c r="R1282" s="6" t="str">
        <f>vlookup(M1282,'City Head_Details'!$A$2:$B$5,2,0)</f>
        <v>Arun</v>
      </c>
      <c r="S1282" s="6" t="str">
        <f t="shared" ref="S1282:T1282" si="1290">Proper(trim(G1282))</f>
        <v>Production</v>
      </c>
      <c r="T1282" s="6" t="str">
        <f t="shared" si="1290"/>
        <v>Material Cost</v>
      </c>
    </row>
    <row r="1283">
      <c r="A1283" s="23" t="s">
        <v>2468</v>
      </c>
      <c r="B1283" s="32" t="s">
        <v>2469</v>
      </c>
      <c r="C1283" s="6">
        <v>199400.0</v>
      </c>
      <c r="D1283" s="6" t="str">
        <f>IFERROR(__xludf.DUMMYFUNCTION("Split(B1283,""/"")"),"February")</f>
        <v>February</v>
      </c>
      <c r="E1283" s="6" t="str">
        <f>IFERROR(__xludf.DUMMYFUNCTION("""COMPUTED_VALUE"""),"Bangalore")</f>
        <v>Bangalore</v>
      </c>
      <c r="F1283" s="6" t="str">
        <f>IFERROR(__xludf.DUMMYFUNCTION("""COMPUTED_VALUE"""),"North")</f>
        <v>North</v>
      </c>
      <c r="G1283" s="6" t="str">
        <f>IFERROR(__xludf.DUMMYFUNCTION("""COMPUTED_VALUE"""),"Production")</f>
        <v>Production</v>
      </c>
      <c r="H1283" s="6" t="str">
        <f>IFERROR(__xludf.DUMMYFUNCTION("""COMPUTED_VALUE"""),"Labour Cost")</f>
        <v>Labour Cost</v>
      </c>
      <c r="I1283" s="6" t="str">
        <f t="shared" si="2"/>
        <v>February</v>
      </c>
      <c r="J1283" s="6" t="str">
        <f t="shared" si="3"/>
        <v>Bangalore</v>
      </c>
      <c r="K1283" s="6" t="str">
        <f t="shared" si="4"/>
        <v>Bangalore</v>
      </c>
      <c r="L1283" s="6" t="str">
        <f t="shared" si="5"/>
        <v>Bangalore</v>
      </c>
      <c r="M1283" s="6" t="str">
        <f t="shared" si="6"/>
        <v>Bangalore</v>
      </c>
      <c r="N1283" s="6" t="str">
        <f t="shared" si="7"/>
        <v>North</v>
      </c>
      <c r="O1283" s="6" t="str">
        <f t="shared" si="8"/>
        <v>North</v>
      </c>
      <c r="P1283" s="6" t="str">
        <f t="shared" si="9"/>
        <v>North</v>
      </c>
      <c r="Q1283" s="6" t="str">
        <f t="shared" si="10"/>
        <v>North</v>
      </c>
      <c r="R1283" s="6" t="str">
        <f>vlookup(M1283,'City Head_Details'!$A$2:$B$5,2,0)</f>
        <v>Arun</v>
      </c>
      <c r="S1283" s="6" t="str">
        <f t="shared" ref="S1283:T1283" si="1291">Proper(trim(G1283))</f>
        <v>Production</v>
      </c>
      <c r="T1283" s="6" t="str">
        <f t="shared" si="1291"/>
        <v>Labour Cost</v>
      </c>
    </row>
    <row r="1284">
      <c r="A1284" s="23" t="s">
        <v>2470</v>
      </c>
      <c r="B1284" s="32" t="s">
        <v>1771</v>
      </c>
      <c r="C1284" s="6">
        <v>124200.0</v>
      </c>
      <c r="D1284" s="6" t="str">
        <f>IFERROR(__xludf.DUMMYFUNCTION("Split(B1284,""/"")"),"February")</f>
        <v>February</v>
      </c>
      <c r="E1284" s="6" t="str">
        <f>IFERROR(__xludf.DUMMYFUNCTION("""COMPUTED_VALUE"""),"Bangalore")</f>
        <v>Bangalore</v>
      </c>
      <c r="F1284" s="6" t="str">
        <f>IFERROR(__xludf.DUMMYFUNCTION("""COMPUTED_VALUE"""),"North")</f>
        <v>North</v>
      </c>
      <c r="G1284" s="6" t="str">
        <f>IFERROR(__xludf.DUMMYFUNCTION("""COMPUTED_VALUE"""),"Production")</f>
        <v>Production</v>
      </c>
      <c r="H1284" s="6" t="str">
        <f>IFERROR(__xludf.DUMMYFUNCTION("""COMPUTED_VALUE"""),"Rent")</f>
        <v>Rent</v>
      </c>
      <c r="I1284" s="6" t="str">
        <f t="shared" si="2"/>
        <v>February</v>
      </c>
      <c r="J1284" s="6" t="str">
        <f t="shared" si="3"/>
        <v>Bangalore</v>
      </c>
      <c r="K1284" s="6" t="str">
        <f t="shared" si="4"/>
        <v>Bangalore</v>
      </c>
      <c r="L1284" s="6" t="str">
        <f t="shared" si="5"/>
        <v>Bangalore</v>
      </c>
      <c r="M1284" s="6" t="str">
        <f t="shared" si="6"/>
        <v>Bangalore</v>
      </c>
      <c r="N1284" s="6" t="str">
        <f t="shared" si="7"/>
        <v>North</v>
      </c>
      <c r="O1284" s="6" t="str">
        <f t="shared" si="8"/>
        <v>North</v>
      </c>
      <c r="P1284" s="6" t="str">
        <f t="shared" si="9"/>
        <v>North</v>
      </c>
      <c r="Q1284" s="6" t="str">
        <f t="shared" si="10"/>
        <v>North</v>
      </c>
      <c r="R1284" s="6" t="str">
        <f>vlookup(M1284,'City Head_Details'!$A$2:$B$5,2,0)</f>
        <v>Arun</v>
      </c>
      <c r="S1284" s="6" t="str">
        <f t="shared" ref="S1284:T1284" si="1292">Proper(trim(G1284))</f>
        <v>Production</v>
      </c>
      <c r="T1284" s="6" t="str">
        <f t="shared" si="1292"/>
        <v>Rent</v>
      </c>
    </row>
    <row r="1285">
      <c r="A1285" s="23" t="s">
        <v>2471</v>
      </c>
      <c r="B1285" s="32" t="s">
        <v>2472</v>
      </c>
      <c r="C1285" s="6">
        <v>181800.0</v>
      </c>
      <c r="D1285" s="6" t="str">
        <f>IFERROR(__xludf.DUMMYFUNCTION("Split(B1285,""/"")"),"February")</f>
        <v>February</v>
      </c>
      <c r="E1285" s="6" t="str">
        <f>IFERROR(__xludf.DUMMYFUNCTION("""COMPUTED_VALUE"""),"Bangalore&amp;")</f>
        <v>Bangalore&amp;</v>
      </c>
      <c r="F1285" s="6" t="str">
        <f>IFERROR(__xludf.DUMMYFUNCTION("""COMPUTED_VALUE"""),"North")</f>
        <v>North</v>
      </c>
      <c r="G1285" s="6" t="str">
        <f>IFERROR(__xludf.DUMMYFUNCTION("""COMPUTED_VALUE"""),"Production")</f>
        <v>Production</v>
      </c>
      <c r="H1285" s="6" t="str">
        <f>IFERROR(__xludf.DUMMYFUNCTION("""COMPUTED_VALUE"""),"Overhead costs")</f>
        <v>Overhead costs</v>
      </c>
      <c r="I1285" s="6" t="str">
        <f t="shared" si="2"/>
        <v>February</v>
      </c>
      <c r="J1285" s="6" t="str">
        <f t="shared" si="3"/>
        <v>Bangalore&amp;</v>
      </c>
      <c r="K1285" s="6" t="str">
        <f t="shared" si="4"/>
        <v>Bangalore-</v>
      </c>
      <c r="L1285" s="6" t="str">
        <f t="shared" si="5"/>
        <v>Bangalore</v>
      </c>
      <c r="M1285" s="6" t="str">
        <f t="shared" si="6"/>
        <v>Bangalore</v>
      </c>
      <c r="N1285" s="6" t="str">
        <f t="shared" si="7"/>
        <v>North</v>
      </c>
      <c r="O1285" s="6" t="str">
        <f t="shared" si="8"/>
        <v>North</v>
      </c>
      <c r="P1285" s="6" t="str">
        <f t="shared" si="9"/>
        <v>North</v>
      </c>
      <c r="Q1285" s="6" t="str">
        <f t="shared" si="10"/>
        <v>North</v>
      </c>
      <c r="R1285" s="6" t="str">
        <f>vlookup(M1285,'City Head_Details'!$A$2:$B$5,2,0)</f>
        <v>Arun</v>
      </c>
      <c r="S1285" s="6" t="str">
        <f t="shared" ref="S1285:T1285" si="1293">Proper(trim(G1285))</f>
        <v>Production</v>
      </c>
      <c r="T1285" s="6" t="str">
        <f t="shared" si="1293"/>
        <v>Overhead Costs</v>
      </c>
    </row>
    <row r="1286">
      <c r="A1286" s="23" t="s">
        <v>2473</v>
      </c>
      <c r="B1286" s="32" t="s">
        <v>2474</v>
      </c>
      <c r="C1286" s="6">
        <v>175700.0</v>
      </c>
      <c r="D1286" s="6" t="str">
        <f>IFERROR(__xludf.DUMMYFUNCTION("Split(B1286,""/"")"),"February")</f>
        <v>February</v>
      </c>
      <c r="E1286" s="6" t="str">
        <f>IFERROR(__xludf.DUMMYFUNCTION("""COMPUTED_VALUE"""),"Bangalore&amp;")</f>
        <v>Bangalore&amp;</v>
      </c>
      <c r="F1286" s="6" t="str">
        <f>IFERROR(__xludf.DUMMYFUNCTION("""COMPUTED_VALUE"""),"North")</f>
        <v>North</v>
      </c>
      <c r="G1286" s="6" t="str">
        <f>IFERROR(__xludf.DUMMYFUNCTION("""COMPUTED_VALUE"""),"Production")</f>
        <v>Production</v>
      </c>
      <c r="H1286" s="6" t="str">
        <f>IFERROR(__xludf.DUMMYFUNCTION("""COMPUTED_VALUE"""),"Insurance")</f>
        <v>Insurance</v>
      </c>
      <c r="I1286" s="6" t="str">
        <f t="shared" si="2"/>
        <v>February</v>
      </c>
      <c r="J1286" s="6" t="str">
        <f t="shared" si="3"/>
        <v>Bangalore&amp;</v>
      </c>
      <c r="K1286" s="6" t="str">
        <f t="shared" si="4"/>
        <v>Bangalore-</v>
      </c>
      <c r="L1286" s="6" t="str">
        <f t="shared" si="5"/>
        <v>Bangalore</v>
      </c>
      <c r="M1286" s="6" t="str">
        <f t="shared" si="6"/>
        <v>Bangalore</v>
      </c>
      <c r="N1286" s="6" t="str">
        <f t="shared" si="7"/>
        <v>North</v>
      </c>
      <c r="O1286" s="6" t="str">
        <f t="shared" si="8"/>
        <v>North</v>
      </c>
      <c r="P1286" s="6" t="str">
        <f t="shared" si="9"/>
        <v>North</v>
      </c>
      <c r="Q1286" s="6" t="str">
        <f t="shared" si="10"/>
        <v>North</v>
      </c>
      <c r="R1286" s="6" t="str">
        <f>vlookup(M1286,'City Head_Details'!$A$2:$B$5,2,0)</f>
        <v>Arun</v>
      </c>
      <c r="S1286" s="6" t="str">
        <f t="shared" ref="S1286:T1286" si="1294">Proper(trim(G1286))</f>
        <v>Production</v>
      </c>
      <c r="T1286" s="6" t="str">
        <f t="shared" si="1294"/>
        <v>Insurance</v>
      </c>
    </row>
    <row r="1287">
      <c r="A1287" s="23" t="s">
        <v>2475</v>
      </c>
      <c r="B1287" s="32" t="s">
        <v>2476</v>
      </c>
      <c r="C1287" s="6">
        <v>146000.0</v>
      </c>
      <c r="D1287" s="6" t="str">
        <f>IFERROR(__xludf.DUMMYFUNCTION("Split(B1287,""/"")"),"February")</f>
        <v>February</v>
      </c>
      <c r="E1287" s="6" t="str">
        <f>IFERROR(__xludf.DUMMYFUNCTION("""COMPUTED_VALUE"""),"Bangalore&amp;")</f>
        <v>Bangalore&amp;</v>
      </c>
      <c r="F1287" s="6" t="str">
        <f>IFERROR(__xludf.DUMMYFUNCTION("""COMPUTED_VALUE"""),"North")</f>
        <v>North</v>
      </c>
      <c r="G1287" s="6" t="str">
        <f>IFERROR(__xludf.DUMMYFUNCTION("""COMPUTED_VALUE"""),"Materials")</f>
        <v>Materials</v>
      </c>
      <c r="H1287" s="6" t="str">
        <f>IFERROR(__xludf.DUMMYFUNCTION("""COMPUTED_VALUE"""),"Material Cost")</f>
        <v>Material Cost</v>
      </c>
      <c r="I1287" s="6" t="str">
        <f t="shared" si="2"/>
        <v>February</v>
      </c>
      <c r="J1287" s="6" t="str">
        <f t="shared" si="3"/>
        <v>Bangalore&amp;</v>
      </c>
      <c r="K1287" s="6" t="str">
        <f t="shared" si="4"/>
        <v>Bangalore-</v>
      </c>
      <c r="L1287" s="6" t="str">
        <f t="shared" si="5"/>
        <v>Bangalore</v>
      </c>
      <c r="M1287" s="6" t="str">
        <f t="shared" si="6"/>
        <v>Bangalore</v>
      </c>
      <c r="N1287" s="6" t="str">
        <f t="shared" si="7"/>
        <v>North</v>
      </c>
      <c r="O1287" s="6" t="str">
        <f t="shared" si="8"/>
        <v>North</v>
      </c>
      <c r="P1287" s="6" t="str">
        <f t="shared" si="9"/>
        <v>North</v>
      </c>
      <c r="Q1287" s="6" t="str">
        <f t="shared" si="10"/>
        <v>North</v>
      </c>
      <c r="R1287" s="6" t="str">
        <f>vlookup(M1287,'City Head_Details'!$A$2:$B$5,2,0)</f>
        <v>Arun</v>
      </c>
      <c r="S1287" s="6" t="str">
        <f t="shared" ref="S1287:T1287" si="1295">Proper(trim(G1287))</f>
        <v>Materials</v>
      </c>
      <c r="T1287" s="6" t="str">
        <f t="shared" si="1295"/>
        <v>Material Cost</v>
      </c>
    </row>
    <row r="1288">
      <c r="A1288" s="23" t="s">
        <v>2477</v>
      </c>
      <c r="B1288" s="32" t="s">
        <v>2478</v>
      </c>
      <c r="C1288" s="6">
        <v>151500.0</v>
      </c>
      <c r="D1288" s="6" t="str">
        <f>IFERROR(__xludf.DUMMYFUNCTION("Split(B1288,""/"")"),"February")</f>
        <v>February</v>
      </c>
      <c r="E1288" s="6" t="str">
        <f>IFERROR(__xludf.DUMMYFUNCTION("""COMPUTED_VALUE"""),"Bangalore&amp;")</f>
        <v>Bangalore&amp;</v>
      </c>
      <c r="F1288" s="6" t="str">
        <f>IFERROR(__xludf.DUMMYFUNCTION("""COMPUTED_VALUE"""),"North^")</f>
        <v>North^</v>
      </c>
      <c r="G1288" s="6" t="str">
        <f>IFERROR(__xludf.DUMMYFUNCTION("""COMPUTED_VALUE"""),"Materials")</f>
        <v>Materials</v>
      </c>
      <c r="H1288" s="6" t="str">
        <f>IFERROR(__xludf.DUMMYFUNCTION("""COMPUTED_VALUE"""),"Labour Cost")</f>
        <v>Labour Cost</v>
      </c>
      <c r="I1288" s="6" t="str">
        <f t="shared" si="2"/>
        <v>February</v>
      </c>
      <c r="J1288" s="6" t="str">
        <f t="shared" si="3"/>
        <v>Bangalore&amp;</v>
      </c>
      <c r="K1288" s="6" t="str">
        <f t="shared" si="4"/>
        <v>Bangalore-</v>
      </c>
      <c r="L1288" s="6" t="str">
        <f t="shared" si="5"/>
        <v>Bangalore</v>
      </c>
      <c r="M1288" s="6" t="str">
        <f t="shared" si="6"/>
        <v>Bangalore</v>
      </c>
      <c r="N1288" s="6" t="str">
        <f t="shared" si="7"/>
        <v>North^</v>
      </c>
      <c r="O1288" s="6" t="str">
        <f t="shared" si="8"/>
        <v>North^</v>
      </c>
      <c r="P1288" s="6" t="str">
        <f t="shared" si="9"/>
        <v>North^</v>
      </c>
      <c r="Q1288" s="6" t="str">
        <f t="shared" si="10"/>
        <v>North</v>
      </c>
      <c r="R1288" s="6" t="str">
        <f>vlookup(M1288,'City Head_Details'!$A$2:$B$5,2,0)</f>
        <v>Arun</v>
      </c>
      <c r="S1288" s="6" t="str">
        <f t="shared" ref="S1288:T1288" si="1296">Proper(trim(G1288))</f>
        <v>Materials</v>
      </c>
      <c r="T1288" s="6" t="str">
        <f t="shared" si="1296"/>
        <v>Labour Cost</v>
      </c>
    </row>
    <row r="1289">
      <c r="A1289" s="23" t="s">
        <v>2479</v>
      </c>
      <c r="B1289" s="32" t="s">
        <v>2480</v>
      </c>
      <c r="C1289" s="6">
        <v>142900.0</v>
      </c>
      <c r="D1289" s="6" t="str">
        <f>IFERROR(__xludf.DUMMYFUNCTION("Split(B1289,""/"")"),"February")</f>
        <v>February</v>
      </c>
      <c r="E1289" s="6" t="str">
        <f>IFERROR(__xludf.DUMMYFUNCTION("""COMPUTED_VALUE"""),"Bangalore&amp;")</f>
        <v>Bangalore&amp;</v>
      </c>
      <c r="F1289" s="6" t="str">
        <f>IFERROR(__xludf.DUMMYFUNCTION("""COMPUTED_VALUE"""),"North")</f>
        <v>North</v>
      </c>
      <c r="G1289" s="6" t="str">
        <f>IFERROR(__xludf.DUMMYFUNCTION("""COMPUTED_VALUE"""),"Materials")</f>
        <v>Materials</v>
      </c>
      <c r="H1289" s="6" t="str">
        <f>IFERROR(__xludf.DUMMYFUNCTION("""COMPUTED_VALUE"""),"Rent")</f>
        <v>Rent</v>
      </c>
      <c r="I1289" s="6" t="str">
        <f t="shared" si="2"/>
        <v>February</v>
      </c>
      <c r="J1289" s="6" t="str">
        <f t="shared" si="3"/>
        <v>Bangalore&amp;</v>
      </c>
      <c r="K1289" s="6" t="str">
        <f t="shared" si="4"/>
        <v>Bangalore-</v>
      </c>
      <c r="L1289" s="6" t="str">
        <f t="shared" si="5"/>
        <v>Bangalore</v>
      </c>
      <c r="M1289" s="6" t="str">
        <f t="shared" si="6"/>
        <v>Bangalore</v>
      </c>
      <c r="N1289" s="6" t="str">
        <f t="shared" si="7"/>
        <v>North</v>
      </c>
      <c r="O1289" s="6" t="str">
        <f t="shared" si="8"/>
        <v>North</v>
      </c>
      <c r="P1289" s="6" t="str">
        <f t="shared" si="9"/>
        <v>North</v>
      </c>
      <c r="Q1289" s="6" t="str">
        <f t="shared" si="10"/>
        <v>North</v>
      </c>
      <c r="R1289" s="6" t="str">
        <f>vlookup(M1289,'City Head_Details'!$A$2:$B$5,2,0)</f>
        <v>Arun</v>
      </c>
      <c r="S1289" s="6" t="str">
        <f t="shared" ref="S1289:T1289" si="1297">Proper(trim(G1289))</f>
        <v>Materials</v>
      </c>
      <c r="T1289" s="6" t="str">
        <f t="shared" si="1297"/>
        <v>Rent</v>
      </c>
    </row>
    <row r="1290">
      <c r="A1290" s="23" t="s">
        <v>2481</v>
      </c>
      <c r="B1290" s="32" t="s">
        <v>2482</v>
      </c>
      <c r="C1290" s="6">
        <v>169400.0</v>
      </c>
      <c r="D1290" s="6" t="str">
        <f>IFERROR(__xludf.DUMMYFUNCTION("Split(B1290,""/"")"),"February")</f>
        <v>February</v>
      </c>
      <c r="E1290" s="6" t="str">
        <f>IFERROR(__xludf.DUMMYFUNCTION("""COMPUTED_VALUE"""),"Bangalore&amp;")</f>
        <v>Bangalore&amp;</v>
      </c>
      <c r="F1290" s="6" t="str">
        <f>IFERROR(__xludf.DUMMYFUNCTION("""COMPUTED_VALUE"""),"North^")</f>
        <v>North^</v>
      </c>
      <c r="G1290" s="6" t="str">
        <f>IFERROR(__xludf.DUMMYFUNCTION("""COMPUTED_VALUE"""),"Materials")</f>
        <v>Materials</v>
      </c>
      <c r="H1290" s="6" t="str">
        <f>IFERROR(__xludf.DUMMYFUNCTION("""COMPUTED_VALUE"""),"Overhead costs")</f>
        <v>Overhead costs</v>
      </c>
      <c r="I1290" s="6" t="str">
        <f t="shared" si="2"/>
        <v>February</v>
      </c>
      <c r="J1290" s="6" t="str">
        <f t="shared" si="3"/>
        <v>Bangalore&amp;</v>
      </c>
      <c r="K1290" s="6" t="str">
        <f t="shared" si="4"/>
        <v>Bangalore-</v>
      </c>
      <c r="L1290" s="6" t="str">
        <f t="shared" si="5"/>
        <v>Bangalore</v>
      </c>
      <c r="M1290" s="6" t="str">
        <f t="shared" si="6"/>
        <v>Bangalore</v>
      </c>
      <c r="N1290" s="6" t="str">
        <f t="shared" si="7"/>
        <v>North^</v>
      </c>
      <c r="O1290" s="6" t="str">
        <f t="shared" si="8"/>
        <v>North^</v>
      </c>
      <c r="P1290" s="6" t="str">
        <f t="shared" si="9"/>
        <v>North^</v>
      </c>
      <c r="Q1290" s="6" t="str">
        <f t="shared" si="10"/>
        <v>North</v>
      </c>
      <c r="R1290" s="6" t="str">
        <f>vlookup(M1290,'City Head_Details'!$A$2:$B$5,2,0)</f>
        <v>Arun</v>
      </c>
      <c r="S1290" s="6" t="str">
        <f t="shared" ref="S1290:T1290" si="1298">Proper(trim(G1290))</f>
        <v>Materials</v>
      </c>
      <c r="T1290" s="6" t="str">
        <f t="shared" si="1298"/>
        <v>Overhead Costs</v>
      </c>
    </row>
    <row r="1291">
      <c r="A1291" s="23" t="s">
        <v>2483</v>
      </c>
      <c r="B1291" s="32" t="s">
        <v>2484</v>
      </c>
      <c r="C1291" s="6">
        <v>173600.0</v>
      </c>
      <c r="D1291" s="6" t="str">
        <f>IFERROR(__xludf.DUMMYFUNCTION("Split(B1291,""/"")"),"February")</f>
        <v>February</v>
      </c>
      <c r="E1291" s="6" t="str">
        <f>IFERROR(__xludf.DUMMYFUNCTION("""COMPUTED_VALUE"""),"Bangalore&amp;")</f>
        <v>Bangalore&amp;</v>
      </c>
      <c r="F1291" s="6" t="str">
        <f>IFERROR(__xludf.DUMMYFUNCTION("""COMPUTED_VALUE"""),"North")</f>
        <v>North</v>
      </c>
      <c r="G1291" s="6" t="str">
        <f>IFERROR(__xludf.DUMMYFUNCTION("""COMPUTED_VALUE"""),"Materials")</f>
        <v>Materials</v>
      </c>
      <c r="H1291" s="6" t="str">
        <f>IFERROR(__xludf.DUMMYFUNCTION("""COMPUTED_VALUE"""),"Insurance")</f>
        <v>Insurance</v>
      </c>
      <c r="I1291" s="6" t="str">
        <f t="shared" si="2"/>
        <v>February</v>
      </c>
      <c r="J1291" s="6" t="str">
        <f t="shared" si="3"/>
        <v>Bangalore&amp;</v>
      </c>
      <c r="K1291" s="6" t="str">
        <f t="shared" si="4"/>
        <v>Bangalore-</v>
      </c>
      <c r="L1291" s="6" t="str">
        <f t="shared" si="5"/>
        <v>Bangalore</v>
      </c>
      <c r="M1291" s="6" t="str">
        <f t="shared" si="6"/>
        <v>Bangalore</v>
      </c>
      <c r="N1291" s="6" t="str">
        <f t="shared" si="7"/>
        <v>North</v>
      </c>
      <c r="O1291" s="6" t="str">
        <f t="shared" si="8"/>
        <v>North</v>
      </c>
      <c r="P1291" s="6" t="str">
        <f t="shared" si="9"/>
        <v>North</v>
      </c>
      <c r="Q1291" s="6" t="str">
        <f t="shared" si="10"/>
        <v>North</v>
      </c>
      <c r="R1291" s="6" t="str">
        <f>vlookup(M1291,'City Head_Details'!$A$2:$B$5,2,0)</f>
        <v>Arun</v>
      </c>
      <c r="S1291" s="6" t="str">
        <f t="shared" ref="S1291:T1291" si="1299">Proper(trim(G1291))</f>
        <v>Materials</v>
      </c>
      <c r="T1291" s="6" t="str">
        <f t="shared" si="1299"/>
        <v>Insurance</v>
      </c>
    </row>
    <row r="1292">
      <c r="A1292" s="23" t="s">
        <v>2485</v>
      </c>
      <c r="B1292" s="32" t="s">
        <v>2486</v>
      </c>
      <c r="C1292" s="6">
        <v>106000.0</v>
      </c>
      <c r="D1292" s="6" t="str">
        <f>IFERROR(__xludf.DUMMYFUNCTION("Split(B1292,""/"")"),"February")</f>
        <v>February</v>
      </c>
      <c r="E1292" s="6" t="str">
        <f>IFERROR(__xludf.DUMMYFUNCTION("""COMPUTED_VALUE"""),"Bangalore&amp;")</f>
        <v>Bangalore&amp;</v>
      </c>
      <c r="F1292" s="6" t="str">
        <f>IFERROR(__xludf.DUMMYFUNCTION("""COMPUTED_VALUE"""),"North^")</f>
        <v>North^</v>
      </c>
      <c r="G1292" s="6" t="str">
        <f>IFERROR(__xludf.DUMMYFUNCTION("""COMPUTED_VALUE"""),"Maitenance")</f>
        <v>Maitenance</v>
      </c>
      <c r="H1292" s="6" t="str">
        <f>IFERROR(__xludf.DUMMYFUNCTION("""COMPUTED_VALUE"""),"Material Cost")</f>
        <v>Material Cost</v>
      </c>
      <c r="I1292" s="6" t="str">
        <f t="shared" si="2"/>
        <v>February</v>
      </c>
      <c r="J1292" s="6" t="str">
        <f t="shared" si="3"/>
        <v>Bangalore&amp;</v>
      </c>
      <c r="K1292" s="6" t="str">
        <f t="shared" si="4"/>
        <v>Bangalore-</v>
      </c>
      <c r="L1292" s="6" t="str">
        <f t="shared" si="5"/>
        <v>Bangalore</v>
      </c>
      <c r="M1292" s="6" t="str">
        <f t="shared" si="6"/>
        <v>Bangalore</v>
      </c>
      <c r="N1292" s="6" t="str">
        <f t="shared" si="7"/>
        <v>North^</v>
      </c>
      <c r="O1292" s="6" t="str">
        <f t="shared" si="8"/>
        <v>North^</v>
      </c>
      <c r="P1292" s="6" t="str">
        <f t="shared" si="9"/>
        <v>North^</v>
      </c>
      <c r="Q1292" s="6" t="str">
        <f t="shared" si="10"/>
        <v>North</v>
      </c>
      <c r="R1292" s="6" t="str">
        <f>vlookup(M1292,'City Head_Details'!$A$2:$B$5,2,0)</f>
        <v>Arun</v>
      </c>
      <c r="S1292" s="6" t="str">
        <f t="shared" ref="S1292:T1292" si="1300">Proper(trim(G1292))</f>
        <v>Maitenance</v>
      </c>
      <c r="T1292" s="6" t="str">
        <f t="shared" si="1300"/>
        <v>Material Cost</v>
      </c>
    </row>
    <row r="1293">
      <c r="A1293" s="23" t="s">
        <v>2487</v>
      </c>
      <c r="B1293" s="32" t="s">
        <v>2488</v>
      </c>
      <c r="C1293" s="6">
        <v>106300.0</v>
      </c>
      <c r="D1293" s="6" t="str">
        <f>IFERROR(__xludf.DUMMYFUNCTION("Split(B1293,""/"")"),"February")</f>
        <v>February</v>
      </c>
      <c r="E1293" s="6" t="str">
        <f>IFERROR(__xludf.DUMMYFUNCTION("""COMPUTED_VALUE"""),"Bangalore&amp;")</f>
        <v>Bangalore&amp;</v>
      </c>
      <c r="F1293" s="6" t="str">
        <f>IFERROR(__xludf.DUMMYFUNCTION("""COMPUTED_VALUE"""),"North")</f>
        <v>North</v>
      </c>
      <c r="G1293" s="6" t="str">
        <f>IFERROR(__xludf.DUMMYFUNCTION("""COMPUTED_VALUE"""),"Maitenance")</f>
        <v>Maitenance</v>
      </c>
      <c r="H1293" s="6" t="str">
        <f>IFERROR(__xludf.DUMMYFUNCTION("""COMPUTED_VALUE"""),"Labour Cost")</f>
        <v>Labour Cost</v>
      </c>
      <c r="I1293" s="6" t="str">
        <f t="shared" si="2"/>
        <v>February</v>
      </c>
      <c r="J1293" s="6" t="str">
        <f t="shared" si="3"/>
        <v>Bangalore&amp;</v>
      </c>
      <c r="K1293" s="6" t="str">
        <f t="shared" si="4"/>
        <v>Bangalore-</v>
      </c>
      <c r="L1293" s="6" t="str">
        <f t="shared" si="5"/>
        <v>Bangalore</v>
      </c>
      <c r="M1293" s="6" t="str">
        <f t="shared" si="6"/>
        <v>Bangalore</v>
      </c>
      <c r="N1293" s="6" t="str">
        <f t="shared" si="7"/>
        <v>North</v>
      </c>
      <c r="O1293" s="6" t="str">
        <f t="shared" si="8"/>
        <v>North</v>
      </c>
      <c r="P1293" s="6" t="str">
        <f t="shared" si="9"/>
        <v>North</v>
      </c>
      <c r="Q1293" s="6" t="str">
        <f t="shared" si="10"/>
        <v>North</v>
      </c>
      <c r="R1293" s="6" t="str">
        <f>vlookup(M1293,'City Head_Details'!$A$2:$B$5,2,0)</f>
        <v>Arun</v>
      </c>
      <c r="S1293" s="6" t="str">
        <f t="shared" ref="S1293:T1293" si="1301">Proper(trim(G1293))</f>
        <v>Maitenance</v>
      </c>
      <c r="T1293" s="6" t="str">
        <f t="shared" si="1301"/>
        <v>Labour Cost</v>
      </c>
    </row>
    <row r="1294">
      <c r="A1294" s="23" t="s">
        <v>2489</v>
      </c>
      <c r="B1294" s="32" t="s">
        <v>2490</v>
      </c>
      <c r="C1294" s="6">
        <v>95600.0</v>
      </c>
      <c r="D1294" s="6" t="str">
        <f>IFERROR(__xludf.DUMMYFUNCTION("Split(B1294,""/"")"),"February")</f>
        <v>February</v>
      </c>
      <c r="E1294" s="6" t="str">
        <f>IFERROR(__xludf.DUMMYFUNCTION("""COMPUTED_VALUE"""),"Bangalore&amp;")</f>
        <v>Bangalore&amp;</v>
      </c>
      <c r="F1294" s="6" t="str">
        <f>IFERROR(__xludf.DUMMYFUNCTION("""COMPUTED_VALUE"""),"North")</f>
        <v>North</v>
      </c>
      <c r="G1294" s="6" t="str">
        <f>IFERROR(__xludf.DUMMYFUNCTION("""COMPUTED_VALUE"""),"Maitenance")</f>
        <v>Maitenance</v>
      </c>
      <c r="H1294" s="6" t="str">
        <f>IFERROR(__xludf.DUMMYFUNCTION("""COMPUTED_VALUE"""),"Rent")</f>
        <v>Rent</v>
      </c>
      <c r="I1294" s="6" t="str">
        <f t="shared" si="2"/>
        <v>February</v>
      </c>
      <c r="J1294" s="6" t="str">
        <f t="shared" si="3"/>
        <v>Bangalore&amp;</v>
      </c>
      <c r="K1294" s="6" t="str">
        <f t="shared" si="4"/>
        <v>Bangalore-</v>
      </c>
      <c r="L1294" s="6" t="str">
        <f t="shared" si="5"/>
        <v>Bangalore</v>
      </c>
      <c r="M1294" s="6" t="str">
        <f t="shared" si="6"/>
        <v>Bangalore</v>
      </c>
      <c r="N1294" s="6" t="str">
        <f t="shared" si="7"/>
        <v>North</v>
      </c>
      <c r="O1294" s="6" t="str">
        <f t="shared" si="8"/>
        <v>North</v>
      </c>
      <c r="P1294" s="6" t="str">
        <f t="shared" si="9"/>
        <v>North</v>
      </c>
      <c r="Q1294" s="6" t="str">
        <f t="shared" si="10"/>
        <v>North</v>
      </c>
      <c r="R1294" s="6" t="str">
        <f>vlookup(M1294,'City Head_Details'!$A$2:$B$5,2,0)</f>
        <v>Arun</v>
      </c>
      <c r="S1294" s="6" t="str">
        <f t="shared" ref="S1294:T1294" si="1302">Proper(trim(G1294))</f>
        <v>Maitenance</v>
      </c>
      <c r="T1294" s="6" t="str">
        <f t="shared" si="1302"/>
        <v>Rent</v>
      </c>
    </row>
    <row r="1295">
      <c r="A1295" s="23" t="s">
        <v>2491</v>
      </c>
      <c r="B1295" s="32" t="s">
        <v>2492</v>
      </c>
      <c r="C1295" s="6">
        <v>118700.0</v>
      </c>
      <c r="D1295" s="6" t="str">
        <f>IFERROR(__xludf.DUMMYFUNCTION("Split(B1295,""/"")"),"February")</f>
        <v>February</v>
      </c>
      <c r="E1295" s="6" t="str">
        <f>IFERROR(__xludf.DUMMYFUNCTION("""COMPUTED_VALUE"""),"Bangalore&amp;")</f>
        <v>Bangalore&amp;</v>
      </c>
      <c r="F1295" s="6" t="str">
        <f>IFERROR(__xludf.DUMMYFUNCTION("""COMPUTED_VALUE"""),"North")</f>
        <v>North</v>
      </c>
      <c r="G1295" s="6" t="str">
        <f>IFERROR(__xludf.DUMMYFUNCTION("""COMPUTED_VALUE"""),"Maitenance")</f>
        <v>Maitenance</v>
      </c>
      <c r="H1295" s="6" t="str">
        <f>IFERROR(__xludf.DUMMYFUNCTION("""COMPUTED_VALUE"""),"Overhead costs")</f>
        <v>Overhead costs</v>
      </c>
      <c r="I1295" s="6" t="str">
        <f t="shared" si="2"/>
        <v>February</v>
      </c>
      <c r="J1295" s="6" t="str">
        <f t="shared" si="3"/>
        <v>Bangalore&amp;</v>
      </c>
      <c r="K1295" s="6" t="str">
        <f t="shared" si="4"/>
        <v>Bangalore-</v>
      </c>
      <c r="L1295" s="6" t="str">
        <f t="shared" si="5"/>
        <v>Bangalore</v>
      </c>
      <c r="M1295" s="6" t="str">
        <f t="shared" si="6"/>
        <v>Bangalore</v>
      </c>
      <c r="N1295" s="6" t="str">
        <f t="shared" si="7"/>
        <v>North</v>
      </c>
      <c r="O1295" s="6" t="str">
        <f t="shared" si="8"/>
        <v>North</v>
      </c>
      <c r="P1295" s="6" t="str">
        <f t="shared" si="9"/>
        <v>North</v>
      </c>
      <c r="Q1295" s="6" t="str">
        <f t="shared" si="10"/>
        <v>North</v>
      </c>
      <c r="R1295" s="6" t="str">
        <f>vlookup(M1295,'City Head_Details'!$A$2:$B$5,2,0)</f>
        <v>Arun</v>
      </c>
      <c r="S1295" s="6" t="str">
        <f t="shared" ref="S1295:T1295" si="1303">Proper(trim(G1295))</f>
        <v>Maitenance</v>
      </c>
      <c r="T1295" s="6" t="str">
        <f t="shared" si="1303"/>
        <v>Overhead Costs</v>
      </c>
    </row>
    <row r="1296">
      <c r="A1296" s="23" t="s">
        <v>2493</v>
      </c>
      <c r="B1296" s="32" t="s">
        <v>2494</v>
      </c>
      <c r="C1296" s="6">
        <v>105800.0</v>
      </c>
      <c r="D1296" s="6" t="str">
        <f>IFERROR(__xludf.DUMMYFUNCTION("Split(B1296,""/"")"),"February")</f>
        <v>February</v>
      </c>
      <c r="E1296" s="6" t="str">
        <f>IFERROR(__xludf.DUMMYFUNCTION("""COMPUTED_VALUE"""),"Bangalore&amp;")</f>
        <v>Bangalore&amp;</v>
      </c>
      <c r="F1296" s="6" t="str">
        <f>IFERROR(__xludf.DUMMYFUNCTION("""COMPUTED_VALUE"""),"North")</f>
        <v>North</v>
      </c>
      <c r="G1296" s="6" t="str">
        <f>IFERROR(__xludf.DUMMYFUNCTION("""COMPUTED_VALUE"""),"Maitenance")</f>
        <v>Maitenance</v>
      </c>
      <c r="H1296" s="6" t="str">
        <f>IFERROR(__xludf.DUMMYFUNCTION("""COMPUTED_VALUE"""),"Insurance")</f>
        <v>Insurance</v>
      </c>
      <c r="I1296" s="6" t="str">
        <f t="shared" si="2"/>
        <v>February</v>
      </c>
      <c r="J1296" s="6" t="str">
        <f t="shared" si="3"/>
        <v>Bangalore&amp;</v>
      </c>
      <c r="K1296" s="6" t="str">
        <f t="shared" si="4"/>
        <v>Bangalore-</v>
      </c>
      <c r="L1296" s="6" t="str">
        <f t="shared" si="5"/>
        <v>Bangalore</v>
      </c>
      <c r="M1296" s="6" t="str">
        <f t="shared" si="6"/>
        <v>Bangalore</v>
      </c>
      <c r="N1296" s="6" t="str">
        <f t="shared" si="7"/>
        <v>North</v>
      </c>
      <c r="O1296" s="6" t="str">
        <f t="shared" si="8"/>
        <v>North</v>
      </c>
      <c r="P1296" s="6" t="str">
        <f t="shared" si="9"/>
        <v>North</v>
      </c>
      <c r="Q1296" s="6" t="str">
        <f t="shared" si="10"/>
        <v>North</v>
      </c>
      <c r="R1296" s="6" t="str">
        <f>vlookup(M1296,'City Head_Details'!$A$2:$B$5,2,0)</f>
        <v>Arun</v>
      </c>
      <c r="S1296" s="6" t="str">
        <f t="shared" ref="S1296:T1296" si="1304">Proper(trim(G1296))</f>
        <v>Maitenance</v>
      </c>
      <c r="T1296" s="6" t="str">
        <f t="shared" si="1304"/>
        <v>Insurance</v>
      </c>
    </row>
    <row r="1297">
      <c r="A1297" s="23" t="s">
        <v>2495</v>
      </c>
      <c r="B1297" s="32" t="s">
        <v>2496</v>
      </c>
      <c r="C1297" s="6">
        <v>184100.0</v>
      </c>
      <c r="D1297" s="6" t="str">
        <f>IFERROR(__xludf.DUMMYFUNCTION("Split(B1297,""/"")"),"February")</f>
        <v>February</v>
      </c>
      <c r="E1297" s="6" t="str">
        <f>IFERROR(__xludf.DUMMYFUNCTION("""COMPUTED_VALUE"""),"Bangalore&amp;")</f>
        <v>Bangalore&amp;</v>
      </c>
      <c r="F1297" s="6" t="str">
        <f>IFERROR(__xludf.DUMMYFUNCTION("""COMPUTED_VALUE"""),"North")</f>
        <v>North</v>
      </c>
      <c r="G1297" s="6" t="str">
        <f>IFERROR(__xludf.DUMMYFUNCTION("""COMPUTED_VALUE"""),"Assembly")</f>
        <v>Assembly</v>
      </c>
      <c r="H1297" s="6" t="str">
        <f>IFERROR(__xludf.DUMMYFUNCTION("""COMPUTED_VALUE"""),"Material Cost")</f>
        <v>Material Cost</v>
      </c>
      <c r="I1297" s="6" t="str">
        <f t="shared" si="2"/>
        <v>February</v>
      </c>
      <c r="J1297" s="6" t="str">
        <f t="shared" si="3"/>
        <v>Bangalore&amp;</v>
      </c>
      <c r="K1297" s="6" t="str">
        <f t="shared" si="4"/>
        <v>Bangalore-</v>
      </c>
      <c r="L1297" s="6" t="str">
        <f t="shared" si="5"/>
        <v>Bangalore</v>
      </c>
      <c r="M1297" s="6" t="str">
        <f t="shared" si="6"/>
        <v>Bangalore</v>
      </c>
      <c r="N1297" s="6" t="str">
        <f t="shared" si="7"/>
        <v>North</v>
      </c>
      <c r="O1297" s="6" t="str">
        <f t="shared" si="8"/>
        <v>North</v>
      </c>
      <c r="P1297" s="6" t="str">
        <f t="shared" si="9"/>
        <v>North</v>
      </c>
      <c r="Q1297" s="6" t="str">
        <f t="shared" si="10"/>
        <v>North</v>
      </c>
      <c r="R1297" s="6" t="str">
        <f>vlookup(M1297,'City Head_Details'!$A$2:$B$5,2,0)</f>
        <v>Arun</v>
      </c>
      <c r="S1297" s="6" t="str">
        <f t="shared" ref="S1297:T1297" si="1305">Proper(trim(G1297))</f>
        <v>Assembly</v>
      </c>
      <c r="T1297" s="6" t="str">
        <f t="shared" si="1305"/>
        <v>Material Cost</v>
      </c>
    </row>
    <row r="1298">
      <c r="A1298" s="23" t="s">
        <v>2497</v>
      </c>
      <c r="B1298" s="32" t="s">
        <v>2498</v>
      </c>
      <c r="C1298" s="6">
        <v>173100.0</v>
      </c>
      <c r="D1298" s="6" t="str">
        <f>IFERROR(__xludf.DUMMYFUNCTION("Split(B1298,""/"")"),"February")</f>
        <v>February</v>
      </c>
      <c r="E1298" s="6" t="str">
        <f>IFERROR(__xludf.DUMMYFUNCTION("""COMPUTED_VALUE"""),"Bangalore&amp;")</f>
        <v>Bangalore&amp;</v>
      </c>
      <c r="F1298" s="6" t="str">
        <f>IFERROR(__xludf.DUMMYFUNCTION("""COMPUTED_VALUE"""),"North")</f>
        <v>North</v>
      </c>
      <c r="G1298" s="6" t="str">
        <f>IFERROR(__xludf.DUMMYFUNCTION("""COMPUTED_VALUE"""),"Assembly")</f>
        <v>Assembly</v>
      </c>
      <c r="H1298" s="6" t="str">
        <f>IFERROR(__xludf.DUMMYFUNCTION("""COMPUTED_VALUE"""),"Labour Cost")</f>
        <v>Labour Cost</v>
      </c>
      <c r="I1298" s="6" t="str">
        <f t="shared" si="2"/>
        <v>February</v>
      </c>
      <c r="J1298" s="6" t="str">
        <f t="shared" si="3"/>
        <v>Bangalore&amp;</v>
      </c>
      <c r="K1298" s="6" t="str">
        <f t="shared" si="4"/>
        <v>Bangalore-</v>
      </c>
      <c r="L1298" s="6" t="str">
        <f t="shared" si="5"/>
        <v>Bangalore</v>
      </c>
      <c r="M1298" s="6" t="str">
        <f t="shared" si="6"/>
        <v>Bangalore</v>
      </c>
      <c r="N1298" s="6" t="str">
        <f t="shared" si="7"/>
        <v>North</v>
      </c>
      <c r="O1298" s="6" t="str">
        <f t="shared" si="8"/>
        <v>North</v>
      </c>
      <c r="P1298" s="6" t="str">
        <f t="shared" si="9"/>
        <v>North</v>
      </c>
      <c r="Q1298" s="6" t="str">
        <f t="shared" si="10"/>
        <v>North</v>
      </c>
      <c r="R1298" s="6" t="str">
        <f>vlookup(M1298,'City Head_Details'!$A$2:$B$5,2,0)</f>
        <v>Arun</v>
      </c>
      <c r="S1298" s="6" t="str">
        <f t="shared" ref="S1298:T1298" si="1306">Proper(trim(G1298))</f>
        <v>Assembly</v>
      </c>
      <c r="T1298" s="6" t="str">
        <f t="shared" si="1306"/>
        <v>Labour Cost</v>
      </c>
    </row>
    <row r="1299">
      <c r="A1299" s="23" t="s">
        <v>2499</v>
      </c>
      <c r="B1299" s="32" t="s">
        <v>1990</v>
      </c>
      <c r="C1299" s="6">
        <v>149500.0</v>
      </c>
      <c r="D1299" s="6" t="str">
        <f>IFERROR(__xludf.DUMMYFUNCTION("Split(B1299,""/"")"),"February")</f>
        <v>February</v>
      </c>
      <c r="E1299" s="6" t="str">
        <f>IFERROR(__xludf.DUMMYFUNCTION("""COMPUTED_VALUE"""),"Bangalore&amp;")</f>
        <v>Bangalore&amp;</v>
      </c>
      <c r="F1299" s="6" t="str">
        <f>IFERROR(__xludf.DUMMYFUNCTION("""COMPUTED_VALUE"""),"North")</f>
        <v>North</v>
      </c>
      <c r="G1299" s="6" t="str">
        <f>IFERROR(__xludf.DUMMYFUNCTION("""COMPUTED_VALUE"""),"Assembly")</f>
        <v>Assembly</v>
      </c>
      <c r="H1299" s="6" t="str">
        <f>IFERROR(__xludf.DUMMYFUNCTION("""COMPUTED_VALUE"""),"Rent")</f>
        <v>Rent</v>
      </c>
      <c r="I1299" s="6" t="str">
        <f t="shared" si="2"/>
        <v>February</v>
      </c>
      <c r="J1299" s="6" t="str">
        <f t="shared" si="3"/>
        <v>Bangalore&amp;</v>
      </c>
      <c r="K1299" s="6" t="str">
        <f t="shared" si="4"/>
        <v>Bangalore-</v>
      </c>
      <c r="L1299" s="6" t="str">
        <f t="shared" si="5"/>
        <v>Bangalore</v>
      </c>
      <c r="M1299" s="6" t="str">
        <f t="shared" si="6"/>
        <v>Bangalore</v>
      </c>
      <c r="N1299" s="6" t="str">
        <f t="shared" si="7"/>
        <v>North</v>
      </c>
      <c r="O1299" s="6" t="str">
        <f t="shared" si="8"/>
        <v>North</v>
      </c>
      <c r="P1299" s="6" t="str">
        <f t="shared" si="9"/>
        <v>North</v>
      </c>
      <c r="Q1299" s="6" t="str">
        <f t="shared" si="10"/>
        <v>North</v>
      </c>
      <c r="R1299" s="6" t="str">
        <f>vlookup(M1299,'City Head_Details'!$A$2:$B$5,2,0)</f>
        <v>Arun</v>
      </c>
      <c r="S1299" s="6" t="str">
        <f t="shared" ref="S1299:T1299" si="1307">Proper(trim(G1299))</f>
        <v>Assembly</v>
      </c>
      <c r="T1299" s="6" t="str">
        <f t="shared" si="1307"/>
        <v>Rent</v>
      </c>
    </row>
    <row r="1300">
      <c r="A1300" s="23" t="s">
        <v>2500</v>
      </c>
      <c r="B1300" s="32" t="s">
        <v>2501</v>
      </c>
      <c r="C1300" s="6">
        <v>177600.0</v>
      </c>
      <c r="D1300" s="6" t="str">
        <f>IFERROR(__xludf.DUMMYFUNCTION("Split(B1300,""/"")"),"February")</f>
        <v>February</v>
      </c>
      <c r="E1300" s="6" t="str">
        <f>IFERROR(__xludf.DUMMYFUNCTION("""COMPUTED_VALUE"""),"Bangalore&amp;")</f>
        <v>Bangalore&amp;</v>
      </c>
      <c r="F1300" s="6" t="str">
        <f>IFERROR(__xludf.DUMMYFUNCTION("""COMPUTED_VALUE"""),"North")</f>
        <v>North</v>
      </c>
      <c r="G1300" s="6" t="str">
        <f>IFERROR(__xludf.DUMMYFUNCTION("""COMPUTED_VALUE"""),"Assembly")</f>
        <v>Assembly</v>
      </c>
      <c r="H1300" s="6" t="str">
        <f>IFERROR(__xludf.DUMMYFUNCTION("""COMPUTED_VALUE"""),"Overhead costs")</f>
        <v>Overhead costs</v>
      </c>
      <c r="I1300" s="6" t="str">
        <f t="shared" si="2"/>
        <v>February</v>
      </c>
      <c r="J1300" s="6" t="str">
        <f t="shared" si="3"/>
        <v>Bangalore&amp;</v>
      </c>
      <c r="K1300" s="6" t="str">
        <f t="shared" si="4"/>
        <v>Bangalore-</v>
      </c>
      <c r="L1300" s="6" t="str">
        <f t="shared" si="5"/>
        <v>Bangalore</v>
      </c>
      <c r="M1300" s="6" t="str">
        <f t="shared" si="6"/>
        <v>Bangalore</v>
      </c>
      <c r="N1300" s="6" t="str">
        <f t="shared" si="7"/>
        <v>North</v>
      </c>
      <c r="O1300" s="6" t="str">
        <f t="shared" si="8"/>
        <v>North</v>
      </c>
      <c r="P1300" s="6" t="str">
        <f t="shared" si="9"/>
        <v>North</v>
      </c>
      <c r="Q1300" s="6" t="str">
        <f t="shared" si="10"/>
        <v>North</v>
      </c>
      <c r="R1300" s="6" t="str">
        <f>vlookup(M1300,'City Head_Details'!$A$2:$B$5,2,0)</f>
        <v>Arun</v>
      </c>
      <c r="S1300" s="6" t="str">
        <f t="shared" ref="S1300:T1300" si="1308">Proper(trim(G1300))</f>
        <v>Assembly</v>
      </c>
      <c r="T1300" s="6" t="str">
        <f t="shared" si="1308"/>
        <v>Overhead Costs</v>
      </c>
    </row>
    <row r="1301">
      <c r="A1301" s="23" t="s">
        <v>2502</v>
      </c>
      <c r="B1301" s="32" t="s">
        <v>2503</v>
      </c>
      <c r="C1301" s="6">
        <v>173700.0</v>
      </c>
      <c r="D1301" s="6" t="str">
        <f>IFERROR(__xludf.DUMMYFUNCTION("Split(B1301,""/"")"),"February")</f>
        <v>February</v>
      </c>
      <c r="E1301" s="6" t="str">
        <f>IFERROR(__xludf.DUMMYFUNCTION("""COMPUTED_VALUE"""),"Bangalore&amp;")</f>
        <v>Bangalore&amp;</v>
      </c>
      <c r="F1301" s="6" t="str">
        <f>IFERROR(__xludf.DUMMYFUNCTION("""COMPUTED_VALUE"""),"North")</f>
        <v>North</v>
      </c>
      <c r="G1301" s="6" t="str">
        <f>IFERROR(__xludf.DUMMYFUNCTION("""COMPUTED_VALUE"""),"Assembly")</f>
        <v>Assembly</v>
      </c>
      <c r="H1301" s="6" t="str">
        <f>IFERROR(__xludf.DUMMYFUNCTION("""COMPUTED_VALUE"""),"Insurance")</f>
        <v>Insurance</v>
      </c>
      <c r="I1301" s="6" t="str">
        <f t="shared" si="2"/>
        <v>February</v>
      </c>
      <c r="J1301" s="6" t="str">
        <f t="shared" si="3"/>
        <v>Bangalore&amp;</v>
      </c>
      <c r="K1301" s="6" t="str">
        <f t="shared" si="4"/>
        <v>Bangalore-</v>
      </c>
      <c r="L1301" s="6" t="str">
        <f t="shared" si="5"/>
        <v>Bangalore</v>
      </c>
      <c r="M1301" s="6" t="str">
        <f t="shared" si="6"/>
        <v>Bangalore</v>
      </c>
      <c r="N1301" s="6" t="str">
        <f t="shared" si="7"/>
        <v>North</v>
      </c>
      <c r="O1301" s="6" t="str">
        <f t="shared" si="8"/>
        <v>North</v>
      </c>
      <c r="P1301" s="6" t="str">
        <f t="shared" si="9"/>
        <v>North</v>
      </c>
      <c r="Q1301" s="6" t="str">
        <f t="shared" si="10"/>
        <v>North</v>
      </c>
      <c r="R1301" s="6" t="str">
        <f>vlookup(M1301,'City Head_Details'!$A$2:$B$5,2,0)</f>
        <v>Arun</v>
      </c>
      <c r="S1301" s="6" t="str">
        <f t="shared" ref="S1301:T1301" si="1309">Proper(trim(G1301))</f>
        <v>Assembly</v>
      </c>
      <c r="T1301" s="6" t="str">
        <f t="shared" si="1309"/>
        <v>Insurance</v>
      </c>
    </row>
    <row r="1302">
      <c r="A1302" s="23" t="s">
        <v>2504</v>
      </c>
      <c r="B1302" s="32" t="s">
        <v>2505</v>
      </c>
      <c r="C1302" s="6">
        <v>167400.0</v>
      </c>
      <c r="D1302" s="6" t="str">
        <f>IFERROR(__xludf.DUMMYFUNCTION("Split(B1302,""/"")"),"February")</f>
        <v>February</v>
      </c>
      <c r="E1302" s="6" t="str">
        <f>IFERROR(__xludf.DUMMYFUNCTION("""COMPUTED_VALUE"""),"Bangalore&amp;")</f>
        <v>Bangalore&amp;</v>
      </c>
      <c r="F1302" s="6" t="str">
        <f>IFERROR(__xludf.DUMMYFUNCTION("""COMPUTED_VALUE"""),"South")</f>
        <v>South</v>
      </c>
      <c r="G1302" s="6" t="str">
        <f>IFERROR(__xludf.DUMMYFUNCTION("""COMPUTED_VALUE"""),"Production")</f>
        <v>Production</v>
      </c>
      <c r="H1302" s="6" t="str">
        <f>IFERROR(__xludf.DUMMYFUNCTION("""COMPUTED_VALUE"""),"Material Cost")</f>
        <v>Material Cost</v>
      </c>
      <c r="I1302" s="6" t="str">
        <f t="shared" si="2"/>
        <v>February</v>
      </c>
      <c r="J1302" s="6" t="str">
        <f t="shared" si="3"/>
        <v>Bangalore&amp;</v>
      </c>
      <c r="K1302" s="6" t="str">
        <f t="shared" si="4"/>
        <v>Bangalore-</v>
      </c>
      <c r="L1302" s="6" t="str">
        <f t="shared" si="5"/>
        <v>Bangalore</v>
      </c>
      <c r="M1302" s="6" t="str">
        <f t="shared" si="6"/>
        <v>Bangalore</v>
      </c>
      <c r="N1302" s="6" t="str">
        <f t="shared" si="7"/>
        <v>South</v>
      </c>
      <c r="O1302" s="6" t="str">
        <f t="shared" si="8"/>
        <v>South</v>
      </c>
      <c r="P1302" s="6" t="str">
        <f t="shared" si="9"/>
        <v>South</v>
      </c>
      <c r="Q1302" s="6" t="str">
        <f t="shared" si="10"/>
        <v>South</v>
      </c>
      <c r="R1302" s="6" t="str">
        <f>vlookup(M1302,'City Head_Details'!$A$2:$B$5,2,0)</f>
        <v>Arun</v>
      </c>
      <c r="S1302" s="6" t="str">
        <f t="shared" ref="S1302:T1302" si="1310">Proper(trim(G1302))</f>
        <v>Production</v>
      </c>
      <c r="T1302" s="6" t="str">
        <f t="shared" si="1310"/>
        <v>Material Cost</v>
      </c>
    </row>
    <row r="1303">
      <c r="A1303" s="23" t="s">
        <v>2506</v>
      </c>
      <c r="B1303" s="32" t="s">
        <v>2507</v>
      </c>
      <c r="C1303" s="6">
        <v>141000.0</v>
      </c>
      <c r="D1303" s="6" t="str">
        <f>IFERROR(__xludf.DUMMYFUNCTION("Split(B1303,""/"")"),"February")</f>
        <v>February</v>
      </c>
      <c r="E1303" s="6" t="str">
        <f>IFERROR(__xludf.DUMMYFUNCTION("""COMPUTED_VALUE"""),"Bangalore&amp;")</f>
        <v>Bangalore&amp;</v>
      </c>
      <c r="F1303" s="6" t="str">
        <f>IFERROR(__xludf.DUMMYFUNCTION("""COMPUTED_VALUE"""),"South")</f>
        <v>South</v>
      </c>
      <c r="G1303" s="6" t="str">
        <f>IFERROR(__xludf.DUMMYFUNCTION("""COMPUTED_VALUE"""),"Production")</f>
        <v>Production</v>
      </c>
      <c r="H1303" s="6" t="str">
        <f>IFERROR(__xludf.DUMMYFUNCTION("""COMPUTED_VALUE"""),"Labour Cost")</f>
        <v>Labour Cost</v>
      </c>
      <c r="I1303" s="6" t="str">
        <f t="shared" si="2"/>
        <v>February</v>
      </c>
      <c r="J1303" s="6" t="str">
        <f t="shared" si="3"/>
        <v>Bangalore&amp;</v>
      </c>
      <c r="K1303" s="6" t="str">
        <f t="shared" si="4"/>
        <v>Bangalore-</v>
      </c>
      <c r="L1303" s="6" t="str">
        <f t="shared" si="5"/>
        <v>Bangalore</v>
      </c>
      <c r="M1303" s="6" t="str">
        <f t="shared" si="6"/>
        <v>Bangalore</v>
      </c>
      <c r="N1303" s="6" t="str">
        <f t="shared" si="7"/>
        <v>South</v>
      </c>
      <c r="O1303" s="6" t="str">
        <f t="shared" si="8"/>
        <v>South</v>
      </c>
      <c r="P1303" s="6" t="str">
        <f t="shared" si="9"/>
        <v>South</v>
      </c>
      <c r="Q1303" s="6" t="str">
        <f t="shared" si="10"/>
        <v>South</v>
      </c>
      <c r="R1303" s="6" t="str">
        <f>vlookup(M1303,'City Head_Details'!$A$2:$B$5,2,0)</f>
        <v>Arun</v>
      </c>
      <c r="S1303" s="6" t="str">
        <f t="shared" ref="S1303:T1303" si="1311">Proper(trim(G1303))</f>
        <v>Production</v>
      </c>
      <c r="T1303" s="6" t="str">
        <f t="shared" si="1311"/>
        <v>Labour Cost</v>
      </c>
    </row>
    <row r="1304">
      <c r="A1304" s="23" t="s">
        <v>2508</v>
      </c>
      <c r="B1304" s="32" t="s">
        <v>2509</v>
      </c>
      <c r="C1304" s="6">
        <v>111200.0</v>
      </c>
      <c r="D1304" s="6" t="str">
        <f>IFERROR(__xludf.DUMMYFUNCTION("Split(B1304,""/"")"),"February")</f>
        <v>February</v>
      </c>
      <c r="E1304" s="6" t="str">
        <f>IFERROR(__xludf.DUMMYFUNCTION("""COMPUTED_VALUE"""),"Bangalore&amp;")</f>
        <v>Bangalore&amp;</v>
      </c>
      <c r="F1304" s="6" t="str">
        <f>IFERROR(__xludf.DUMMYFUNCTION("""COMPUTED_VALUE"""),"South")</f>
        <v>South</v>
      </c>
      <c r="G1304" s="6" t="str">
        <f>IFERROR(__xludf.DUMMYFUNCTION("""COMPUTED_VALUE"""),"Production")</f>
        <v>Production</v>
      </c>
      <c r="H1304" s="6" t="str">
        <f>IFERROR(__xludf.DUMMYFUNCTION("""COMPUTED_VALUE"""),"Rent")</f>
        <v>Rent</v>
      </c>
      <c r="I1304" s="6" t="str">
        <f t="shared" si="2"/>
        <v>February</v>
      </c>
      <c r="J1304" s="6" t="str">
        <f t="shared" si="3"/>
        <v>Bangalore&amp;</v>
      </c>
      <c r="K1304" s="6" t="str">
        <f t="shared" si="4"/>
        <v>Bangalore-</v>
      </c>
      <c r="L1304" s="6" t="str">
        <f t="shared" si="5"/>
        <v>Bangalore</v>
      </c>
      <c r="M1304" s="6" t="str">
        <f t="shared" si="6"/>
        <v>Bangalore</v>
      </c>
      <c r="N1304" s="6" t="str">
        <f t="shared" si="7"/>
        <v>South</v>
      </c>
      <c r="O1304" s="6" t="str">
        <f t="shared" si="8"/>
        <v>South</v>
      </c>
      <c r="P1304" s="6" t="str">
        <f t="shared" si="9"/>
        <v>South</v>
      </c>
      <c r="Q1304" s="6" t="str">
        <f t="shared" si="10"/>
        <v>South</v>
      </c>
      <c r="R1304" s="6" t="str">
        <f>vlookup(M1304,'City Head_Details'!$A$2:$B$5,2,0)</f>
        <v>Arun</v>
      </c>
      <c r="S1304" s="6" t="str">
        <f t="shared" ref="S1304:T1304" si="1312">Proper(trim(G1304))</f>
        <v>Production</v>
      </c>
      <c r="T1304" s="6" t="str">
        <f t="shared" si="1312"/>
        <v>Rent</v>
      </c>
    </row>
    <row r="1305">
      <c r="A1305" s="23" t="s">
        <v>2510</v>
      </c>
      <c r="B1305" s="32" t="s">
        <v>2511</v>
      </c>
      <c r="C1305" s="6">
        <v>104300.0</v>
      </c>
      <c r="D1305" s="6" t="str">
        <f>IFERROR(__xludf.DUMMYFUNCTION("Split(B1305,""/"")"),"February")</f>
        <v>February</v>
      </c>
      <c r="E1305" s="6" t="str">
        <f>IFERROR(__xludf.DUMMYFUNCTION("""COMPUTED_VALUE"""),"Bangalore&amp;")</f>
        <v>Bangalore&amp;</v>
      </c>
      <c r="F1305" s="6" t="str">
        <f>IFERROR(__xludf.DUMMYFUNCTION("""COMPUTED_VALUE"""),"South")</f>
        <v>South</v>
      </c>
      <c r="G1305" s="6" t="str">
        <f>IFERROR(__xludf.DUMMYFUNCTION("""COMPUTED_VALUE"""),"Production")</f>
        <v>Production</v>
      </c>
      <c r="H1305" s="6" t="str">
        <f>IFERROR(__xludf.DUMMYFUNCTION("""COMPUTED_VALUE"""),"Overhead costs")</f>
        <v>Overhead costs</v>
      </c>
      <c r="I1305" s="6" t="str">
        <f t="shared" si="2"/>
        <v>February</v>
      </c>
      <c r="J1305" s="6" t="str">
        <f t="shared" si="3"/>
        <v>Bangalore&amp;</v>
      </c>
      <c r="K1305" s="6" t="str">
        <f t="shared" si="4"/>
        <v>Bangalore-</v>
      </c>
      <c r="L1305" s="6" t="str">
        <f t="shared" si="5"/>
        <v>Bangalore</v>
      </c>
      <c r="M1305" s="6" t="str">
        <f t="shared" si="6"/>
        <v>Bangalore</v>
      </c>
      <c r="N1305" s="6" t="str">
        <f t="shared" si="7"/>
        <v>South</v>
      </c>
      <c r="O1305" s="6" t="str">
        <f t="shared" si="8"/>
        <v>South</v>
      </c>
      <c r="P1305" s="6" t="str">
        <f t="shared" si="9"/>
        <v>South</v>
      </c>
      <c r="Q1305" s="6" t="str">
        <f t="shared" si="10"/>
        <v>South</v>
      </c>
      <c r="R1305" s="6" t="str">
        <f>vlookup(M1305,'City Head_Details'!$A$2:$B$5,2,0)</f>
        <v>Arun</v>
      </c>
      <c r="S1305" s="6" t="str">
        <f t="shared" ref="S1305:T1305" si="1313">Proper(trim(G1305))</f>
        <v>Production</v>
      </c>
      <c r="T1305" s="6" t="str">
        <f t="shared" si="1313"/>
        <v>Overhead Costs</v>
      </c>
    </row>
    <row r="1306">
      <c r="A1306" s="23" t="s">
        <v>2512</v>
      </c>
      <c r="B1306" s="32" t="s">
        <v>2513</v>
      </c>
      <c r="C1306" s="6">
        <v>186300.0</v>
      </c>
      <c r="D1306" s="6" t="str">
        <f>IFERROR(__xludf.DUMMYFUNCTION("Split(B1306,""/"")"),"February")</f>
        <v>February</v>
      </c>
      <c r="E1306" s="6" t="str">
        <f>IFERROR(__xludf.DUMMYFUNCTION("""COMPUTED_VALUE"""),"Bangalore&amp;")</f>
        <v>Bangalore&amp;</v>
      </c>
      <c r="F1306" s="6" t="str">
        <f>IFERROR(__xludf.DUMMYFUNCTION("""COMPUTED_VALUE"""),"South")</f>
        <v>South</v>
      </c>
      <c r="G1306" s="6" t="str">
        <f>IFERROR(__xludf.DUMMYFUNCTION("""COMPUTED_VALUE"""),"Production")</f>
        <v>Production</v>
      </c>
      <c r="H1306" s="6" t="str">
        <f>IFERROR(__xludf.DUMMYFUNCTION("""COMPUTED_VALUE"""),"Insurance")</f>
        <v>Insurance</v>
      </c>
      <c r="I1306" s="6" t="str">
        <f t="shared" si="2"/>
        <v>February</v>
      </c>
      <c r="J1306" s="6" t="str">
        <f t="shared" si="3"/>
        <v>Bangalore&amp;</v>
      </c>
      <c r="K1306" s="6" t="str">
        <f t="shared" si="4"/>
        <v>Bangalore-</v>
      </c>
      <c r="L1306" s="6" t="str">
        <f t="shared" si="5"/>
        <v>Bangalore</v>
      </c>
      <c r="M1306" s="6" t="str">
        <f t="shared" si="6"/>
        <v>Bangalore</v>
      </c>
      <c r="N1306" s="6" t="str">
        <f t="shared" si="7"/>
        <v>South</v>
      </c>
      <c r="O1306" s="6" t="str">
        <f t="shared" si="8"/>
        <v>South</v>
      </c>
      <c r="P1306" s="6" t="str">
        <f t="shared" si="9"/>
        <v>South</v>
      </c>
      <c r="Q1306" s="6" t="str">
        <f t="shared" si="10"/>
        <v>South</v>
      </c>
      <c r="R1306" s="6" t="str">
        <f>vlookup(M1306,'City Head_Details'!$A$2:$B$5,2,0)</f>
        <v>Arun</v>
      </c>
      <c r="S1306" s="6" t="str">
        <f t="shared" ref="S1306:T1306" si="1314">Proper(trim(G1306))</f>
        <v>Production</v>
      </c>
      <c r="T1306" s="6" t="str">
        <f t="shared" si="1314"/>
        <v>Insurance</v>
      </c>
    </row>
    <row r="1307">
      <c r="A1307" s="23" t="s">
        <v>2514</v>
      </c>
      <c r="B1307" s="32" t="s">
        <v>2515</v>
      </c>
      <c r="C1307" s="6">
        <v>129300.0</v>
      </c>
      <c r="D1307" s="6" t="str">
        <f>IFERROR(__xludf.DUMMYFUNCTION("Split(B1307,""/"")"),"February")</f>
        <v>February</v>
      </c>
      <c r="E1307" s="6" t="str">
        <f>IFERROR(__xludf.DUMMYFUNCTION("""COMPUTED_VALUE"""),"Bangalore&amp;")</f>
        <v>Bangalore&amp;</v>
      </c>
      <c r="F1307" s="6" t="str">
        <f>IFERROR(__xludf.DUMMYFUNCTION("""COMPUTED_VALUE"""),"South")</f>
        <v>South</v>
      </c>
      <c r="G1307" s="6" t="str">
        <f>IFERROR(__xludf.DUMMYFUNCTION("""COMPUTED_VALUE"""),"Materials")</f>
        <v>Materials</v>
      </c>
      <c r="H1307" s="6" t="str">
        <f>IFERROR(__xludf.DUMMYFUNCTION("""COMPUTED_VALUE"""),"Material Cost")</f>
        <v>Material Cost</v>
      </c>
      <c r="I1307" s="6" t="str">
        <f t="shared" si="2"/>
        <v>February</v>
      </c>
      <c r="J1307" s="6" t="str">
        <f t="shared" si="3"/>
        <v>Bangalore&amp;</v>
      </c>
      <c r="K1307" s="6" t="str">
        <f t="shared" si="4"/>
        <v>Bangalore-</v>
      </c>
      <c r="L1307" s="6" t="str">
        <f t="shared" si="5"/>
        <v>Bangalore</v>
      </c>
      <c r="M1307" s="6" t="str">
        <f t="shared" si="6"/>
        <v>Bangalore</v>
      </c>
      <c r="N1307" s="6" t="str">
        <f t="shared" si="7"/>
        <v>South</v>
      </c>
      <c r="O1307" s="6" t="str">
        <f t="shared" si="8"/>
        <v>South</v>
      </c>
      <c r="P1307" s="6" t="str">
        <f t="shared" si="9"/>
        <v>South</v>
      </c>
      <c r="Q1307" s="6" t="str">
        <f t="shared" si="10"/>
        <v>South</v>
      </c>
      <c r="R1307" s="6" t="str">
        <f>vlookup(M1307,'City Head_Details'!$A$2:$B$5,2,0)</f>
        <v>Arun</v>
      </c>
      <c r="S1307" s="6" t="str">
        <f t="shared" ref="S1307:T1307" si="1315">Proper(trim(G1307))</f>
        <v>Materials</v>
      </c>
      <c r="T1307" s="6" t="str">
        <f t="shared" si="1315"/>
        <v>Material Cost</v>
      </c>
    </row>
    <row r="1308">
      <c r="A1308" s="23" t="s">
        <v>2516</v>
      </c>
      <c r="B1308" s="32" t="s">
        <v>2517</v>
      </c>
      <c r="C1308" s="6">
        <v>114600.0</v>
      </c>
      <c r="D1308" s="6" t="str">
        <f>IFERROR(__xludf.DUMMYFUNCTION("Split(B1308,""/"")"),"February")</f>
        <v>February</v>
      </c>
      <c r="E1308" s="6" t="str">
        <f>IFERROR(__xludf.DUMMYFUNCTION("""COMPUTED_VALUE"""),"Bangalore&amp;")</f>
        <v>Bangalore&amp;</v>
      </c>
      <c r="F1308" s="6" t="str">
        <f>IFERROR(__xludf.DUMMYFUNCTION("""COMPUTED_VALUE"""),"South")</f>
        <v>South</v>
      </c>
      <c r="G1308" s="6" t="str">
        <f>IFERROR(__xludf.DUMMYFUNCTION("""COMPUTED_VALUE"""),"Materials")</f>
        <v>Materials</v>
      </c>
      <c r="H1308" s="6" t="str">
        <f>IFERROR(__xludf.DUMMYFUNCTION("""COMPUTED_VALUE"""),"Labour Cost")</f>
        <v>Labour Cost</v>
      </c>
      <c r="I1308" s="6" t="str">
        <f t="shared" si="2"/>
        <v>February</v>
      </c>
      <c r="J1308" s="6" t="str">
        <f t="shared" si="3"/>
        <v>Bangalore&amp;</v>
      </c>
      <c r="K1308" s="6" t="str">
        <f t="shared" si="4"/>
        <v>Bangalore-</v>
      </c>
      <c r="L1308" s="6" t="str">
        <f t="shared" si="5"/>
        <v>Bangalore</v>
      </c>
      <c r="M1308" s="6" t="str">
        <f t="shared" si="6"/>
        <v>Bangalore</v>
      </c>
      <c r="N1308" s="6" t="str">
        <f t="shared" si="7"/>
        <v>South</v>
      </c>
      <c r="O1308" s="6" t="str">
        <f t="shared" si="8"/>
        <v>South</v>
      </c>
      <c r="P1308" s="6" t="str">
        <f t="shared" si="9"/>
        <v>South</v>
      </c>
      <c r="Q1308" s="6" t="str">
        <f t="shared" si="10"/>
        <v>South</v>
      </c>
      <c r="R1308" s="6" t="str">
        <f>vlookup(M1308,'City Head_Details'!$A$2:$B$5,2,0)</f>
        <v>Arun</v>
      </c>
      <c r="S1308" s="6" t="str">
        <f t="shared" ref="S1308:T1308" si="1316">Proper(trim(G1308))</f>
        <v>Materials</v>
      </c>
      <c r="T1308" s="6" t="str">
        <f t="shared" si="1316"/>
        <v>Labour Cost</v>
      </c>
    </row>
    <row r="1309">
      <c r="A1309" s="23" t="s">
        <v>2518</v>
      </c>
      <c r="B1309" s="32" t="s">
        <v>2519</v>
      </c>
      <c r="C1309" s="6">
        <v>129200.0</v>
      </c>
      <c r="D1309" s="6" t="str">
        <f>IFERROR(__xludf.DUMMYFUNCTION("Split(B1309,""/"")"),"February")</f>
        <v>February</v>
      </c>
      <c r="E1309" s="6" t="str">
        <f>IFERROR(__xludf.DUMMYFUNCTION("""COMPUTED_VALUE"""),"Bangalore&amp;")</f>
        <v>Bangalore&amp;</v>
      </c>
      <c r="F1309" s="6" t="str">
        <f>IFERROR(__xludf.DUMMYFUNCTION("""COMPUTED_VALUE"""),"South")</f>
        <v>South</v>
      </c>
      <c r="G1309" s="6" t="str">
        <f>IFERROR(__xludf.DUMMYFUNCTION("""COMPUTED_VALUE"""),"Materials")</f>
        <v>Materials</v>
      </c>
      <c r="H1309" s="6" t="str">
        <f>IFERROR(__xludf.DUMMYFUNCTION("""COMPUTED_VALUE"""),"Rent")</f>
        <v>Rent</v>
      </c>
      <c r="I1309" s="6" t="str">
        <f t="shared" si="2"/>
        <v>February</v>
      </c>
      <c r="J1309" s="6" t="str">
        <f t="shared" si="3"/>
        <v>Bangalore&amp;</v>
      </c>
      <c r="K1309" s="6" t="str">
        <f t="shared" si="4"/>
        <v>Bangalore-</v>
      </c>
      <c r="L1309" s="6" t="str">
        <f t="shared" si="5"/>
        <v>Bangalore</v>
      </c>
      <c r="M1309" s="6" t="str">
        <f t="shared" si="6"/>
        <v>Bangalore</v>
      </c>
      <c r="N1309" s="6" t="str">
        <f t="shared" si="7"/>
        <v>South</v>
      </c>
      <c r="O1309" s="6" t="str">
        <f t="shared" si="8"/>
        <v>South</v>
      </c>
      <c r="P1309" s="6" t="str">
        <f t="shared" si="9"/>
        <v>South</v>
      </c>
      <c r="Q1309" s="6" t="str">
        <f t="shared" si="10"/>
        <v>South</v>
      </c>
      <c r="R1309" s="6" t="str">
        <f>vlookup(M1309,'City Head_Details'!$A$2:$B$5,2,0)</f>
        <v>Arun</v>
      </c>
      <c r="S1309" s="6" t="str">
        <f t="shared" ref="S1309:T1309" si="1317">Proper(trim(G1309))</f>
        <v>Materials</v>
      </c>
      <c r="T1309" s="6" t="str">
        <f t="shared" si="1317"/>
        <v>Rent</v>
      </c>
    </row>
    <row r="1310">
      <c r="A1310" s="23" t="s">
        <v>2520</v>
      </c>
      <c r="B1310" s="32" t="s">
        <v>2521</v>
      </c>
      <c r="C1310" s="6">
        <v>198300.0</v>
      </c>
      <c r="D1310" s="6" t="str">
        <f>IFERROR(__xludf.DUMMYFUNCTION("Split(B1310,""/"")"),"February")</f>
        <v>February</v>
      </c>
      <c r="E1310" s="6" t="str">
        <f>IFERROR(__xludf.DUMMYFUNCTION("""COMPUTED_VALUE"""),"Bangalore&amp;")</f>
        <v>Bangalore&amp;</v>
      </c>
      <c r="F1310" s="6" t="str">
        <f>IFERROR(__xludf.DUMMYFUNCTION("""COMPUTED_VALUE"""),"South^")</f>
        <v>South^</v>
      </c>
      <c r="G1310" s="6" t="str">
        <f>IFERROR(__xludf.DUMMYFUNCTION("""COMPUTED_VALUE"""),"Materials")</f>
        <v>Materials</v>
      </c>
      <c r="H1310" s="6" t="str">
        <f>IFERROR(__xludf.DUMMYFUNCTION("""COMPUTED_VALUE"""),"Overhead costs")</f>
        <v>Overhead costs</v>
      </c>
      <c r="I1310" s="6" t="str">
        <f t="shared" si="2"/>
        <v>February</v>
      </c>
      <c r="J1310" s="6" t="str">
        <f t="shared" si="3"/>
        <v>Bangalore&amp;</v>
      </c>
      <c r="K1310" s="6" t="str">
        <f t="shared" si="4"/>
        <v>Bangalore-</v>
      </c>
      <c r="L1310" s="6" t="str">
        <f t="shared" si="5"/>
        <v>Bangalore</v>
      </c>
      <c r="M1310" s="6" t="str">
        <f t="shared" si="6"/>
        <v>Bangalore</v>
      </c>
      <c r="N1310" s="6" t="str">
        <f t="shared" si="7"/>
        <v>South^</v>
      </c>
      <c r="O1310" s="6" t="str">
        <f t="shared" si="8"/>
        <v>South^</v>
      </c>
      <c r="P1310" s="6" t="str">
        <f t="shared" si="9"/>
        <v>South^</v>
      </c>
      <c r="Q1310" s="6" t="str">
        <f t="shared" si="10"/>
        <v>South</v>
      </c>
      <c r="R1310" s="6" t="str">
        <f>vlookup(M1310,'City Head_Details'!$A$2:$B$5,2,0)</f>
        <v>Arun</v>
      </c>
      <c r="S1310" s="6" t="str">
        <f t="shared" ref="S1310:T1310" si="1318">Proper(trim(G1310))</f>
        <v>Materials</v>
      </c>
      <c r="T1310" s="6" t="str">
        <f t="shared" si="1318"/>
        <v>Overhead Costs</v>
      </c>
    </row>
    <row r="1311">
      <c r="A1311" s="23" t="s">
        <v>2522</v>
      </c>
      <c r="B1311" s="32" t="s">
        <v>2523</v>
      </c>
      <c r="C1311" s="6">
        <v>191100.0</v>
      </c>
      <c r="D1311" s="6" t="str">
        <f>IFERROR(__xludf.DUMMYFUNCTION("Split(B1311,""/"")"),"February")</f>
        <v>February</v>
      </c>
      <c r="E1311" s="6" t="str">
        <f>IFERROR(__xludf.DUMMYFUNCTION("""COMPUTED_VALUE"""),"Bangalore&amp;")</f>
        <v>Bangalore&amp;</v>
      </c>
      <c r="F1311" s="6" t="str">
        <f>IFERROR(__xludf.DUMMYFUNCTION("""COMPUTED_VALUE"""),"South^")</f>
        <v>South^</v>
      </c>
      <c r="G1311" s="6" t="str">
        <f>IFERROR(__xludf.DUMMYFUNCTION("""COMPUTED_VALUE"""),"Materials")</f>
        <v>Materials</v>
      </c>
      <c r="H1311" s="6" t="str">
        <f>IFERROR(__xludf.DUMMYFUNCTION("""COMPUTED_VALUE"""),"Insurance")</f>
        <v>Insurance</v>
      </c>
      <c r="I1311" s="6" t="str">
        <f t="shared" si="2"/>
        <v>February</v>
      </c>
      <c r="J1311" s="6" t="str">
        <f t="shared" si="3"/>
        <v>Bangalore&amp;</v>
      </c>
      <c r="K1311" s="6" t="str">
        <f t="shared" si="4"/>
        <v>Bangalore-</v>
      </c>
      <c r="L1311" s="6" t="str">
        <f t="shared" si="5"/>
        <v>Bangalore</v>
      </c>
      <c r="M1311" s="6" t="str">
        <f t="shared" si="6"/>
        <v>Bangalore</v>
      </c>
      <c r="N1311" s="6" t="str">
        <f t="shared" si="7"/>
        <v>South^</v>
      </c>
      <c r="O1311" s="6" t="str">
        <f t="shared" si="8"/>
        <v>South^</v>
      </c>
      <c r="P1311" s="6" t="str">
        <f t="shared" si="9"/>
        <v>South^</v>
      </c>
      <c r="Q1311" s="6" t="str">
        <f t="shared" si="10"/>
        <v>South</v>
      </c>
      <c r="R1311" s="6" t="str">
        <f>vlookup(M1311,'City Head_Details'!$A$2:$B$5,2,0)</f>
        <v>Arun</v>
      </c>
      <c r="S1311" s="6" t="str">
        <f t="shared" ref="S1311:T1311" si="1319">Proper(trim(G1311))</f>
        <v>Materials</v>
      </c>
      <c r="T1311" s="6" t="str">
        <f t="shared" si="1319"/>
        <v>Insurance</v>
      </c>
    </row>
    <row r="1312">
      <c r="A1312" s="23" t="s">
        <v>2524</v>
      </c>
      <c r="B1312" s="32" t="s">
        <v>2525</v>
      </c>
      <c r="C1312" s="6">
        <v>150500.0</v>
      </c>
      <c r="D1312" s="6" t="str">
        <f>IFERROR(__xludf.DUMMYFUNCTION("Split(B1312,""/"")"),"February")</f>
        <v>February</v>
      </c>
      <c r="E1312" s="6" t="str">
        <f>IFERROR(__xludf.DUMMYFUNCTION("""COMPUTED_VALUE"""),"Bangalore-")</f>
        <v>Bangalore-</v>
      </c>
      <c r="F1312" s="6" t="str">
        <f>IFERROR(__xludf.DUMMYFUNCTION("""COMPUTED_VALUE"""),"South^")</f>
        <v>South^</v>
      </c>
      <c r="G1312" s="6" t="str">
        <f>IFERROR(__xludf.DUMMYFUNCTION("""COMPUTED_VALUE"""),"Maitenance")</f>
        <v>Maitenance</v>
      </c>
      <c r="H1312" s="6" t="str">
        <f>IFERROR(__xludf.DUMMYFUNCTION("""COMPUTED_VALUE"""),"Material Cost")</f>
        <v>Material Cost</v>
      </c>
      <c r="I1312" s="6" t="str">
        <f t="shared" si="2"/>
        <v>February</v>
      </c>
      <c r="J1312" s="6" t="str">
        <f t="shared" si="3"/>
        <v>Bangalore-</v>
      </c>
      <c r="K1312" s="6" t="str">
        <f t="shared" si="4"/>
        <v>Bangalore-</v>
      </c>
      <c r="L1312" s="6" t="str">
        <f t="shared" si="5"/>
        <v>Bangalore</v>
      </c>
      <c r="M1312" s="6" t="str">
        <f t="shared" si="6"/>
        <v>Bangalore</v>
      </c>
      <c r="N1312" s="6" t="str">
        <f t="shared" si="7"/>
        <v>South^</v>
      </c>
      <c r="O1312" s="6" t="str">
        <f t="shared" si="8"/>
        <v>South^</v>
      </c>
      <c r="P1312" s="6" t="str">
        <f t="shared" si="9"/>
        <v>South^</v>
      </c>
      <c r="Q1312" s="6" t="str">
        <f t="shared" si="10"/>
        <v>South</v>
      </c>
      <c r="R1312" s="6" t="str">
        <f>vlookup(M1312,'City Head_Details'!$A$2:$B$5,2,0)</f>
        <v>Arun</v>
      </c>
      <c r="S1312" s="6" t="str">
        <f t="shared" ref="S1312:T1312" si="1320">Proper(trim(G1312))</f>
        <v>Maitenance</v>
      </c>
      <c r="T1312" s="6" t="str">
        <f t="shared" si="1320"/>
        <v>Material Cost</v>
      </c>
    </row>
    <row r="1313">
      <c r="A1313" s="23" t="s">
        <v>2526</v>
      </c>
      <c r="B1313" s="32" t="s">
        <v>2527</v>
      </c>
      <c r="C1313" s="6">
        <v>144000.0</v>
      </c>
      <c r="D1313" s="6" t="str">
        <f>IFERROR(__xludf.DUMMYFUNCTION("Split(B1313,""/"")"),"February")</f>
        <v>February</v>
      </c>
      <c r="E1313" s="6" t="str">
        <f>IFERROR(__xludf.DUMMYFUNCTION("""COMPUTED_VALUE"""),"Bangalore-")</f>
        <v>Bangalore-</v>
      </c>
      <c r="F1313" s="6" t="str">
        <f>IFERROR(__xludf.DUMMYFUNCTION("""COMPUTED_VALUE"""),"South^")</f>
        <v>South^</v>
      </c>
      <c r="G1313" s="6" t="str">
        <f>IFERROR(__xludf.DUMMYFUNCTION("""COMPUTED_VALUE"""),"Maitenance")</f>
        <v>Maitenance</v>
      </c>
      <c r="H1313" s="6" t="str">
        <f>IFERROR(__xludf.DUMMYFUNCTION("""COMPUTED_VALUE"""),"Labour Cost")</f>
        <v>Labour Cost</v>
      </c>
      <c r="I1313" s="6" t="str">
        <f t="shared" si="2"/>
        <v>February</v>
      </c>
      <c r="J1313" s="6" t="str">
        <f t="shared" si="3"/>
        <v>Bangalore-</v>
      </c>
      <c r="K1313" s="6" t="str">
        <f t="shared" si="4"/>
        <v>Bangalore-</v>
      </c>
      <c r="L1313" s="6" t="str">
        <f t="shared" si="5"/>
        <v>Bangalore</v>
      </c>
      <c r="M1313" s="6" t="str">
        <f t="shared" si="6"/>
        <v>Bangalore</v>
      </c>
      <c r="N1313" s="6" t="str">
        <f t="shared" si="7"/>
        <v>South^</v>
      </c>
      <c r="O1313" s="6" t="str">
        <f t="shared" si="8"/>
        <v>South^</v>
      </c>
      <c r="P1313" s="6" t="str">
        <f t="shared" si="9"/>
        <v>South^</v>
      </c>
      <c r="Q1313" s="6" t="str">
        <f t="shared" si="10"/>
        <v>South</v>
      </c>
      <c r="R1313" s="6" t="str">
        <f>vlookup(M1313,'City Head_Details'!$A$2:$B$5,2,0)</f>
        <v>Arun</v>
      </c>
      <c r="S1313" s="6" t="str">
        <f t="shared" ref="S1313:T1313" si="1321">Proper(trim(G1313))</f>
        <v>Maitenance</v>
      </c>
      <c r="T1313" s="6" t="str">
        <f t="shared" si="1321"/>
        <v>Labour Cost</v>
      </c>
    </row>
    <row r="1314">
      <c r="A1314" s="23" t="s">
        <v>2528</v>
      </c>
      <c r="B1314" s="32" t="s">
        <v>2529</v>
      </c>
      <c r="C1314" s="6">
        <v>181200.0</v>
      </c>
      <c r="D1314" s="6" t="str">
        <f>IFERROR(__xludf.DUMMYFUNCTION("Split(B1314,""/"")"),"February")</f>
        <v>February</v>
      </c>
      <c r="E1314" s="6" t="str">
        <f>IFERROR(__xludf.DUMMYFUNCTION("""COMPUTED_VALUE"""),"Bangalore-")</f>
        <v>Bangalore-</v>
      </c>
      <c r="F1314" s="6" t="str">
        <f>IFERROR(__xludf.DUMMYFUNCTION("""COMPUTED_VALUE"""),"South^")</f>
        <v>South^</v>
      </c>
      <c r="G1314" s="6" t="str">
        <f>IFERROR(__xludf.DUMMYFUNCTION("""COMPUTED_VALUE"""),"Maitenance")</f>
        <v>Maitenance</v>
      </c>
      <c r="H1314" s="6" t="str">
        <f>IFERROR(__xludf.DUMMYFUNCTION("""COMPUTED_VALUE"""),"Rent")</f>
        <v>Rent</v>
      </c>
      <c r="I1314" s="6" t="str">
        <f t="shared" si="2"/>
        <v>February</v>
      </c>
      <c r="J1314" s="6" t="str">
        <f t="shared" si="3"/>
        <v>Bangalore-</v>
      </c>
      <c r="K1314" s="6" t="str">
        <f t="shared" si="4"/>
        <v>Bangalore-</v>
      </c>
      <c r="L1314" s="6" t="str">
        <f t="shared" si="5"/>
        <v>Bangalore</v>
      </c>
      <c r="M1314" s="6" t="str">
        <f t="shared" si="6"/>
        <v>Bangalore</v>
      </c>
      <c r="N1314" s="6" t="str">
        <f t="shared" si="7"/>
        <v>South^</v>
      </c>
      <c r="O1314" s="6" t="str">
        <f t="shared" si="8"/>
        <v>South^</v>
      </c>
      <c r="P1314" s="6" t="str">
        <f t="shared" si="9"/>
        <v>South^</v>
      </c>
      <c r="Q1314" s="6" t="str">
        <f t="shared" si="10"/>
        <v>South</v>
      </c>
      <c r="R1314" s="6" t="str">
        <f>vlookup(M1314,'City Head_Details'!$A$2:$B$5,2,0)</f>
        <v>Arun</v>
      </c>
      <c r="S1314" s="6" t="str">
        <f t="shared" ref="S1314:T1314" si="1322">Proper(trim(G1314))</f>
        <v>Maitenance</v>
      </c>
      <c r="T1314" s="6" t="str">
        <f t="shared" si="1322"/>
        <v>Rent</v>
      </c>
    </row>
    <row r="1315">
      <c r="A1315" s="23" t="s">
        <v>2530</v>
      </c>
      <c r="B1315" s="32" t="s">
        <v>2531</v>
      </c>
      <c r="C1315" s="6">
        <v>113400.0</v>
      </c>
      <c r="D1315" s="6" t="str">
        <f>IFERROR(__xludf.DUMMYFUNCTION("Split(B1315,""/"")"),"February")</f>
        <v>February</v>
      </c>
      <c r="E1315" s="6" t="str">
        <f>IFERROR(__xludf.DUMMYFUNCTION("""COMPUTED_VALUE"""),"Bangalore-")</f>
        <v>Bangalore-</v>
      </c>
      <c r="F1315" s="6" t="str">
        <f>IFERROR(__xludf.DUMMYFUNCTION("""COMPUTED_VALUE"""),"South^")</f>
        <v>South^</v>
      </c>
      <c r="G1315" s="6" t="str">
        <f>IFERROR(__xludf.DUMMYFUNCTION("""COMPUTED_VALUE"""),"Maitenance")</f>
        <v>Maitenance</v>
      </c>
      <c r="H1315" s="6" t="str">
        <f>IFERROR(__xludf.DUMMYFUNCTION("""COMPUTED_VALUE"""),"Overhead costs")</f>
        <v>Overhead costs</v>
      </c>
      <c r="I1315" s="6" t="str">
        <f t="shared" si="2"/>
        <v>February</v>
      </c>
      <c r="J1315" s="6" t="str">
        <f t="shared" si="3"/>
        <v>Bangalore-</v>
      </c>
      <c r="K1315" s="6" t="str">
        <f t="shared" si="4"/>
        <v>Bangalore-</v>
      </c>
      <c r="L1315" s="6" t="str">
        <f t="shared" si="5"/>
        <v>Bangalore</v>
      </c>
      <c r="M1315" s="6" t="str">
        <f t="shared" si="6"/>
        <v>Bangalore</v>
      </c>
      <c r="N1315" s="6" t="str">
        <f t="shared" si="7"/>
        <v>South^</v>
      </c>
      <c r="O1315" s="6" t="str">
        <f t="shared" si="8"/>
        <v>South^</v>
      </c>
      <c r="P1315" s="6" t="str">
        <f t="shared" si="9"/>
        <v>South^</v>
      </c>
      <c r="Q1315" s="6" t="str">
        <f t="shared" si="10"/>
        <v>South</v>
      </c>
      <c r="R1315" s="6" t="str">
        <f>vlookup(M1315,'City Head_Details'!$A$2:$B$5,2,0)</f>
        <v>Arun</v>
      </c>
      <c r="S1315" s="6" t="str">
        <f t="shared" ref="S1315:T1315" si="1323">Proper(trim(G1315))</f>
        <v>Maitenance</v>
      </c>
      <c r="T1315" s="6" t="str">
        <f t="shared" si="1323"/>
        <v>Overhead Costs</v>
      </c>
    </row>
    <row r="1316">
      <c r="A1316" s="23" t="s">
        <v>2532</v>
      </c>
      <c r="B1316" s="32" t="s">
        <v>2533</v>
      </c>
      <c r="C1316" s="6">
        <v>140500.0</v>
      </c>
      <c r="D1316" s="6" t="str">
        <f>IFERROR(__xludf.DUMMYFUNCTION("Split(B1316,""/"")"),"February")</f>
        <v>February</v>
      </c>
      <c r="E1316" s="6" t="str">
        <f>IFERROR(__xludf.DUMMYFUNCTION("""COMPUTED_VALUE"""),"Bangalore-")</f>
        <v>Bangalore-</v>
      </c>
      <c r="F1316" s="6" t="str">
        <f>IFERROR(__xludf.DUMMYFUNCTION("""COMPUTED_VALUE"""),"South")</f>
        <v>South</v>
      </c>
      <c r="G1316" s="6" t="str">
        <f>IFERROR(__xludf.DUMMYFUNCTION("""COMPUTED_VALUE"""),"Maitenance")</f>
        <v>Maitenance</v>
      </c>
      <c r="H1316" s="6" t="str">
        <f>IFERROR(__xludf.DUMMYFUNCTION("""COMPUTED_VALUE"""),"Insurance")</f>
        <v>Insurance</v>
      </c>
      <c r="I1316" s="6" t="str">
        <f t="shared" si="2"/>
        <v>February</v>
      </c>
      <c r="J1316" s="6" t="str">
        <f t="shared" si="3"/>
        <v>Bangalore-</v>
      </c>
      <c r="K1316" s="6" t="str">
        <f t="shared" si="4"/>
        <v>Bangalore-</v>
      </c>
      <c r="L1316" s="6" t="str">
        <f t="shared" si="5"/>
        <v>Bangalore</v>
      </c>
      <c r="M1316" s="6" t="str">
        <f t="shared" si="6"/>
        <v>Bangalore</v>
      </c>
      <c r="N1316" s="6" t="str">
        <f t="shared" si="7"/>
        <v>South</v>
      </c>
      <c r="O1316" s="6" t="str">
        <f t="shared" si="8"/>
        <v>South</v>
      </c>
      <c r="P1316" s="6" t="str">
        <f t="shared" si="9"/>
        <v>South</v>
      </c>
      <c r="Q1316" s="6" t="str">
        <f t="shared" si="10"/>
        <v>South</v>
      </c>
      <c r="R1316" s="6" t="str">
        <f>vlookup(M1316,'City Head_Details'!$A$2:$B$5,2,0)</f>
        <v>Arun</v>
      </c>
      <c r="S1316" s="6" t="str">
        <f t="shared" ref="S1316:T1316" si="1324">Proper(trim(G1316))</f>
        <v>Maitenance</v>
      </c>
      <c r="T1316" s="6" t="str">
        <f t="shared" si="1324"/>
        <v>Insurance</v>
      </c>
    </row>
    <row r="1317">
      <c r="A1317" s="23" t="s">
        <v>2534</v>
      </c>
      <c r="B1317" s="32" t="s">
        <v>2535</v>
      </c>
      <c r="C1317" s="6">
        <v>136300.0</v>
      </c>
      <c r="D1317" s="6" t="str">
        <f>IFERROR(__xludf.DUMMYFUNCTION("Split(B1317,""/"")"),"February")</f>
        <v>February</v>
      </c>
      <c r="E1317" s="6" t="str">
        <f>IFERROR(__xludf.DUMMYFUNCTION("""COMPUTED_VALUE"""),"Bangalore-")</f>
        <v>Bangalore-</v>
      </c>
      <c r="F1317" s="6" t="str">
        <f>IFERROR(__xludf.DUMMYFUNCTION("""COMPUTED_VALUE"""),"South")</f>
        <v>South</v>
      </c>
      <c r="G1317" s="6" t="str">
        <f>IFERROR(__xludf.DUMMYFUNCTION("""COMPUTED_VALUE"""),"Assembly")</f>
        <v>Assembly</v>
      </c>
      <c r="H1317" s="6" t="str">
        <f>IFERROR(__xludf.DUMMYFUNCTION("""COMPUTED_VALUE"""),"Material Cost")</f>
        <v>Material Cost</v>
      </c>
      <c r="I1317" s="6" t="str">
        <f t="shared" si="2"/>
        <v>February</v>
      </c>
      <c r="J1317" s="6" t="str">
        <f t="shared" si="3"/>
        <v>Bangalore-</v>
      </c>
      <c r="K1317" s="6" t="str">
        <f t="shared" si="4"/>
        <v>Bangalore-</v>
      </c>
      <c r="L1317" s="6" t="str">
        <f t="shared" si="5"/>
        <v>Bangalore</v>
      </c>
      <c r="M1317" s="6" t="str">
        <f t="shared" si="6"/>
        <v>Bangalore</v>
      </c>
      <c r="N1317" s="6" t="str">
        <f t="shared" si="7"/>
        <v>South</v>
      </c>
      <c r="O1317" s="6" t="str">
        <f t="shared" si="8"/>
        <v>South</v>
      </c>
      <c r="P1317" s="6" t="str">
        <f t="shared" si="9"/>
        <v>South</v>
      </c>
      <c r="Q1317" s="6" t="str">
        <f t="shared" si="10"/>
        <v>South</v>
      </c>
      <c r="R1317" s="6" t="str">
        <f>vlookup(M1317,'City Head_Details'!$A$2:$B$5,2,0)</f>
        <v>Arun</v>
      </c>
      <c r="S1317" s="6" t="str">
        <f t="shared" ref="S1317:T1317" si="1325">Proper(trim(G1317))</f>
        <v>Assembly</v>
      </c>
      <c r="T1317" s="6" t="str">
        <f t="shared" si="1325"/>
        <v>Material Cost</v>
      </c>
    </row>
    <row r="1318">
      <c r="A1318" s="23" t="s">
        <v>2536</v>
      </c>
      <c r="B1318" s="32" t="s">
        <v>2537</v>
      </c>
      <c r="C1318" s="6">
        <v>121300.0</v>
      </c>
      <c r="D1318" s="6" t="str">
        <f>IFERROR(__xludf.DUMMYFUNCTION("Split(B1318,""/"")"),"February")</f>
        <v>February</v>
      </c>
      <c r="E1318" s="6" t="str">
        <f>IFERROR(__xludf.DUMMYFUNCTION("""COMPUTED_VALUE"""),"Bangalore-")</f>
        <v>Bangalore-</v>
      </c>
      <c r="F1318" s="6" t="str">
        <f>IFERROR(__xludf.DUMMYFUNCTION("""COMPUTED_VALUE"""),"South")</f>
        <v>South</v>
      </c>
      <c r="G1318" s="6" t="str">
        <f>IFERROR(__xludf.DUMMYFUNCTION("""COMPUTED_VALUE"""),"Assembly")</f>
        <v>Assembly</v>
      </c>
      <c r="H1318" s="6" t="str">
        <f>IFERROR(__xludf.DUMMYFUNCTION("""COMPUTED_VALUE"""),"Labour Cost")</f>
        <v>Labour Cost</v>
      </c>
      <c r="I1318" s="6" t="str">
        <f t="shared" si="2"/>
        <v>February</v>
      </c>
      <c r="J1318" s="6" t="str">
        <f t="shared" si="3"/>
        <v>Bangalore-</v>
      </c>
      <c r="K1318" s="6" t="str">
        <f t="shared" si="4"/>
        <v>Bangalore-</v>
      </c>
      <c r="L1318" s="6" t="str">
        <f t="shared" si="5"/>
        <v>Bangalore</v>
      </c>
      <c r="M1318" s="6" t="str">
        <f t="shared" si="6"/>
        <v>Bangalore</v>
      </c>
      <c r="N1318" s="6" t="str">
        <f t="shared" si="7"/>
        <v>South</v>
      </c>
      <c r="O1318" s="6" t="str">
        <f t="shared" si="8"/>
        <v>South</v>
      </c>
      <c r="P1318" s="6" t="str">
        <f t="shared" si="9"/>
        <v>South</v>
      </c>
      <c r="Q1318" s="6" t="str">
        <f t="shared" si="10"/>
        <v>South</v>
      </c>
      <c r="R1318" s="6" t="str">
        <f>vlookup(M1318,'City Head_Details'!$A$2:$B$5,2,0)</f>
        <v>Arun</v>
      </c>
      <c r="S1318" s="6" t="str">
        <f t="shared" ref="S1318:T1318" si="1326">Proper(trim(G1318))</f>
        <v>Assembly</v>
      </c>
      <c r="T1318" s="6" t="str">
        <f t="shared" si="1326"/>
        <v>Labour Cost</v>
      </c>
    </row>
    <row r="1319">
      <c r="A1319" s="23" t="s">
        <v>2538</v>
      </c>
      <c r="B1319" s="32" t="s">
        <v>2539</v>
      </c>
      <c r="C1319" s="6">
        <v>123900.0</v>
      </c>
      <c r="D1319" s="6" t="str">
        <f>IFERROR(__xludf.DUMMYFUNCTION("Split(B1319,""/"")"),"February")</f>
        <v>February</v>
      </c>
      <c r="E1319" s="6" t="str">
        <f>IFERROR(__xludf.DUMMYFUNCTION("""COMPUTED_VALUE"""),"Bangalore")</f>
        <v>Bangalore</v>
      </c>
      <c r="F1319" s="6" t="str">
        <f>IFERROR(__xludf.DUMMYFUNCTION("""COMPUTED_VALUE"""),"South")</f>
        <v>South</v>
      </c>
      <c r="G1319" s="6" t="str">
        <f>IFERROR(__xludf.DUMMYFUNCTION("""COMPUTED_VALUE"""),"Assembly")</f>
        <v>Assembly</v>
      </c>
      <c r="H1319" s="6" t="str">
        <f>IFERROR(__xludf.DUMMYFUNCTION("""COMPUTED_VALUE"""),"Rent")</f>
        <v>Rent</v>
      </c>
      <c r="I1319" s="6" t="str">
        <f t="shared" si="2"/>
        <v>February</v>
      </c>
      <c r="J1319" s="6" t="str">
        <f t="shared" si="3"/>
        <v>Bangalore</v>
      </c>
      <c r="K1319" s="6" t="str">
        <f t="shared" si="4"/>
        <v>Bangalore</v>
      </c>
      <c r="L1319" s="6" t="str">
        <f t="shared" si="5"/>
        <v>Bangalore</v>
      </c>
      <c r="M1319" s="6" t="str">
        <f t="shared" si="6"/>
        <v>Bangalore</v>
      </c>
      <c r="N1319" s="6" t="str">
        <f t="shared" si="7"/>
        <v>South</v>
      </c>
      <c r="O1319" s="6" t="str">
        <f t="shared" si="8"/>
        <v>South</v>
      </c>
      <c r="P1319" s="6" t="str">
        <f t="shared" si="9"/>
        <v>South</v>
      </c>
      <c r="Q1319" s="6" t="str">
        <f t="shared" si="10"/>
        <v>South</v>
      </c>
      <c r="R1319" s="6" t="str">
        <f>vlookup(M1319,'City Head_Details'!$A$2:$B$5,2,0)</f>
        <v>Arun</v>
      </c>
      <c r="S1319" s="6" t="str">
        <f t="shared" ref="S1319:T1319" si="1327">Proper(trim(G1319))</f>
        <v>Assembly</v>
      </c>
      <c r="T1319" s="6" t="str">
        <f t="shared" si="1327"/>
        <v>Rent</v>
      </c>
    </row>
    <row r="1320">
      <c r="A1320" s="23" t="s">
        <v>2540</v>
      </c>
      <c r="B1320" s="32" t="s">
        <v>2541</v>
      </c>
      <c r="C1320" s="6">
        <v>169400.0</v>
      </c>
      <c r="D1320" s="6" t="str">
        <f>IFERROR(__xludf.DUMMYFUNCTION("Split(B1320,""/"")"),"February")</f>
        <v>February</v>
      </c>
      <c r="E1320" s="6" t="str">
        <f>IFERROR(__xludf.DUMMYFUNCTION("""COMPUTED_VALUE"""),"Bangalore")</f>
        <v>Bangalore</v>
      </c>
      <c r="F1320" s="6" t="str">
        <f>IFERROR(__xludf.DUMMYFUNCTION("""COMPUTED_VALUE"""),"South")</f>
        <v>South</v>
      </c>
      <c r="G1320" s="6" t="str">
        <f>IFERROR(__xludf.DUMMYFUNCTION("""COMPUTED_VALUE"""),"Assembly")</f>
        <v>Assembly</v>
      </c>
      <c r="H1320" s="6" t="str">
        <f>IFERROR(__xludf.DUMMYFUNCTION("""COMPUTED_VALUE"""),"Overhead costs")</f>
        <v>Overhead costs</v>
      </c>
      <c r="I1320" s="6" t="str">
        <f t="shared" si="2"/>
        <v>February</v>
      </c>
      <c r="J1320" s="6" t="str">
        <f t="shared" si="3"/>
        <v>Bangalore</v>
      </c>
      <c r="K1320" s="6" t="str">
        <f t="shared" si="4"/>
        <v>Bangalore</v>
      </c>
      <c r="L1320" s="6" t="str">
        <f t="shared" si="5"/>
        <v>Bangalore</v>
      </c>
      <c r="M1320" s="6" t="str">
        <f t="shared" si="6"/>
        <v>Bangalore</v>
      </c>
      <c r="N1320" s="6" t="str">
        <f t="shared" si="7"/>
        <v>South</v>
      </c>
      <c r="O1320" s="6" t="str">
        <f t="shared" si="8"/>
        <v>South</v>
      </c>
      <c r="P1320" s="6" t="str">
        <f t="shared" si="9"/>
        <v>South</v>
      </c>
      <c r="Q1320" s="6" t="str">
        <f t="shared" si="10"/>
        <v>South</v>
      </c>
      <c r="R1320" s="6" t="str">
        <f>vlookup(M1320,'City Head_Details'!$A$2:$B$5,2,0)</f>
        <v>Arun</v>
      </c>
      <c r="S1320" s="6" t="str">
        <f t="shared" ref="S1320:T1320" si="1328">Proper(trim(G1320))</f>
        <v>Assembly</v>
      </c>
      <c r="T1320" s="6" t="str">
        <f t="shared" si="1328"/>
        <v>Overhead Costs</v>
      </c>
    </row>
    <row r="1321">
      <c r="A1321" s="23" t="s">
        <v>2542</v>
      </c>
      <c r="B1321" s="32" t="s">
        <v>2543</v>
      </c>
      <c r="C1321" s="6">
        <v>189600.0</v>
      </c>
      <c r="D1321" s="6" t="str">
        <f>IFERROR(__xludf.DUMMYFUNCTION("Split(B1321,""/"")"),"February")</f>
        <v>February</v>
      </c>
      <c r="E1321" s="6" t="str">
        <f>IFERROR(__xludf.DUMMYFUNCTION("""COMPUTED_VALUE"""),"Bangalore")</f>
        <v>Bangalore</v>
      </c>
      <c r="F1321" s="6" t="str">
        <f>IFERROR(__xludf.DUMMYFUNCTION("""COMPUTED_VALUE"""),"South")</f>
        <v>South</v>
      </c>
      <c r="G1321" s="6" t="str">
        <f>IFERROR(__xludf.DUMMYFUNCTION("""COMPUTED_VALUE"""),"Assembly")</f>
        <v>Assembly</v>
      </c>
      <c r="H1321" s="6" t="str">
        <f>IFERROR(__xludf.DUMMYFUNCTION("""COMPUTED_VALUE"""),"Insurance")</f>
        <v>Insurance</v>
      </c>
      <c r="I1321" s="6" t="str">
        <f t="shared" si="2"/>
        <v>February</v>
      </c>
      <c r="J1321" s="6" t="str">
        <f t="shared" si="3"/>
        <v>Bangalore</v>
      </c>
      <c r="K1321" s="6" t="str">
        <f t="shared" si="4"/>
        <v>Bangalore</v>
      </c>
      <c r="L1321" s="6" t="str">
        <f t="shared" si="5"/>
        <v>Bangalore</v>
      </c>
      <c r="M1321" s="6" t="str">
        <f t="shared" si="6"/>
        <v>Bangalore</v>
      </c>
      <c r="N1321" s="6" t="str">
        <f t="shared" si="7"/>
        <v>South</v>
      </c>
      <c r="O1321" s="6" t="str">
        <f t="shared" si="8"/>
        <v>South</v>
      </c>
      <c r="P1321" s="6" t="str">
        <f t="shared" si="9"/>
        <v>South</v>
      </c>
      <c r="Q1321" s="6" t="str">
        <f t="shared" si="10"/>
        <v>South</v>
      </c>
      <c r="R1321" s="6" t="str">
        <f>vlookup(M1321,'City Head_Details'!$A$2:$B$5,2,0)</f>
        <v>Arun</v>
      </c>
      <c r="S1321" s="6" t="str">
        <f t="shared" ref="S1321:T1321" si="1329">Proper(trim(G1321))</f>
        <v>Assembly</v>
      </c>
      <c r="T1321" s="6" t="str">
        <f t="shared" si="1329"/>
        <v>Insurance</v>
      </c>
    </row>
    <row r="1322">
      <c r="A1322" s="23" t="s">
        <v>2544</v>
      </c>
      <c r="B1322" s="32" t="s">
        <v>2545</v>
      </c>
      <c r="C1322" s="6">
        <v>96900.0</v>
      </c>
      <c r="D1322" s="6" t="str">
        <f>IFERROR(__xludf.DUMMYFUNCTION("Split(B1322,""/"")"),"February")</f>
        <v>February</v>
      </c>
      <c r="E1322" s="6" t="str">
        <f>IFERROR(__xludf.DUMMYFUNCTION("""COMPUTED_VALUE"""),"Bangalore")</f>
        <v>Bangalore</v>
      </c>
      <c r="F1322" s="6" t="str">
        <f>IFERROR(__xludf.DUMMYFUNCTION("""COMPUTED_VALUE"""),"East")</f>
        <v>East</v>
      </c>
      <c r="G1322" s="6" t="str">
        <f>IFERROR(__xludf.DUMMYFUNCTION("""COMPUTED_VALUE"""),"Production")</f>
        <v>Production</v>
      </c>
      <c r="H1322" s="6" t="str">
        <f>IFERROR(__xludf.DUMMYFUNCTION("""COMPUTED_VALUE"""),"Material Cost")</f>
        <v>Material Cost</v>
      </c>
      <c r="I1322" s="6" t="str">
        <f t="shared" si="2"/>
        <v>February</v>
      </c>
      <c r="J1322" s="6" t="str">
        <f t="shared" si="3"/>
        <v>Bangalore</v>
      </c>
      <c r="K1322" s="6" t="str">
        <f t="shared" si="4"/>
        <v>Bangalore</v>
      </c>
      <c r="L1322" s="6" t="str">
        <f t="shared" si="5"/>
        <v>Bangalore</v>
      </c>
      <c r="M1322" s="6" t="str">
        <f t="shared" si="6"/>
        <v>Bangalore</v>
      </c>
      <c r="N1322" s="6" t="str">
        <f t="shared" si="7"/>
        <v>East</v>
      </c>
      <c r="O1322" s="6" t="str">
        <f t="shared" si="8"/>
        <v>East</v>
      </c>
      <c r="P1322" s="6" t="str">
        <f t="shared" si="9"/>
        <v>East</v>
      </c>
      <c r="Q1322" s="6" t="str">
        <f t="shared" si="10"/>
        <v>East</v>
      </c>
      <c r="R1322" s="6" t="str">
        <f>vlookup(M1322,'City Head_Details'!$A$2:$B$5,2,0)</f>
        <v>Arun</v>
      </c>
      <c r="S1322" s="6" t="str">
        <f t="shared" ref="S1322:T1322" si="1330">Proper(trim(G1322))</f>
        <v>Production</v>
      </c>
      <c r="T1322" s="6" t="str">
        <f t="shared" si="1330"/>
        <v>Material Cost</v>
      </c>
    </row>
    <row r="1323">
      <c r="A1323" s="23" t="s">
        <v>2546</v>
      </c>
      <c r="B1323" s="32" t="s">
        <v>2547</v>
      </c>
      <c r="C1323" s="6">
        <v>122600.0</v>
      </c>
      <c r="D1323" s="6" t="str">
        <f>IFERROR(__xludf.DUMMYFUNCTION("Split(B1323,""/"")"),"February")</f>
        <v>February</v>
      </c>
      <c r="E1323" s="6" t="str">
        <f>IFERROR(__xludf.DUMMYFUNCTION("""COMPUTED_VALUE"""),"Bangalore^")</f>
        <v>Bangalore^</v>
      </c>
      <c r="F1323" s="6" t="str">
        <f>IFERROR(__xludf.DUMMYFUNCTION("""COMPUTED_VALUE"""),"East")</f>
        <v>East</v>
      </c>
      <c r="G1323" s="6" t="str">
        <f>IFERROR(__xludf.DUMMYFUNCTION("""COMPUTED_VALUE"""),"Production")</f>
        <v>Production</v>
      </c>
      <c r="H1323" s="6" t="str">
        <f>IFERROR(__xludf.DUMMYFUNCTION("""COMPUTED_VALUE"""),"Labour Cost")</f>
        <v>Labour Cost</v>
      </c>
      <c r="I1323" s="6" t="str">
        <f t="shared" si="2"/>
        <v>February</v>
      </c>
      <c r="J1323" s="6" t="str">
        <f t="shared" si="3"/>
        <v>Bangalore^</v>
      </c>
      <c r="K1323" s="6" t="str">
        <f t="shared" si="4"/>
        <v>Bangalore^</v>
      </c>
      <c r="L1323" s="6" t="str">
        <f t="shared" si="5"/>
        <v>Bangalore^</v>
      </c>
      <c r="M1323" s="6" t="str">
        <f t="shared" si="6"/>
        <v>Bangalore</v>
      </c>
      <c r="N1323" s="6" t="str">
        <f t="shared" si="7"/>
        <v>East</v>
      </c>
      <c r="O1323" s="6" t="str">
        <f t="shared" si="8"/>
        <v>East</v>
      </c>
      <c r="P1323" s="6" t="str">
        <f t="shared" si="9"/>
        <v>East</v>
      </c>
      <c r="Q1323" s="6" t="str">
        <f t="shared" si="10"/>
        <v>East</v>
      </c>
      <c r="R1323" s="6" t="str">
        <f>vlookup(M1323,'City Head_Details'!$A$2:$B$5,2,0)</f>
        <v>Arun</v>
      </c>
      <c r="S1323" s="6" t="str">
        <f t="shared" ref="S1323:T1323" si="1331">Proper(trim(G1323))</f>
        <v>Production</v>
      </c>
      <c r="T1323" s="6" t="str">
        <f t="shared" si="1331"/>
        <v>Labour Cost</v>
      </c>
    </row>
    <row r="1324">
      <c r="A1324" s="23" t="s">
        <v>2548</v>
      </c>
      <c r="B1324" s="32" t="s">
        <v>139</v>
      </c>
      <c r="C1324" s="6">
        <v>198400.0</v>
      </c>
      <c r="D1324" s="6" t="str">
        <f>IFERROR(__xludf.DUMMYFUNCTION("Split(B1324,""/"")"),"February")</f>
        <v>February</v>
      </c>
      <c r="E1324" s="6" t="str">
        <f>IFERROR(__xludf.DUMMYFUNCTION("""COMPUTED_VALUE"""),"Bangalore")</f>
        <v>Bangalore</v>
      </c>
      <c r="F1324" s="6" t="str">
        <f>IFERROR(__xludf.DUMMYFUNCTION("""COMPUTED_VALUE"""),"East")</f>
        <v>East</v>
      </c>
      <c r="G1324" s="6" t="str">
        <f>IFERROR(__xludf.DUMMYFUNCTION("""COMPUTED_VALUE"""),"Production")</f>
        <v>Production</v>
      </c>
      <c r="H1324" s="6" t="str">
        <f>IFERROR(__xludf.DUMMYFUNCTION("""COMPUTED_VALUE"""),"Rent")</f>
        <v>Rent</v>
      </c>
      <c r="I1324" s="6" t="str">
        <f t="shared" si="2"/>
        <v>February</v>
      </c>
      <c r="J1324" s="6" t="str">
        <f t="shared" si="3"/>
        <v>Bangalore</v>
      </c>
      <c r="K1324" s="6" t="str">
        <f t="shared" si="4"/>
        <v>Bangalore</v>
      </c>
      <c r="L1324" s="6" t="str">
        <f t="shared" si="5"/>
        <v>Bangalore</v>
      </c>
      <c r="M1324" s="6" t="str">
        <f t="shared" si="6"/>
        <v>Bangalore</v>
      </c>
      <c r="N1324" s="6" t="str">
        <f t="shared" si="7"/>
        <v>East</v>
      </c>
      <c r="O1324" s="6" t="str">
        <f t="shared" si="8"/>
        <v>East</v>
      </c>
      <c r="P1324" s="6" t="str">
        <f t="shared" si="9"/>
        <v>East</v>
      </c>
      <c r="Q1324" s="6" t="str">
        <f t="shared" si="10"/>
        <v>East</v>
      </c>
      <c r="R1324" s="6" t="str">
        <f>vlookup(M1324,'City Head_Details'!$A$2:$B$5,2,0)</f>
        <v>Arun</v>
      </c>
      <c r="S1324" s="6" t="str">
        <f t="shared" ref="S1324:T1324" si="1332">Proper(trim(G1324))</f>
        <v>Production</v>
      </c>
      <c r="T1324" s="6" t="str">
        <f t="shared" si="1332"/>
        <v>Rent</v>
      </c>
    </row>
    <row r="1325">
      <c r="A1325" s="23" t="s">
        <v>2549</v>
      </c>
      <c r="B1325" s="32" t="s">
        <v>1391</v>
      </c>
      <c r="C1325" s="6">
        <v>110800.0</v>
      </c>
      <c r="D1325" s="6" t="str">
        <f>IFERROR(__xludf.DUMMYFUNCTION("Split(B1325,""/"")"),"February")</f>
        <v>February</v>
      </c>
      <c r="E1325" s="6" t="str">
        <f>IFERROR(__xludf.DUMMYFUNCTION("""COMPUTED_VALUE"""),"Bangalore")</f>
        <v>Bangalore</v>
      </c>
      <c r="F1325" s="6" t="str">
        <f>IFERROR(__xludf.DUMMYFUNCTION("""COMPUTED_VALUE"""),"East")</f>
        <v>East</v>
      </c>
      <c r="G1325" s="6" t="str">
        <f>IFERROR(__xludf.DUMMYFUNCTION("""COMPUTED_VALUE"""),"Production")</f>
        <v>Production</v>
      </c>
      <c r="H1325" s="6" t="str">
        <f>IFERROR(__xludf.DUMMYFUNCTION("""COMPUTED_VALUE"""),"Overhead costs")</f>
        <v>Overhead costs</v>
      </c>
      <c r="I1325" s="6" t="str">
        <f t="shared" si="2"/>
        <v>February</v>
      </c>
      <c r="J1325" s="6" t="str">
        <f t="shared" si="3"/>
        <v>Bangalore</v>
      </c>
      <c r="K1325" s="6" t="str">
        <f t="shared" si="4"/>
        <v>Bangalore</v>
      </c>
      <c r="L1325" s="6" t="str">
        <f t="shared" si="5"/>
        <v>Bangalore</v>
      </c>
      <c r="M1325" s="6" t="str">
        <f t="shared" si="6"/>
        <v>Bangalore</v>
      </c>
      <c r="N1325" s="6" t="str">
        <f t="shared" si="7"/>
        <v>East</v>
      </c>
      <c r="O1325" s="6" t="str">
        <f t="shared" si="8"/>
        <v>East</v>
      </c>
      <c r="P1325" s="6" t="str">
        <f t="shared" si="9"/>
        <v>East</v>
      </c>
      <c r="Q1325" s="6" t="str">
        <f t="shared" si="10"/>
        <v>East</v>
      </c>
      <c r="R1325" s="6" t="str">
        <f>vlookup(M1325,'City Head_Details'!$A$2:$B$5,2,0)</f>
        <v>Arun</v>
      </c>
      <c r="S1325" s="6" t="str">
        <f t="shared" ref="S1325:T1325" si="1333">Proper(trim(G1325))</f>
        <v>Production</v>
      </c>
      <c r="T1325" s="6" t="str">
        <f t="shared" si="1333"/>
        <v>Overhead Costs</v>
      </c>
    </row>
    <row r="1326">
      <c r="A1326" s="23" t="s">
        <v>2550</v>
      </c>
      <c r="B1326" s="32" t="s">
        <v>880</v>
      </c>
      <c r="C1326" s="6">
        <v>114400.0</v>
      </c>
      <c r="D1326" s="6" t="str">
        <f>IFERROR(__xludf.DUMMYFUNCTION("Split(B1326,""/"")"),"February")</f>
        <v>February</v>
      </c>
      <c r="E1326" s="6" t="str">
        <f>IFERROR(__xludf.DUMMYFUNCTION("""COMPUTED_VALUE"""),"Bangalore")</f>
        <v>Bangalore</v>
      </c>
      <c r="F1326" s="6" t="str">
        <f>IFERROR(__xludf.DUMMYFUNCTION("""COMPUTED_VALUE"""),"East")</f>
        <v>East</v>
      </c>
      <c r="G1326" s="6" t="str">
        <f>IFERROR(__xludf.DUMMYFUNCTION("""COMPUTED_VALUE"""),"Production")</f>
        <v>Production</v>
      </c>
      <c r="H1326" s="6" t="str">
        <f>IFERROR(__xludf.DUMMYFUNCTION("""COMPUTED_VALUE"""),"Insurance")</f>
        <v>Insurance</v>
      </c>
      <c r="I1326" s="6" t="str">
        <f t="shared" si="2"/>
        <v>February</v>
      </c>
      <c r="J1326" s="6" t="str">
        <f t="shared" si="3"/>
        <v>Bangalore</v>
      </c>
      <c r="K1326" s="6" t="str">
        <f t="shared" si="4"/>
        <v>Bangalore</v>
      </c>
      <c r="L1326" s="6" t="str">
        <f t="shared" si="5"/>
        <v>Bangalore</v>
      </c>
      <c r="M1326" s="6" t="str">
        <f t="shared" si="6"/>
        <v>Bangalore</v>
      </c>
      <c r="N1326" s="6" t="str">
        <f t="shared" si="7"/>
        <v>East</v>
      </c>
      <c r="O1326" s="6" t="str">
        <f t="shared" si="8"/>
        <v>East</v>
      </c>
      <c r="P1326" s="6" t="str">
        <f t="shared" si="9"/>
        <v>East</v>
      </c>
      <c r="Q1326" s="6" t="str">
        <f t="shared" si="10"/>
        <v>East</v>
      </c>
      <c r="R1326" s="6" t="str">
        <f>vlookup(M1326,'City Head_Details'!$A$2:$B$5,2,0)</f>
        <v>Arun</v>
      </c>
      <c r="S1326" s="6" t="str">
        <f t="shared" ref="S1326:T1326" si="1334">Proper(trim(G1326))</f>
        <v>Production</v>
      </c>
      <c r="T1326" s="6" t="str">
        <f t="shared" si="1334"/>
        <v>Insurance</v>
      </c>
    </row>
    <row r="1327">
      <c r="A1327" s="23" t="s">
        <v>2551</v>
      </c>
      <c r="B1327" s="32" t="s">
        <v>953</v>
      </c>
      <c r="C1327" s="6">
        <v>141000.0</v>
      </c>
      <c r="D1327" s="6" t="str">
        <f>IFERROR(__xludf.DUMMYFUNCTION("Split(B1327,""/"")"),"February")</f>
        <v>February</v>
      </c>
      <c r="E1327" s="6" t="str">
        <f>IFERROR(__xludf.DUMMYFUNCTION("""COMPUTED_VALUE"""),"Bangalore")</f>
        <v>Bangalore</v>
      </c>
      <c r="F1327" s="6" t="str">
        <f>IFERROR(__xludf.DUMMYFUNCTION("""COMPUTED_VALUE"""),"East")</f>
        <v>East</v>
      </c>
      <c r="G1327" s="6" t="str">
        <f>IFERROR(__xludf.DUMMYFUNCTION("""COMPUTED_VALUE"""),"Materials")</f>
        <v>Materials</v>
      </c>
      <c r="H1327" s="6" t="str">
        <f>IFERROR(__xludf.DUMMYFUNCTION("""COMPUTED_VALUE"""),"Material Cost")</f>
        <v>Material Cost</v>
      </c>
      <c r="I1327" s="6" t="str">
        <f t="shared" si="2"/>
        <v>February</v>
      </c>
      <c r="J1327" s="6" t="str">
        <f t="shared" si="3"/>
        <v>Bangalore</v>
      </c>
      <c r="K1327" s="6" t="str">
        <f t="shared" si="4"/>
        <v>Bangalore</v>
      </c>
      <c r="L1327" s="6" t="str">
        <f t="shared" si="5"/>
        <v>Bangalore</v>
      </c>
      <c r="M1327" s="6" t="str">
        <f t="shared" si="6"/>
        <v>Bangalore</v>
      </c>
      <c r="N1327" s="6" t="str">
        <f t="shared" si="7"/>
        <v>East</v>
      </c>
      <c r="O1327" s="6" t="str">
        <f t="shared" si="8"/>
        <v>East</v>
      </c>
      <c r="P1327" s="6" t="str">
        <f t="shared" si="9"/>
        <v>East</v>
      </c>
      <c r="Q1327" s="6" t="str">
        <f t="shared" si="10"/>
        <v>East</v>
      </c>
      <c r="R1327" s="6" t="str">
        <f>vlookup(M1327,'City Head_Details'!$A$2:$B$5,2,0)</f>
        <v>Arun</v>
      </c>
      <c r="S1327" s="6" t="str">
        <f t="shared" ref="S1327:T1327" si="1335">Proper(trim(G1327))</f>
        <v>Materials</v>
      </c>
      <c r="T1327" s="6" t="str">
        <f t="shared" si="1335"/>
        <v>Material Cost</v>
      </c>
    </row>
    <row r="1328">
      <c r="A1328" s="23" t="s">
        <v>2552</v>
      </c>
      <c r="B1328" s="32" t="s">
        <v>1145</v>
      </c>
      <c r="C1328" s="6">
        <v>180600.0</v>
      </c>
      <c r="D1328" s="6" t="str">
        <f>IFERROR(__xludf.DUMMYFUNCTION("Split(B1328,""/"")"),"February")</f>
        <v>February</v>
      </c>
      <c r="E1328" s="6" t="str">
        <f>IFERROR(__xludf.DUMMYFUNCTION("""COMPUTED_VALUE"""),"Bangalore")</f>
        <v>Bangalore</v>
      </c>
      <c r="F1328" s="6" t="str">
        <f>IFERROR(__xludf.DUMMYFUNCTION("""COMPUTED_VALUE"""),"East")</f>
        <v>East</v>
      </c>
      <c r="G1328" s="6" t="str">
        <f>IFERROR(__xludf.DUMMYFUNCTION("""COMPUTED_VALUE"""),"Materials")</f>
        <v>Materials</v>
      </c>
      <c r="H1328" s="6" t="str">
        <f>IFERROR(__xludf.DUMMYFUNCTION("""COMPUTED_VALUE"""),"Labour Cost")</f>
        <v>Labour Cost</v>
      </c>
      <c r="I1328" s="6" t="str">
        <f t="shared" si="2"/>
        <v>February</v>
      </c>
      <c r="J1328" s="6" t="str">
        <f t="shared" si="3"/>
        <v>Bangalore</v>
      </c>
      <c r="K1328" s="6" t="str">
        <f t="shared" si="4"/>
        <v>Bangalore</v>
      </c>
      <c r="L1328" s="6" t="str">
        <f t="shared" si="5"/>
        <v>Bangalore</v>
      </c>
      <c r="M1328" s="6" t="str">
        <f t="shared" si="6"/>
        <v>Bangalore</v>
      </c>
      <c r="N1328" s="6" t="str">
        <f t="shared" si="7"/>
        <v>East</v>
      </c>
      <c r="O1328" s="6" t="str">
        <f t="shared" si="8"/>
        <v>East</v>
      </c>
      <c r="P1328" s="6" t="str">
        <f t="shared" si="9"/>
        <v>East</v>
      </c>
      <c r="Q1328" s="6" t="str">
        <f t="shared" si="10"/>
        <v>East</v>
      </c>
      <c r="R1328" s="6" t="str">
        <f>vlookup(M1328,'City Head_Details'!$A$2:$B$5,2,0)</f>
        <v>Arun</v>
      </c>
      <c r="S1328" s="6" t="str">
        <f t="shared" ref="S1328:T1328" si="1336">Proper(trim(G1328))</f>
        <v>Materials</v>
      </c>
      <c r="T1328" s="6" t="str">
        <f t="shared" si="1336"/>
        <v>Labour Cost</v>
      </c>
    </row>
    <row r="1329">
      <c r="A1329" s="23" t="s">
        <v>2553</v>
      </c>
      <c r="B1329" s="32" t="s">
        <v>2554</v>
      </c>
      <c r="C1329" s="6">
        <v>175600.0</v>
      </c>
      <c r="D1329" s="6" t="str">
        <f>IFERROR(__xludf.DUMMYFUNCTION("Split(B1329,""/"")"),"February")</f>
        <v>February</v>
      </c>
      <c r="E1329" s="6" t="str">
        <f>IFERROR(__xludf.DUMMYFUNCTION("""COMPUTED_VALUE"""),"Bangalore")</f>
        <v>Bangalore</v>
      </c>
      <c r="F1329" s="6" t="str">
        <f>IFERROR(__xludf.DUMMYFUNCTION("""COMPUTED_VALUE"""),"East")</f>
        <v>East</v>
      </c>
      <c r="G1329" s="6" t="str">
        <f>IFERROR(__xludf.DUMMYFUNCTION("""COMPUTED_VALUE"""),"Materials")</f>
        <v>Materials</v>
      </c>
      <c r="H1329" s="6" t="str">
        <f>IFERROR(__xludf.DUMMYFUNCTION("""COMPUTED_VALUE"""),"Rent")</f>
        <v>Rent</v>
      </c>
      <c r="I1329" s="6" t="str">
        <f t="shared" si="2"/>
        <v>February</v>
      </c>
      <c r="J1329" s="6" t="str">
        <f t="shared" si="3"/>
        <v>Bangalore</v>
      </c>
      <c r="K1329" s="6" t="str">
        <f t="shared" si="4"/>
        <v>Bangalore</v>
      </c>
      <c r="L1329" s="6" t="str">
        <f t="shared" si="5"/>
        <v>Bangalore</v>
      </c>
      <c r="M1329" s="6" t="str">
        <f t="shared" si="6"/>
        <v>Bangalore</v>
      </c>
      <c r="N1329" s="6" t="str">
        <f t="shared" si="7"/>
        <v>East</v>
      </c>
      <c r="O1329" s="6" t="str">
        <f t="shared" si="8"/>
        <v>East</v>
      </c>
      <c r="P1329" s="6" t="str">
        <f t="shared" si="9"/>
        <v>East</v>
      </c>
      <c r="Q1329" s="6" t="str">
        <f t="shared" si="10"/>
        <v>East</v>
      </c>
      <c r="R1329" s="6" t="str">
        <f>vlookup(M1329,'City Head_Details'!$A$2:$B$5,2,0)</f>
        <v>Arun</v>
      </c>
      <c r="S1329" s="6" t="str">
        <f t="shared" ref="S1329:T1329" si="1337">Proper(trim(G1329))</f>
        <v>Materials</v>
      </c>
      <c r="T1329" s="6" t="str">
        <f t="shared" si="1337"/>
        <v>Rent</v>
      </c>
    </row>
    <row r="1330">
      <c r="A1330" s="23" t="s">
        <v>2555</v>
      </c>
      <c r="B1330" s="32" t="s">
        <v>2556</v>
      </c>
      <c r="C1330" s="6">
        <v>195700.0</v>
      </c>
      <c r="D1330" s="6" t="str">
        <f>IFERROR(__xludf.DUMMYFUNCTION("Split(B1330,""/"")"),"February")</f>
        <v>February</v>
      </c>
      <c r="E1330" s="6" t="str">
        <f>IFERROR(__xludf.DUMMYFUNCTION("""COMPUTED_VALUE"""),"Bangalore")</f>
        <v>Bangalore</v>
      </c>
      <c r="F1330" s="6" t="str">
        <f>IFERROR(__xludf.DUMMYFUNCTION("""COMPUTED_VALUE"""),"East^")</f>
        <v>East^</v>
      </c>
      <c r="G1330" s="6" t="str">
        <f>IFERROR(__xludf.DUMMYFUNCTION("""COMPUTED_VALUE"""),"Materials")</f>
        <v>Materials</v>
      </c>
      <c r="H1330" s="6" t="str">
        <f>IFERROR(__xludf.DUMMYFUNCTION("""COMPUTED_VALUE"""),"Overhead costs")</f>
        <v>Overhead costs</v>
      </c>
      <c r="I1330" s="6" t="str">
        <f t="shared" si="2"/>
        <v>February</v>
      </c>
      <c r="J1330" s="6" t="str">
        <f t="shared" si="3"/>
        <v>Bangalore</v>
      </c>
      <c r="K1330" s="6" t="str">
        <f t="shared" si="4"/>
        <v>Bangalore</v>
      </c>
      <c r="L1330" s="6" t="str">
        <f t="shared" si="5"/>
        <v>Bangalore</v>
      </c>
      <c r="M1330" s="6" t="str">
        <f t="shared" si="6"/>
        <v>Bangalore</v>
      </c>
      <c r="N1330" s="6" t="str">
        <f t="shared" si="7"/>
        <v>East^</v>
      </c>
      <c r="O1330" s="6" t="str">
        <f t="shared" si="8"/>
        <v>East^</v>
      </c>
      <c r="P1330" s="6" t="str">
        <f t="shared" si="9"/>
        <v>East^</v>
      </c>
      <c r="Q1330" s="6" t="str">
        <f t="shared" si="10"/>
        <v>East</v>
      </c>
      <c r="R1330" s="6" t="str">
        <f>vlookup(M1330,'City Head_Details'!$A$2:$B$5,2,0)</f>
        <v>Arun</v>
      </c>
      <c r="S1330" s="6" t="str">
        <f t="shared" ref="S1330:T1330" si="1338">Proper(trim(G1330))</f>
        <v>Materials</v>
      </c>
      <c r="T1330" s="6" t="str">
        <f t="shared" si="1338"/>
        <v>Overhead Costs</v>
      </c>
    </row>
    <row r="1331">
      <c r="A1331" s="23" t="s">
        <v>2557</v>
      </c>
      <c r="B1331" s="32" t="s">
        <v>2558</v>
      </c>
      <c r="C1331" s="6">
        <v>134100.0</v>
      </c>
      <c r="D1331" s="6" t="str">
        <f>IFERROR(__xludf.DUMMYFUNCTION("Split(B1331,""/"")"),"February")</f>
        <v>February</v>
      </c>
      <c r="E1331" s="6" t="str">
        <f>IFERROR(__xludf.DUMMYFUNCTION("""COMPUTED_VALUE"""),"Bangalore")</f>
        <v>Bangalore</v>
      </c>
      <c r="F1331" s="6" t="str">
        <f>IFERROR(__xludf.DUMMYFUNCTION("""COMPUTED_VALUE"""),"East^")</f>
        <v>East^</v>
      </c>
      <c r="G1331" s="6" t="str">
        <f>IFERROR(__xludf.DUMMYFUNCTION("""COMPUTED_VALUE"""),"Materials")</f>
        <v>Materials</v>
      </c>
      <c r="H1331" s="6" t="str">
        <f>IFERROR(__xludf.DUMMYFUNCTION("""COMPUTED_VALUE"""),"Insurance")</f>
        <v>Insurance</v>
      </c>
      <c r="I1331" s="6" t="str">
        <f t="shared" si="2"/>
        <v>February</v>
      </c>
      <c r="J1331" s="6" t="str">
        <f t="shared" si="3"/>
        <v>Bangalore</v>
      </c>
      <c r="K1331" s="6" t="str">
        <f t="shared" si="4"/>
        <v>Bangalore</v>
      </c>
      <c r="L1331" s="6" t="str">
        <f t="shared" si="5"/>
        <v>Bangalore</v>
      </c>
      <c r="M1331" s="6" t="str">
        <f t="shared" si="6"/>
        <v>Bangalore</v>
      </c>
      <c r="N1331" s="6" t="str">
        <f t="shared" si="7"/>
        <v>East^</v>
      </c>
      <c r="O1331" s="6" t="str">
        <f t="shared" si="8"/>
        <v>East^</v>
      </c>
      <c r="P1331" s="6" t="str">
        <f t="shared" si="9"/>
        <v>East^</v>
      </c>
      <c r="Q1331" s="6" t="str">
        <f t="shared" si="10"/>
        <v>East</v>
      </c>
      <c r="R1331" s="6" t="str">
        <f>vlookup(M1331,'City Head_Details'!$A$2:$B$5,2,0)</f>
        <v>Arun</v>
      </c>
      <c r="S1331" s="6" t="str">
        <f t="shared" ref="S1331:T1331" si="1339">Proper(trim(G1331))</f>
        <v>Materials</v>
      </c>
      <c r="T1331" s="6" t="str">
        <f t="shared" si="1339"/>
        <v>Insurance</v>
      </c>
    </row>
    <row r="1332">
      <c r="A1332" s="23" t="s">
        <v>2559</v>
      </c>
      <c r="B1332" s="32" t="s">
        <v>2560</v>
      </c>
      <c r="C1332" s="6">
        <v>121200.0</v>
      </c>
      <c r="D1332" s="6" t="str">
        <f>IFERROR(__xludf.DUMMYFUNCTION("Split(B1332,""/"")"),"February")</f>
        <v>February</v>
      </c>
      <c r="E1332" s="6" t="str">
        <f>IFERROR(__xludf.DUMMYFUNCTION("""COMPUTED_VALUE"""),"Bangalore")</f>
        <v>Bangalore</v>
      </c>
      <c r="F1332" s="6" t="str">
        <f>IFERROR(__xludf.DUMMYFUNCTION("""COMPUTED_VALUE"""),"East")</f>
        <v>East</v>
      </c>
      <c r="G1332" s="6" t="str">
        <f>IFERROR(__xludf.DUMMYFUNCTION("""COMPUTED_VALUE"""),"Maitenance")</f>
        <v>Maitenance</v>
      </c>
      <c r="H1332" s="6" t="str">
        <f>IFERROR(__xludf.DUMMYFUNCTION("""COMPUTED_VALUE"""),"Material Cost")</f>
        <v>Material Cost</v>
      </c>
      <c r="I1332" s="6" t="str">
        <f t="shared" si="2"/>
        <v>February</v>
      </c>
      <c r="J1332" s="6" t="str">
        <f t="shared" si="3"/>
        <v>Bangalore</v>
      </c>
      <c r="K1332" s="6" t="str">
        <f t="shared" si="4"/>
        <v>Bangalore</v>
      </c>
      <c r="L1332" s="6" t="str">
        <f t="shared" si="5"/>
        <v>Bangalore</v>
      </c>
      <c r="M1332" s="6" t="str">
        <f t="shared" si="6"/>
        <v>Bangalore</v>
      </c>
      <c r="N1332" s="6" t="str">
        <f t="shared" si="7"/>
        <v>East</v>
      </c>
      <c r="O1332" s="6" t="str">
        <f t="shared" si="8"/>
        <v>East</v>
      </c>
      <c r="P1332" s="6" t="str">
        <f t="shared" si="9"/>
        <v>East</v>
      </c>
      <c r="Q1332" s="6" t="str">
        <f t="shared" si="10"/>
        <v>East</v>
      </c>
      <c r="R1332" s="6" t="str">
        <f>vlookup(M1332,'City Head_Details'!$A$2:$B$5,2,0)</f>
        <v>Arun</v>
      </c>
      <c r="S1332" s="6" t="str">
        <f t="shared" ref="S1332:T1332" si="1340">Proper(trim(G1332))</f>
        <v>Maitenance</v>
      </c>
      <c r="T1332" s="6" t="str">
        <f t="shared" si="1340"/>
        <v>Material Cost</v>
      </c>
    </row>
    <row r="1333">
      <c r="A1333" s="23" t="s">
        <v>2561</v>
      </c>
      <c r="B1333" s="32" t="s">
        <v>2562</v>
      </c>
      <c r="C1333" s="6">
        <v>123300.0</v>
      </c>
      <c r="D1333" s="6" t="str">
        <f>IFERROR(__xludf.DUMMYFUNCTION("Split(B1333,""/"")"),"February")</f>
        <v>February</v>
      </c>
      <c r="E1333" s="6" t="str">
        <f>IFERROR(__xludf.DUMMYFUNCTION("""COMPUTED_VALUE"""),"Bangalore^")</f>
        <v>Bangalore^</v>
      </c>
      <c r="F1333" s="6" t="str">
        <f>IFERROR(__xludf.DUMMYFUNCTION("""COMPUTED_VALUE"""),"East")</f>
        <v>East</v>
      </c>
      <c r="G1333" s="6" t="str">
        <f>IFERROR(__xludf.DUMMYFUNCTION("""COMPUTED_VALUE"""),"Maitenance")</f>
        <v>Maitenance</v>
      </c>
      <c r="H1333" s="6" t="str">
        <f>IFERROR(__xludf.DUMMYFUNCTION("""COMPUTED_VALUE"""),"Labour Cost")</f>
        <v>Labour Cost</v>
      </c>
      <c r="I1333" s="6" t="str">
        <f t="shared" si="2"/>
        <v>February</v>
      </c>
      <c r="J1333" s="6" t="str">
        <f t="shared" si="3"/>
        <v>Bangalore^</v>
      </c>
      <c r="K1333" s="6" t="str">
        <f t="shared" si="4"/>
        <v>Bangalore^</v>
      </c>
      <c r="L1333" s="6" t="str">
        <f t="shared" si="5"/>
        <v>Bangalore^</v>
      </c>
      <c r="M1333" s="6" t="str">
        <f t="shared" si="6"/>
        <v>Bangalore</v>
      </c>
      <c r="N1333" s="6" t="str">
        <f t="shared" si="7"/>
        <v>East</v>
      </c>
      <c r="O1333" s="6" t="str">
        <f t="shared" si="8"/>
        <v>East</v>
      </c>
      <c r="P1333" s="6" t="str">
        <f t="shared" si="9"/>
        <v>East</v>
      </c>
      <c r="Q1333" s="6" t="str">
        <f t="shared" si="10"/>
        <v>East</v>
      </c>
      <c r="R1333" s="6" t="str">
        <f>vlookup(M1333,'City Head_Details'!$A$2:$B$5,2,0)</f>
        <v>Arun</v>
      </c>
      <c r="S1333" s="6" t="str">
        <f t="shared" ref="S1333:T1333" si="1341">Proper(trim(G1333))</f>
        <v>Maitenance</v>
      </c>
      <c r="T1333" s="6" t="str">
        <f t="shared" si="1341"/>
        <v>Labour Cost</v>
      </c>
    </row>
    <row r="1334">
      <c r="A1334" s="23" t="s">
        <v>2563</v>
      </c>
      <c r="B1334" s="32" t="s">
        <v>2564</v>
      </c>
      <c r="C1334" s="6">
        <v>133800.0</v>
      </c>
      <c r="D1334" s="6" t="str">
        <f>IFERROR(__xludf.DUMMYFUNCTION("Split(B1334,""/"")"),"February")</f>
        <v>February</v>
      </c>
      <c r="E1334" s="6" t="str">
        <f>IFERROR(__xludf.DUMMYFUNCTION("""COMPUTED_VALUE"""),"Bangalore")</f>
        <v>Bangalore</v>
      </c>
      <c r="F1334" s="6" t="str">
        <f>IFERROR(__xludf.DUMMYFUNCTION("""COMPUTED_VALUE"""),"East^")</f>
        <v>East^</v>
      </c>
      <c r="G1334" s="6" t="str">
        <f>IFERROR(__xludf.DUMMYFUNCTION("""COMPUTED_VALUE"""),"Maitenance")</f>
        <v>Maitenance</v>
      </c>
      <c r="H1334" s="6" t="str">
        <f>IFERROR(__xludf.DUMMYFUNCTION("""COMPUTED_VALUE"""),"Rent")</f>
        <v>Rent</v>
      </c>
      <c r="I1334" s="6" t="str">
        <f t="shared" si="2"/>
        <v>February</v>
      </c>
      <c r="J1334" s="6" t="str">
        <f t="shared" si="3"/>
        <v>Bangalore</v>
      </c>
      <c r="K1334" s="6" t="str">
        <f t="shared" si="4"/>
        <v>Bangalore</v>
      </c>
      <c r="L1334" s="6" t="str">
        <f t="shared" si="5"/>
        <v>Bangalore</v>
      </c>
      <c r="M1334" s="6" t="str">
        <f t="shared" si="6"/>
        <v>Bangalore</v>
      </c>
      <c r="N1334" s="6" t="str">
        <f t="shared" si="7"/>
        <v>East^</v>
      </c>
      <c r="O1334" s="6" t="str">
        <f t="shared" si="8"/>
        <v>East^</v>
      </c>
      <c r="P1334" s="6" t="str">
        <f t="shared" si="9"/>
        <v>East^</v>
      </c>
      <c r="Q1334" s="6" t="str">
        <f t="shared" si="10"/>
        <v>East</v>
      </c>
      <c r="R1334" s="6" t="str">
        <f>vlookup(M1334,'City Head_Details'!$A$2:$B$5,2,0)</f>
        <v>Arun</v>
      </c>
      <c r="S1334" s="6" t="str">
        <f t="shared" ref="S1334:T1334" si="1342">Proper(trim(G1334))</f>
        <v>Maitenance</v>
      </c>
      <c r="T1334" s="6" t="str">
        <f t="shared" si="1342"/>
        <v>Rent</v>
      </c>
    </row>
    <row r="1335">
      <c r="A1335" s="23" t="s">
        <v>2565</v>
      </c>
      <c r="B1335" s="32" t="s">
        <v>2566</v>
      </c>
      <c r="C1335" s="6">
        <v>164600.0</v>
      </c>
      <c r="D1335" s="6" t="str">
        <f>IFERROR(__xludf.DUMMYFUNCTION("Split(B1335,""/"")"),"February")</f>
        <v>February</v>
      </c>
      <c r="E1335" s="6" t="str">
        <f>IFERROR(__xludf.DUMMYFUNCTION("""COMPUTED_VALUE"""),"Bangalore^")</f>
        <v>Bangalore^</v>
      </c>
      <c r="F1335" s="6" t="str">
        <f>IFERROR(__xludf.DUMMYFUNCTION("""COMPUTED_VALUE"""),"East")</f>
        <v>East</v>
      </c>
      <c r="G1335" s="6" t="str">
        <f>IFERROR(__xludf.DUMMYFUNCTION("""COMPUTED_VALUE"""),"Maitenance")</f>
        <v>Maitenance</v>
      </c>
      <c r="H1335" s="6" t="str">
        <f>IFERROR(__xludf.DUMMYFUNCTION("""COMPUTED_VALUE"""),"Overhead costs")</f>
        <v>Overhead costs</v>
      </c>
      <c r="I1335" s="6" t="str">
        <f t="shared" si="2"/>
        <v>February</v>
      </c>
      <c r="J1335" s="6" t="str">
        <f t="shared" si="3"/>
        <v>Bangalore^</v>
      </c>
      <c r="K1335" s="6" t="str">
        <f t="shared" si="4"/>
        <v>Bangalore^</v>
      </c>
      <c r="L1335" s="6" t="str">
        <f t="shared" si="5"/>
        <v>Bangalore^</v>
      </c>
      <c r="M1335" s="6" t="str">
        <f t="shared" si="6"/>
        <v>Bangalore</v>
      </c>
      <c r="N1335" s="6" t="str">
        <f t="shared" si="7"/>
        <v>East</v>
      </c>
      <c r="O1335" s="6" t="str">
        <f t="shared" si="8"/>
        <v>East</v>
      </c>
      <c r="P1335" s="6" t="str">
        <f t="shared" si="9"/>
        <v>East</v>
      </c>
      <c r="Q1335" s="6" t="str">
        <f t="shared" si="10"/>
        <v>East</v>
      </c>
      <c r="R1335" s="6" t="str">
        <f>vlookup(M1335,'City Head_Details'!$A$2:$B$5,2,0)</f>
        <v>Arun</v>
      </c>
      <c r="S1335" s="6" t="str">
        <f t="shared" ref="S1335:T1335" si="1343">Proper(trim(G1335))</f>
        <v>Maitenance</v>
      </c>
      <c r="T1335" s="6" t="str">
        <f t="shared" si="1343"/>
        <v>Overhead Costs</v>
      </c>
    </row>
    <row r="1336">
      <c r="A1336" s="23" t="s">
        <v>2567</v>
      </c>
      <c r="B1336" s="32" t="s">
        <v>2568</v>
      </c>
      <c r="C1336" s="6">
        <v>163100.0</v>
      </c>
      <c r="D1336" s="6" t="str">
        <f>IFERROR(__xludf.DUMMYFUNCTION("Split(B1336,""/"")"),"February")</f>
        <v>February</v>
      </c>
      <c r="E1336" s="6" t="str">
        <f>IFERROR(__xludf.DUMMYFUNCTION("""COMPUTED_VALUE"""),"Bangalore^")</f>
        <v>Bangalore^</v>
      </c>
      <c r="F1336" s="6" t="str">
        <f>IFERROR(__xludf.DUMMYFUNCTION("""COMPUTED_VALUE"""),"East")</f>
        <v>East</v>
      </c>
      <c r="G1336" s="6" t="str">
        <f>IFERROR(__xludf.DUMMYFUNCTION("""COMPUTED_VALUE"""),"Maitenance")</f>
        <v>Maitenance</v>
      </c>
      <c r="H1336" s="6" t="str">
        <f>IFERROR(__xludf.DUMMYFUNCTION("""COMPUTED_VALUE"""),"Insurance")</f>
        <v>Insurance</v>
      </c>
      <c r="I1336" s="6" t="str">
        <f t="shared" si="2"/>
        <v>February</v>
      </c>
      <c r="J1336" s="6" t="str">
        <f t="shared" si="3"/>
        <v>Bangalore^</v>
      </c>
      <c r="K1336" s="6" t="str">
        <f t="shared" si="4"/>
        <v>Bangalore^</v>
      </c>
      <c r="L1336" s="6" t="str">
        <f t="shared" si="5"/>
        <v>Bangalore^</v>
      </c>
      <c r="M1336" s="6" t="str">
        <f t="shared" si="6"/>
        <v>Bangalore</v>
      </c>
      <c r="N1336" s="6" t="str">
        <f t="shared" si="7"/>
        <v>East</v>
      </c>
      <c r="O1336" s="6" t="str">
        <f t="shared" si="8"/>
        <v>East</v>
      </c>
      <c r="P1336" s="6" t="str">
        <f t="shared" si="9"/>
        <v>East</v>
      </c>
      <c r="Q1336" s="6" t="str">
        <f t="shared" si="10"/>
        <v>East</v>
      </c>
      <c r="R1336" s="6" t="str">
        <f>vlookup(M1336,'City Head_Details'!$A$2:$B$5,2,0)</f>
        <v>Arun</v>
      </c>
      <c r="S1336" s="6" t="str">
        <f t="shared" ref="S1336:T1336" si="1344">Proper(trim(G1336))</f>
        <v>Maitenance</v>
      </c>
      <c r="T1336" s="6" t="str">
        <f t="shared" si="1344"/>
        <v>Insurance</v>
      </c>
    </row>
    <row r="1337">
      <c r="A1337" s="23" t="s">
        <v>2569</v>
      </c>
      <c r="B1337" s="32" t="s">
        <v>2570</v>
      </c>
      <c r="C1337" s="6">
        <v>96800.0</v>
      </c>
      <c r="D1337" s="6" t="str">
        <f>IFERROR(__xludf.DUMMYFUNCTION("Split(B1337,""/"")"),"February")</f>
        <v>February</v>
      </c>
      <c r="E1337" s="6" t="str">
        <f>IFERROR(__xludf.DUMMYFUNCTION("""COMPUTED_VALUE"""),"Bangalore")</f>
        <v>Bangalore</v>
      </c>
      <c r="F1337" s="6" t="str">
        <f>IFERROR(__xludf.DUMMYFUNCTION("""COMPUTED_VALUE"""),"East")</f>
        <v>East</v>
      </c>
      <c r="G1337" s="6" t="str">
        <f>IFERROR(__xludf.DUMMYFUNCTION("""COMPUTED_VALUE"""),"Assembly")</f>
        <v>Assembly</v>
      </c>
      <c r="H1337" s="6" t="str">
        <f>IFERROR(__xludf.DUMMYFUNCTION("""COMPUTED_VALUE"""),"Material Cost")</f>
        <v>Material Cost</v>
      </c>
      <c r="I1337" s="6" t="str">
        <f t="shared" si="2"/>
        <v>February</v>
      </c>
      <c r="J1337" s="6" t="str">
        <f t="shared" si="3"/>
        <v>Bangalore</v>
      </c>
      <c r="K1337" s="6" t="str">
        <f t="shared" si="4"/>
        <v>Bangalore</v>
      </c>
      <c r="L1337" s="6" t="str">
        <f t="shared" si="5"/>
        <v>Bangalore</v>
      </c>
      <c r="M1337" s="6" t="str">
        <f t="shared" si="6"/>
        <v>Bangalore</v>
      </c>
      <c r="N1337" s="6" t="str">
        <f t="shared" si="7"/>
        <v>East</v>
      </c>
      <c r="O1337" s="6" t="str">
        <f t="shared" si="8"/>
        <v>East</v>
      </c>
      <c r="P1337" s="6" t="str">
        <f t="shared" si="9"/>
        <v>East</v>
      </c>
      <c r="Q1337" s="6" t="str">
        <f t="shared" si="10"/>
        <v>East</v>
      </c>
      <c r="R1337" s="6" t="str">
        <f>vlookup(M1337,'City Head_Details'!$A$2:$B$5,2,0)</f>
        <v>Arun</v>
      </c>
      <c r="S1337" s="6" t="str">
        <f t="shared" ref="S1337:T1337" si="1345">Proper(trim(G1337))</f>
        <v>Assembly</v>
      </c>
      <c r="T1337" s="6" t="str">
        <f t="shared" si="1345"/>
        <v>Material Cost</v>
      </c>
    </row>
    <row r="1338">
      <c r="A1338" s="23" t="s">
        <v>2571</v>
      </c>
      <c r="B1338" s="32" t="s">
        <v>1691</v>
      </c>
      <c r="C1338" s="6">
        <v>187400.0</v>
      </c>
      <c r="D1338" s="6" t="str">
        <f>IFERROR(__xludf.DUMMYFUNCTION("Split(B1338,""/"")"),"February")</f>
        <v>February</v>
      </c>
      <c r="E1338" s="6" t="str">
        <f>IFERROR(__xludf.DUMMYFUNCTION("""COMPUTED_VALUE"""),"Bangalore")</f>
        <v>Bangalore</v>
      </c>
      <c r="F1338" s="6" t="str">
        <f>IFERROR(__xludf.DUMMYFUNCTION("""COMPUTED_VALUE"""),"East")</f>
        <v>East</v>
      </c>
      <c r="G1338" s="6" t="str">
        <f>IFERROR(__xludf.DUMMYFUNCTION("""COMPUTED_VALUE"""),"Assembly")</f>
        <v>Assembly</v>
      </c>
      <c r="H1338" s="6" t="str">
        <f>IFERROR(__xludf.DUMMYFUNCTION("""COMPUTED_VALUE"""),"Labour Cost")</f>
        <v>Labour Cost</v>
      </c>
      <c r="I1338" s="6" t="str">
        <f t="shared" si="2"/>
        <v>February</v>
      </c>
      <c r="J1338" s="6" t="str">
        <f t="shared" si="3"/>
        <v>Bangalore</v>
      </c>
      <c r="K1338" s="6" t="str">
        <f t="shared" si="4"/>
        <v>Bangalore</v>
      </c>
      <c r="L1338" s="6" t="str">
        <f t="shared" si="5"/>
        <v>Bangalore</v>
      </c>
      <c r="M1338" s="6" t="str">
        <f t="shared" si="6"/>
        <v>Bangalore</v>
      </c>
      <c r="N1338" s="6" t="str">
        <f t="shared" si="7"/>
        <v>East</v>
      </c>
      <c r="O1338" s="6" t="str">
        <f t="shared" si="8"/>
        <v>East</v>
      </c>
      <c r="P1338" s="6" t="str">
        <f t="shared" si="9"/>
        <v>East</v>
      </c>
      <c r="Q1338" s="6" t="str">
        <f t="shared" si="10"/>
        <v>East</v>
      </c>
      <c r="R1338" s="6" t="str">
        <f>vlookup(M1338,'City Head_Details'!$A$2:$B$5,2,0)</f>
        <v>Arun</v>
      </c>
      <c r="S1338" s="6" t="str">
        <f t="shared" ref="S1338:T1338" si="1346">Proper(trim(G1338))</f>
        <v>Assembly</v>
      </c>
      <c r="T1338" s="6" t="str">
        <f t="shared" si="1346"/>
        <v>Labour Cost</v>
      </c>
    </row>
    <row r="1339">
      <c r="A1339" s="23" t="s">
        <v>2572</v>
      </c>
      <c r="B1339" s="32" t="s">
        <v>2573</v>
      </c>
      <c r="C1339" s="6">
        <v>148400.0</v>
      </c>
      <c r="D1339" s="6" t="str">
        <f>IFERROR(__xludf.DUMMYFUNCTION("Split(B1339,""/"")"),"February")</f>
        <v>February</v>
      </c>
      <c r="E1339" s="6" t="str">
        <f>IFERROR(__xludf.DUMMYFUNCTION("""COMPUTED_VALUE"""),"Bangalore")</f>
        <v>Bangalore</v>
      </c>
      <c r="F1339" s="6" t="str">
        <f>IFERROR(__xludf.DUMMYFUNCTION("""COMPUTED_VALUE"""),"East^")</f>
        <v>East^</v>
      </c>
      <c r="G1339" s="6" t="str">
        <f>IFERROR(__xludf.DUMMYFUNCTION("""COMPUTED_VALUE"""),"Assembly")</f>
        <v>Assembly</v>
      </c>
      <c r="H1339" s="6" t="str">
        <f>IFERROR(__xludf.DUMMYFUNCTION("""COMPUTED_VALUE"""),"Rent")</f>
        <v>Rent</v>
      </c>
      <c r="I1339" s="6" t="str">
        <f t="shared" si="2"/>
        <v>February</v>
      </c>
      <c r="J1339" s="6" t="str">
        <f t="shared" si="3"/>
        <v>Bangalore</v>
      </c>
      <c r="K1339" s="6" t="str">
        <f t="shared" si="4"/>
        <v>Bangalore</v>
      </c>
      <c r="L1339" s="6" t="str">
        <f t="shared" si="5"/>
        <v>Bangalore</v>
      </c>
      <c r="M1339" s="6" t="str">
        <f t="shared" si="6"/>
        <v>Bangalore</v>
      </c>
      <c r="N1339" s="6" t="str">
        <f t="shared" si="7"/>
        <v>East^</v>
      </c>
      <c r="O1339" s="6" t="str">
        <f t="shared" si="8"/>
        <v>East^</v>
      </c>
      <c r="P1339" s="6" t="str">
        <f t="shared" si="9"/>
        <v>East^</v>
      </c>
      <c r="Q1339" s="6" t="str">
        <f t="shared" si="10"/>
        <v>East</v>
      </c>
      <c r="R1339" s="6" t="str">
        <f>vlookup(M1339,'City Head_Details'!$A$2:$B$5,2,0)</f>
        <v>Arun</v>
      </c>
      <c r="S1339" s="6" t="str">
        <f t="shared" ref="S1339:T1339" si="1347">Proper(trim(G1339))</f>
        <v>Assembly</v>
      </c>
      <c r="T1339" s="6" t="str">
        <f t="shared" si="1347"/>
        <v>Rent</v>
      </c>
    </row>
    <row r="1340">
      <c r="A1340" s="23" t="s">
        <v>2574</v>
      </c>
      <c r="B1340" s="32" t="s">
        <v>2575</v>
      </c>
      <c r="C1340" s="6">
        <v>123200.0</v>
      </c>
      <c r="D1340" s="6" t="str">
        <f>IFERROR(__xludf.DUMMYFUNCTION("Split(B1340,""/"")"),"February")</f>
        <v>February</v>
      </c>
      <c r="E1340" s="6" t="str">
        <f>IFERROR(__xludf.DUMMYFUNCTION("""COMPUTED_VALUE"""),"Bangalore")</f>
        <v>Bangalore</v>
      </c>
      <c r="F1340" s="6" t="str">
        <f>IFERROR(__xludf.DUMMYFUNCTION("""COMPUTED_VALUE"""),"East")</f>
        <v>East</v>
      </c>
      <c r="G1340" s="6" t="str">
        <f>IFERROR(__xludf.DUMMYFUNCTION("""COMPUTED_VALUE"""),"Assembly")</f>
        <v>Assembly</v>
      </c>
      <c r="H1340" s="6" t="str">
        <f>IFERROR(__xludf.DUMMYFUNCTION("""COMPUTED_VALUE"""),"Overhead costs")</f>
        <v>Overhead costs</v>
      </c>
      <c r="I1340" s="6" t="str">
        <f t="shared" si="2"/>
        <v>February</v>
      </c>
      <c r="J1340" s="6" t="str">
        <f t="shared" si="3"/>
        <v>Bangalore</v>
      </c>
      <c r="K1340" s="6" t="str">
        <f t="shared" si="4"/>
        <v>Bangalore</v>
      </c>
      <c r="L1340" s="6" t="str">
        <f t="shared" si="5"/>
        <v>Bangalore</v>
      </c>
      <c r="M1340" s="6" t="str">
        <f t="shared" si="6"/>
        <v>Bangalore</v>
      </c>
      <c r="N1340" s="6" t="str">
        <f t="shared" si="7"/>
        <v>East</v>
      </c>
      <c r="O1340" s="6" t="str">
        <f t="shared" si="8"/>
        <v>East</v>
      </c>
      <c r="P1340" s="6" t="str">
        <f t="shared" si="9"/>
        <v>East</v>
      </c>
      <c r="Q1340" s="6" t="str">
        <f t="shared" si="10"/>
        <v>East</v>
      </c>
      <c r="R1340" s="6" t="str">
        <f>vlookup(M1340,'City Head_Details'!$A$2:$B$5,2,0)</f>
        <v>Arun</v>
      </c>
      <c r="S1340" s="6" t="str">
        <f t="shared" ref="S1340:T1340" si="1348">Proper(trim(G1340))</f>
        <v>Assembly</v>
      </c>
      <c r="T1340" s="6" t="str">
        <f t="shared" si="1348"/>
        <v>Overhead Costs</v>
      </c>
    </row>
    <row r="1341">
      <c r="A1341" s="23" t="s">
        <v>2576</v>
      </c>
      <c r="B1341" s="32" t="s">
        <v>2577</v>
      </c>
      <c r="C1341" s="6">
        <v>198200.0</v>
      </c>
      <c r="D1341" s="6" t="str">
        <f>IFERROR(__xludf.DUMMYFUNCTION("Split(B1341,""/"")"),"January")</f>
        <v>January</v>
      </c>
      <c r="E1341" s="6" t="str">
        <f>IFERROR(__xludf.DUMMYFUNCTION("""COMPUTED_VALUE"""),"Ahmedabad")</f>
        <v>Ahmedabad</v>
      </c>
      <c r="F1341" s="6" t="str">
        <f>IFERROR(__xludf.DUMMYFUNCTION("""COMPUTED_VALUE"""),"East")</f>
        <v>East</v>
      </c>
      <c r="G1341" s="6" t="str">
        <f>IFERROR(__xludf.DUMMYFUNCTION("""COMPUTED_VALUE"""),"Production")</f>
        <v>Production</v>
      </c>
      <c r="H1341" s="6" t="str">
        <f>IFERROR(__xludf.DUMMYFUNCTION("""COMPUTED_VALUE"""),"Overhead costs")</f>
        <v>Overhead costs</v>
      </c>
      <c r="I1341" s="6" t="str">
        <f t="shared" si="2"/>
        <v>January</v>
      </c>
      <c r="J1341" s="6" t="str">
        <f t="shared" si="3"/>
        <v>Ahmedabad</v>
      </c>
      <c r="K1341" s="6" t="str">
        <f t="shared" si="4"/>
        <v>Ahmedabad</v>
      </c>
      <c r="L1341" s="6" t="str">
        <f t="shared" si="5"/>
        <v>Ahmedabad</v>
      </c>
      <c r="M1341" s="6" t="str">
        <f t="shared" si="6"/>
        <v>Ahmedabad</v>
      </c>
      <c r="N1341" s="6" t="str">
        <f t="shared" si="7"/>
        <v>East</v>
      </c>
      <c r="O1341" s="6" t="str">
        <f t="shared" si="8"/>
        <v>East</v>
      </c>
      <c r="P1341" s="6" t="str">
        <f t="shared" si="9"/>
        <v>East</v>
      </c>
      <c r="Q1341" s="6" t="str">
        <f t="shared" si="10"/>
        <v>East</v>
      </c>
      <c r="R1341" s="6" t="str">
        <f>vlookup(M1341,'City Head_Details'!$A$2:$B$5,2,0)</f>
        <v>Varun</v>
      </c>
      <c r="S1341" s="6" t="str">
        <f t="shared" ref="S1341:T1341" si="1349">Proper(trim(G1341))</f>
        <v>Production</v>
      </c>
      <c r="T1341" s="6" t="str">
        <f t="shared" si="1349"/>
        <v>Overhead Costs</v>
      </c>
    </row>
    <row r="1342">
      <c r="A1342" s="23" t="s">
        <v>2578</v>
      </c>
      <c r="B1342" s="32" t="s">
        <v>1452</v>
      </c>
      <c r="C1342" s="6">
        <v>189200.0</v>
      </c>
      <c r="D1342" s="6" t="str">
        <f>IFERROR(__xludf.DUMMYFUNCTION("Split(B1342,""/"")"),"January")</f>
        <v>January</v>
      </c>
      <c r="E1342" s="6" t="str">
        <f>IFERROR(__xludf.DUMMYFUNCTION("""COMPUTED_VALUE"""),"Bangalore")</f>
        <v>Bangalore</v>
      </c>
      <c r="F1342" s="6" t="str">
        <f>IFERROR(__xludf.DUMMYFUNCTION("""COMPUTED_VALUE"""),"South")</f>
        <v>South</v>
      </c>
      <c r="G1342" s="6" t="str">
        <f>IFERROR(__xludf.DUMMYFUNCTION("""COMPUTED_VALUE"""),"Materials")</f>
        <v>Materials</v>
      </c>
      <c r="H1342" s="6" t="str">
        <f>IFERROR(__xludf.DUMMYFUNCTION("""COMPUTED_VALUE"""),"Labour Cost")</f>
        <v>Labour Cost</v>
      </c>
      <c r="I1342" s="6" t="str">
        <f t="shared" si="2"/>
        <v>January</v>
      </c>
      <c r="J1342" s="6" t="str">
        <f t="shared" si="3"/>
        <v>Bangalore</v>
      </c>
      <c r="K1342" s="6" t="str">
        <f t="shared" si="4"/>
        <v>Bangalore</v>
      </c>
      <c r="L1342" s="6" t="str">
        <f t="shared" si="5"/>
        <v>Bangalore</v>
      </c>
      <c r="M1342" s="6" t="str">
        <f t="shared" si="6"/>
        <v>Bangalore</v>
      </c>
      <c r="N1342" s="6" t="str">
        <f t="shared" si="7"/>
        <v>South</v>
      </c>
      <c r="O1342" s="6" t="str">
        <f t="shared" si="8"/>
        <v>South</v>
      </c>
      <c r="P1342" s="6" t="str">
        <f t="shared" si="9"/>
        <v>South</v>
      </c>
      <c r="Q1342" s="6" t="str">
        <f t="shared" si="10"/>
        <v>South</v>
      </c>
      <c r="R1342" s="6" t="str">
        <f>vlookup(M1342,'City Head_Details'!$A$2:$B$5,2,0)</f>
        <v>Arun</v>
      </c>
      <c r="S1342" s="6" t="str">
        <f t="shared" ref="S1342:T1342" si="1350">Proper(trim(G1342))</f>
        <v>Materials</v>
      </c>
      <c r="T1342" s="6" t="str">
        <f t="shared" si="1350"/>
        <v>Labour Cost</v>
      </c>
    </row>
    <row r="1343">
      <c r="A1343" s="23" t="s">
        <v>2579</v>
      </c>
      <c r="B1343" s="32" t="s">
        <v>464</v>
      </c>
      <c r="C1343" s="6">
        <v>164000.0</v>
      </c>
      <c r="D1343" s="6" t="str">
        <f>IFERROR(__xludf.DUMMYFUNCTION("Split(B1343,""/"")"),"February")</f>
        <v>February</v>
      </c>
      <c r="E1343" s="6" t="str">
        <f>IFERROR(__xludf.DUMMYFUNCTION("""COMPUTED_VALUE"""),"Bangalore")</f>
        <v>Bangalore</v>
      </c>
      <c r="F1343" s="6" t="str">
        <f>IFERROR(__xludf.DUMMYFUNCTION("""COMPUTED_VALUE"""),"East")</f>
        <v>East</v>
      </c>
      <c r="G1343" s="6" t="str">
        <f>IFERROR(__xludf.DUMMYFUNCTION("""COMPUTED_VALUE"""),"Maitenance")</f>
        <v>Maitenance</v>
      </c>
      <c r="H1343" s="6" t="str">
        <f>IFERROR(__xludf.DUMMYFUNCTION("""COMPUTED_VALUE"""),"Overhead costs")</f>
        <v>Overhead costs</v>
      </c>
      <c r="I1343" s="6" t="str">
        <f t="shared" si="2"/>
        <v>February</v>
      </c>
      <c r="J1343" s="6" t="str">
        <f t="shared" si="3"/>
        <v>Bangalore</v>
      </c>
      <c r="K1343" s="6" t="str">
        <f t="shared" si="4"/>
        <v>Bangalore</v>
      </c>
      <c r="L1343" s="6" t="str">
        <f t="shared" si="5"/>
        <v>Bangalore</v>
      </c>
      <c r="M1343" s="6" t="str">
        <f t="shared" si="6"/>
        <v>Bangalore</v>
      </c>
      <c r="N1343" s="6" t="str">
        <f t="shared" si="7"/>
        <v>East</v>
      </c>
      <c r="O1343" s="6" t="str">
        <f t="shared" si="8"/>
        <v>East</v>
      </c>
      <c r="P1343" s="6" t="str">
        <f t="shared" si="9"/>
        <v>East</v>
      </c>
      <c r="Q1343" s="6" t="str">
        <f t="shared" si="10"/>
        <v>East</v>
      </c>
      <c r="R1343" s="6" t="str">
        <f>vlookup(M1343,'City Head_Details'!$A$2:$B$5,2,0)</f>
        <v>Arun</v>
      </c>
      <c r="S1343" s="6" t="str">
        <f t="shared" ref="S1343:T1343" si="1351">Proper(trim(G1343))</f>
        <v>Maitenance</v>
      </c>
      <c r="T1343" s="6" t="str">
        <f t="shared" si="1351"/>
        <v>Overhead Costs</v>
      </c>
    </row>
    <row r="1344">
      <c r="A1344" s="23" t="s">
        <v>2580</v>
      </c>
      <c r="B1344" s="32" t="s">
        <v>217</v>
      </c>
      <c r="C1344" s="6">
        <v>128300.0</v>
      </c>
      <c r="D1344" s="6" t="str">
        <f>IFERROR(__xludf.DUMMYFUNCTION("Split(B1344,""/"")"),"January")</f>
        <v>January</v>
      </c>
      <c r="E1344" s="6" t="str">
        <f>IFERROR(__xludf.DUMMYFUNCTION("""COMPUTED_VALUE"""),"Ahmedabad")</f>
        <v>Ahmedabad</v>
      </c>
      <c r="F1344" s="6" t="str">
        <f>IFERROR(__xludf.DUMMYFUNCTION("""COMPUTED_VALUE"""),"North")</f>
        <v>North</v>
      </c>
      <c r="G1344" s="6" t="str">
        <f>IFERROR(__xludf.DUMMYFUNCTION("""COMPUTED_VALUE"""),"Production")</f>
        <v>Production</v>
      </c>
      <c r="H1344" s="6" t="str">
        <f>IFERROR(__xludf.DUMMYFUNCTION("""COMPUTED_VALUE"""),"Material Cost")</f>
        <v>Material Cost</v>
      </c>
      <c r="I1344" s="6" t="str">
        <f t="shared" si="2"/>
        <v>January</v>
      </c>
      <c r="J1344" s="6" t="str">
        <f t="shared" si="3"/>
        <v>Ahmedabad</v>
      </c>
      <c r="K1344" s="6" t="str">
        <f t="shared" si="4"/>
        <v>Ahmedabad</v>
      </c>
      <c r="L1344" s="6" t="str">
        <f t="shared" si="5"/>
        <v>Ahmedabad</v>
      </c>
      <c r="M1344" s="6" t="str">
        <f t="shared" si="6"/>
        <v>Ahmedabad</v>
      </c>
      <c r="N1344" s="6" t="str">
        <f t="shared" si="7"/>
        <v>North</v>
      </c>
      <c r="O1344" s="6" t="str">
        <f t="shared" si="8"/>
        <v>North</v>
      </c>
      <c r="P1344" s="6" t="str">
        <f t="shared" si="9"/>
        <v>North</v>
      </c>
      <c r="Q1344" s="6" t="str">
        <f t="shared" si="10"/>
        <v>North</v>
      </c>
      <c r="R1344" s="6" t="str">
        <f>vlookup(M1344,'City Head_Details'!$A$2:$B$5,2,0)</f>
        <v>Varun</v>
      </c>
      <c r="S1344" s="6" t="str">
        <f t="shared" ref="S1344:T1344" si="1352">Proper(trim(G1344))</f>
        <v>Production</v>
      </c>
      <c r="T1344" s="6" t="str">
        <f t="shared" si="1352"/>
        <v>Material Cost</v>
      </c>
    </row>
    <row r="1345">
      <c r="A1345" s="23" t="s">
        <v>2581</v>
      </c>
      <c r="B1345" s="32" t="s">
        <v>782</v>
      </c>
      <c r="C1345" s="6">
        <v>117900.0</v>
      </c>
      <c r="D1345" s="6" t="str">
        <f>IFERROR(__xludf.DUMMYFUNCTION("Split(B1345,""/"")"),"February")</f>
        <v>February</v>
      </c>
      <c r="E1345" s="6" t="str">
        <f>IFERROR(__xludf.DUMMYFUNCTION("""COMPUTED_VALUE"""),"Bhubaneswar")</f>
        <v>Bhubaneswar</v>
      </c>
      <c r="F1345" s="6" t="str">
        <f>IFERROR(__xludf.DUMMYFUNCTION("""COMPUTED_VALUE"""),"West")</f>
        <v>West</v>
      </c>
      <c r="G1345" s="6" t="str">
        <f>IFERROR(__xludf.DUMMYFUNCTION("""COMPUTED_VALUE"""),"Maitenance")</f>
        <v>Maitenance</v>
      </c>
      <c r="H1345" s="6" t="str">
        <f>IFERROR(__xludf.DUMMYFUNCTION("""COMPUTED_VALUE"""),"Material Cost")</f>
        <v>Material Cost</v>
      </c>
      <c r="I1345" s="6" t="str">
        <f t="shared" si="2"/>
        <v>February</v>
      </c>
      <c r="J1345" s="6" t="str">
        <f t="shared" si="3"/>
        <v>Bhubaneswar</v>
      </c>
      <c r="K1345" s="6" t="str">
        <f t="shared" si="4"/>
        <v>Bhubaneswar</v>
      </c>
      <c r="L1345" s="6" t="str">
        <f t="shared" si="5"/>
        <v>Bhubaneswar</v>
      </c>
      <c r="M1345" s="6" t="str">
        <f t="shared" si="6"/>
        <v>Bhubaneswar</v>
      </c>
      <c r="N1345" s="6" t="str">
        <f t="shared" si="7"/>
        <v>West</v>
      </c>
      <c r="O1345" s="6" t="str">
        <f t="shared" si="8"/>
        <v>West</v>
      </c>
      <c r="P1345" s="6" t="str">
        <f t="shared" si="9"/>
        <v>West</v>
      </c>
      <c r="Q1345" s="6" t="str">
        <f t="shared" si="10"/>
        <v>West</v>
      </c>
      <c r="R1345" s="6" t="str">
        <f>vlookup(M1345,'City Head_Details'!$A$2:$B$5,2,0)</f>
        <v>Karuna</v>
      </c>
      <c r="S1345" s="6" t="str">
        <f t="shared" ref="S1345:T1345" si="1353">Proper(trim(G1345))</f>
        <v>Maitenance</v>
      </c>
      <c r="T1345" s="6" t="str">
        <f t="shared" si="1353"/>
        <v>Material Cost</v>
      </c>
    </row>
    <row r="1346">
      <c r="A1346" s="23" t="s">
        <v>2582</v>
      </c>
      <c r="B1346" s="32" t="s">
        <v>2583</v>
      </c>
      <c r="C1346" s="6">
        <v>169700.0</v>
      </c>
      <c r="D1346" s="6" t="str">
        <f>IFERROR(__xludf.DUMMYFUNCTION("Split(B1346,""/"")"),"March")</f>
        <v>March</v>
      </c>
      <c r="E1346" s="6" t="str">
        <f>IFERROR(__xludf.DUMMYFUNCTION("""COMPUTED_VALUE"""),"Ahmedabad^")</f>
        <v>Ahmedabad^</v>
      </c>
      <c r="F1346" s="6" t="str">
        <f>IFERROR(__xludf.DUMMYFUNCTION("""COMPUTED_VALUE"""),"South^")</f>
        <v>South^</v>
      </c>
      <c r="G1346" s="6" t="str">
        <f>IFERROR(__xludf.DUMMYFUNCTION("""COMPUTED_VALUE"""),"Maitenance")</f>
        <v>Maitenance</v>
      </c>
      <c r="H1346" s="6" t="str">
        <f>IFERROR(__xludf.DUMMYFUNCTION("""COMPUTED_VALUE"""),"Rent")</f>
        <v>Rent</v>
      </c>
      <c r="I1346" s="6" t="str">
        <f t="shared" si="2"/>
        <v>March</v>
      </c>
      <c r="J1346" s="6" t="str">
        <f t="shared" si="3"/>
        <v>Ahmedabad^</v>
      </c>
      <c r="K1346" s="6" t="str">
        <f t="shared" si="4"/>
        <v>Ahmedabad^</v>
      </c>
      <c r="L1346" s="6" t="str">
        <f t="shared" si="5"/>
        <v>Ahmedabad^</v>
      </c>
      <c r="M1346" s="6" t="str">
        <f t="shared" si="6"/>
        <v>Ahmedabad</v>
      </c>
      <c r="N1346" s="6" t="str">
        <f t="shared" si="7"/>
        <v>South^</v>
      </c>
      <c r="O1346" s="6" t="str">
        <f t="shared" si="8"/>
        <v>South^</v>
      </c>
      <c r="P1346" s="6" t="str">
        <f t="shared" si="9"/>
        <v>South^</v>
      </c>
      <c r="Q1346" s="6" t="str">
        <f t="shared" si="10"/>
        <v>South</v>
      </c>
      <c r="R1346" s="6" t="str">
        <f>vlookup(M1346,'City Head_Details'!$A$2:$B$5,2,0)</f>
        <v>Varun</v>
      </c>
      <c r="S1346" s="6" t="str">
        <f t="shared" ref="S1346:T1346" si="1354">Proper(trim(G1346))</f>
        <v>Maitenance</v>
      </c>
      <c r="T1346" s="6" t="str">
        <f t="shared" si="1354"/>
        <v>Rent</v>
      </c>
    </row>
    <row r="1347">
      <c r="A1347" s="23" t="s">
        <v>2584</v>
      </c>
      <c r="B1347" s="32" t="s">
        <v>724</v>
      </c>
      <c r="C1347" s="6">
        <v>194800.0</v>
      </c>
      <c r="D1347" s="6" t="str">
        <f>IFERROR(__xludf.DUMMYFUNCTION("Split(B1347,""/"")"),"February")</f>
        <v>February</v>
      </c>
      <c r="E1347" s="6" t="str">
        <f>IFERROR(__xludf.DUMMYFUNCTION("""COMPUTED_VALUE"""),"Bhubaneswar")</f>
        <v>Bhubaneswar</v>
      </c>
      <c r="F1347" s="6" t="str">
        <f>IFERROR(__xludf.DUMMYFUNCTION("""COMPUTED_VALUE"""),"West")</f>
        <v>West</v>
      </c>
      <c r="G1347" s="6" t="str">
        <f>IFERROR(__xludf.DUMMYFUNCTION("""COMPUTED_VALUE"""),"Production")</f>
        <v>Production</v>
      </c>
      <c r="H1347" s="6" t="str">
        <f>IFERROR(__xludf.DUMMYFUNCTION("""COMPUTED_VALUE"""),"Insurance")</f>
        <v>Insurance</v>
      </c>
      <c r="I1347" s="6" t="str">
        <f t="shared" si="2"/>
        <v>February</v>
      </c>
      <c r="J1347" s="6" t="str">
        <f t="shared" si="3"/>
        <v>Bhubaneswar</v>
      </c>
      <c r="K1347" s="6" t="str">
        <f t="shared" si="4"/>
        <v>Bhubaneswar</v>
      </c>
      <c r="L1347" s="6" t="str">
        <f t="shared" si="5"/>
        <v>Bhubaneswar</v>
      </c>
      <c r="M1347" s="6" t="str">
        <f t="shared" si="6"/>
        <v>Bhubaneswar</v>
      </c>
      <c r="N1347" s="6" t="str">
        <f t="shared" si="7"/>
        <v>West</v>
      </c>
      <c r="O1347" s="6" t="str">
        <f t="shared" si="8"/>
        <v>West</v>
      </c>
      <c r="P1347" s="6" t="str">
        <f t="shared" si="9"/>
        <v>West</v>
      </c>
      <c r="Q1347" s="6" t="str">
        <f t="shared" si="10"/>
        <v>West</v>
      </c>
      <c r="R1347" s="6" t="str">
        <f>vlookup(M1347,'City Head_Details'!$A$2:$B$5,2,0)</f>
        <v>Karuna</v>
      </c>
      <c r="S1347" s="6" t="str">
        <f t="shared" ref="S1347:T1347" si="1355">Proper(trim(G1347))</f>
        <v>Production</v>
      </c>
      <c r="T1347" s="6" t="str">
        <f t="shared" si="1355"/>
        <v>Insurance</v>
      </c>
    </row>
    <row r="1348">
      <c r="A1348" s="23" t="s">
        <v>2585</v>
      </c>
      <c r="B1348" s="32" t="s">
        <v>2586</v>
      </c>
      <c r="C1348" s="6">
        <v>184500.0</v>
      </c>
      <c r="D1348" s="6" t="str">
        <f>IFERROR(__xludf.DUMMYFUNCTION("Split(B1348,""/"")"),"March")</f>
        <v>March</v>
      </c>
      <c r="E1348" s="6" t="str">
        <f>IFERROR(__xludf.DUMMYFUNCTION("""COMPUTED_VALUE"""),"Bhubaneswar")</f>
        <v>Bhubaneswar</v>
      </c>
      <c r="F1348" s="6" t="str">
        <f>IFERROR(__xludf.DUMMYFUNCTION("""COMPUTED_VALUE"""),"South")</f>
        <v>South</v>
      </c>
      <c r="G1348" s="6" t="str">
        <f>IFERROR(__xludf.DUMMYFUNCTION("""COMPUTED_VALUE"""),"Assembly")</f>
        <v>Assembly</v>
      </c>
      <c r="H1348" s="6" t="str">
        <f>IFERROR(__xludf.DUMMYFUNCTION("""COMPUTED_VALUE"""),"Labour Cost")</f>
        <v>Labour Cost</v>
      </c>
      <c r="I1348" s="6" t="str">
        <f t="shared" si="2"/>
        <v>March</v>
      </c>
      <c r="J1348" s="6" t="str">
        <f t="shared" si="3"/>
        <v>Bhubaneswar</v>
      </c>
      <c r="K1348" s="6" t="str">
        <f t="shared" si="4"/>
        <v>Bhubaneswar</v>
      </c>
      <c r="L1348" s="6" t="str">
        <f t="shared" si="5"/>
        <v>Bhubaneswar</v>
      </c>
      <c r="M1348" s="6" t="str">
        <f t="shared" si="6"/>
        <v>Bhubaneswar</v>
      </c>
      <c r="N1348" s="6" t="str">
        <f t="shared" si="7"/>
        <v>South</v>
      </c>
      <c r="O1348" s="6" t="str">
        <f t="shared" si="8"/>
        <v>South</v>
      </c>
      <c r="P1348" s="6" t="str">
        <f t="shared" si="9"/>
        <v>South</v>
      </c>
      <c r="Q1348" s="6" t="str">
        <f t="shared" si="10"/>
        <v>South</v>
      </c>
      <c r="R1348" s="6" t="str">
        <f>vlookup(M1348,'City Head_Details'!$A$2:$B$5,2,0)</f>
        <v>Karuna</v>
      </c>
      <c r="S1348" s="6" t="str">
        <f t="shared" ref="S1348:T1348" si="1356">Proper(trim(G1348))</f>
        <v>Assembly</v>
      </c>
      <c r="T1348" s="6" t="str">
        <f t="shared" si="1356"/>
        <v>Labour Cost</v>
      </c>
    </row>
    <row r="1349">
      <c r="A1349" s="23" t="s">
        <v>2587</v>
      </c>
      <c r="B1349" s="32" t="s">
        <v>2588</v>
      </c>
      <c r="C1349" s="6">
        <v>174600.0</v>
      </c>
      <c r="D1349" s="6" t="str">
        <f>IFERROR(__xludf.DUMMYFUNCTION("Split(B1349,""/"")"),"March")</f>
        <v>March</v>
      </c>
      <c r="E1349" s="6" t="str">
        <f>IFERROR(__xludf.DUMMYFUNCTION("""COMPUTED_VALUE"""),"Gurgaon")</f>
        <v>Gurgaon</v>
      </c>
      <c r="F1349" s="6" t="str">
        <f>IFERROR(__xludf.DUMMYFUNCTION("""COMPUTED_VALUE"""),"South")</f>
        <v>South</v>
      </c>
      <c r="G1349" s="6" t="str">
        <f>IFERROR(__xludf.DUMMYFUNCTION("""COMPUTED_VALUE"""),"Maitenance")</f>
        <v>Maitenance</v>
      </c>
      <c r="H1349" s="6" t="str">
        <f>IFERROR(__xludf.DUMMYFUNCTION("""COMPUTED_VALUE"""),"Material Cost")</f>
        <v>Material Cost</v>
      </c>
      <c r="I1349" s="6" t="str">
        <f t="shared" si="2"/>
        <v>March</v>
      </c>
      <c r="J1349" s="6" t="str">
        <f t="shared" si="3"/>
        <v>Gurgaon</v>
      </c>
      <c r="K1349" s="6" t="str">
        <f t="shared" si="4"/>
        <v>Gurgaon</v>
      </c>
      <c r="L1349" s="6" t="str">
        <f t="shared" si="5"/>
        <v>Gurgaon</v>
      </c>
      <c r="M1349" s="6" t="str">
        <f t="shared" si="6"/>
        <v>Gurgaon</v>
      </c>
      <c r="N1349" s="6" t="str">
        <f t="shared" si="7"/>
        <v>South</v>
      </c>
      <c r="O1349" s="6" t="str">
        <f t="shared" si="8"/>
        <v>South</v>
      </c>
      <c r="P1349" s="6" t="str">
        <f t="shared" si="9"/>
        <v>South</v>
      </c>
      <c r="Q1349" s="6" t="str">
        <f t="shared" si="10"/>
        <v>South</v>
      </c>
      <c r="R1349" s="6" t="str">
        <f>vlookup(M1349,'City Head_Details'!$A$2:$B$5,2,0)</f>
        <v>Tarun</v>
      </c>
      <c r="S1349" s="6" t="str">
        <f t="shared" ref="S1349:T1349" si="1357">Proper(trim(G1349))</f>
        <v>Maitenance</v>
      </c>
      <c r="T1349" s="6" t="str">
        <f t="shared" si="1357"/>
        <v>Material Cost</v>
      </c>
    </row>
    <row r="1350">
      <c r="A1350" s="23" t="s">
        <v>2589</v>
      </c>
      <c r="B1350" s="32" t="s">
        <v>2590</v>
      </c>
      <c r="C1350" s="6">
        <v>187800.0</v>
      </c>
      <c r="D1350" s="6" t="str">
        <f>IFERROR(__xludf.DUMMYFUNCTION("Split(B1350,""/"")"),"February")</f>
        <v>February</v>
      </c>
      <c r="E1350" s="6" t="str">
        <f>IFERROR(__xludf.DUMMYFUNCTION("""COMPUTED_VALUE"""),"Bangalore-")</f>
        <v>Bangalore-</v>
      </c>
      <c r="F1350" s="6" t="str">
        <f>IFERROR(__xludf.DUMMYFUNCTION("""COMPUTED_VALUE"""),"North")</f>
        <v>North</v>
      </c>
      <c r="G1350" s="6" t="str">
        <f>IFERROR(__xludf.DUMMYFUNCTION("""COMPUTED_VALUE"""),"Assembly")</f>
        <v>Assembly</v>
      </c>
      <c r="H1350" s="6" t="str">
        <f>IFERROR(__xludf.DUMMYFUNCTION("""COMPUTED_VALUE"""),"Overhead costs")</f>
        <v>Overhead costs</v>
      </c>
      <c r="I1350" s="6" t="str">
        <f t="shared" si="2"/>
        <v>February</v>
      </c>
      <c r="J1350" s="6" t="str">
        <f t="shared" si="3"/>
        <v>Bangalore-</v>
      </c>
      <c r="K1350" s="6" t="str">
        <f t="shared" si="4"/>
        <v>Bangalore-</v>
      </c>
      <c r="L1350" s="6" t="str">
        <f t="shared" si="5"/>
        <v>Bangalore</v>
      </c>
      <c r="M1350" s="6" t="str">
        <f t="shared" si="6"/>
        <v>Bangalore</v>
      </c>
      <c r="N1350" s="6" t="str">
        <f t="shared" si="7"/>
        <v>North</v>
      </c>
      <c r="O1350" s="6" t="str">
        <f t="shared" si="8"/>
        <v>North</v>
      </c>
      <c r="P1350" s="6" t="str">
        <f t="shared" si="9"/>
        <v>North</v>
      </c>
      <c r="Q1350" s="6" t="str">
        <f t="shared" si="10"/>
        <v>North</v>
      </c>
      <c r="R1350" s="6" t="str">
        <f>vlookup(M1350,'City Head_Details'!$A$2:$B$5,2,0)</f>
        <v>Arun</v>
      </c>
      <c r="S1350" s="6" t="str">
        <f t="shared" ref="S1350:T1350" si="1358">Proper(trim(G1350))</f>
        <v>Assembly</v>
      </c>
      <c r="T1350" s="6" t="str">
        <f t="shared" si="1358"/>
        <v>Overhead Costs</v>
      </c>
    </row>
    <row r="1351">
      <c r="A1351" s="23" t="s">
        <v>2591</v>
      </c>
      <c r="B1351" s="32" t="s">
        <v>2592</v>
      </c>
      <c r="C1351" s="6">
        <v>100700.0</v>
      </c>
      <c r="D1351" s="6" t="str">
        <f>IFERROR(__xludf.DUMMYFUNCTION("Split(B1351,""/"")"),"January")</f>
        <v>January</v>
      </c>
      <c r="E1351" s="6" t="str">
        <f>IFERROR(__xludf.DUMMYFUNCTION("""COMPUTED_VALUE"""),"Bangalore-")</f>
        <v>Bangalore-</v>
      </c>
      <c r="F1351" s="6" t="str">
        <f>IFERROR(__xludf.DUMMYFUNCTION("""COMPUTED_VALUE"""),"East")</f>
        <v>East</v>
      </c>
      <c r="G1351" s="6" t="str">
        <f>IFERROR(__xludf.DUMMYFUNCTION("""COMPUTED_VALUE"""),"Materials")</f>
        <v>Materials</v>
      </c>
      <c r="H1351" s="6" t="str">
        <f>IFERROR(__xludf.DUMMYFUNCTION("""COMPUTED_VALUE"""),"Material Cost")</f>
        <v>Material Cost</v>
      </c>
      <c r="I1351" s="6" t="str">
        <f t="shared" si="2"/>
        <v>January</v>
      </c>
      <c r="J1351" s="6" t="str">
        <f t="shared" si="3"/>
        <v>Bangalore-</v>
      </c>
      <c r="K1351" s="6" t="str">
        <f t="shared" si="4"/>
        <v>Bangalore-</v>
      </c>
      <c r="L1351" s="6" t="str">
        <f t="shared" si="5"/>
        <v>Bangalore</v>
      </c>
      <c r="M1351" s="6" t="str">
        <f t="shared" si="6"/>
        <v>Bangalore</v>
      </c>
      <c r="N1351" s="6" t="str">
        <f t="shared" si="7"/>
        <v>East</v>
      </c>
      <c r="O1351" s="6" t="str">
        <f t="shared" si="8"/>
        <v>East</v>
      </c>
      <c r="P1351" s="6" t="str">
        <f t="shared" si="9"/>
        <v>East</v>
      </c>
      <c r="Q1351" s="6" t="str">
        <f t="shared" si="10"/>
        <v>East</v>
      </c>
      <c r="R1351" s="6" t="str">
        <f>vlookup(M1351,'City Head_Details'!$A$2:$B$5,2,0)</f>
        <v>Arun</v>
      </c>
      <c r="S1351" s="6" t="str">
        <f t="shared" ref="S1351:T1351" si="1359">Proper(trim(G1351))</f>
        <v>Materials</v>
      </c>
      <c r="T1351" s="6" t="str">
        <f t="shared" si="1359"/>
        <v>Material Cost</v>
      </c>
    </row>
    <row r="1352">
      <c r="A1352" s="23" t="s">
        <v>2593</v>
      </c>
      <c r="B1352" s="32" t="s">
        <v>978</v>
      </c>
      <c r="C1352" s="6">
        <v>96400.0</v>
      </c>
      <c r="D1352" s="6" t="str">
        <f>IFERROR(__xludf.DUMMYFUNCTION("Split(B1352,""/"")"),"February")</f>
        <v>February</v>
      </c>
      <c r="E1352" s="6" t="str">
        <f>IFERROR(__xludf.DUMMYFUNCTION("""COMPUTED_VALUE"""),"Ahmedabad-")</f>
        <v>Ahmedabad-</v>
      </c>
      <c r="F1352" s="6" t="str">
        <f>IFERROR(__xludf.DUMMYFUNCTION("""COMPUTED_VALUE"""),"West")</f>
        <v>West</v>
      </c>
      <c r="G1352" s="6" t="str">
        <f>IFERROR(__xludf.DUMMYFUNCTION("""COMPUTED_VALUE"""),"Assembly")</f>
        <v>Assembly</v>
      </c>
      <c r="H1352" s="6" t="str">
        <f>IFERROR(__xludf.DUMMYFUNCTION("""COMPUTED_VALUE"""),"Rent")</f>
        <v>Rent</v>
      </c>
      <c r="I1352" s="6" t="str">
        <f t="shared" si="2"/>
        <v>February</v>
      </c>
      <c r="J1352" s="6" t="str">
        <f t="shared" si="3"/>
        <v>Ahmedabad-</v>
      </c>
      <c r="K1352" s="6" t="str">
        <f t="shared" si="4"/>
        <v>Ahmedabad-</v>
      </c>
      <c r="L1352" s="6" t="str">
        <f t="shared" si="5"/>
        <v>Ahmedabad</v>
      </c>
      <c r="M1352" s="6" t="str">
        <f t="shared" si="6"/>
        <v>Ahmedabad</v>
      </c>
      <c r="N1352" s="6" t="str">
        <f t="shared" si="7"/>
        <v>West</v>
      </c>
      <c r="O1352" s="6" t="str">
        <f t="shared" si="8"/>
        <v>West</v>
      </c>
      <c r="P1352" s="6" t="str">
        <f t="shared" si="9"/>
        <v>West</v>
      </c>
      <c r="Q1352" s="6" t="str">
        <f t="shared" si="10"/>
        <v>West</v>
      </c>
      <c r="R1352" s="6" t="str">
        <f>vlookup(M1352,'City Head_Details'!$A$2:$B$5,2,0)</f>
        <v>Varun</v>
      </c>
      <c r="S1352" s="6" t="str">
        <f t="shared" ref="S1352:T1352" si="1360">Proper(trim(G1352))</f>
        <v>Assembly</v>
      </c>
      <c r="T1352" s="6" t="str">
        <f t="shared" si="1360"/>
        <v>Rent</v>
      </c>
    </row>
    <row r="1353">
      <c r="A1353" s="23" t="s">
        <v>2594</v>
      </c>
      <c r="B1353" s="32" t="s">
        <v>2595</v>
      </c>
      <c r="C1353" s="6">
        <v>194300.0</v>
      </c>
      <c r="D1353" s="6" t="str">
        <f>IFERROR(__xludf.DUMMYFUNCTION("Split(B1353,""/"")"),"March")</f>
        <v>March</v>
      </c>
      <c r="E1353" s="6" t="str">
        <f>IFERROR(__xludf.DUMMYFUNCTION("""COMPUTED_VALUE"""),"Ahmedabad-")</f>
        <v>Ahmedabad-</v>
      </c>
      <c r="F1353" s="6" t="str">
        <f>IFERROR(__xludf.DUMMYFUNCTION("""COMPUTED_VALUE"""),"East")</f>
        <v>East</v>
      </c>
      <c r="G1353" s="6" t="str">
        <f>IFERROR(__xludf.DUMMYFUNCTION("""COMPUTED_VALUE"""),"Materials")</f>
        <v>Materials</v>
      </c>
      <c r="H1353" s="6" t="str">
        <f>IFERROR(__xludf.DUMMYFUNCTION("""COMPUTED_VALUE"""),"Overhead costs")</f>
        <v>Overhead costs</v>
      </c>
      <c r="I1353" s="6" t="str">
        <f t="shared" si="2"/>
        <v>March</v>
      </c>
      <c r="J1353" s="6" t="str">
        <f t="shared" si="3"/>
        <v>Ahmedabad-</v>
      </c>
      <c r="K1353" s="6" t="str">
        <f t="shared" si="4"/>
        <v>Ahmedabad-</v>
      </c>
      <c r="L1353" s="6" t="str">
        <f t="shared" si="5"/>
        <v>Ahmedabad</v>
      </c>
      <c r="M1353" s="6" t="str">
        <f t="shared" si="6"/>
        <v>Ahmedabad</v>
      </c>
      <c r="N1353" s="6" t="str">
        <f t="shared" si="7"/>
        <v>East</v>
      </c>
      <c r="O1353" s="6" t="str">
        <f t="shared" si="8"/>
        <v>East</v>
      </c>
      <c r="P1353" s="6" t="str">
        <f t="shared" si="9"/>
        <v>East</v>
      </c>
      <c r="Q1353" s="6" t="str">
        <f t="shared" si="10"/>
        <v>East</v>
      </c>
      <c r="R1353" s="6" t="str">
        <f>vlookup(M1353,'City Head_Details'!$A$2:$B$5,2,0)</f>
        <v>Varun</v>
      </c>
      <c r="S1353" s="6" t="str">
        <f t="shared" ref="S1353:T1353" si="1361">Proper(trim(G1353))</f>
        <v>Materials</v>
      </c>
      <c r="T1353" s="6" t="str">
        <f t="shared" si="1361"/>
        <v>Overhead Costs</v>
      </c>
    </row>
    <row r="1354">
      <c r="A1354" s="23" t="s">
        <v>2596</v>
      </c>
      <c r="B1354" s="32" t="s">
        <v>2597</v>
      </c>
      <c r="C1354" s="6">
        <v>189800.0</v>
      </c>
      <c r="D1354" s="6" t="str">
        <f>IFERROR(__xludf.DUMMYFUNCTION("Split(B1354,""/"")"),"February")</f>
        <v>February</v>
      </c>
      <c r="E1354" s="6" t="str">
        <f>IFERROR(__xludf.DUMMYFUNCTION("""COMPUTED_VALUE"""),"Ahmedabad-")</f>
        <v>Ahmedabad-</v>
      </c>
      <c r="F1354" s="6" t="str">
        <f>IFERROR(__xludf.DUMMYFUNCTION("""COMPUTED_VALUE"""),"East^")</f>
        <v>East^</v>
      </c>
      <c r="G1354" s="6" t="str">
        <f>IFERROR(__xludf.DUMMYFUNCTION("""COMPUTED_VALUE"""),"Materials")</f>
        <v>Materials</v>
      </c>
      <c r="H1354" s="6" t="str">
        <f>IFERROR(__xludf.DUMMYFUNCTION("""COMPUTED_VALUE"""),"Material Cost")</f>
        <v>Material Cost</v>
      </c>
      <c r="I1354" s="6" t="str">
        <f t="shared" si="2"/>
        <v>February</v>
      </c>
      <c r="J1354" s="6" t="str">
        <f t="shared" si="3"/>
        <v>Ahmedabad-</v>
      </c>
      <c r="K1354" s="6" t="str">
        <f t="shared" si="4"/>
        <v>Ahmedabad-</v>
      </c>
      <c r="L1354" s="6" t="str">
        <f t="shared" si="5"/>
        <v>Ahmedabad</v>
      </c>
      <c r="M1354" s="6" t="str">
        <f t="shared" si="6"/>
        <v>Ahmedabad</v>
      </c>
      <c r="N1354" s="6" t="str">
        <f t="shared" si="7"/>
        <v>East^</v>
      </c>
      <c r="O1354" s="6" t="str">
        <f t="shared" si="8"/>
        <v>East^</v>
      </c>
      <c r="P1354" s="6" t="str">
        <f t="shared" si="9"/>
        <v>East^</v>
      </c>
      <c r="Q1354" s="6" t="str">
        <f t="shared" si="10"/>
        <v>East</v>
      </c>
      <c r="R1354" s="6" t="str">
        <f>vlookup(M1354,'City Head_Details'!$A$2:$B$5,2,0)</f>
        <v>Varun</v>
      </c>
      <c r="S1354" s="6" t="str">
        <f t="shared" ref="S1354:T1354" si="1362">Proper(trim(G1354))</f>
        <v>Materials</v>
      </c>
      <c r="T1354" s="6" t="str">
        <f t="shared" si="1362"/>
        <v>Material Cost</v>
      </c>
    </row>
    <row r="1355">
      <c r="A1355" s="23" t="s">
        <v>2598</v>
      </c>
      <c r="B1355" s="32" t="s">
        <v>2599</v>
      </c>
      <c r="C1355" s="6">
        <v>107600.0</v>
      </c>
      <c r="D1355" s="6" t="str">
        <f>IFERROR(__xludf.DUMMYFUNCTION("Split(B1355,""/"")"),"March")</f>
        <v>March</v>
      </c>
      <c r="E1355" s="6" t="str">
        <f>IFERROR(__xludf.DUMMYFUNCTION("""COMPUTED_VALUE"""),"Gurgaon-")</f>
        <v>Gurgaon-</v>
      </c>
      <c r="F1355" s="6" t="str">
        <f>IFERROR(__xludf.DUMMYFUNCTION("""COMPUTED_VALUE"""),"West")</f>
        <v>West</v>
      </c>
      <c r="G1355" s="6" t="str">
        <f>IFERROR(__xludf.DUMMYFUNCTION("""COMPUTED_VALUE"""),"Materials")</f>
        <v>Materials</v>
      </c>
      <c r="H1355" s="6" t="str">
        <f>IFERROR(__xludf.DUMMYFUNCTION("""COMPUTED_VALUE"""),"Overhead costs")</f>
        <v>Overhead costs</v>
      </c>
      <c r="I1355" s="6" t="str">
        <f t="shared" si="2"/>
        <v>March</v>
      </c>
      <c r="J1355" s="6" t="str">
        <f t="shared" si="3"/>
        <v>Gurgaon-</v>
      </c>
      <c r="K1355" s="6" t="str">
        <f t="shared" si="4"/>
        <v>Gurgaon-</v>
      </c>
      <c r="L1355" s="6" t="str">
        <f t="shared" si="5"/>
        <v>Gurgaon</v>
      </c>
      <c r="M1355" s="6" t="str">
        <f t="shared" si="6"/>
        <v>Gurgaon</v>
      </c>
      <c r="N1355" s="6" t="str">
        <f t="shared" si="7"/>
        <v>West</v>
      </c>
      <c r="O1355" s="6" t="str">
        <f t="shared" si="8"/>
        <v>West</v>
      </c>
      <c r="P1355" s="6" t="str">
        <f t="shared" si="9"/>
        <v>West</v>
      </c>
      <c r="Q1355" s="6" t="str">
        <f t="shared" si="10"/>
        <v>West</v>
      </c>
      <c r="R1355" s="6" t="str">
        <f>vlookup(M1355,'City Head_Details'!$A$2:$B$5,2,0)</f>
        <v>Tarun</v>
      </c>
      <c r="S1355" s="6" t="str">
        <f t="shared" ref="S1355:T1355" si="1363">Proper(trim(G1355))</f>
        <v>Materials</v>
      </c>
      <c r="T1355" s="6" t="str">
        <f t="shared" si="1363"/>
        <v>Overhead Costs</v>
      </c>
    </row>
    <row r="1356">
      <c r="A1356" s="23" t="s">
        <v>2600</v>
      </c>
      <c r="B1356" s="32" t="s">
        <v>670</v>
      </c>
      <c r="C1356" s="6">
        <v>120000.0</v>
      </c>
      <c r="D1356" s="6" t="str">
        <f>IFERROR(__xludf.DUMMYFUNCTION("Split(B1356,""/"")"),"March")</f>
        <v>March</v>
      </c>
      <c r="E1356" s="6" t="str">
        <f>IFERROR(__xludf.DUMMYFUNCTION("""COMPUTED_VALUE"""),"Ahmedabad-")</f>
        <v>Ahmedabad-</v>
      </c>
      <c r="F1356" s="6" t="str">
        <f>IFERROR(__xludf.DUMMYFUNCTION("""COMPUTED_VALUE"""),"South")</f>
        <v>South</v>
      </c>
      <c r="G1356" s="6" t="str">
        <f>IFERROR(__xludf.DUMMYFUNCTION("""COMPUTED_VALUE"""),"Assembly")</f>
        <v>Assembly</v>
      </c>
      <c r="H1356" s="6" t="str">
        <f>IFERROR(__xludf.DUMMYFUNCTION("""COMPUTED_VALUE"""),"Overhead costs")</f>
        <v>Overhead costs</v>
      </c>
      <c r="I1356" s="6" t="str">
        <f t="shared" si="2"/>
        <v>March</v>
      </c>
      <c r="J1356" s="6" t="str">
        <f t="shared" si="3"/>
        <v>Ahmedabad-</v>
      </c>
      <c r="K1356" s="6" t="str">
        <f t="shared" si="4"/>
        <v>Ahmedabad-</v>
      </c>
      <c r="L1356" s="6" t="str">
        <f t="shared" si="5"/>
        <v>Ahmedabad</v>
      </c>
      <c r="M1356" s="6" t="str">
        <f t="shared" si="6"/>
        <v>Ahmedabad</v>
      </c>
      <c r="N1356" s="6" t="str">
        <f t="shared" si="7"/>
        <v>South</v>
      </c>
      <c r="O1356" s="6" t="str">
        <f t="shared" si="8"/>
        <v>South</v>
      </c>
      <c r="P1356" s="6" t="str">
        <f t="shared" si="9"/>
        <v>South</v>
      </c>
      <c r="Q1356" s="6" t="str">
        <f t="shared" si="10"/>
        <v>South</v>
      </c>
      <c r="R1356" s="6" t="str">
        <f>vlookup(M1356,'City Head_Details'!$A$2:$B$5,2,0)</f>
        <v>Varun</v>
      </c>
      <c r="S1356" s="6" t="str">
        <f t="shared" ref="S1356:T1356" si="1364">Proper(trim(G1356))</f>
        <v>Assembly</v>
      </c>
      <c r="T1356" s="6" t="str">
        <f t="shared" si="1364"/>
        <v>Overhead Costs</v>
      </c>
    </row>
    <row r="1357">
      <c r="A1357" s="23" t="s">
        <v>2601</v>
      </c>
      <c r="B1357" s="32" t="s">
        <v>1961</v>
      </c>
      <c r="C1357" s="6">
        <v>102700.0</v>
      </c>
      <c r="D1357" s="6" t="str">
        <f>IFERROR(__xludf.DUMMYFUNCTION("Split(B1357,""/"")"),"January")</f>
        <v>January</v>
      </c>
      <c r="E1357" s="6" t="str">
        <f>IFERROR(__xludf.DUMMYFUNCTION("""COMPUTED_VALUE"""),"Bangalore-")</f>
        <v>Bangalore-</v>
      </c>
      <c r="F1357" s="6" t="str">
        <f>IFERROR(__xludf.DUMMYFUNCTION("""COMPUTED_VALUE"""),"East")</f>
        <v>East</v>
      </c>
      <c r="G1357" s="6" t="str">
        <f>IFERROR(__xludf.DUMMYFUNCTION("""COMPUTED_VALUE"""),"Maitenance")</f>
        <v>Maitenance</v>
      </c>
      <c r="H1357" s="6" t="str">
        <f>IFERROR(__xludf.DUMMYFUNCTION("""COMPUTED_VALUE"""),"Rent")</f>
        <v>Rent</v>
      </c>
      <c r="I1357" s="6" t="str">
        <f t="shared" si="2"/>
        <v>January</v>
      </c>
      <c r="J1357" s="6" t="str">
        <f t="shared" si="3"/>
        <v>Bangalore-</v>
      </c>
      <c r="K1357" s="6" t="str">
        <f t="shared" si="4"/>
        <v>Bangalore-</v>
      </c>
      <c r="L1357" s="6" t="str">
        <f t="shared" si="5"/>
        <v>Bangalore</v>
      </c>
      <c r="M1357" s="6" t="str">
        <f t="shared" si="6"/>
        <v>Bangalore</v>
      </c>
      <c r="N1357" s="6" t="str">
        <f t="shared" si="7"/>
        <v>East</v>
      </c>
      <c r="O1357" s="6" t="str">
        <f t="shared" si="8"/>
        <v>East</v>
      </c>
      <c r="P1357" s="6" t="str">
        <f t="shared" si="9"/>
        <v>East</v>
      </c>
      <c r="Q1357" s="6" t="str">
        <f t="shared" si="10"/>
        <v>East</v>
      </c>
      <c r="R1357" s="6" t="str">
        <f>vlookup(M1357,'City Head_Details'!$A$2:$B$5,2,0)</f>
        <v>Arun</v>
      </c>
      <c r="S1357" s="6" t="str">
        <f t="shared" ref="S1357:T1357" si="1365">Proper(trim(G1357))</f>
        <v>Maitenance</v>
      </c>
      <c r="T1357" s="6" t="str">
        <f t="shared" si="1365"/>
        <v>Rent</v>
      </c>
    </row>
    <row r="1358">
      <c r="A1358" s="23" t="s">
        <v>2602</v>
      </c>
      <c r="B1358" s="32" t="s">
        <v>2603</v>
      </c>
      <c r="C1358" s="6">
        <v>182100.0</v>
      </c>
      <c r="D1358" s="6" t="str">
        <f>IFERROR(__xludf.DUMMYFUNCTION("Split(B1358,""/"")"),"February")</f>
        <v>February</v>
      </c>
      <c r="E1358" s="6" t="str">
        <f>IFERROR(__xludf.DUMMYFUNCTION("""COMPUTED_VALUE"""),"Bangalore-")</f>
        <v>Bangalore-</v>
      </c>
      <c r="F1358" s="6" t="str">
        <f>IFERROR(__xludf.DUMMYFUNCTION("""COMPUTED_VALUE"""),"North")</f>
        <v>North</v>
      </c>
      <c r="G1358" s="6" t="str">
        <f>IFERROR(__xludf.DUMMYFUNCTION("""COMPUTED_VALUE"""),"Production")</f>
        <v>Production</v>
      </c>
      <c r="H1358" s="6" t="str">
        <f>IFERROR(__xludf.DUMMYFUNCTION("""COMPUTED_VALUE"""),"Insurance")</f>
        <v>Insurance</v>
      </c>
      <c r="I1358" s="6" t="str">
        <f t="shared" si="2"/>
        <v>February</v>
      </c>
      <c r="J1358" s="6" t="str">
        <f t="shared" si="3"/>
        <v>Bangalore-</v>
      </c>
      <c r="K1358" s="6" t="str">
        <f t="shared" si="4"/>
        <v>Bangalore-</v>
      </c>
      <c r="L1358" s="6" t="str">
        <f t="shared" si="5"/>
        <v>Bangalore</v>
      </c>
      <c r="M1358" s="6" t="str">
        <f t="shared" si="6"/>
        <v>Bangalore</v>
      </c>
      <c r="N1358" s="6" t="str">
        <f t="shared" si="7"/>
        <v>North</v>
      </c>
      <c r="O1358" s="6" t="str">
        <f t="shared" si="8"/>
        <v>North</v>
      </c>
      <c r="P1358" s="6" t="str">
        <f t="shared" si="9"/>
        <v>North</v>
      </c>
      <c r="Q1358" s="6" t="str">
        <f t="shared" si="10"/>
        <v>North</v>
      </c>
      <c r="R1358" s="6" t="str">
        <f>vlookup(M1358,'City Head_Details'!$A$2:$B$5,2,0)</f>
        <v>Arun</v>
      </c>
      <c r="S1358" s="6" t="str">
        <f t="shared" ref="S1358:T1358" si="1366">Proper(trim(G1358))</f>
        <v>Production</v>
      </c>
      <c r="T1358" s="6" t="str">
        <f t="shared" si="1366"/>
        <v>Insurance</v>
      </c>
    </row>
    <row r="1359">
      <c r="A1359" s="23" t="s">
        <v>2604</v>
      </c>
      <c r="B1359" s="32" t="s">
        <v>2605</v>
      </c>
      <c r="C1359" s="6">
        <v>161700.0</v>
      </c>
      <c r="D1359" s="6" t="str">
        <f>IFERROR(__xludf.DUMMYFUNCTION("Split(B1359,""/"")"),"March")</f>
        <v>March</v>
      </c>
      <c r="E1359" s="6" t="str">
        <f>IFERROR(__xludf.DUMMYFUNCTION("""COMPUTED_VALUE"""),"Gurgaon")</f>
        <v>Gurgaon</v>
      </c>
      <c r="F1359" s="6" t="str">
        <f>IFERROR(__xludf.DUMMYFUNCTION("""COMPUTED_VALUE"""),"South")</f>
        <v>South</v>
      </c>
      <c r="G1359" s="6" t="str">
        <f>IFERROR(__xludf.DUMMYFUNCTION("""COMPUTED_VALUE"""),"Maitenance")</f>
        <v>Maitenance</v>
      </c>
      <c r="H1359" s="6" t="str">
        <f>IFERROR(__xludf.DUMMYFUNCTION("""COMPUTED_VALUE"""),"Rent")</f>
        <v>Rent</v>
      </c>
      <c r="I1359" s="6" t="str">
        <f t="shared" si="2"/>
        <v>March</v>
      </c>
      <c r="J1359" s="6" t="str">
        <f t="shared" si="3"/>
        <v>Gurgaon</v>
      </c>
      <c r="K1359" s="6" t="str">
        <f t="shared" si="4"/>
        <v>Gurgaon</v>
      </c>
      <c r="L1359" s="6" t="str">
        <f t="shared" si="5"/>
        <v>Gurgaon</v>
      </c>
      <c r="M1359" s="6" t="str">
        <f t="shared" si="6"/>
        <v>Gurgaon</v>
      </c>
      <c r="N1359" s="6" t="str">
        <f t="shared" si="7"/>
        <v>South</v>
      </c>
      <c r="O1359" s="6" t="str">
        <f t="shared" si="8"/>
        <v>South</v>
      </c>
      <c r="P1359" s="6" t="str">
        <f t="shared" si="9"/>
        <v>South</v>
      </c>
      <c r="Q1359" s="6" t="str">
        <f t="shared" si="10"/>
        <v>South</v>
      </c>
      <c r="R1359" s="6" t="str">
        <f>vlookup(M1359,'City Head_Details'!$A$2:$B$5,2,0)</f>
        <v>Tarun</v>
      </c>
      <c r="S1359" s="6" t="str">
        <f t="shared" ref="S1359:T1359" si="1367">Proper(trim(G1359))</f>
        <v>Maitenance</v>
      </c>
      <c r="T1359" s="6" t="str">
        <f t="shared" si="1367"/>
        <v>Rent</v>
      </c>
    </row>
    <row r="1360">
      <c r="A1360" s="23" t="s">
        <v>2606</v>
      </c>
      <c r="B1360" s="32" t="s">
        <v>2248</v>
      </c>
      <c r="C1360" s="6">
        <v>188900.0</v>
      </c>
      <c r="D1360" s="6" t="str">
        <f>IFERROR(__xludf.DUMMYFUNCTION("Split(B1360,""/"")"),"January")</f>
        <v>January</v>
      </c>
      <c r="E1360" s="6" t="str">
        <f>IFERROR(__xludf.DUMMYFUNCTION("""COMPUTED_VALUE"""),"Gurgaon")</f>
        <v>Gurgaon</v>
      </c>
      <c r="F1360" s="6" t="str">
        <f>IFERROR(__xludf.DUMMYFUNCTION("""COMPUTED_VALUE"""),"East")</f>
        <v>East</v>
      </c>
      <c r="G1360" s="6" t="str">
        <f>IFERROR(__xludf.DUMMYFUNCTION("""COMPUTED_VALUE"""),"Production")</f>
        <v>Production</v>
      </c>
      <c r="H1360" s="6" t="str">
        <f>IFERROR(__xludf.DUMMYFUNCTION("""COMPUTED_VALUE"""),"Rent")</f>
        <v>Rent</v>
      </c>
      <c r="I1360" s="6" t="str">
        <f t="shared" si="2"/>
        <v>January</v>
      </c>
      <c r="J1360" s="6" t="str">
        <f t="shared" si="3"/>
        <v>Gurgaon</v>
      </c>
      <c r="K1360" s="6" t="str">
        <f t="shared" si="4"/>
        <v>Gurgaon</v>
      </c>
      <c r="L1360" s="6" t="str">
        <f t="shared" si="5"/>
        <v>Gurgaon</v>
      </c>
      <c r="M1360" s="6" t="str">
        <f t="shared" si="6"/>
        <v>Gurgaon</v>
      </c>
      <c r="N1360" s="6" t="str">
        <f t="shared" si="7"/>
        <v>East</v>
      </c>
      <c r="O1360" s="6" t="str">
        <f t="shared" si="8"/>
        <v>East</v>
      </c>
      <c r="P1360" s="6" t="str">
        <f t="shared" si="9"/>
        <v>East</v>
      </c>
      <c r="Q1360" s="6" t="str">
        <f t="shared" si="10"/>
        <v>East</v>
      </c>
      <c r="R1360" s="6" t="str">
        <f>vlookup(M1360,'City Head_Details'!$A$2:$B$5,2,0)</f>
        <v>Tarun</v>
      </c>
      <c r="S1360" s="6" t="str">
        <f t="shared" ref="S1360:T1360" si="1368">Proper(trim(G1360))</f>
        <v>Production</v>
      </c>
      <c r="T1360" s="6" t="str">
        <f t="shared" si="1368"/>
        <v>Rent</v>
      </c>
    </row>
    <row r="1361">
      <c r="A1361" s="23" t="s">
        <v>2607</v>
      </c>
      <c r="B1361" s="32" t="s">
        <v>2608</v>
      </c>
      <c r="C1361" s="6">
        <v>186500.0</v>
      </c>
      <c r="D1361" s="6" t="str">
        <f>IFERROR(__xludf.DUMMYFUNCTION("Split(B1361,""/"")"),"March")</f>
        <v>March</v>
      </c>
      <c r="E1361" s="6" t="str">
        <f>IFERROR(__xludf.DUMMYFUNCTION("""COMPUTED_VALUE"""),"Bhubaneswar")</f>
        <v>Bhubaneswar</v>
      </c>
      <c r="F1361" s="6" t="str">
        <f>IFERROR(__xludf.DUMMYFUNCTION("""COMPUTED_VALUE"""),"South")</f>
        <v>South</v>
      </c>
      <c r="G1361" s="6" t="str">
        <f>IFERROR(__xludf.DUMMYFUNCTION("""COMPUTED_VALUE"""),"Production")</f>
        <v>Production</v>
      </c>
      <c r="H1361" s="6" t="str">
        <f>IFERROR(__xludf.DUMMYFUNCTION("""COMPUTED_VALUE"""),"Rent")</f>
        <v>Rent</v>
      </c>
      <c r="I1361" s="6" t="str">
        <f t="shared" si="2"/>
        <v>March</v>
      </c>
      <c r="J1361" s="6" t="str">
        <f t="shared" si="3"/>
        <v>Bhubaneswar</v>
      </c>
      <c r="K1361" s="6" t="str">
        <f t="shared" si="4"/>
        <v>Bhubaneswar</v>
      </c>
      <c r="L1361" s="6" t="str">
        <f t="shared" si="5"/>
        <v>Bhubaneswar</v>
      </c>
      <c r="M1361" s="6" t="str">
        <f t="shared" si="6"/>
        <v>Bhubaneswar</v>
      </c>
      <c r="N1361" s="6" t="str">
        <f t="shared" si="7"/>
        <v>South</v>
      </c>
      <c r="O1361" s="6" t="str">
        <f t="shared" si="8"/>
        <v>South</v>
      </c>
      <c r="P1361" s="6" t="str">
        <f t="shared" si="9"/>
        <v>South</v>
      </c>
      <c r="Q1361" s="6" t="str">
        <f t="shared" si="10"/>
        <v>South</v>
      </c>
      <c r="R1361" s="6" t="str">
        <f>vlookup(M1361,'City Head_Details'!$A$2:$B$5,2,0)</f>
        <v>Karuna</v>
      </c>
      <c r="S1361" s="6" t="str">
        <f t="shared" ref="S1361:T1361" si="1369">Proper(trim(G1361))</f>
        <v>Production</v>
      </c>
      <c r="T1361" s="6" t="str">
        <f t="shared" si="1369"/>
        <v>Rent</v>
      </c>
    </row>
    <row r="1362">
      <c r="A1362" s="23" t="s">
        <v>2609</v>
      </c>
      <c r="B1362" s="32" t="s">
        <v>2610</v>
      </c>
      <c r="C1362" s="6">
        <v>100100.0</v>
      </c>
      <c r="D1362" s="6" t="str">
        <f>IFERROR(__xludf.DUMMYFUNCTION("Split(B1362,""/"")"),"January")</f>
        <v>January</v>
      </c>
      <c r="E1362" s="6" t="str">
        <f>IFERROR(__xludf.DUMMYFUNCTION("""COMPUTED_VALUE"""),"Bangalore")</f>
        <v>Bangalore</v>
      </c>
      <c r="F1362" s="6" t="str">
        <f>IFERROR(__xludf.DUMMYFUNCTION("""COMPUTED_VALUE"""),"East&amp;")</f>
        <v>East&amp;</v>
      </c>
      <c r="G1362" s="6" t="str">
        <f>IFERROR(__xludf.DUMMYFUNCTION("""COMPUTED_VALUE"""),"Production")</f>
        <v>Production</v>
      </c>
      <c r="H1362" s="6" t="str">
        <f>IFERROR(__xludf.DUMMYFUNCTION("""COMPUTED_VALUE"""),"Material Cost")</f>
        <v>Material Cost</v>
      </c>
      <c r="I1362" s="6" t="str">
        <f t="shared" si="2"/>
        <v>January</v>
      </c>
      <c r="J1362" s="6" t="str">
        <f t="shared" si="3"/>
        <v>Bangalore</v>
      </c>
      <c r="K1362" s="6" t="str">
        <f t="shared" si="4"/>
        <v>Bangalore</v>
      </c>
      <c r="L1362" s="6" t="str">
        <f t="shared" si="5"/>
        <v>Bangalore</v>
      </c>
      <c r="M1362" s="6" t="str">
        <f t="shared" si="6"/>
        <v>Bangalore</v>
      </c>
      <c r="N1362" s="6" t="str">
        <f t="shared" si="7"/>
        <v>East&amp;</v>
      </c>
      <c r="O1362" s="6" t="str">
        <f t="shared" si="8"/>
        <v>East-</v>
      </c>
      <c r="P1362" s="6" t="str">
        <f t="shared" si="9"/>
        <v>East^</v>
      </c>
      <c r="Q1362" s="6" t="str">
        <f t="shared" si="10"/>
        <v>East</v>
      </c>
      <c r="R1362" s="6" t="str">
        <f>vlookup(M1362,'City Head_Details'!$A$2:$B$5,2,0)</f>
        <v>Arun</v>
      </c>
      <c r="S1362" s="6" t="str">
        <f t="shared" ref="S1362:T1362" si="1370">Proper(trim(G1362))</f>
        <v>Production</v>
      </c>
      <c r="T1362" s="6" t="str">
        <f t="shared" si="1370"/>
        <v>Material Cost</v>
      </c>
    </row>
    <row r="1363">
      <c r="A1363" s="23" t="s">
        <v>2611</v>
      </c>
      <c r="B1363" s="32" t="s">
        <v>2612</v>
      </c>
      <c r="C1363" s="6">
        <v>145800.0</v>
      </c>
      <c r="D1363" s="6" t="str">
        <f>IFERROR(__xludf.DUMMYFUNCTION("Split(B1363,""/"")"),"January")</f>
        <v>January</v>
      </c>
      <c r="E1363" s="6" t="str">
        <f>IFERROR(__xludf.DUMMYFUNCTION("""COMPUTED_VALUE"""),"Bangalore")</f>
        <v>Bangalore</v>
      </c>
      <c r="F1363" s="6" t="str">
        <f>IFERROR(__xludf.DUMMYFUNCTION("""COMPUTED_VALUE"""),"North&amp;")</f>
        <v>North&amp;</v>
      </c>
      <c r="G1363" s="6" t="str">
        <f>IFERROR(__xludf.DUMMYFUNCTION("""COMPUTED_VALUE"""),"Materials")</f>
        <v>Materials</v>
      </c>
      <c r="H1363" s="6" t="str">
        <f>IFERROR(__xludf.DUMMYFUNCTION("""COMPUTED_VALUE"""),"Rent")</f>
        <v>Rent</v>
      </c>
      <c r="I1363" s="6" t="str">
        <f t="shared" si="2"/>
        <v>January</v>
      </c>
      <c r="J1363" s="6" t="str">
        <f t="shared" si="3"/>
        <v>Bangalore</v>
      </c>
      <c r="K1363" s="6" t="str">
        <f t="shared" si="4"/>
        <v>Bangalore</v>
      </c>
      <c r="L1363" s="6" t="str">
        <f t="shared" si="5"/>
        <v>Bangalore</v>
      </c>
      <c r="M1363" s="6" t="str">
        <f t="shared" si="6"/>
        <v>Bangalore</v>
      </c>
      <c r="N1363" s="6" t="str">
        <f t="shared" si="7"/>
        <v>North&amp;</v>
      </c>
      <c r="O1363" s="6" t="str">
        <f t="shared" si="8"/>
        <v>North-</v>
      </c>
      <c r="P1363" s="6" t="str">
        <f t="shared" si="9"/>
        <v>North^</v>
      </c>
      <c r="Q1363" s="6" t="str">
        <f t="shared" si="10"/>
        <v>North</v>
      </c>
      <c r="R1363" s="6" t="str">
        <f>vlookup(M1363,'City Head_Details'!$A$2:$B$5,2,0)</f>
        <v>Arun</v>
      </c>
      <c r="S1363" s="6" t="str">
        <f t="shared" ref="S1363:T1363" si="1371">Proper(trim(G1363))</f>
        <v>Materials</v>
      </c>
      <c r="T1363" s="6" t="str">
        <f t="shared" si="1371"/>
        <v>Rent</v>
      </c>
    </row>
    <row r="1364">
      <c r="A1364" s="23" t="s">
        <v>2613</v>
      </c>
      <c r="B1364" s="32" t="s">
        <v>137</v>
      </c>
      <c r="C1364" s="6">
        <v>168000.0</v>
      </c>
      <c r="D1364" s="6" t="str">
        <f>IFERROR(__xludf.DUMMYFUNCTION("Split(B1364,""/"")"),"February")</f>
        <v>February</v>
      </c>
      <c r="E1364" s="6" t="str">
        <f>IFERROR(__xludf.DUMMYFUNCTION("""COMPUTED_VALUE"""),"Ahmedabad")</f>
        <v>Ahmedabad</v>
      </c>
      <c r="F1364" s="6" t="str">
        <f>IFERROR(__xludf.DUMMYFUNCTION("""COMPUTED_VALUE"""),"North")</f>
        <v>North</v>
      </c>
      <c r="G1364" s="6" t="str">
        <f>IFERROR(__xludf.DUMMYFUNCTION("""COMPUTED_VALUE"""),"Production")</f>
        <v>Production</v>
      </c>
      <c r="H1364" s="6" t="str">
        <f>IFERROR(__xludf.DUMMYFUNCTION("""COMPUTED_VALUE"""),"Rent")</f>
        <v>Rent</v>
      </c>
      <c r="I1364" s="6" t="str">
        <f t="shared" si="2"/>
        <v>February</v>
      </c>
      <c r="J1364" s="6" t="str">
        <f t="shared" si="3"/>
        <v>Ahmedabad</v>
      </c>
      <c r="K1364" s="6" t="str">
        <f t="shared" si="4"/>
        <v>Ahmedabad</v>
      </c>
      <c r="L1364" s="6" t="str">
        <f t="shared" si="5"/>
        <v>Ahmedabad</v>
      </c>
      <c r="M1364" s="6" t="str">
        <f t="shared" si="6"/>
        <v>Ahmedabad</v>
      </c>
      <c r="N1364" s="6" t="str">
        <f t="shared" si="7"/>
        <v>North</v>
      </c>
      <c r="O1364" s="6" t="str">
        <f t="shared" si="8"/>
        <v>North</v>
      </c>
      <c r="P1364" s="6" t="str">
        <f t="shared" si="9"/>
        <v>North</v>
      </c>
      <c r="Q1364" s="6" t="str">
        <f t="shared" si="10"/>
        <v>North</v>
      </c>
      <c r="R1364" s="6" t="str">
        <f>vlookup(M1364,'City Head_Details'!$A$2:$B$5,2,0)</f>
        <v>Varun</v>
      </c>
      <c r="S1364" s="6" t="str">
        <f t="shared" ref="S1364:T1364" si="1372">Proper(trim(G1364))</f>
        <v>Production</v>
      </c>
      <c r="T1364" s="6" t="str">
        <f t="shared" si="1372"/>
        <v>Rent</v>
      </c>
    </row>
    <row r="1365">
      <c r="A1365" s="23" t="s">
        <v>2614</v>
      </c>
      <c r="B1365" s="32" t="s">
        <v>2615</v>
      </c>
      <c r="C1365" s="6">
        <v>135800.0</v>
      </c>
      <c r="D1365" s="6" t="str">
        <f>IFERROR(__xludf.DUMMYFUNCTION("Split(B1365,""/"")"),"February")</f>
        <v>February</v>
      </c>
      <c r="E1365" s="6" t="str">
        <f>IFERROR(__xludf.DUMMYFUNCTION("""COMPUTED_VALUE"""),"Ahmedabad")</f>
        <v>Ahmedabad</v>
      </c>
      <c r="F1365" s="6" t="str">
        <f>IFERROR(__xludf.DUMMYFUNCTION("""COMPUTED_VALUE"""),"North")</f>
        <v>North</v>
      </c>
      <c r="G1365" s="6" t="str">
        <f>IFERROR(__xludf.DUMMYFUNCTION("""COMPUTED_VALUE"""),"Production")</f>
        <v>Production</v>
      </c>
      <c r="H1365" s="6" t="str">
        <f>IFERROR(__xludf.DUMMYFUNCTION("""COMPUTED_VALUE"""),"Overhead costs")</f>
        <v>Overhead costs</v>
      </c>
      <c r="I1365" s="6" t="str">
        <f t="shared" si="2"/>
        <v>February</v>
      </c>
      <c r="J1365" s="6" t="str">
        <f t="shared" si="3"/>
        <v>Ahmedabad</v>
      </c>
      <c r="K1365" s="6" t="str">
        <f t="shared" si="4"/>
        <v>Ahmedabad</v>
      </c>
      <c r="L1365" s="6" t="str">
        <f t="shared" si="5"/>
        <v>Ahmedabad</v>
      </c>
      <c r="M1365" s="6" t="str">
        <f t="shared" si="6"/>
        <v>Ahmedabad</v>
      </c>
      <c r="N1365" s="6" t="str">
        <f t="shared" si="7"/>
        <v>North</v>
      </c>
      <c r="O1365" s="6" t="str">
        <f t="shared" si="8"/>
        <v>North</v>
      </c>
      <c r="P1365" s="6" t="str">
        <f t="shared" si="9"/>
        <v>North</v>
      </c>
      <c r="Q1365" s="6" t="str">
        <f t="shared" si="10"/>
        <v>North</v>
      </c>
      <c r="R1365" s="6" t="str">
        <f>vlookup(M1365,'City Head_Details'!$A$2:$B$5,2,0)</f>
        <v>Varun</v>
      </c>
      <c r="S1365" s="6" t="str">
        <f t="shared" ref="S1365:T1365" si="1373">Proper(trim(G1365))</f>
        <v>Production</v>
      </c>
      <c r="T1365" s="6" t="str">
        <f t="shared" si="1373"/>
        <v>Overhead Costs</v>
      </c>
    </row>
    <row r="1366">
      <c r="A1366" s="23" t="s">
        <v>2616</v>
      </c>
      <c r="B1366" s="32" t="s">
        <v>957</v>
      </c>
      <c r="C1366" s="6">
        <v>120700.0</v>
      </c>
      <c r="D1366" s="6" t="str">
        <f>IFERROR(__xludf.DUMMYFUNCTION("Split(B1366,""/"")"),"February")</f>
        <v>February</v>
      </c>
      <c r="E1366" s="6" t="str">
        <f>IFERROR(__xludf.DUMMYFUNCTION("""COMPUTED_VALUE"""),"Ahmedabad")</f>
        <v>Ahmedabad</v>
      </c>
      <c r="F1366" s="6" t="str">
        <f>IFERROR(__xludf.DUMMYFUNCTION("""COMPUTED_VALUE"""),"North")</f>
        <v>North</v>
      </c>
      <c r="G1366" s="6" t="str">
        <f>IFERROR(__xludf.DUMMYFUNCTION("""COMPUTED_VALUE"""),"Production")</f>
        <v>Production</v>
      </c>
      <c r="H1366" s="6" t="str">
        <f>IFERROR(__xludf.DUMMYFUNCTION("""COMPUTED_VALUE"""),"Insurance")</f>
        <v>Insurance</v>
      </c>
      <c r="I1366" s="6" t="str">
        <f t="shared" si="2"/>
        <v>February</v>
      </c>
      <c r="J1366" s="6" t="str">
        <f t="shared" si="3"/>
        <v>Ahmedabad</v>
      </c>
      <c r="K1366" s="6" t="str">
        <f t="shared" si="4"/>
        <v>Ahmedabad</v>
      </c>
      <c r="L1366" s="6" t="str">
        <f t="shared" si="5"/>
        <v>Ahmedabad</v>
      </c>
      <c r="M1366" s="6" t="str">
        <f t="shared" si="6"/>
        <v>Ahmedabad</v>
      </c>
      <c r="N1366" s="6" t="str">
        <f t="shared" si="7"/>
        <v>North</v>
      </c>
      <c r="O1366" s="6" t="str">
        <f t="shared" si="8"/>
        <v>North</v>
      </c>
      <c r="P1366" s="6" t="str">
        <f t="shared" si="9"/>
        <v>North</v>
      </c>
      <c r="Q1366" s="6" t="str">
        <f t="shared" si="10"/>
        <v>North</v>
      </c>
      <c r="R1366" s="6" t="str">
        <f>vlookup(M1366,'City Head_Details'!$A$2:$B$5,2,0)</f>
        <v>Varun</v>
      </c>
      <c r="S1366" s="6" t="str">
        <f t="shared" ref="S1366:T1366" si="1374">Proper(trim(G1366))</f>
        <v>Production</v>
      </c>
      <c r="T1366" s="6" t="str">
        <f t="shared" si="1374"/>
        <v>Insurance</v>
      </c>
    </row>
    <row r="1367">
      <c r="A1367" s="23" t="s">
        <v>2617</v>
      </c>
      <c r="B1367" s="32" t="s">
        <v>2618</v>
      </c>
      <c r="C1367" s="6">
        <v>114600.0</v>
      </c>
      <c r="D1367" s="6" t="str">
        <f>IFERROR(__xludf.DUMMYFUNCTION("Split(B1367,""/"")"),"February")</f>
        <v>February</v>
      </c>
      <c r="E1367" s="6" t="str">
        <f>IFERROR(__xludf.DUMMYFUNCTION("""COMPUTED_VALUE"""),"Ahmedabad")</f>
        <v>Ahmedabad</v>
      </c>
      <c r="F1367" s="6" t="str">
        <f>IFERROR(__xludf.DUMMYFUNCTION("""COMPUTED_VALUE"""),"North^")</f>
        <v>North^</v>
      </c>
      <c r="G1367" s="6" t="str">
        <f>IFERROR(__xludf.DUMMYFUNCTION("""COMPUTED_VALUE"""),"Materials")</f>
        <v>Materials</v>
      </c>
      <c r="H1367" s="6" t="str">
        <f>IFERROR(__xludf.DUMMYFUNCTION("""COMPUTED_VALUE"""),"Material Cost")</f>
        <v>Material Cost</v>
      </c>
      <c r="I1367" s="6" t="str">
        <f t="shared" si="2"/>
        <v>February</v>
      </c>
      <c r="J1367" s="6" t="str">
        <f t="shared" si="3"/>
        <v>Ahmedabad</v>
      </c>
      <c r="K1367" s="6" t="str">
        <f t="shared" si="4"/>
        <v>Ahmedabad</v>
      </c>
      <c r="L1367" s="6" t="str">
        <f t="shared" si="5"/>
        <v>Ahmedabad</v>
      </c>
      <c r="M1367" s="6" t="str">
        <f t="shared" si="6"/>
        <v>Ahmedabad</v>
      </c>
      <c r="N1367" s="6" t="str">
        <f t="shared" si="7"/>
        <v>North^</v>
      </c>
      <c r="O1367" s="6" t="str">
        <f t="shared" si="8"/>
        <v>North^</v>
      </c>
      <c r="P1367" s="6" t="str">
        <f t="shared" si="9"/>
        <v>North^</v>
      </c>
      <c r="Q1367" s="6" t="str">
        <f t="shared" si="10"/>
        <v>North</v>
      </c>
      <c r="R1367" s="6" t="str">
        <f>vlookup(M1367,'City Head_Details'!$A$2:$B$5,2,0)</f>
        <v>Varun</v>
      </c>
      <c r="S1367" s="6" t="str">
        <f t="shared" ref="S1367:T1367" si="1375">Proper(trim(G1367))</f>
        <v>Materials</v>
      </c>
      <c r="T1367" s="6" t="str">
        <f t="shared" si="1375"/>
        <v>Material Cost</v>
      </c>
    </row>
    <row r="1368">
      <c r="A1368" s="23" t="s">
        <v>2619</v>
      </c>
      <c r="B1368" s="32" t="s">
        <v>1346</v>
      </c>
      <c r="C1368" s="6">
        <v>195100.0</v>
      </c>
      <c r="D1368" s="6" t="str">
        <f>IFERROR(__xludf.DUMMYFUNCTION("Split(B1368,""/"")"),"February")</f>
        <v>February</v>
      </c>
      <c r="E1368" s="6" t="str">
        <f>IFERROR(__xludf.DUMMYFUNCTION("""COMPUTED_VALUE"""),"Ahmedabad")</f>
        <v>Ahmedabad</v>
      </c>
      <c r="F1368" s="6" t="str">
        <f>IFERROR(__xludf.DUMMYFUNCTION("""COMPUTED_VALUE"""),"North")</f>
        <v>North</v>
      </c>
      <c r="G1368" s="6" t="str">
        <f>IFERROR(__xludf.DUMMYFUNCTION("""COMPUTED_VALUE"""),"Materials")</f>
        <v>Materials</v>
      </c>
      <c r="H1368" s="6" t="str">
        <f>IFERROR(__xludf.DUMMYFUNCTION("""COMPUTED_VALUE"""),"Labour Cost")</f>
        <v>Labour Cost</v>
      </c>
      <c r="I1368" s="6" t="str">
        <f t="shared" si="2"/>
        <v>February</v>
      </c>
      <c r="J1368" s="6" t="str">
        <f t="shared" si="3"/>
        <v>Ahmedabad</v>
      </c>
      <c r="K1368" s="6" t="str">
        <f t="shared" si="4"/>
        <v>Ahmedabad</v>
      </c>
      <c r="L1368" s="6" t="str">
        <f t="shared" si="5"/>
        <v>Ahmedabad</v>
      </c>
      <c r="M1368" s="6" t="str">
        <f t="shared" si="6"/>
        <v>Ahmedabad</v>
      </c>
      <c r="N1368" s="6" t="str">
        <f t="shared" si="7"/>
        <v>North</v>
      </c>
      <c r="O1368" s="6" t="str">
        <f t="shared" si="8"/>
        <v>North</v>
      </c>
      <c r="P1368" s="6" t="str">
        <f t="shared" si="9"/>
        <v>North</v>
      </c>
      <c r="Q1368" s="6" t="str">
        <f t="shared" si="10"/>
        <v>North</v>
      </c>
      <c r="R1368" s="6" t="str">
        <f>vlookup(M1368,'City Head_Details'!$A$2:$B$5,2,0)</f>
        <v>Varun</v>
      </c>
      <c r="S1368" s="6" t="str">
        <f t="shared" ref="S1368:T1368" si="1376">Proper(trim(G1368))</f>
        <v>Materials</v>
      </c>
      <c r="T1368" s="6" t="str">
        <f t="shared" si="1376"/>
        <v>Labour Cost</v>
      </c>
    </row>
    <row r="1369">
      <c r="A1369" s="23" t="s">
        <v>2620</v>
      </c>
      <c r="B1369" s="32" t="s">
        <v>2621</v>
      </c>
      <c r="C1369" s="6">
        <v>157100.0</v>
      </c>
      <c r="D1369" s="6" t="str">
        <f>IFERROR(__xludf.DUMMYFUNCTION("Split(B1369,""/"")"),"February")</f>
        <v>February</v>
      </c>
      <c r="E1369" s="6" t="str">
        <f>IFERROR(__xludf.DUMMYFUNCTION("""COMPUTED_VALUE"""),"Ahmedabad")</f>
        <v>Ahmedabad</v>
      </c>
      <c r="F1369" s="6" t="str">
        <f>IFERROR(__xludf.DUMMYFUNCTION("""COMPUTED_VALUE"""),"North")</f>
        <v>North</v>
      </c>
      <c r="G1369" s="6" t="str">
        <f>IFERROR(__xludf.DUMMYFUNCTION("""COMPUTED_VALUE"""),"Materials")</f>
        <v>Materials</v>
      </c>
      <c r="H1369" s="6" t="str">
        <f>IFERROR(__xludf.DUMMYFUNCTION("""COMPUTED_VALUE"""),"Rent")</f>
        <v>Rent</v>
      </c>
      <c r="I1369" s="6" t="str">
        <f t="shared" si="2"/>
        <v>February</v>
      </c>
      <c r="J1369" s="6" t="str">
        <f t="shared" si="3"/>
        <v>Ahmedabad</v>
      </c>
      <c r="K1369" s="6" t="str">
        <f t="shared" si="4"/>
        <v>Ahmedabad</v>
      </c>
      <c r="L1369" s="6" t="str">
        <f t="shared" si="5"/>
        <v>Ahmedabad</v>
      </c>
      <c r="M1369" s="6" t="str">
        <f t="shared" si="6"/>
        <v>Ahmedabad</v>
      </c>
      <c r="N1369" s="6" t="str">
        <f t="shared" si="7"/>
        <v>North</v>
      </c>
      <c r="O1369" s="6" t="str">
        <f t="shared" si="8"/>
        <v>North</v>
      </c>
      <c r="P1369" s="6" t="str">
        <f t="shared" si="9"/>
        <v>North</v>
      </c>
      <c r="Q1369" s="6" t="str">
        <f t="shared" si="10"/>
        <v>North</v>
      </c>
      <c r="R1369" s="6" t="str">
        <f>vlookup(M1369,'City Head_Details'!$A$2:$B$5,2,0)</f>
        <v>Varun</v>
      </c>
      <c r="S1369" s="6" t="str">
        <f t="shared" ref="S1369:T1369" si="1377">Proper(trim(G1369))</f>
        <v>Materials</v>
      </c>
      <c r="T1369" s="6" t="str">
        <f t="shared" si="1377"/>
        <v>Rent</v>
      </c>
    </row>
    <row r="1370">
      <c r="A1370" s="23" t="s">
        <v>2622</v>
      </c>
      <c r="B1370" s="32" t="s">
        <v>2623</v>
      </c>
      <c r="C1370" s="6">
        <v>198100.0</v>
      </c>
      <c r="D1370" s="6" t="str">
        <f>IFERROR(__xludf.DUMMYFUNCTION("Split(B1370,""/"")"),"February")</f>
        <v>February</v>
      </c>
      <c r="E1370" s="6" t="str">
        <f>IFERROR(__xludf.DUMMYFUNCTION("""COMPUTED_VALUE"""),"Ahmedabad")</f>
        <v>Ahmedabad</v>
      </c>
      <c r="F1370" s="6" t="str">
        <f>IFERROR(__xludf.DUMMYFUNCTION("""COMPUTED_VALUE"""),"North")</f>
        <v>North</v>
      </c>
      <c r="G1370" s="6" t="str">
        <f>IFERROR(__xludf.DUMMYFUNCTION("""COMPUTED_VALUE"""),"Materials")</f>
        <v>Materials</v>
      </c>
      <c r="H1370" s="6" t="str">
        <f>IFERROR(__xludf.DUMMYFUNCTION("""COMPUTED_VALUE"""),"Overhead costs")</f>
        <v>Overhead costs</v>
      </c>
      <c r="I1370" s="6" t="str">
        <f t="shared" si="2"/>
        <v>February</v>
      </c>
      <c r="J1370" s="6" t="str">
        <f t="shared" si="3"/>
        <v>Ahmedabad</v>
      </c>
      <c r="K1370" s="6" t="str">
        <f t="shared" si="4"/>
        <v>Ahmedabad</v>
      </c>
      <c r="L1370" s="6" t="str">
        <f t="shared" si="5"/>
        <v>Ahmedabad</v>
      </c>
      <c r="M1370" s="6" t="str">
        <f t="shared" si="6"/>
        <v>Ahmedabad</v>
      </c>
      <c r="N1370" s="6" t="str">
        <f t="shared" si="7"/>
        <v>North</v>
      </c>
      <c r="O1370" s="6" t="str">
        <f t="shared" si="8"/>
        <v>North</v>
      </c>
      <c r="P1370" s="6" t="str">
        <f t="shared" si="9"/>
        <v>North</v>
      </c>
      <c r="Q1370" s="6" t="str">
        <f t="shared" si="10"/>
        <v>North</v>
      </c>
      <c r="R1370" s="6" t="str">
        <f>vlookup(M1370,'City Head_Details'!$A$2:$B$5,2,0)</f>
        <v>Varun</v>
      </c>
      <c r="S1370" s="6" t="str">
        <f t="shared" ref="S1370:T1370" si="1378">Proper(trim(G1370))</f>
        <v>Materials</v>
      </c>
      <c r="T1370" s="6" t="str">
        <f t="shared" si="1378"/>
        <v>Overhead Costs</v>
      </c>
    </row>
    <row r="1371">
      <c r="A1371" s="23" t="s">
        <v>2624</v>
      </c>
      <c r="B1371" s="32" t="s">
        <v>924</v>
      </c>
      <c r="C1371" s="6">
        <v>144000.0</v>
      </c>
      <c r="D1371" s="6" t="str">
        <f>IFERROR(__xludf.DUMMYFUNCTION("Split(B1371,""/"")"),"February")</f>
        <v>February</v>
      </c>
      <c r="E1371" s="6" t="str">
        <f>IFERROR(__xludf.DUMMYFUNCTION("""COMPUTED_VALUE"""),"Ahmedabad")</f>
        <v>Ahmedabad</v>
      </c>
      <c r="F1371" s="6" t="str">
        <f>IFERROR(__xludf.DUMMYFUNCTION("""COMPUTED_VALUE"""),"North")</f>
        <v>North</v>
      </c>
      <c r="G1371" s="6" t="str">
        <f>IFERROR(__xludf.DUMMYFUNCTION("""COMPUTED_VALUE"""),"Materials")</f>
        <v>Materials</v>
      </c>
      <c r="H1371" s="6" t="str">
        <f>IFERROR(__xludf.DUMMYFUNCTION("""COMPUTED_VALUE"""),"Insurance")</f>
        <v>Insurance</v>
      </c>
      <c r="I1371" s="6" t="str">
        <f t="shared" si="2"/>
        <v>February</v>
      </c>
      <c r="J1371" s="6" t="str">
        <f t="shared" si="3"/>
        <v>Ahmedabad</v>
      </c>
      <c r="K1371" s="6" t="str">
        <f t="shared" si="4"/>
        <v>Ahmedabad</v>
      </c>
      <c r="L1371" s="6" t="str">
        <f t="shared" si="5"/>
        <v>Ahmedabad</v>
      </c>
      <c r="M1371" s="6" t="str">
        <f t="shared" si="6"/>
        <v>Ahmedabad</v>
      </c>
      <c r="N1371" s="6" t="str">
        <f t="shared" si="7"/>
        <v>North</v>
      </c>
      <c r="O1371" s="6" t="str">
        <f t="shared" si="8"/>
        <v>North</v>
      </c>
      <c r="P1371" s="6" t="str">
        <f t="shared" si="9"/>
        <v>North</v>
      </c>
      <c r="Q1371" s="6" t="str">
        <f t="shared" si="10"/>
        <v>North</v>
      </c>
      <c r="R1371" s="6" t="str">
        <f>vlookup(M1371,'City Head_Details'!$A$2:$B$5,2,0)</f>
        <v>Varun</v>
      </c>
      <c r="S1371" s="6" t="str">
        <f t="shared" ref="S1371:T1371" si="1379">Proper(trim(G1371))</f>
        <v>Materials</v>
      </c>
      <c r="T1371" s="6" t="str">
        <f t="shared" si="1379"/>
        <v>Insurance</v>
      </c>
    </row>
    <row r="1372">
      <c r="A1372" s="23" t="s">
        <v>2625</v>
      </c>
      <c r="B1372" s="32" t="s">
        <v>845</v>
      </c>
      <c r="C1372" s="6">
        <v>94700.0</v>
      </c>
      <c r="D1372" s="6" t="str">
        <f>IFERROR(__xludf.DUMMYFUNCTION("Split(B1372,""/"")"),"February")</f>
        <v>February</v>
      </c>
      <c r="E1372" s="6" t="str">
        <f>IFERROR(__xludf.DUMMYFUNCTION("""COMPUTED_VALUE"""),"Ahmedabad&amp;")</f>
        <v>Ahmedabad&amp;</v>
      </c>
      <c r="F1372" s="6" t="str">
        <f>IFERROR(__xludf.DUMMYFUNCTION("""COMPUTED_VALUE"""),"North")</f>
        <v>North</v>
      </c>
      <c r="G1372" s="6" t="str">
        <f>IFERROR(__xludf.DUMMYFUNCTION("""COMPUTED_VALUE"""),"Maitenance")</f>
        <v>Maitenance</v>
      </c>
      <c r="H1372" s="6" t="str">
        <f>IFERROR(__xludf.DUMMYFUNCTION("""COMPUTED_VALUE"""),"Material Cost")</f>
        <v>Material Cost</v>
      </c>
      <c r="I1372" s="6" t="str">
        <f t="shared" si="2"/>
        <v>February</v>
      </c>
      <c r="J1372" s="6" t="str">
        <f t="shared" si="3"/>
        <v>Ahmedabad&amp;</v>
      </c>
      <c r="K1372" s="6" t="str">
        <f t="shared" si="4"/>
        <v>Ahmedabad-</v>
      </c>
      <c r="L1372" s="6" t="str">
        <f t="shared" si="5"/>
        <v>Ahmedabad</v>
      </c>
      <c r="M1372" s="6" t="str">
        <f t="shared" si="6"/>
        <v>Ahmedabad</v>
      </c>
      <c r="N1372" s="6" t="str">
        <f t="shared" si="7"/>
        <v>North</v>
      </c>
      <c r="O1372" s="6" t="str">
        <f t="shared" si="8"/>
        <v>North</v>
      </c>
      <c r="P1372" s="6" t="str">
        <f t="shared" si="9"/>
        <v>North</v>
      </c>
      <c r="Q1372" s="6" t="str">
        <f t="shared" si="10"/>
        <v>North</v>
      </c>
      <c r="R1372" s="6" t="str">
        <f>vlookup(M1372,'City Head_Details'!$A$2:$B$5,2,0)</f>
        <v>Varun</v>
      </c>
      <c r="S1372" s="6" t="str">
        <f t="shared" ref="S1372:T1372" si="1380">Proper(trim(G1372))</f>
        <v>Maitenance</v>
      </c>
      <c r="T1372" s="6" t="str">
        <f t="shared" si="1380"/>
        <v>Material Cost</v>
      </c>
    </row>
    <row r="1373">
      <c r="A1373" s="23" t="s">
        <v>2626</v>
      </c>
      <c r="B1373" s="32" t="s">
        <v>2627</v>
      </c>
      <c r="C1373" s="6">
        <v>116600.0</v>
      </c>
      <c r="D1373" s="6" t="str">
        <f>IFERROR(__xludf.DUMMYFUNCTION("Split(B1373,""/"")"),"February")</f>
        <v>February</v>
      </c>
      <c r="E1373" s="6" t="str">
        <f>IFERROR(__xludf.DUMMYFUNCTION("""COMPUTED_VALUE"""),"Ahmedabad&amp;")</f>
        <v>Ahmedabad&amp;</v>
      </c>
      <c r="F1373" s="6" t="str">
        <f>IFERROR(__xludf.DUMMYFUNCTION("""COMPUTED_VALUE"""),"North")</f>
        <v>North</v>
      </c>
      <c r="G1373" s="6" t="str">
        <f>IFERROR(__xludf.DUMMYFUNCTION("""COMPUTED_VALUE"""),"Maitenance")</f>
        <v>Maitenance</v>
      </c>
      <c r="H1373" s="6" t="str">
        <f>IFERROR(__xludf.DUMMYFUNCTION("""COMPUTED_VALUE"""),"Labour Cost")</f>
        <v>Labour Cost</v>
      </c>
      <c r="I1373" s="6" t="str">
        <f t="shared" si="2"/>
        <v>February</v>
      </c>
      <c r="J1373" s="6" t="str">
        <f t="shared" si="3"/>
        <v>Ahmedabad&amp;</v>
      </c>
      <c r="K1373" s="6" t="str">
        <f t="shared" si="4"/>
        <v>Ahmedabad-</v>
      </c>
      <c r="L1373" s="6" t="str">
        <f t="shared" si="5"/>
        <v>Ahmedabad</v>
      </c>
      <c r="M1373" s="6" t="str">
        <f t="shared" si="6"/>
        <v>Ahmedabad</v>
      </c>
      <c r="N1373" s="6" t="str">
        <f t="shared" si="7"/>
        <v>North</v>
      </c>
      <c r="O1373" s="6" t="str">
        <f t="shared" si="8"/>
        <v>North</v>
      </c>
      <c r="P1373" s="6" t="str">
        <f t="shared" si="9"/>
        <v>North</v>
      </c>
      <c r="Q1373" s="6" t="str">
        <f t="shared" si="10"/>
        <v>North</v>
      </c>
      <c r="R1373" s="6" t="str">
        <f>vlookup(M1373,'City Head_Details'!$A$2:$B$5,2,0)</f>
        <v>Varun</v>
      </c>
      <c r="S1373" s="6" t="str">
        <f t="shared" ref="S1373:T1373" si="1381">Proper(trim(G1373))</f>
        <v>Maitenance</v>
      </c>
      <c r="T1373" s="6" t="str">
        <f t="shared" si="1381"/>
        <v>Labour Cost</v>
      </c>
    </row>
    <row r="1374">
      <c r="A1374" s="23" t="s">
        <v>2628</v>
      </c>
      <c r="B1374" s="32" t="s">
        <v>2629</v>
      </c>
      <c r="C1374" s="6">
        <v>104000.0</v>
      </c>
      <c r="D1374" s="6" t="str">
        <f>IFERROR(__xludf.DUMMYFUNCTION("Split(B1374,""/"")"),"February")</f>
        <v>February</v>
      </c>
      <c r="E1374" s="6" t="str">
        <f>IFERROR(__xludf.DUMMYFUNCTION("""COMPUTED_VALUE"""),"Ahmedabad")</f>
        <v>Ahmedabad</v>
      </c>
      <c r="F1374" s="6" t="str">
        <f>IFERROR(__xludf.DUMMYFUNCTION("""COMPUTED_VALUE"""),"North")</f>
        <v>North</v>
      </c>
      <c r="G1374" s="6" t="str">
        <f>IFERROR(__xludf.DUMMYFUNCTION("""COMPUTED_VALUE"""),"Maitenance")</f>
        <v>Maitenance</v>
      </c>
      <c r="H1374" s="6" t="str">
        <f>IFERROR(__xludf.DUMMYFUNCTION("""COMPUTED_VALUE"""),"Rent")</f>
        <v>Rent</v>
      </c>
      <c r="I1374" s="6" t="str">
        <f t="shared" si="2"/>
        <v>February</v>
      </c>
      <c r="J1374" s="6" t="str">
        <f t="shared" si="3"/>
        <v>Ahmedabad</v>
      </c>
      <c r="K1374" s="6" t="str">
        <f t="shared" si="4"/>
        <v>Ahmedabad</v>
      </c>
      <c r="L1374" s="6" t="str">
        <f t="shared" si="5"/>
        <v>Ahmedabad</v>
      </c>
      <c r="M1374" s="6" t="str">
        <f t="shared" si="6"/>
        <v>Ahmedabad</v>
      </c>
      <c r="N1374" s="6" t="str">
        <f t="shared" si="7"/>
        <v>North</v>
      </c>
      <c r="O1374" s="6" t="str">
        <f t="shared" si="8"/>
        <v>North</v>
      </c>
      <c r="P1374" s="6" t="str">
        <f t="shared" si="9"/>
        <v>North</v>
      </c>
      <c r="Q1374" s="6" t="str">
        <f t="shared" si="10"/>
        <v>North</v>
      </c>
      <c r="R1374" s="6" t="str">
        <f>vlookup(M1374,'City Head_Details'!$A$2:$B$5,2,0)</f>
        <v>Varun</v>
      </c>
      <c r="S1374" s="6" t="str">
        <f t="shared" ref="S1374:T1374" si="1382">Proper(trim(G1374))</f>
        <v>Maitenance</v>
      </c>
      <c r="T1374" s="6" t="str">
        <f t="shared" si="1382"/>
        <v>Rent</v>
      </c>
    </row>
    <row r="1375">
      <c r="A1375" s="23" t="s">
        <v>2630</v>
      </c>
      <c r="B1375" s="32" t="s">
        <v>895</v>
      </c>
      <c r="C1375" s="6">
        <v>158600.0</v>
      </c>
      <c r="D1375" s="6" t="str">
        <f>IFERROR(__xludf.DUMMYFUNCTION("Split(B1375,""/"")"),"February")</f>
        <v>February</v>
      </c>
      <c r="E1375" s="6" t="str">
        <f>IFERROR(__xludf.DUMMYFUNCTION("""COMPUTED_VALUE"""),"Ahmedabad")</f>
        <v>Ahmedabad</v>
      </c>
      <c r="F1375" s="6" t="str">
        <f>IFERROR(__xludf.DUMMYFUNCTION("""COMPUTED_VALUE"""),"North")</f>
        <v>North</v>
      </c>
      <c r="G1375" s="6" t="str">
        <f>IFERROR(__xludf.DUMMYFUNCTION("""COMPUTED_VALUE"""),"Maitenance")</f>
        <v>Maitenance</v>
      </c>
      <c r="H1375" s="6" t="str">
        <f>IFERROR(__xludf.DUMMYFUNCTION("""COMPUTED_VALUE"""),"Overhead costs")</f>
        <v>Overhead costs</v>
      </c>
      <c r="I1375" s="6" t="str">
        <f t="shared" si="2"/>
        <v>February</v>
      </c>
      <c r="J1375" s="6" t="str">
        <f t="shared" si="3"/>
        <v>Ahmedabad</v>
      </c>
      <c r="K1375" s="6" t="str">
        <f t="shared" si="4"/>
        <v>Ahmedabad</v>
      </c>
      <c r="L1375" s="6" t="str">
        <f t="shared" si="5"/>
        <v>Ahmedabad</v>
      </c>
      <c r="M1375" s="6" t="str">
        <f t="shared" si="6"/>
        <v>Ahmedabad</v>
      </c>
      <c r="N1375" s="6" t="str">
        <f t="shared" si="7"/>
        <v>North</v>
      </c>
      <c r="O1375" s="6" t="str">
        <f t="shared" si="8"/>
        <v>North</v>
      </c>
      <c r="P1375" s="6" t="str">
        <f t="shared" si="9"/>
        <v>North</v>
      </c>
      <c r="Q1375" s="6" t="str">
        <f t="shared" si="10"/>
        <v>North</v>
      </c>
      <c r="R1375" s="6" t="str">
        <f>vlookup(M1375,'City Head_Details'!$A$2:$B$5,2,0)</f>
        <v>Varun</v>
      </c>
      <c r="S1375" s="6" t="str">
        <f t="shared" ref="S1375:T1375" si="1383">Proper(trim(G1375))</f>
        <v>Maitenance</v>
      </c>
      <c r="T1375" s="6" t="str">
        <f t="shared" si="1383"/>
        <v>Overhead Costs</v>
      </c>
    </row>
    <row r="1376">
      <c r="A1376" s="23" t="s">
        <v>2631</v>
      </c>
      <c r="B1376" s="32" t="s">
        <v>2632</v>
      </c>
      <c r="C1376" s="6">
        <v>194600.0</v>
      </c>
      <c r="D1376" s="6" t="str">
        <f>IFERROR(__xludf.DUMMYFUNCTION("Split(B1376,""/"")"),"February")</f>
        <v>February</v>
      </c>
      <c r="E1376" s="6" t="str">
        <f>IFERROR(__xludf.DUMMYFUNCTION("""COMPUTED_VALUE"""),"Ahmedabad")</f>
        <v>Ahmedabad</v>
      </c>
      <c r="F1376" s="6" t="str">
        <f>IFERROR(__xludf.DUMMYFUNCTION("""COMPUTED_VALUE"""),"North")</f>
        <v>North</v>
      </c>
      <c r="G1376" s="6" t="str">
        <f>IFERROR(__xludf.DUMMYFUNCTION("""COMPUTED_VALUE"""),"Maitenance")</f>
        <v>Maitenance</v>
      </c>
      <c r="H1376" s="6" t="str">
        <f>IFERROR(__xludf.DUMMYFUNCTION("""COMPUTED_VALUE"""),"Insurance")</f>
        <v>Insurance</v>
      </c>
      <c r="I1376" s="6" t="str">
        <f t="shared" si="2"/>
        <v>February</v>
      </c>
      <c r="J1376" s="6" t="str">
        <f t="shared" si="3"/>
        <v>Ahmedabad</v>
      </c>
      <c r="K1376" s="6" t="str">
        <f t="shared" si="4"/>
        <v>Ahmedabad</v>
      </c>
      <c r="L1376" s="6" t="str">
        <f t="shared" si="5"/>
        <v>Ahmedabad</v>
      </c>
      <c r="M1376" s="6" t="str">
        <f t="shared" si="6"/>
        <v>Ahmedabad</v>
      </c>
      <c r="N1376" s="6" t="str">
        <f t="shared" si="7"/>
        <v>North</v>
      </c>
      <c r="O1376" s="6" t="str">
        <f t="shared" si="8"/>
        <v>North</v>
      </c>
      <c r="P1376" s="6" t="str">
        <f t="shared" si="9"/>
        <v>North</v>
      </c>
      <c r="Q1376" s="6" t="str">
        <f t="shared" si="10"/>
        <v>North</v>
      </c>
      <c r="R1376" s="6" t="str">
        <f>vlookup(M1376,'City Head_Details'!$A$2:$B$5,2,0)</f>
        <v>Varun</v>
      </c>
      <c r="S1376" s="6" t="str">
        <f t="shared" ref="S1376:T1376" si="1384">Proper(trim(G1376))</f>
        <v>Maitenance</v>
      </c>
      <c r="T1376" s="6" t="str">
        <f t="shared" si="1384"/>
        <v>Insurance</v>
      </c>
    </row>
    <row r="1377">
      <c r="A1377" s="23" t="s">
        <v>2633</v>
      </c>
      <c r="B1377" s="32" t="s">
        <v>2634</v>
      </c>
      <c r="C1377" s="6">
        <v>127100.0</v>
      </c>
      <c r="D1377" s="6" t="str">
        <f>IFERROR(__xludf.DUMMYFUNCTION("Split(B1377,""/"")"),"February")</f>
        <v>February</v>
      </c>
      <c r="E1377" s="6" t="str">
        <f>IFERROR(__xludf.DUMMYFUNCTION("""COMPUTED_VALUE"""),"Ahmedabad^")</f>
        <v>Ahmedabad^</v>
      </c>
      <c r="F1377" s="6" t="str">
        <f>IFERROR(__xludf.DUMMYFUNCTION("""COMPUTED_VALUE"""),"North")</f>
        <v>North</v>
      </c>
      <c r="G1377" s="6" t="str">
        <f>IFERROR(__xludf.DUMMYFUNCTION("""COMPUTED_VALUE"""),"Assembly")</f>
        <v>Assembly</v>
      </c>
      <c r="H1377" s="6" t="str">
        <f>IFERROR(__xludf.DUMMYFUNCTION("""COMPUTED_VALUE"""),"Material Cost")</f>
        <v>Material Cost</v>
      </c>
      <c r="I1377" s="6" t="str">
        <f t="shared" si="2"/>
        <v>February</v>
      </c>
      <c r="J1377" s="6" t="str">
        <f t="shared" si="3"/>
        <v>Ahmedabad^</v>
      </c>
      <c r="K1377" s="6" t="str">
        <f t="shared" si="4"/>
        <v>Ahmedabad^</v>
      </c>
      <c r="L1377" s="6" t="str">
        <f t="shared" si="5"/>
        <v>Ahmedabad^</v>
      </c>
      <c r="M1377" s="6" t="str">
        <f t="shared" si="6"/>
        <v>Ahmedabad</v>
      </c>
      <c r="N1377" s="6" t="str">
        <f t="shared" si="7"/>
        <v>North</v>
      </c>
      <c r="O1377" s="6" t="str">
        <f t="shared" si="8"/>
        <v>North</v>
      </c>
      <c r="P1377" s="6" t="str">
        <f t="shared" si="9"/>
        <v>North</v>
      </c>
      <c r="Q1377" s="6" t="str">
        <f t="shared" si="10"/>
        <v>North</v>
      </c>
      <c r="R1377" s="6" t="str">
        <f>vlookup(M1377,'City Head_Details'!$A$2:$B$5,2,0)</f>
        <v>Varun</v>
      </c>
      <c r="S1377" s="6" t="str">
        <f t="shared" ref="S1377:T1377" si="1385">Proper(trim(G1377))</f>
        <v>Assembly</v>
      </c>
      <c r="T1377" s="6" t="str">
        <f t="shared" si="1385"/>
        <v>Material Cost</v>
      </c>
    </row>
    <row r="1378">
      <c r="A1378" s="23" t="s">
        <v>2635</v>
      </c>
      <c r="B1378" s="32" t="s">
        <v>1195</v>
      </c>
      <c r="C1378" s="6">
        <v>198000.0</v>
      </c>
      <c r="D1378" s="6" t="str">
        <f>IFERROR(__xludf.DUMMYFUNCTION("Split(B1378,""/"")"),"February")</f>
        <v>February</v>
      </c>
      <c r="E1378" s="6" t="str">
        <f>IFERROR(__xludf.DUMMYFUNCTION("""COMPUTED_VALUE"""),"Ahmedabad")</f>
        <v>Ahmedabad</v>
      </c>
      <c r="F1378" s="6" t="str">
        <f>IFERROR(__xludf.DUMMYFUNCTION("""COMPUTED_VALUE"""),"North")</f>
        <v>North</v>
      </c>
      <c r="G1378" s="6" t="str">
        <f>IFERROR(__xludf.DUMMYFUNCTION("""COMPUTED_VALUE"""),"Assembly")</f>
        <v>Assembly</v>
      </c>
      <c r="H1378" s="6" t="str">
        <f>IFERROR(__xludf.DUMMYFUNCTION("""COMPUTED_VALUE"""),"Labour Cost")</f>
        <v>Labour Cost</v>
      </c>
      <c r="I1378" s="6" t="str">
        <f t="shared" si="2"/>
        <v>February</v>
      </c>
      <c r="J1378" s="6" t="str">
        <f t="shared" si="3"/>
        <v>Ahmedabad</v>
      </c>
      <c r="K1378" s="6" t="str">
        <f t="shared" si="4"/>
        <v>Ahmedabad</v>
      </c>
      <c r="L1378" s="6" t="str">
        <f t="shared" si="5"/>
        <v>Ahmedabad</v>
      </c>
      <c r="M1378" s="6" t="str">
        <f t="shared" si="6"/>
        <v>Ahmedabad</v>
      </c>
      <c r="N1378" s="6" t="str">
        <f t="shared" si="7"/>
        <v>North</v>
      </c>
      <c r="O1378" s="6" t="str">
        <f t="shared" si="8"/>
        <v>North</v>
      </c>
      <c r="P1378" s="6" t="str">
        <f t="shared" si="9"/>
        <v>North</v>
      </c>
      <c r="Q1378" s="6" t="str">
        <f t="shared" si="10"/>
        <v>North</v>
      </c>
      <c r="R1378" s="6" t="str">
        <f>vlookup(M1378,'City Head_Details'!$A$2:$B$5,2,0)</f>
        <v>Varun</v>
      </c>
      <c r="S1378" s="6" t="str">
        <f t="shared" ref="S1378:T1378" si="1386">Proper(trim(G1378))</f>
        <v>Assembly</v>
      </c>
      <c r="T1378" s="6" t="str">
        <f t="shared" si="1386"/>
        <v>Labour Cost</v>
      </c>
    </row>
    <row r="1379">
      <c r="A1379" s="23" t="s">
        <v>2636</v>
      </c>
      <c r="B1379" s="32" t="s">
        <v>1417</v>
      </c>
      <c r="C1379" s="6">
        <v>190600.0</v>
      </c>
      <c r="D1379" s="6" t="str">
        <f>IFERROR(__xludf.DUMMYFUNCTION("Split(B1379,""/"")"),"February")</f>
        <v>February</v>
      </c>
      <c r="E1379" s="6" t="str">
        <f>IFERROR(__xludf.DUMMYFUNCTION("""COMPUTED_VALUE"""),"Ahmedabad")</f>
        <v>Ahmedabad</v>
      </c>
      <c r="F1379" s="6" t="str">
        <f>IFERROR(__xludf.DUMMYFUNCTION("""COMPUTED_VALUE"""),"North")</f>
        <v>North</v>
      </c>
      <c r="G1379" s="6" t="str">
        <f>IFERROR(__xludf.DUMMYFUNCTION("""COMPUTED_VALUE"""),"Assembly")</f>
        <v>Assembly</v>
      </c>
      <c r="H1379" s="6" t="str">
        <f>IFERROR(__xludf.DUMMYFUNCTION("""COMPUTED_VALUE"""),"Rent")</f>
        <v>Rent</v>
      </c>
      <c r="I1379" s="6" t="str">
        <f t="shared" si="2"/>
        <v>February</v>
      </c>
      <c r="J1379" s="6" t="str">
        <f t="shared" si="3"/>
        <v>Ahmedabad</v>
      </c>
      <c r="K1379" s="6" t="str">
        <f t="shared" si="4"/>
        <v>Ahmedabad</v>
      </c>
      <c r="L1379" s="6" t="str">
        <f t="shared" si="5"/>
        <v>Ahmedabad</v>
      </c>
      <c r="M1379" s="6" t="str">
        <f t="shared" si="6"/>
        <v>Ahmedabad</v>
      </c>
      <c r="N1379" s="6" t="str">
        <f t="shared" si="7"/>
        <v>North</v>
      </c>
      <c r="O1379" s="6" t="str">
        <f t="shared" si="8"/>
        <v>North</v>
      </c>
      <c r="P1379" s="6" t="str">
        <f t="shared" si="9"/>
        <v>North</v>
      </c>
      <c r="Q1379" s="6" t="str">
        <f t="shared" si="10"/>
        <v>North</v>
      </c>
      <c r="R1379" s="6" t="str">
        <f>vlookup(M1379,'City Head_Details'!$A$2:$B$5,2,0)</f>
        <v>Varun</v>
      </c>
      <c r="S1379" s="6" t="str">
        <f t="shared" ref="S1379:T1379" si="1387">Proper(trim(G1379))</f>
        <v>Assembly</v>
      </c>
      <c r="T1379" s="6" t="str">
        <f t="shared" si="1387"/>
        <v>Rent</v>
      </c>
    </row>
    <row r="1380">
      <c r="A1380" s="23" t="s">
        <v>2637</v>
      </c>
      <c r="B1380" s="32" t="s">
        <v>728</v>
      </c>
      <c r="C1380" s="6">
        <v>115800.0</v>
      </c>
      <c r="D1380" s="6" t="str">
        <f>IFERROR(__xludf.DUMMYFUNCTION("Split(B1380,""/"")"),"February")</f>
        <v>February</v>
      </c>
      <c r="E1380" s="6" t="str">
        <f>IFERROR(__xludf.DUMMYFUNCTION("""COMPUTED_VALUE"""),"Ahmedabad")</f>
        <v>Ahmedabad</v>
      </c>
      <c r="F1380" s="6" t="str">
        <f>IFERROR(__xludf.DUMMYFUNCTION("""COMPUTED_VALUE"""),"North")</f>
        <v>North</v>
      </c>
      <c r="G1380" s="6" t="str">
        <f>IFERROR(__xludf.DUMMYFUNCTION("""COMPUTED_VALUE"""),"Assembly")</f>
        <v>Assembly</v>
      </c>
      <c r="H1380" s="6" t="str">
        <f>IFERROR(__xludf.DUMMYFUNCTION("""COMPUTED_VALUE"""),"Overhead costs")</f>
        <v>Overhead costs</v>
      </c>
      <c r="I1380" s="6" t="str">
        <f t="shared" si="2"/>
        <v>February</v>
      </c>
      <c r="J1380" s="6" t="str">
        <f t="shared" si="3"/>
        <v>Ahmedabad</v>
      </c>
      <c r="K1380" s="6" t="str">
        <f t="shared" si="4"/>
        <v>Ahmedabad</v>
      </c>
      <c r="L1380" s="6" t="str">
        <f t="shared" si="5"/>
        <v>Ahmedabad</v>
      </c>
      <c r="M1380" s="6" t="str">
        <f t="shared" si="6"/>
        <v>Ahmedabad</v>
      </c>
      <c r="N1380" s="6" t="str">
        <f t="shared" si="7"/>
        <v>North</v>
      </c>
      <c r="O1380" s="6" t="str">
        <f t="shared" si="8"/>
        <v>North</v>
      </c>
      <c r="P1380" s="6" t="str">
        <f t="shared" si="9"/>
        <v>North</v>
      </c>
      <c r="Q1380" s="6" t="str">
        <f t="shared" si="10"/>
        <v>North</v>
      </c>
      <c r="R1380" s="6" t="str">
        <f>vlookup(M1380,'City Head_Details'!$A$2:$B$5,2,0)</f>
        <v>Varun</v>
      </c>
      <c r="S1380" s="6" t="str">
        <f t="shared" ref="S1380:T1380" si="1388">Proper(trim(G1380))</f>
        <v>Assembly</v>
      </c>
      <c r="T1380" s="6" t="str">
        <f t="shared" si="1388"/>
        <v>Overhead Costs</v>
      </c>
    </row>
    <row r="1381">
      <c r="A1381" s="23" t="s">
        <v>2638</v>
      </c>
      <c r="B1381" s="32" t="s">
        <v>716</v>
      </c>
      <c r="C1381" s="6">
        <v>182200.0</v>
      </c>
      <c r="D1381" s="6" t="str">
        <f>IFERROR(__xludf.DUMMYFUNCTION("Split(B1381,""/"")"),"February")</f>
        <v>February</v>
      </c>
      <c r="E1381" s="6" t="str">
        <f>IFERROR(__xludf.DUMMYFUNCTION("""COMPUTED_VALUE"""),"Ahmedabad")</f>
        <v>Ahmedabad</v>
      </c>
      <c r="F1381" s="6" t="str">
        <f>IFERROR(__xludf.DUMMYFUNCTION("""COMPUTED_VALUE"""),"North")</f>
        <v>North</v>
      </c>
      <c r="G1381" s="6" t="str">
        <f>IFERROR(__xludf.DUMMYFUNCTION("""COMPUTED_VALUE"""),"Assembly")</f>
        <v>Assembly</v>
      </c>
      <c r="H1381" s="6" t="str">
        <f>IFERROR(__xludf.DUMMYFUNCTION("""COMPUTED_VALUE"""),"Insurance")</f>
        <v>Insurance</v>
      </c>
      <c r="I1381" s="6" t="str">
        <f t="shared" si="2"/>
        <v>February</v>
      </c>
      <c r="J1381" s="6" t="str">
        <f t="shared" si="3"/>
        <v>Ahmedabad</v>
      </c>
      <c r="K1381" s="6" t="str">
        <f t="shared" si="4"/>
        <v>Ahmedabad</v>
      </c>
      <c r="L1381" s="6" t="str">
        <f t="shared" si="5"/>
        <v>Ahmedabad</v>
      </c>
      <c r="M1381" s="6" t="str">
        <f t="shared" si="6"/>
        <v>Ahmedabad</v>
      </c>
      <c r="N1381" s="6" t="str">
        <f t="shared" si="7"/>
        <v>North</v>
      </c>
      <c r="O1381" s="6" t="str">
        <f t="shared" si="8"/>
        <v>North</v>
      </c>
      <c r="P1381" s="6" t="str">
        <f t="shared" si="9"/>
        <v>North</v>
      </c>
      <c r="Q1381" s="6" t="str">
        <f t="shared" si="10"/>
        <v>North</v>
      </c>
      <c r="R1381" s="6" t="str">
        <f>vlookup(M1381,'City Head_Details'!$A$2:$B$5,2,0)</f>
        <v>Varun</v>
      </c>
      <c r="S1381" s="6" t="str">
        <f t="shared" ref="S1381:T1381" si="1389">Proper(trim(G1381))</f>
        <v>Assembly</v>
      </c>
      <c r="T1381" s="6" t="str">
        <f t="shared" si="1389"/>
        <v>Insurance</v>
      </c>
    </row>
    <row r="1382">
      <c r="A1382" s="23" t="s">
        <v>2639</v>
      </c>
      <c r="B1382" s="32" t="s">
        <v>2640</v>
      </c>
      <c r="C1382" s="6">
        <v>189000.0</v>
      </c>
      <c r="D1382" s="6" t="str">
        <f>IFERROR(__xludf.DUMMYFUNCTION("Split(B1382,""/"")"),"February")</f>
        <v>February</v>
      </c>
      <c r="E1382" s="6" t="str">
        <f>IFERROR(__xludf.DUMMYFUNCTION("""COMPUTED_VALUE"""),"Ahmedabad^")</f>
        <v>Ahmedabad^</v>
      </c>
      <c r="F1382" s="6" t="str">
        <f>IFERROR(__xludf.DUMMYFUNCTION("""COMPUTED_VALUE"""),"South")</f>
        <v>South</v>
      </c>
      <c r="G1382" s="6" t="str">
        <f>IFERROR(__xludf.DUMMYFUNCTION("""COMPUTED_VALUE"""),"Production")</f>
        <v>Production</v>
      </c>
      <c r="H1382" s="6" t="str">
        <f>IFERROR(__xludf.DUMMYFUNCTION("""COMPUTED_VALUE"""),"Material Cost")</f>
        <v>Material Cost</v>
      </c>
      <c r="I1382" s="6" t="str">
        <f t="shared" si="2"/>
        <v>February</v>
      </c>
      <c r="J1382" s="6" t="str">
        <f t="shared" si="3"/>
        <v>Ahmedabad^</v>
      </c>
      <c r="K1382" s="6" t="str">
        <f t="shared" si="4"/>
        <v>Ahmedabad^</v>
      </c>
      <c r="L1382" s="6" t="str">
        <f t="shared" si="5"/>
        <v>Ahmedabad^</v>
      </c>
      <c r="M1382" s="6" t="str">
        <f t="shared" si="6"/>
        <v>Ahmedabad</v>
      </c>
      <c r="N1382" s="6" t="str">
        <f t="shared" si="7"/>
        <v>South</v>
      </c>
      <c r="O1382" s="6" t="str">
        <f t="shared" si="8"/>
        <v>South</v>
      </c>
      <c r="P1382" s="6" t="str">
        <f t="shared" si="9"/>
        <v>South</v>
      </c>
      <c r="Q1382" s="6" t="str">
        <f t="shared" si="10"/>
        <v>South</v>
      </c>
      <c r="R1382" s="6" t="str">
        <f>vlookup(M1382,'City Head_Details'!$A$2:$B$5,2,0)</f>
        <v>Varun</v>
      </c>
      <c r="S1382" s="6" t="str">
        <f t="shared" ref="S1382:T1382" si="1390">Proper(trim(G1382))</f>
        <v>Production</v>
      </c>
      <c r="T1382" s="6" t="str">
        <f t="shared" si="1390"/>
        <v>Material Cost</v>
      </c>
    </row>
    <row r="1383">
      <c r="A1383" s="23" t="s">
        <v>2641</v>
      </c>
      <c r="B1383" s="32" t="s">
        <v>2642</v>
      </c>
      <c r="C1383" s="6">
        <v>178800.0</v>
      </c>
      <c r="D1383" s="6" t="str">
        <f>IFERROR(__xludf.DUMMYFUNCTION("Split(B1383,""/"")"),"February")</f>
        <v>February</v>
      </c>
      <c r="E1383" s="6" t="str">
        <f>IFERROR(__xludf.DUMMYFUNCTION("""COMPUTED_VALUE"""),"Ahmedabad")</f>
        <v>Ahmedabad</v>
      </c>
      <c r="F1383" s="6" t="str">
        <f>IFERROR(__xludf.DUMMYFUNCTION("""COMPUTED_VALUE"""),"South")</f>
        <v>South</v>
      </c>
      <c r="G1383" s="6" t="str">
        <f>IFERROR(__xludf.DUMMYFUNCTION("""COMPUTED_VALUE"""),"Production")</f>
        <v>Production</v>
      </c>
      <c r="H1383" s="6" t="str">
        <f>IFERROR(__xludf.DUMMYFUNCTION("""COMPUTED_VALUE"""),"Labour Cost")</f>
        <v>Labour Cost</v>
      </c>
      <c r="I1383" s="6" t="str">
        <f t="shared" si="2"/>
        <v>February</v>
      </c>
      <c r="J1383" s="6" t="str">
        <f t="shared" si="3"/>
        <v>Ahmedabad</v>
      </c>
      <c r="K1383" s="6" t="str">
        <f t="shared" si="4"/>
        <v>Ahmedabad</v>
      </c>
      <c r="L1383" s="6" t="str">
        <f t="shared" si="5"/>
        <v>Ahmedabad</v>
      </c>
      <c r="M1383" s="6" t="str">
        <f t="shared" si="6"/>
        <v>Ahmedabad</v>
      </c>
      <c r="N1383" s="6" t="str">
        <f t="shared" si="7"/>
        <v>South</v>
      </c>
      <c r="O1383" s="6" t="str">
        <f t="shared" si="8"/>
        <v>South</v>
      </c>
      <c r="P1383" s="6" t="str">
        <f t="shared" si="9"/>
        <v>South</v>
      </c>
      <c r="Q1383" s="6" t="str">
        <f t="shared" si="10"/>
        <v>South</v>
      </c>
      <c r="R1383" s="6" t="str">
        <f>vlookup(M1383,'City Head_Details'!$A$2:$B$5,2,0)</f>
        <v>Varun</v>
      </c>
      <c r="S1383" s="6" t="str">
        <f t="shared" ref="S1383:T1383" si="1391">Proper(trim(G1383))</f>
        <v>Production</v>
      </c>
      <c r="T1383" s="6" t="str">
        <f t="shared" si="1391"/>
        <v>Labour Cost</v>
      </c>
    </row>
    <row r="1384">
      <c r="A1384" s="23" t="s">
        <v>2643</v>
      </c>
      <c r="B1384" s="32" t="s">
        <v>2644</v>
      </c>
      <c r="C1384" s="6">
        <v>107800.0</v>
      </c>
      <c r="D1384" s="6" t="str">
        <f>IFERROR(__xludf.DUMMYFUNCTION("Split(B1384,""/"")"),"February")</f>
        <v>February</v>
      </c>
      <c r="E1384" s="6" t="str">
        <f>IFERROR(__xludf.DUMMYFUNCTION("""COMPUTED_VALUE"""),"Ahmedabad")</f>
        <v>Ahmedabad</v>
      </c>
      <c r="F1384" s="6" t="str">
        <f>IFERROR(__xludf.DUMMYFUNCTION("""COMPUTED_VALUE"""),"South^")</f>
        <v>South^</v>
      </c>
      <c r="G1384" s="6" t="str">
        <f>IFERROR(__xludf.DUMMYFUNCTION("""COMPUTED_VALUE"""),"Production")</f>
        <v>Production</v>
      </c>
      <c r="H1384" s="6" t="str">
        <f>IFERROR(__xludf.DUMMYFUNCTION("""COMPUTED_VALUE"""),"Rent")</f>
        <v>Rent</v>
      </c>
      <c r="I1384" s="6" t="str">
        <f t="shared" si="2"/>
        <v>February</v>
      </c>
      <c r="J1384" s="6" t="str">
        <f t="shared" si="3"/>
        <v>Ahmedabad</v>
      </c>
      <c r="K1384" s="6" t="str">
        <f t="shared" si="4"/>
        <v>Ahmedabad</v>
      </c>
      <c r="L1384" s="6" t="str">
        <f t="shared" si="5"/>
        <v>Ahmedabad</v>
      </c>
      <c r="M1384" s="6" t="str">
        <f t="shared" si="6"/>
        <v>Ahmedabad</v>
      </c>
      <c r="N1384" s="6" t="str">
        <f t="shared" si="7"/>
        <v>South^</v>
      </c>
      <c r="O1384" s="6" t="str">
        <f t="shared" si="8"/>
        <v>South^</v>
      </c>
      <c r="P1384" s="6" t="str">
        <f t="shared" si="9"/>
        <v>South^</v>
      </c>
      <c r="Q1384" s="6" t="str">
        <f t="shared" si="10"/>
        <v>South</v>
      </c>
      <c r="R1384" s="6" t="str">
        <f>vlookup(M1384,'City Head_Details'!$A$2:$B$5,2,0)</f>
        <v>Varun</v>
      </c>
      <c r="S1384" s="6" t="str">
        <f t="shared" ref="S1384:T1384" si="1392">Proper(trim(G1384))</f>
        <v>Production</v>
      </c>
      <c r="T1384" s="6" t="str">
        <f t="shared" si="1392"/>
        <v>Rent</v>
      </c>
    </row>
    <row r="1385">
      <c r="A1385" s="23" t="s">
        <v>2645</v>
      </c>
      <c r="B1385" s="32" t="s">
        <v>2646</v>
      </c>
      <c r="C1385" s="6">
        <v>135900.0</v>
      </c>
      <c r="D1385" s="6" t="str">
        <f>IFERROR(__xludf.DUMMYFUNCTION("Split(B1385,""/"")"),"February")</f>
        <v>February</v>
      </c>
      <c r="E1385" s="6" t="str">
        <f>IFERROR(__xludf.DUMMYFUNCTION("""COMPUTED_VALUE"""),"Ahmedabad")</f>
        <v>Ahmedabad</v>
      </c>
      <c r="F1385" s="6" t="str">
        <f>IFERROR(__xludf.DUMMYFUNCTION("""COMPUTED_VALUE"""),"South")</f>
        <v>South</v>
      </c>
      <c r="G1385" s="6" t="str">
        <f>IFERROR(__xludf.DUMMYFUNCTION("""COMPUTED_VALUE"""),"Production")</f>
        <v>Production</v>
      </c>
      <c r="H1385" s="6" t="str">
        <f>IFERROR(__xludf.DUMMYFUNCTION("""COMPUTED_VALUE"""),"Overhead costs")</f>
        <v>Overhead costs</v>
      </c>
      <c r="I1385" s="6" t="str">
        <f t="shared" si="2"/>
        <v>February</v>
      </c>
      <c r="J1385" s="6" t="str">
        <f t="shared" si="3"/>
        <v>Ahmedabad</v>
      </c>
      <c r="K1385" s="6" t="str">
        <f t="shared" si="4"/>
        <v>Ahmedabad</v>
      </c>
      <c r="L1385" s="6" t="str">
        <f t="shared" si="5"/>
        <v>Ahmedabad</v>
      </c>
      <c r="M1385" s="6" t="str">
        <f t="shared" si="6"/>
        <v>Ahmedabad</v>
      </c>
      <c r="N1385" s="6" t="str">
        <f t="shared" si="7"/>
        <v>South</v>
      </c>
      <c r="O1385" s="6" t="str">
        <f t="shared" si="8"/>
        <v>South</v>
      </c>
      <c r="P1385" s="6" t="str">
        <f t="shared" si="9"/>
        <v>South</v>
      </c>
      <c r="Q1385" s="6" t="str">
        <f t="shared" si="10"/>
        <v>South</v>
      </c>
      <c r="R1385" s="6" t="str">
        <f>vlookup(M1385,'City Head_Details'!$A$2:$B$5,2,0)</f>
        <v>Varun</v>
      </c>
      <c r="S1385" s="6" t="str">
        <f t="shared" ref="S1385:T1385" si="1393">Proper(trim(G1385))</f>
        <v>Production</v>
      </c>
      <c r="T1385" s="6" t="str">
        <f t="shared" si="1393"/>
        <v>Overhead Costs</v>
      </c>
    </row>
    <row r="1386">
      <c r="A1386" s="23" t="s">
        <v>2647</v>
      </c>
      <c r="B1386" s="32" t="s">
        <v>2648</v>
      </c>
      <c r="C1386" s="6">
        <v>160400.0</v>
      </c>
      <c r="D1386" s="6" t="str">
        <f>IFERROR(__xludf.DUMMYFUNCTION("Split(B1386,""/"")"),"February")</f>
        <v>February</v>
      </c>
      <c r="E1386" s="6" t="str">
        <f>IFERROR(__xludf.DUMMYFUNCTION("""COMPUTED_VALUE"""),"Ahmedabad")</f>
        <v>Ahmedabad</v>
      </c>
      <c r="F1386" s="6" t="str">
        <f>IFERROR(__xludf.DUMMYFUNCTION("""COMPUTED_VALUE"""),"South")</f>
        <v>South</v>
      </c>
      <c r="G1386" s="6" t="str">
        <f>IFERROR(__xludf.DUMMYFUNCTION("""COMPUTED_VALUE"""),"Production")</f>
        <v>Production</v>
      </c>
      <c r="H1386" s="6" t="str">
        <f>IFERROR(__xludf.DUMMYFUNCTION("""COMPUTED_VALUE"""),"Insurance")</f>
        <v>Insurance</v>
      </c>
      <c r="I1386" s="6" t="str">
        <f t="shared" si="2"/>
        <v>February</v>
      </c>
      <c r="J1386" s="6" t="str">
        <f t="shared" si="3"/>
        <v>Ahmedabad</v>
      </c>
      <c r="K1386" s="6" t="str">
        <f t="shared" si="4"/>
        <v>Ahmedabad</v>
      </c>
      <c r="L1386" s="6" t="str">
        <f t="shared" si="5"/>
        <v>Ahmedabad</v>
      </c>
      <c r="M1386" s="6" t="str">
        <f t="shared" si="6"/>
        <v>Ahmedabad</v>
      </c>
      <c r="N1386" s="6" t="str">
        <f t="shared" si="7"/>
        <v>South</v>
      </c>
      <c r="O1386" s="6" t="str">
        <f t="shared" si="8"/>
        <v>South</v>
      </c>
      <c r="P1386" s="6" t="str">
        <f t="shared" si="9"/>
        <v>South</v>
      </c>
      <c r="Q1386" s="6" t="str">
        <f t="shared" si="10"/>
        <v>South</v>
      </c>
      <c r="R1386" s="6" t="str">
        <f>vlookup(M1386,'City Head_Details'!$A$2:$B$5,2,0)</f>
        <v>Varun</v>
      </c>
      <c r="S1386" s="6" t="str">
        <f t="shared" ref="S1386:T1386" si="1394">Proper(trim(G1386))</f>
        <v>Production</v>
      </c>
      <c r="T1386" s="6" t="str">
        <f t="shared" si="1394"/>
        <v>Insurance</v>
      </c>
    </row>
    <row r="1387">
      <c r="A1387" s="23" t="s">
        <v>2649</v>
      </c>
      <c r="B1387" s="32" t="s">
        <v>2650</v>
      </c>
      <c r="C1387" s="6">
        <v>138300.0</v>
      </c>
      <c r="D1387" s="6" t="str">
        <f>IFERROR(__xludf.DUMMYFUNCTION("Split(B1387,""/"")"),"February")</f>
        <v>February</v>
      </c>
      <c r="E1387" s="6" t="str">
        <f>IFERROR(__xludf.DUMMYFUNCTION("""COMPUTED_VALUE"""),"Ahmedabad")</f>
        <v>Ahmedabad</v>
      </c>
      <c r="F1387" s="6" t="str">
        <f>IFERROR(__xludf.DUMMYFUNCTION("""COMPUTED_VALUE"""),"South")</f>
        <v>South</v>
      </c>
      <c r="G1387" s="6" t="str">
        <f>IFERROR(__xludf.DUMMYFUNCTION("""COMPUTED_VALUE"""),"Materials")</f>
        <v>Materials</v>
      </c>
      <c r="H1387" s="6" t="str">
        <f>IFERROR(__xludf.DUMMYFUNCTION("""COMPUTED_VALUE"""),"Material Cost")</f>
        <v>Material Cost</v>
      </c>
      <c r="I1387" s="6" t="str">
        <f t="shared" si="2"/>
        <v>February</v>
      </c>
      <c r="J1387" s="6" t="str">
        <f t="shared" si="3"/>
        <v>Ahmedabad</v>
      </c>
      <c r="K1387" s="6" t="str">
        <f t="shared" si="4"/>
        <v>Ahmedabad</v>
      </c>
      <c r="L1387" s="6" t="str">
        <f t="shared" si="5"/>
        <v>Ahmedabad</v>
      </c>
      <c r="M1387" s="6" t="str">
        <f t="shared" si="6"/>
        <v>Ahmedabad</v>
      </c>
      <c r="N1387" s="6" t="str">
        <f t="shared" si="7"/>
        <v>South</v>
      </c>
      <c r="O1387" s="6" t="str">
        <f t="shared" si="8"/>
        <v>South</v>
      </c>
      <c r="P1387" s="6" t="str">
        <f t="shared" si="9"/>
        <v>South</v>
      </c>
      <c r="Q1387" s="6" t="str">
        <f t="shared" si="10"/>
        <v>South</v>
      </c>
      <c r="R1387" s="6" t="str">
        <f>vlookup(M1387,'City Head_Details'!$A$2:$B$5,2,0)</f>
        <v>Varun</v>
      </c>
      <c r="S1387" s="6" t="str">
        <f t="shared" ref="S1387:T1387" si="1395">Proper(trim(G1387))</f>
        <v>Materials</v>
      </c>
      <c r="T1387" s="6" t="str">
        <f t="shared" si="1395"/>
        <v>Material Cost</v>
      </c>
    </row>
    <row r="1388">
      <c r="A1388" s="23" t="s">
        <v>2651</v>
      </c>
      <c r="B1388" s="32" t="s">
        <v>2652</v>
      </c>
      <c r="C1388" s="6">
        <v>144600.0</v>
      </c>
      <c r="D1388" s="6" t="str">
        <f>IFERROR(__xludf.DUMMYFUNCTION("Split(B1388,""/"")"),"February")</f>
        <v>February</v>
      </c>
      <c r="E1388" s="6" t="str">
        <f>IFERROR(__xludf.DUMMYFUNCTION("""COMPUTED_VALUE"""),"Ahmedabad")</f>
        <v>Ahmedabad</v>
      </c>
      <c r="F1388" s="6" t="str">
        <f>IFERROR(__xludf.DUMMYFUNCTION("""COMPUTED_VALUE"""),"South")</f>
        <v>South</v>
      </c>
      <c r="G1388" s="6" t="str">
        <f>IFERROR(__xludf.DUMMYFUNCTION("""COMPUTED_VALUE"""),"Materials")</f>
        <v>Materials</v>
      </c>
      <c r="H1388" s="6" t="str">
        <f>IFERROR(__xludf.DUMMYFUNCTION("""COMPUTED_VALUE"""),"Labour Cost")</f>
        <v>Labour Cost</v>
      </c>
      <c r="I1388" s="6" t="str">
        <f t="shared" si="2"/>
        <v>February</v>
      </c>
      <c r="J1388" s="6" t="str">
        <f t="shared" si="3"/>
        <v>Ahmedabad</v>
      </c>
      <c r="K1388" s="6" t="str">
        <f t="shared" si="4"/>
        <v>Ahmedabad</v>
      </c>
      <c r="L1388" s="6" t="str">
        <f t="shared" si="5"/>
        <v>Ahmedabad</v>
      </c>
      <c r="M1388" s="6" t="str">
        <f t="shared" si="6"/>
        <v>Ahmedabad</v>
      </c>
      <c r="N1388" s="6" t="str">
        <f t="shared" si="7"/>
        <v>South</v>
      </c>
      <c r="O1388" s="6" t="str">
        <f t="shared" si="8"/>
        <v>South</v>
      </c>
      <c r="P1388" s="6" t="str">
        <f t="shared" si="9"/>
        <v>South</v>
      </c>
      <c r="Q1388" s="6" t="str">
        <f t="shared" si="10"/>
        <v>South</v>
      </c>
      <c r="R1388" s="6" t="str">
        <f>vlookup(M1388,'City Head_Details'!$A$2:$B$5,2,0)</f>
        <v>Varun</v>
      </c>
      <c r="S1388" s="6" t="str">
        <f t="shared" ref="S1388:T1388" si="1396">Proper(trim(G1388))</f>
        <v>Materials</v>
      </c>
      <c r="T1388" s="6" t="str">
        <f t="shared" si="1396"/>
        <v>Labour Cost</v>
      </c>
    </row>
    <row r="1389">
      <c r="A1389" s="23" t="s">
        <v>2653</v>
      </c>
      <c r="B1389" s="32" t="s">
        <v>2654</v>
      </c>
      <c r="C1389" s="6">
        <v>112400.0</v>
      </c>
      <c r="D1389" s="6" t="str">
        <f>IFERROR(__xludf.DUMMYFUNCTION("Split(B1389,""/"")"),"February")</f>
        <v>February</v>
      </c>
      <c r="E1389" s="6" t="str">
        <f>IFERROR(__xludf.DUMMYFUNCTION("""COMPUTED_VALUE"""),"Ahmedabad")</f>
        <v>Ahmedabad</v>
      </c>
      <c r="F1389" s="6" t="str">
        <f>IFERROR(__xludf.DUMMYFUNCTION("""COMPUTED_VALUE"""),"South")</f>
        <v>South</v>
      </c>
      <c r="G1389" s="6" t="str">
        <f>IFERROR(__xludf.DUMMYFUNCTION("""COMPUTED_VALUE"""),"Materials")</f>
        <v>Materials</v>
      </c>
      <c r="H1389" s="6" t="str">
        <f>IFERROR(__xludf.DUMMYFUNCTION("""COMPUTED_VALUE"""),"Rent")</f>
        <v>Rent</v>
      </c>
      <c r="I1389" s="6" t="str">
        <f t="shared" si="2"/>
        <v>February</v>
      </c>
      <c r="J1389" s="6" t="str">
        <f t="shared" si="3"/>
        <v>Ahmedabad</v>
      </c>
      <c r="K1389" s="6" t="str">
        <f t="shared" si="4"/>
        <v>Ahmedabad</v>
      </c>
      <c r="L1389" s="6" t="str">
        <f t="shared" si="5"/>
        <v>Ahmedabad</v>
      </c>
      <c r="M1389" s="6" t="str">
        <f t="shared" si="6"/>
        <v>Ahmedabad</v>
      </c>
      <c r="N1389" s="6" t="str">
        <f t="shared" si="7"/>
        <v>South</v>
      </c>
      <c r="O1389" s="6" t="str">
        <f t="shared" si="8"/>
        <v>South</v>
      </c>
      <c r="P1389" s="6" t="str">
        <f t="shared" si="9"/>
        <v>South</v>
      </c>
      <c r="Q1389" s="6" t="str">
        <f t="shared" si="10"/>
        <v>South</v>
      </c>
      <c r="R1389" s="6" t="str">
        <f>vlookup(M1389,'City Head_Details'!$A$2:$B$5,2,0)</f>
        <v>Varun</v>
      </c>
      <c r="S1389" s="6" t="str">
        <f t="shared" ref="S1389:T1389" si="1397">Proper(trim(G1389))</f>
        <v>Materials</v>
      </c>
      <c r="T1389" s="6" t="str">
        <f t="shared" si="1397"/>
        <v>Rent</v>
      </c>
    </row>
    <row r="1390">
      <c r="A1390" s="23" t="s">
        <v>2655</v>
      </c>
      <c r="B1390" s="32" t="s">
        <v>2656</v>
      </c>
      <c r="C1390" s="6">
        <v>138400.0</v>
      </c>
      <c r="D1390" s="6" t="str">
        <f>IFERROR(__xludf.DUMMYFUNCTION("Split(B1390,""/"")"),"February")</f>
        <v>February</v>
      </c>
      <c r="E1390" s="6" t="str">
        <f>IFERROR(__xludf.DUMMYFUNCTION("""COMPUTED_VALUE"""),"Ahmedabad^")</f>
        <v>Ahmedabad^</v>
      </c>
      <c r="F1390" s="6" t="str">
        <f>IFERROR(__xludf.DUMMYFUNCTION("""COMPUTED_VALUE"""),"South")</f>
        <v>South</v>
      </c>
      <c r="G1390" s="6" t="str">
        <f>IFERROR(__xludf.DUMMYFUNCTION("""COMPUTED_VALUE"""),"Materials")</f>
        <v>Materials</v>
      </c>
      <c r="H1390" s="6" t="str">
        <f>IFERROR(__xludf.DUMMYFUNCTION("""COMPUTED_VALUE"""),"Overhead costs")</f>
        <v>Overhead costs</v>
      </c>
      <c r="I1390" s="6" t="str">
        <f t="shared" si="2"/>
        <v>February</v>
      </c>
      <c r="J1390" s="6" t="str">
        <f t="shared" si="3"/>
        <v>Ahmedabad^</v>
      </c>
      <c r="K1390" s="6" t="str">
        <f t="shared" si="4"/>
        <v>Ahmedabad^</v>
      </c>
      <c r="L1390" s="6" t="str">
        <f t="shared" si="5"/>
        <v>Ahmedabad^</v>
      </c>
      <c r="M1390" s="6" t="str">
        <f t="shared" si="6"/>
        <v>Ahmedabad</v>
      </c>
      <c r="N1390" s="6" t="str">
        <f t="shared" si="7"/>
        <v>South</v>
      </c>
      <c r="O1390" s="6" t="str">
        <f t="shared" si="8"/>
        <v>South</v>
      </c>
      <c r="P1390" s="6" t="str">
        <f t="shared" si="9"/>
        <v>South</v>
      </c>
      <c r="Q1390" s="6" t="str">
        <f t="shared" si="10"/>
        <v>South</v>
      </c>
      <c r="R1390" s="6" t="str">
        <f>vlookup(M1390,'City Head_Details'!$A$2:$B$5,2,0)</f>
        <v>Varun</v>
      </c>
      <c r="S1390" s="6" t="str">
        <f t="shared" ref="S1390:T1390" si="1398">Proper(trim(G1390))</f>
        <v>Materials</v>
      </c>
      <c r="T1390" s="6" t="str">
        <f t="shared" si="1398"/>
        <v>Overhead Costs</v>
      </c>
    </row>
    <row r="1391">
      <c r="A1391" s="23" t="s">
        <v>2657</v>
      </c>
      <c r="B1391" s="32" t="s">
        <v>2658</v>
      </c>
      <c r="C1391" s="6">
        <v>164500.0</v>
      </c>
      <c r="D1391" s="6" t="str">
        <f>IFERROR(__xludf.DUMMYFUNCTION("Split(B1391,""/"")"),"February")</f>
        <v>February</v>
      </c>
      <c r="E1391" s="6" t="str">
        <f>IFERROR(__xludf.DUMMYFUNCTION("""COMPUTED_VALUE"""),"Ahmedabad")</f>
        <v>Ahmedabad</v>
      </c>
      <c r="F1391" s="6" t="str">
        <f>IFERROR(__xludf.DUMMYFUNCTION("""COMPUTED_VALUE"""),"South^")</f>
        <v>South^</v>
      </c>
      <c r="G1391" s="6" t="str">
        <f>IFERROR(__xludf.DUMMYFUNCTION("""COMPUTED_VALUE"""),"Materials")</f>
        <v>Materials</v>
      </c>
      <c r="H1391" s="6" t="str">
        <f>IFERROR(__xludf.DUMMYFUNCTION("""COMPUTED_VALUE"""),"Insurance")</f>
        <v>Insurance</v>
      </c>
      <c r="I1391" s="6" t="str">
        <f t="shared" si="2"/>
        <v>February</v>
      </c>
      <c r="J1391" s="6" t="str">
        <f t="shared" si="3"/>
        <v>Ahmedabad</v>
      </c>
      <c r="K1391" s="6" t="str">
        <f t="shared" si="4"/>
        <v>Ahmedabad</v>
      </c>
      <c r="L1391" s="6" t="str">
        <f t="shared" si="5"/>
        <v>Ahmedabad</v>
      </c>
      <c r="M1391" s="6" t="str">
        <f t="shared" si="6"/>
        <v>Ahmedabad</v>
      </c>
      <c r="N1391" s="6" t="str">
        <f t="shared" si="7"/>
        <v>South^</v>
      </c>
      <c r="O1391" s="6" t="str">
        <f t="shared" si="8"/>
        <v>South^</v>
      </c>
      <c r="P1391" s="6" t="str">
        <f t="shared" si="9"/>
        <v>South^</v>
      </c>
      <c r="Q1391" s="6" t="str">
        <f t="shared" si="10"/>
        <v>South</v>
      </c>
      <c r="R1391" s="6" t="str">
        <f>vlookup(M1391,'City Head_Details'!$A$2:$B$5,2,0)</f>
        <v>Varun</v>
      </c>
      <c r="S1391" s="6" t="str">
        <f t="shared" ref="S1391:T1391" si="1399">Proper(trim(G1391))</f>
        <v>Materials</v>
      </c>
      <c r="T1391" s="6" t="str">
        <f t="shared" si="1399"/>
        <v>Insurance</v>
      </c>
    </row>
    <row r="1392">
      <c r="A1392" s="23" t="s">
        <v>2659</v>
      </c>
      <c r="B1392" s="32" t="s">
        <v>2660</v>
      </c>
      <c r="C1392" s="6">
        <v>141900.0</v>
      </c>
      <c r="D1392" s="6" t="str">
        <f>IFERROR(__xludf.DUMMYFUNCTION("Split(B1392,""/"")"),"February")</f>
        <v>February</v>
      </c>
      <c r="E1392" s="6" t="str">
        <f>IFERROR(__xludf.DUMMYFUNCTION("""COMPUTED_VALUE"""),"Ahmedabad^")</f>
        <v>Ahmedabad^</v>
      </c>
      <c r="F1392" s="6" t="str">
        <f>IFERROR(__xludf.DUMMYFUNCTION("""COMPUTED_VALUE"""),"South")</f>
        <v>South</v>
      </c>
      <c r="G1392" s="6" t="str">
        <f>IFERROR(__xludf.DUMMYFUNCTION("""COMPUTED_VALUE"""),"Maitenance")</f>
        <v>Maitenance</v>
      </c>
      <c r="H1392" s="6" t="str">
        <f>IFERROR(__xludf.DUMMYFUNCTION("""COMPUTED_VALUE"""),"Material Cost")</f>
        <v>Material Cost</v>
      </c>
      <c r="I1392" s="6" t="str">
        <f t="shared" si="2"/>
        <v>February</v>
      </c>
      <c r="J1392" s="6" t="str">
        <f t="shared" si="3"/>
        <v>Ahmedabad^</v>
      </c>
      <c r="K1392" s="6" t="str">
        <f t="shared" si="4"/>
        <v>Ahmedabad^</v>
      </c>
      <c r="L1392" s="6" t="str">
        <f t="shared" si="5"/>
        <v>Ahmedabad^</v>
      </c>
      <c r="M1392" s="6" t="str">
        <f t="shared" si="6"/>
        <v>Ahmedabad</v>
      </c>
      <c r="N1392" s="6" t="str">
        <f t="shared" si="7"/>
        <v>South</v>
      </c>
      <c r="O1392" s="6" t="str">
        <f t="shared" si="8"/>
        <v>South</v>
      </c>
      <c r="P1392" s="6" t="str">
        <f t="shared" si="9"/>
        <v>South</v>
      </c>
      <c r="Q1392" s="6" t="str">
        <f t="shared" si="10"/>
        <v>South</v>
      </c>
      <c r="R1392" s="6" t="str">
        <f>vlookup(M1392,'City Head_Details'!$A$2:$B$5,2,0)</f>
        <v>Varun</v>
      </c>
      <c r="S1392" s="6" t="str">
        <f t="shared" ref="S1392:T1392" si="1400">Proper(trim(G1392))</f>
        <v>Maitenance</v>
      </c>
      <c r="T1392" s="6" t="str">
        <f t="shared" si="1400"/>
        <v>Material Cost</v>
      </c>
    </row>
    <row r="1393">
      <c r="A1393" s="23" t="s">
        <v>2661</v>
      </c>
      <c r="B1393" s="32" t="s">
        <v>2662</v>
      </c>
      <c r="C1393" s="6">
        <v>157900.0</v>
      </c>
      <c r="D1393" s="6" t="str">
        <f>IFERROR(__xludf.DUMMYFUNCTION("Split(B1393,""/"")"),"February")</f>
        <v>February</v>
      </c>
      <c r="E1393" s="6" t="str">
        <f>IFERROR(__xludf.DUMMYFUNCTION("""COMPUTED_VALUE"""),"Ahmedabad^")</f>
        <v>Ahmedabad^</v>
      </c>
      <c r="F1393" s="6" t="str">
        <f>IFERROR(__xludf.DUMMYFUNCTION("""COMPUTED_VALUE"""),"South")</f>
        <v>South</v>
      </c>
      <c r="G1393" s="6" t="str">
        <f>IFERROR(__xludf.DUMMYFUNCTION("""COMPUTED_VALUE"""),"Maitenance")</f>
        <v>Maitenance</v>
      </c>
      <c r="H1393" s="6" t="str">
        <f>IFERROR(__xludf.DUMMYFUNCTION("""COMPUTED_VALUE"""),"Labour Cost")</f>
        <v>Labour Cost</v>
      </c>
      <c r="I1393" s="6" t="str">
        <f t="shared" si="2"/>
        <v>February</v>
      </c>
      <c r="J1393" s="6" t="str">
        <f t="shared" si="3"/>
        <v>Ahmedabad^</v>
      </c>
      <c r="K1393" s="6" t="str">
        <f t="shared" si="4"/>
        <v>Ahmedabad^</v>
      </c>
      <c r="L1393" s="6" t="str">
        <f t="shared" si="5"/>
        <v>Ahmedabad^</v>
      </c>
      <c r="M1393" s="6" t="str">
        <f t="shared" si="6"/>
        <v>Ahmedabad</v>
      </c>
      <c r="N1393" s="6" t="str">
        <f t="shared" si="7"/>
        <v>South</v>
      </c>
      <c r="O1393" s="6" t="str">
        <f t="shared" si="8"/>
        <v>South</v>
      </c>
      <c r="P1393" s="6" t="str">
        <f t="shared" si="9"/>
        <v>South</v>
      </c>
      <c r="Q1393" s="6" t="str">
        <f t="shared" si="10"/>
        <v>South</v>
      </c>
      <c r="R1393" s="6" t="str">
        <f>vlookup(M1393,'City Head_Details'!$A$2:$B$5,2,0)</f>
        <v>Varun</v>
      </c>
      <c r="S1393" s="6" t="str">
        <f t="shared" ref="S1393:T1393" si="1401">Proper(trim(G1393))</f>
        <v>Maitenance</v>
      </c>
      <c r="T1393" s="6" t="str">
        <f t="shared" si="1401"/>
        <v>Labour Cost</v>
      </c>
    </row>
    <row r="1394">
      <c r="A1394" s="23" t="s">
        <v>2663</v>
      </c>
      <c r="B1394" s="32" t="s">
        <v>738</v>
      </c>
      <c r="C1394" s="6">
        <v>101100.0</v>
      </c>
      <c r="D1394" s="6" t="str">
        <f>IFERROR(__xludf.DUMMYFUNCTION("Split(B1394,""/"")"),"February")</f>
        <v>February</v>
      </c>
      <c r="E1394" s="6" t="str">
        <f>IFERROR(__xludf.DUMMYFUNCTION("""COMPUTED_VALUE"""),"Ahmedabad")</f>
        <v>Ahmedabad</v>
      </c>
      <c r="F1394" s="6" t="str">
        <f>IFERROR(__xludf.DUMMYFUNCTION("""COMPUTED_VALUE"""),"South")</f>
        <v>South</v>
      </c>
      <c r="G1394" s="6" t="str">
        <f>IFERROR(__xludf.DUMMYFUNCTION("""COMPUTED_VALUE"""),"Maitenance")</f>
        <v>Maitenance</v>
      </c>
      <c r="H1394" s="6" t="str">
        <f>IFERROR(__xludf.DUMMYFUNCTION("""COMPUTED_VALUE"""),"Rent")</f>
        <v>Rent</v>
      </c>
      <c r="I1394" s="6" t="str">
        <f t="shared" si="2"/>
        <v>February</v>
      </c>
      <c r="J1394" s="6" t="str">
        <f t="shared" si="3"/>
        <v>Ahmedabad</v>
      </c>
      <c r="K1394" s="6" t="str">
        <f t="shared" si="4"/>
        <v>Ahmedabad</v>
      </c>
      <c r="L1394" s="6" t="str">
        <f t="shared" si="5"/>
        <v>Ahmedabad</v>
      </c>
      <c r="M1394" s="6" t="str">
        <f t="shared" si="6"/>
        <v>Ahmedabad</v>
      </c>
      <c r="N1394" s="6" t="str">
        <f t="shared" si="7"/>
        <v>South</v>
      </c>
      <c r="O1394" s="6" t="str">
        <f t="shared" si="8"/>
        <v>South</v>
      </c>
      <c r="P1394" s="6" t="str">
        <f t="shared" si="9"/>
        <v>South</v>
      </c>
      <c r="Q1394" s="6" t="str">
        <f t="shared" si="10"/>
        <v>South</v>
      </c>
      <c r="R1394" s="6" t="str">
        <f>vlookup(M1394,'City Head_Details'!$A$2:$B$5,2,0)</f>
        <v>Varun</v>
      </c>
      <c r="S1394" s="6" t="str">
        <f t="shared" ref="S1394:T1394" si="1402">Proper(trim(G1394))</f>
        <v>Maitenance</v>
      </c>
      <c r="T1394" s="6" t="str">
        <f t="shared" si="1402"/>
        <v>Rent</v>
      </c>
    </row>
    <row r="1395">
      <c r="A1395" s="23" t="s">
        <v>2664</v>
      </c>
      <c r="B1395" s="32" t="s">
        <v>2665</v>
      </c>
      <c r="C1395" s="6">
        <v>115900.0</v>
      </c>
      <c r="D1395" s="6" t="str">
        <f>IFERROR(__xludf.DUMMYFUNCTION("Split(B1395,""/"")"),"February")</f>
        <v>February</v>
      </c>
      <c r="E1395" s="6" t="str">
        <f>IFERROR(__xludf.DUMMYFUNCTION("""COMPUTED_VALUE"""),"Ahmedabad")</f>
        <v>Ahmedabad</v>
      </c>
      <c r="F1395" s="6" t="str">
        <f>IFERROR(__xludf.DUMMYFUNCTION("""COMPUTED_VALUE"""),"South")</f>
        <v>South</v>
      </c>
      <c r="G1395" s="6" t="str">
        <f>IFERROR(__xludf.DUMMYFUNCTION("""COMPUTED_VALUE"""),"Maitenance")</f>
        <v>Maitenance</v>
      </c>
      <c r="H1395" s="6" t="str">
        <f>IFERROR(__xludf.DUMMYFUNCTION("""COMPUTED_VALUE"""),"Overhead costs")</f>
        <v>Overhead costs</v>
      </c>
      <c r="I1395" s="6" t="str">
        <f t="shared" si="2"/>
        <v>February</v>
      </c>
      <c r="J1395" s="6" t="str">
        <f t="shared" si="3"/>
        <v>Ahmedabad</v>
      </c>
      <c r="K1395" s="6" t="str">
        <f t="shared" si="4"/>
        <v>Ahmedabad</v>
      </c>
      <c r="L1395" s="6" t="str">
        <f t="shared" si="5"/>
        <v>Ahmedabad</v>
      </c>
      <c r="M1395" s="6" t="str">
        <f t="shared" si="6"/>
        <v>Ahmedabad</v>
      </c>
      <c r="N1395" s="6" t="str">
        <f t="shared" si="7"/>
        <v>South</v>
      </c>
      <c r="O1395" s="6" t="str">
        <f t="shared" si="8"/>
        <v>South</v>
      </c>
      <c r="P1395" s="6" t="str">
        <f t="shared" si="9"/>
        <v>South</v>
      </c>
      <c r="Q1395" s="6" t="str">
        <f t="shared" si="10"/>
        <v>South</v>
      </c>
      <c r="R1395" s="6" t="str">
        <f>vlookup(M1395,'City Head_Details'!$A$2:$B$5,2,0)</f>
        <v>Varun</v>
      </c>
      <c r="S1395" s="6" t="str">
        <f t="shared" ref="S1395:T1395" si="1403">Proper(trim(G1395))</f>
        <v>Maitenance</v>
      </c>
      <c r="T1395" s="6" t="str">
        <f t="shared" si="1403"/>
        <v>Overhead Costs</v>
      </c>
    </row>
    <row r="1396">
      <c r="A1396" s="23" t="s">
        <v>2666</v>
      </c>
      <c r="B1396" s="32" t="s">
        <v>2667</v>
      </c>
      <c r="C1396" s="6">
        <v>175200.0</v>
      </c>
      <c r="D1396" s="6" t="str">
        <f>IFERROR(__xludf.DUMMYFUNCTION("Split(B1396,""/"")"),"February")</f>
        <v>February</v>
      </c>
      <c r="E1396" s="6" t="str">
        <f>IFERROR(__xludf.DUMMYFUNCTION("""COMPUTED_VALUE"""),"Ahmedabad^")</f>
        <v>Ahmedabad^</v>
      </c>
      <c r="F1396" s="6" t="str">
        <f>IFERROR(__xludf.DUMMYFUNCTION("""COMPUTED_VALUE"""),"South^")</f>
        <v>South^</v>
      </c>
      <c r="G1396" s="6" t="str">
        <f>IFERROR(__xludf.DUMMYFUNCTION("""COMPUTED_VALUE"""),"Maitenance")</f>
        <v>Maitenance</v>
      </c>
      <c r="H1396" s="6" t="str">
        <f>IFERROR(__xludf.DUMMYFUNCTION("""COMPUTED_VALUE"""),"Insurance")</f>
        <v>Insurance</v>
      </c>
      <c r="I1396" s="6" t="str">
        <f t="shared" si="2"/>
        <v>February</v>
      </c>
      <c r="J1396" s="6" t="str">
        <f t="shared" si="3"/>
        <v>Ahmedabad^</v>
      </c>
      <c r="K1396" s="6" t="str">
        <f t="shared" si="4"/>
        <v>Ahmedabad^</v>
      </c>
      <c r="L1396" s="6" t="str">
        <f t="shared" si="5"/>
        <v>Ahmedabad^</v>
      </c>
      <c r="M1396" s="6" t="str">
        <f t="shared" si="6"/>
        <v>Ahmedabad</v>
      </c>
      <c r="N1396" s="6" t="str">
        <f t="shared" si="7"/>
        <v>South^</v>
      </c>
      <c r="O1396" s="6" t="str">
        <f t="shared" si="8"/>
        <v>South^</v>
      </c>
      <c r="P1396" s="6" t="str">
        <f t="shared" si="9"/>
        <v>South^</v>
      </c>
      <c r="Q1396" s="6" t="str">
        <f t="shared" si="10"/>
        <v>South</v>
      </c>
      <c r="R1396" s="6" t="str">
        <f>vlookup(M1396,'City Head_Details'!$A$2:$B$5,2,0)</f>
        <v>Varun</v>
      </c>
      <c r="S1396" s="6" t="str">
        <f t="shared" ref="S1396:T1396" si="1404">Proper(trim(G1396))</f>
        <v>Maitenance</v>
      </c>
      <c r="T1396" s="6" t="str">
        <f t="shared" si="1404"/>
        <v>Insurance</v>
      </c>
    </row>
    <row r="1397">
      <c r="A1397" s="23" t="s">
        <v>2668</v>
      </c>
      <c r="B1397" s="32" t="s">
        <v>2669</v>
      </c>
      <c r="C1397" s="6">
        <v>120800.0</v>
      </c>
      <c r="D1397" s="6" t="str">
        <f>IFERROR(__xludf.DUMMYFUNCTION("Split(B1397,""/"")"),"February")</f>
        <v>February</v>
      </c>
      <c r="E1397" s="6" t="str">
        <f>IFERROR(__xludf.DUMMYFUNCTION("""COMPUTED_VALUE"""),"Ahmedabad")</f>
        <v>Ahmedabad</v>
      </c>
      <c r="F1397" s="6" t="str">
        <f>IFERROR(__xludf.DUMMYFUNCTION("""COMPUTED_VALUE"""),"South")</f>
        <v>South</v>
      </c>
      <c r="G1397" s="6" t="str">
        <f>IFERROR(__xludf.DUMMYFUNCTION("""COMPUTED_VALUE"""),"Assembly")</f>
        <v>Assembly</v>
      </c>
      <c r="H1397" s="6" t="str">
        <f>IFERROR(__xludf.DUMMYFUNCTION("""COMPUTED_VALUE"""),"Material Cost")</f>
        <v>Material Cost</v>
      </c>
      <c r="I1397" s="6" t="str">
        <f t="shared" si="2"/>
        <v>February</v>
      </c>
      <c r="J1397" s="6" t="str">
        <f t="shared" si="3"/>
        <v>Ahmedabad</v>
      </c>
      <c r="K1397" s="6" t="str">
        <f t="shared" si="4"/>
        <v>Ahmedabad</v>
      </c>
      <c r="L1397" s="6" t="str">
        <f t="shared" si="5"/>
        <v>Ahmedabad</v>
      </c>
      <c r="M1397" s="6" t="str">
        <f t="shared" si="6"/>
        <v>Ahmedabad</v>
      </c>
      <c r="N1397" s="6" t="str">
        <f t="shared" si="7"/>
        <v>South</v>
      </c>
      <c r="O1397" s="6" t="str">
        <f t="shared" si="8"/>
        <v>South</v>
      </c>
      <c r="P1397" s="6" t="str">
        <f t="shared" si="9"/>
        <v>South</v>
      </c>
      <c r="Q1397" s="6" t="str">
        <f t="shared" si="10"/>
        <v>South</v>
      </c>
      <c r="R1397" s="6" t="str">
        <f>vlookup(M1397,'City Head_Details'!$A$2:$B$5,2,0)</f>
        <v>Varun</v>
      </c>
      <c r="S1397" s="6" t="str">
        <f t="shared" ref="S1397:T1397" si="1405">Proper(trim(G1397))</f>
        <v>Assembly</v>
      </c>
      <c r="T1397" s="6" t="str">
        <f t="shared" si="1405"/>
        <v>Material Cost</v>
      </c>
    </row>
    <row r="1398">
      <c r="A1398" s="23" t="s">
        <v>2670</v>
      </c>
      <c r="B1398" s="32" t="s">
        <v>2671</v>
      </c>
      <c r="C1398" s="6">
        <v>195200.0</v>
      </c>
      <c r="D1398" s="6" t="str">
        <f>IFERROR(__xludf.DUMMYFUNCTION("Split(B1398,""/"")"),"February")</f>
        <v>February</v>
      </c>
      <c r="E1398" s="6" t="str">
        <f>IFERROR(__xludf.DUMMYFUNCTION("""COMPUTED_VALUE"""),"Ahmedabad")</f>
        <v>Ahmedabad</v>
      </c>
      <c r="F1398" s="6" t="str">
        <f>IFERROR(__xludf.DUMMYFUNCTION("""COMPUTED_VALUE"""),"South")</f>
        <v>South</v>
      </c>
      <c r="G1398" s="6" t="str">
        <f>IFERROR(__xludf.DUMMYFUNCTION("""COMPUTED_VALUE"""),"Assembly")</f>
        <v>Assembly</v>
      </c>
      <c r="H1398" s="6" t="str">
        <f>IFERROR(__xludf.DUMMYFUNCTION("""COMPUTED_VALUE"""),"Labour Cost")</f>
        <v>Labour Cost</v>
      </c>
      <c r="I1398" s="6" t="str">
        <f t="shared" si="2"/>
        <v>February</v>
      </c>
      <c r="J1398" s="6" t="str">
        <f t="shared" si="3"/>
        <v>Ahmedabad</v>
      </c>
      <c r="K1398" s="6" t="str">
        <f t="shared" si="4"/>
        <v>Ahmedabad</v>
      </c>
      <c r="L1398" s="6" t="str">
        <f t="shared" si="5"/>
        <v>Ahmedabad</v>
      </c>
      <c r="M1398" s="6" t="str">
        <f t="shared" si="6"/>
        <v>Ahmedabad</v>
      </c>
      <c r="N1398" s="6" t="str">
        <f t="shared" si="7"/>
        <v>South</v>
      </c>
      <c r="O1398" s="6" t="str">
        <f t="shared" si="8"/>
        <v>South</v>
      </c>
      <c r="P1398" s="6" t="str">
        <f t="shared" si="9"/>
        <v>South</v>
      </c>
      <c r="Q1398" s="6" t="str">
        <f t="shared" si="10"/>
        <v>South</v>
      </c>
      <c r="R1398" s="6" t="str">
        <f>vlookup(M1398,'City Head_Details'!$A$2:$B$5,2,0)</f>
        <v>Varun</v>
      </c>
      <c r="S1398" s="6" t="str">
        <f t="shared" ref="S1398:T1398" si="1406">Proper(trim(G1398))</f>
        <v>Assembly</v>
      </c>
      <c r="T1398" s="6" t="str">
        <f t="shared" si="1406"/>
        <v>Labour Cost</v>
      </c>
    </row>
    <row r="1399">
      <c r="A1399" s="23" t="s">
        <v>2672</v>
      </c>
      <c r="B1399" s="32" t="s">
        <v>2673</v>
      </c>
      <c r="C1399" s="6">
        <v>183200.0</v>
      </c>
      <c r="D1399" s="6" t="str">
        <f>IFERROR(__xludf.DUMMYFUNCTION("Split(B1399,""/"")"),"February")</f>
        <v>February</v>
      </c>
      <c r="E1399" s="6" t="str">
        <f>IFERROR(__xludf.DUMMYFUNCTION("""COMPUTED_VALUE"""),"Ahmedabad")</f>
        <v>Ahmedabad</v>
      </c>
      <c r="F1399" s="6" t="str">
        <f>IFERROR(__xludf.DUMMYFUNCTION("""COMPUTED_VALUE"""),"South")</f>
        <v>South</v>
      </c>
      <c r="G1399" s="6" t="str">
        <f>IFERROR(__xludf.DUMMYFUNCTION("""COMPUTED_VALUE"""),"Assembly")</f>
        <v>Assembly</v>
      </c>
      <c r="H1399" s="6" t="str">
        <f>IFERROR(__xludf.DUMMYFUNCTION("""COMPUTED_VALUE"""),"Rent")</f>
        <v>Rent</v>
      </c>
      <c r="I1399" s="6" t="str">
        <f t="shared" si="2"/>
        <v>February</v>
      </c>
      <c r="J1399" s="6" t="str">
        <f t="shared" si="3"/>
        <v>Ahmedabad</v>
      </c>
      <c r="K1399" s="6" t="str">
        <f t="shared" si="4"/>
        <v>Ahmedabad</v>
      </c>
      <c r="L1399" s="6" t="str">
        <f t="shared" si="5"/>
        <v>Ahmedabad</v>
      </c>
      <c r="M1399" s="6" t="str">
        <f t="shared" si="6"/>
        <v>Ahmedabad</v>
      </c>
      <c r="N1399" s="6" t="str">
        <f t="shared" si="7"/>
        <v>South</v>
      </c>
      <c r="O1399" s="6" t="str">
        <f t="shared" si="8"/>
        <v>South</v>
      </c>
      <c r="P1399" s="6" t="str">
        <f t="shared" si="9"/>
        <v>South</v>
      </c>
      <c r="Q1399" s="6" t="str">
        <f t="shared" si="10"/>
        <v>South</v>
      </c>
      <c r="R1399" s="6" t="str">
        <f>vlookup(M1399,'City Head_Details'!$A$2:$B$5,2,0)</f>
        <v>Varun</v>
      </c>
      <c r="S1399" s="6" t="str">
        <f t="shared" ref="S1399:T1399" si="1407">Proper(trim(G1399))</f>
        <v>Assembly</v>
      </c>
      <c r="T1399" s="6" t="str">
        <f t="shared" si="1407"/>
        <v>Rent</v>
      </c>
    </row>
    <row r="1400">
      <c r="A1400" s="23" t="s">
        <v>2674</v>
      </c>
      <c r="B1400" s="32" t="s">
        <v>2675</v>
      </c>
      <c r="C1400" s="6">
        <v>168600.0</v>
      </c>
      <c r="D1400" s="6" t="str">
        <f>IFERROR(__xludf.DUMMYFUNCTION("Split(B1400,""/"")"),"February")</f>
        <v>February</v>
      </c>
      <c r="E1400" s="6" t="str">
        <f>IFERROR(__xludf.DUMMYFUNCTION("""COMPUTED_VALUE"""),"Ahmedabad")</f>
        <v>Ahmedabad</v>
      </c>
      <c r="F1400" s="6" t="str">
        <f>IFERROR(__xludf.DUMMYFUNCTION("""COMPUTED_VALUE"""),"South")</f>
        <v>South</v>
      </c>
      <c r="G1400" s="6" t="str">
        <f>IFERROR(__xludf.DUMMYFUNCTION("""COMPUTED_VALUE"""),"Assembly")</f>
        <v>Assembly</v>
      </c>
      <c r="H1400" s="6" t="str">
        <f>IFERROR(__xludf.DUMMYFUNCTION("""COMPUTED_VALUE"""),"Overhead costs")</f>
        <v>Overhead costs</v>
      </c>
      <c r="I1400" s="6" t="str">
        <f t="shared" si="2"/>
        <v>February</v>
      </c>
      <c r="J1400" s="6" t="str">
        <f t="shared" si="3"/>
        <v>Ahmedabad</v>
      </c>
      <c r="K1400" s="6" t="str">
        <f t="shared" si="4"/>
        <v>Ahmedabad</v>
      </c>
      <c r="L1400" s="6" t="str">
        <f t="shared" si="5"/>
        <v>Ahmedabad</v>
      </c>
      <c r="M1400" s="6" t="str">
        <f t="shared" si="6"/>
        <v>Ahmedabad</v>
      </c>
      <c r="N1400" s="6" t="str">
        <f t="shared" si="7"/>
        <v>South</v>
      </c>
      <c r="O1400" s="6" t="str">
        <f t="shared" si="8"/>
        <v>South</v>
      </c>
      <c r="P1400" s="6" t="str">
        <f t="shared" si="9"/>
        <v>South</v>
      </c>
      <c r="Q1400" s="6" t="str">
        <f t="shared" si="10"/>
        <v>South</v>
      </c>
      <c r="R1400" s="6" t="str">
        <f>vlookup(M1400,'City Head_Details'!$A$2:$B$5,2,0)</f>
        <v>Varun</v>
      </c>
      <c r="S1400" s="6" t="str">
        <f t="shared" ref="S1400:T1400" si="1408">Proper(trim(G1400))</f>
        <v>Assembly</v>
      </c>
      <c r="T1400" s="6" t="str">
        <f t="shared" si="1408"/>
        <v>Overhead Costs</v>
      </c>
    </row>
    <row r="1401">
      <c r="A1401" s="23" t="s">
        <v>2676</v>
      </c>
      <c r="B1401" s="32" t="s">
        <v>2677</v>
      </c>
      <c r="C1401" s="6">
        <v>112700.0</v>
      </c>
      <c r="D1401" s="6" t="str">
        <f>IFERROR(__xludf.DUMMYFUNCTION("Split(B1401,""/"")"),"February")</f>
        <v>February</v>
      </c>
      <c r="E1401" s="6" t="str">
        <f>IFERROR(__xludf.DUMMYFUNCTION("""COMPUTED_VALUE"""),"Ahmedabad")</f>
        <v>Ahmedabad</v>
      </c>
      <c r="F1401" s="6" t="str">
        <f>IFERROR(__xludf.DUMMYFUNCTION("""COMPUTED_VALUE"""),"South")</f>
        <v>South</v>
      </c>
      <c r="G1401" s="6" t="str">
        <f>IFERROR(__xludf.DUMMYFUNCTION("""COMPUTED_VALUE"""),"Assembly")</f>
        <v>Assembly</v>
      </c>
      <c r="H1401" s="6" t="str">
        <f>IFERROR(__xludf.DUMMYFUNCTION("""COMPUTED_VALUE"""),"Insurance")</f>
        <v>Insurance</v>
      </c>
      <c r="I1401" s="6" t="str">
        <f t="shared" si="2"/>
        <v>February</v>
      </c>
      <c r="J1401" s="6" t="str">
        <f t="shared" si="3"/>
        <v>Ahmedabad</v>
      </c>
      <c r="K1401" s="6" t="str">
        <f t="shared" si="4"/>
        <v>Ahmedabad</v>
      </c>
      <c r="L1401" s="6" t="str">
        <f t="shared" si="5"/>
        <v>Ahmedabad</v>
      </c>
      <c r="M1401" s="6" t="str">
        <f t="shared" si="6"/>
        <v>Ahmedabad</v>
      </c>
      <c r="N1401" s="6" t="str">
        <f t="shared" si="7"/>
        <v>South</v>
      </c>
      <c r="O1401" s="6" t="str">
        <f t="shared" si="8"/>
        <v>South</v>
      </c>
      <c r="P1401" s="6" t="str">
        <f t="shared" si="9"/>
        <v>South</v>
      </c>
      <c r="Q1401" s="6" t="str">
        <f t="shared" si="10"/>
        <v>South</v>
      </c>
      <c r="R1401" s="6" t="str">
        <f>vlookup(M1401,'City Head_Details'!$A$2:$B$5,2,0)</f>
        <v>Varun</v>
      </c>
      <c r="S1401" s="6" t="str">
        <f t="shared" ref="S1401:T1401" si="1409">Proper(trim(G1401))</f>
        <v>Assembly</v>
      </c>
      <c r="T1401" s="6" t="str">
        <f t="shared" si="1409"/>
        <v>Insurance</v>
      </c>
    </row>
    <row r="1402">
      <c r="A1402" s="23" t="s">
        <v>2678</v>
      </c>
      <c r="B1402" s="32" t="s">
        <v>2679</v>
      </c>
      <c r="C1402" s="6">
        <v>91200.0</v>
      </c>
      <c r="D1402" s="6" t="str">
        <f>IFERROR(__xludf.DUMMYFUNCTION("Split(B1402,""/"")"),"February")</f>
        <v>February</v>
      </c>
      <c r="E1402" s="6" t="str">
        <f>IFERROR(__xludf.DUMMYFUNCTION("""COMPUTED_VALUE"""),"Ahmedabad")</f>
        <v>Ahmedabad</v>
      </c>
      <c r="F1402" s="6" t="str">
        <f>IFERROR(__xludf.DUMMYFUNCTION("""COMPUTED_VALUE"""),"East")</f>
        <v>East</v>
      </c>
      <c r="G1402" s="6" t="str">
        <f>IFERROR(__xludf.DUMMYFUNCTION("""COMPUTED_VALUE"""),"Production")</f>
        <v>Production</v>
      </c>
      <c r="H1402" s="6" t="str">
        <f>IFERROR(__xludf.DUMMYFUNCTION("""COMPUTED_VALUE"""),"Material Cost")</f>
        <v>Material Cost</v>
      </c>
      <c r="I1402" s="6" t="str">
        <f t="shared" si="2"/>
        <v>February</v>
      </c>
      <c r="J1402" s="6" t="str">
        <f t="shared" si="3"/>
        <v>Ahmedabad</v>
      </c>
      <c r="K1402" s="6" t="str">
        <f t="shared" si="4"/>
        <v>Ahmedabad</v>
      </c>
      <c r="L1402" s="6" t="str">
        <f t="shared" si="5"/>
        <v>Ahmedabad</v>
      </c>
      <c r="M1402" s="6" t="str">
        <f t="shared" si="6"/>
        <v>Ahmedabad</v>
      </c>
      <c r="N1402" s="6" t="str">
        <f t="shared" si="7"/>
        <v>East</v>
      </c>
      <c r="O1402" s="6" t="str">
        <f t="shared" si="8"/>
        <v>East</v>
      </c>
      <c r="P1402" s="6" t="str">
        <f t="shared" si="9"/>
        <v>East</v>
      </c>
      <c r="Q1402" s="6" t="str">
        <f t="shared" si="10"/>
        <v>East</v>
      </c>
      <c r="R1402" s="6" t="str">
        <f>vlookup(M1402,'City Head_Details'!$A$2:$B$5,2,0)</f>
        <v>Varun</v>
      </c>
      <c r="S1402" s="6" t="str">
        <f t="shared" ref="S1402:T1402" si="1410">Proper(trim(G1402))</f>
        <v>Production</v>
      </c>
      <c r="T1402" s="6" t="str">
        <f t="shared" si="1410"/>
        <v>Material Cost</v>
      </c>
    </row>
    <row r="1403">
      <c r="A1403" s="23" t="s">
        <v>2680</v>
      </c>
      <c r="B1403" s="32" t="s">
        <v>1454</v>
      </c>
      <c r="C1403" s="6">
        <v>172900.0</v>
      </c>
      <c r="D1403" s="6" t="str">
        <f>IFERROR(__xludf.DUMMYFUNCTION("Split(B1403,""/"")"),"February")</f>
        <v>February</v>
      </c>
      <c r="E1403" s="6" t="str">
        <f>IFERROR(__xludf.DUMMYFUNCTION("""COMPUTED_VALUE"""),"Ahmedabad")</f>
        <v>Ahmedabad</v>
      </c>
      <c r="F1403" s="6" t="str">
        <f>IFERROR(__xludf.DUMMYFUNCTION("""COMPUTED_VALUE"""),"East")</f>
        <v>East</v>
      </c>
      <c r="G1403" s="6" t="str">
        <f>IFERROR(__xludf.DUMMYFUNCTION("""COMPUTED_VALUE"""),"Production")</f>
        <v>Production</v>
      </c>
      <c r="H1403" s="6" t="str">
        <f>IFERROR(__xludf.DUMMYFUNCTION("""COMPUTED_VALUE"""),"Labour Cost")</f>
        <v>Labour Cost</v>
      </c>
      <c r="I1403" s="6" t="str">
        <f t="shared" si="2"/>
        <v>February</v>
      </c>
      <c r="J1403" s="6" t="str">
        <f t="shared" si="3"/>
        <v>Ahmedabad</v>
      </c>
      <c r="K1403" s="6" t="str">
        <f t="shared" si="4"/>
        <v>Ahmedabad</v>
      </c>
      <c r="L1403" s="6" t="str">
        <f t="shared" si="5"/>
        <v>Ahmedabad</v>
      </c>
      <c r="M1403" s="6" t="str">
        <f t="shared" si="6"/>
        <v>Ahmedabad</v>
      </c>
      <c r="N1403" s="6" t="str">
        <f t="shared" si="7"/>
        <v>East</v>
      </c>
      <c r="O1403" s="6" t="str">
        <f t="shared" si="8"/>
        <v>East</v>
      </c>
      <c r="P1403" s="6" t="str">
        <f t="shared" si="9"/>
        <v>East</v>
      </c>
      <c r="Q1403" s="6" t="str">
        <f t="shared" si="10"/>
        <v>East</v>
      </c>
      <c r="R1403" s="6" t="str">
        <f>vlookup(M1403,'City Head_Details'!$A$2:$B$5,2,0)</f>
        <v>Varun</v>
      </c>
      <c r="S1403" s="6" t="str">
        <f t="shared" ref="S1403:T1403" si="1411">Proper(trim(G1403))</f>
        <v>Production</v>
      </c>
      <c r="T1403" s="6" t="str">
        <f t="shared" si="1411"/>
        <v>Labour Cost</v>
      </c>
    </row>
    <row r="1404">
      <c r="A1404" s="23" t="s">
        <v>2681</v>
      </c>
      <c r="B1404" s="32" t="s">
        <v>2682</v>
      </c>
      <c r="C1404" s="6">
        <v>123700.0</v>
      </c>
      <c r="D1404" s="6" t="str">
        <f>IFERROR(__xludf.DUMMYFUNCTION("Split(B1404,""/"")"),"February")</f>
        <v>February</v>
      </c>
      <c r="E1404" s="6" t="str">
        <f>IFERROR(__xludf.DUMMYFUNCTION("""COMPUTED_VALUE"""),"Ahmedabad")</f>
        <v>Ahmedabad</v>
      </c>
      <c r="F1404" s="6" t="str">
        <f>IFERROR(__xludf.DUMMYFUNCTION("""COMPUTED_VALUE"""),"East")</f>
        <v>East</v>
      </c>
      <c r="G1404" s="6" t="str">
        <f>IFERROR(__xludf.DUMMYFUNCTION("""COMPUTED_VALUE"""),"Production")</f>
        <v>Production</v>
      </c>
      <c r="H1404" s="6" t="str">
        <f>IFERROR(__xludf.DUMMYFUNCTION("""COMPUTED_VALUE"""),"Rent")</f>
        <v>Rent</v>
      </c>
      <c r="I1404" s="6" t="str">
        <f t="shared" si="2"/>
        <v>February</v>
      </c>
      <c r="J1404" s="6" t="str">
        <f t="shared" si="3"/>
        <v>Ahmedabad</v>
      </c>
      <c r="K1404" s="6" t="str">
        <f t="shared" si="4"/>
        <v>Ahmedabad</v>
      </c>
      <c r="L1404" s="6" t="str">
        <f t="shared" si="5"/>
        <v>Ahmedabad</v>
      </c>
      <c r="M1404" s="6" t="str">
        <f t="shared" si="6"/>
        <v>Ahmedabad</v>
      </c>
      <c r="N1404" s="6" t="str">
        <f t="shared" si="7"/>
        <v>East</v>
      </c>
      <c r="O1404" s="6" t="str">
        <f t="shared" si="8"/>
        <v>East</v>
      </c>
      <c r="P1404" s="6" t="str">
        <f t="shared" si="9"/>
        <v>East</v>
      </c>
      <c r="Q1404" s="6" t="str">
        <f t="shared" si="10"/>
        <v>East</v>
      </c>
      <c r="R1404" s="6" t="str">
        <f>vlookup(M1404,'City Head_Details'!$A$2:$B$5,2,0)</f>
        <v>Varun</v>
      </c>
      <c r="S1404" s="6" t="str">
        <f t="shared" ref="S1404:T1404" si="1412">Proper(trim(G1404))</f>
        <v>Production</v>
      </c>
      <c r="T1404" s="6" t="str">
        <f t="shared" si="1412"/>
        <v>Rent</v>
      </c>
    </row>
    <row r="1405">
      <c r="A1405" s="23" t="s">
        <v>2683</v>
      </c>
      <c r="B1405" s="32" t="s">
        <v>1235</v>
      </c>
      <c r="C1405" s="6">
        <v>97000.0</v>
      </c>
      <c r="D1405" s="6" t="str">
        <f>IFERROR(__xludf.DUMMYFUNCTION("Split(B1405,""/"")"),"February")</f>
        <v>February</v>
      </c>
      <c r="E1405" s="6" t="str">
        <f>IFERROR(__xludf.DUMMYFUNCTION("""COMPUTED_VALUE"""),"Ahmedabad")</f>
        <v>Ahmedabad</v>
      </c>
      <c r="F1405" s="6" t="str">
        <f>IFERROR(__xludf.DUMMYFUNCTION("""COMPUTED_VALUE"""),"East")</f>
        <v>East</v>
      </c>
      <c r="G1405" s="6" t="str">
        <f>IFERROR(__xludf.DUMMYFUNCTION("""COMPUTED_VALUE"""),"Production")</f>
        <v>Production</v>
      </c>
      <c r="H1405" s="6" t="str">
        <f>IFERROR(__xludf.DUMMYFUNCTION("""COMPUTED_VALUE"""),"Overhead costs")</f>
        <v>Overhead costs</v>
      </c>
      <c r="I1405" s="6" t="str">
        <f t="shared" si="2"/>
        <v>February</v>
      </c>
      <c r="J1405" s="6" t="str">
        <f t="shared" si="3"/>
        <v>Ahmedabad</v>
      </c>
      <c r="K1405" s="6" t="str">
        <f t="shared" si="4"/>
        <v>Ahmedabad</v>
      </c>
      <c r="L1405" s="6" t="str">
        <f t="shared" si="5"/>
        <v>Ahmedabad</v>
      </c>
      <c r="M1405" s="6" t="str">
        <f t="shared" si="6"/>
        <v>Ahmedabad</v>
      </c>
      <c r="N1405" s="6" t="str">
        <f t="shared" si="7"/>
        <v>East</v>
      </c>
      <c r="O1405" s="6" t="str">
        <f t="shared" si="8"/>
        <v>East</v>
      </c>
      <c r="P1405" s="6" t="str">
        <f t="shared" si="9"/>
        <v>East</v>
      </c>
      <c r="Q1405" s="6" t="str">
        <f t="shared" si="10"/>
        <v>East</v>
      </c>
      <c r="R1405" s="6" t="str">
        <f>vlookup(M1405,'City Head_Details'!$A$2:$B$5,2,0)</f>
        <v>Varun</v>
      </c>
      <c r="S1405" s="6" t="str">
        <f t="shared" ref="S1405:T1405" si="1413">Proper(trim(G1405))</f>
        <v>Production</v>
      </c>
      <c r="T1405" s="6" t="str">
        <f t="shared" si="1413"/>
        <v>Overhead Costs</v>
      </c>
    </row>
    <row r="1406">
      <c r="A1406" s="23" t="s">
        <v>2684</v>
      </c>
      <c r="B1406" s="32" t="s">
        <v>2685</v>
      </c>
      <c r="C1406" s="6">
        <v>141900.0</v>
      </c>
      <c r="D1406" s="6" t="str">
        <f>IFERROR(__xludf.DUMMYFUNCTION("Split(B1406,""/"")"),"February")</f>
        <v>February</v>
      </c>
      <c r="E1406" s="6" t="str">
        <f>IFERROR(__xludf.DUMMYFUNCTION("""COMPUTED_VALUE"""),"Ahmedabad-")</f>
        <v>Ahmedabad-</v>
      </c>
      <c r="F1406" s="6" t="str">
        <f>IFERROR(__xludf.DUMMYFUNCTION("""COMPUTED_VALUE"""),"East")</f>
        <v>East</v>
      </c>
      <c r="G1406" s="6" t="str">
        <f>IFERROR(__xludf.DUMMYFUNCTION("""COMPUTED_VALUE"""),"Production")</f>
        <v>Production</v>
      </c>
      <c r="H1406" s="6" t="str">
        <f>IFERROR(__xludf.DUMMYFUNCTION("""COMPUTED_VALUE"""),"Insurance")</f>
        <v>Insurance</v>
      </c>
      <c r="I1406" s="6" t="str">
        <f t="shared" si="2"/>
        <v>February</v>
      </c>
      <c r="J1406" s="6" t="str">
        <f t="shared" si="3"/>
        <v>Ahmedabad-</v>
      </c>
      <c r="K1406" s="6" t="str">
        <f t="shared" si="4"/>
        <v>Ahmedabad-</v>
      </c>
      <c r="L1406" s="6" t="str">
        <f t="shared" si="5"/>
        <v>Ahmedabad</v>
      </c>
      <c r="M1406" s="6" t="str">
        <f t="shared" si="6"/>
        <v>Ahmedabad</v>
      </c>
      <c r="N1406" s="6" t="str">
        <f t="shared" si="7"/>
        <v>East</v>
      </c>
      <c r="O1406" s="6" t="str">
        <f t="shared" si="8"/>
        <v>East</v>
      </c>
      <c r="P1406" s="6" t="str">
        <f t="shared" si="9"/>
        <v>East</v>
      </c>
      <c r="Q1406" s="6" t="str">
        <f t="shared" si="10"/>
        <v>East</v>
      </c>
      <c r="R1406" s="6" t="str">
        <f>vlookup(M1406,'City Head_Details'!$A$2:$B$5,2,0)</f>
        <v>Varun</v>
      </c>
      <c r="S1406" s="6" t="str">
        <f t="shared" ref="S1406:T1406" si="1414">Proper(trim(G1406))</f>
        <v>Production</v>
      </c>
      <c r="T1406" s="6" t="str">
        <f t="shared" si="1414"/>
        <v>Insurance</v>
      </c>
    </row>
    <row r="1407">
      <c r="A1407" s="23" t="s">
        <v>2686</v>
      </c>
      <c r="B1407" s="32" t="s">
        <v>2687</v>
      </c>
      <c r="C1407" s="6">
        <v>196000.0</v>
      </c>
      <c r="D1407" s="6" t="str">
        <f>IFERROR(__xludf.DUMMYFUNCTION("Split(B1407,""/"")"),"February")</f>
        <v>February</v>
      </c>
      <c r="E1407" s="6" t="str">
        <f>IFERROR(__xludf.DUMMYFUNCTION("""COMPUTED_VALUE"""),"Ahmedabad-")</f>
        <v>Ahmedabad-</v>
      </c>
      <c r="F1407" s="6" t="str">
        <f>IFERROR(__xludf.DUMMYFUNCTION("""COMPUTED_VALUE"""),"East")</f>
        <v>East</v>
      </c>
      <c r="G1407" s="6" t="str">
        <f>IFERROR(__xludf.DUMMYFUNCTION("""COMPUTED_VALUE"""),"Materials")</f>
        <v>Materials</v>
      </c>
      <c r="H1407" s="6" t="str">
        <f>IFERROR(__xludf.DUMMYFUNCTION("""COMPUTED_VALUE"""),"Material Cost")</f>
        <v>Material Cost</v>
      </c>
      <c r="I1407" s="6" t="str">
        <f t="shared" si="2"/>
        <v>February</v>
      </c>
      <c r="J1407" s="6" t="str">
        <f t="shared" si="3"/>
        <v>Ahmedabad-</v>
      </c>
      <c r="K1407" s="6" t="str">
        <f t="shared" si="4"/>
        <v>Ahmedabad-</v>
      </c>
      <c r="L1407" s="6" t="str">
        <f t="shared" si="5"/>
        <v>Ahmedabad</v>
      </c>
      <c r="M1407" s="6" t="str">
        <f t="shared" si="6"/>
        <v>Ahmedabad</v>
      </c>
      <c r="N1407" s="6" t="str">
        <f t="shared" si="7"/>
        <v>East</v>
      </c>
      <c r="O1407" s="6" t="str">
        <f t="shared" si="8"/>
        <v>East</v>
      </c>
      <c r="P1407" s="6" t="str">
        <f t="shared" si="9"/>
        <v>East</v>
      </c>
      <c r="Q1407" s="6" t="str">
        <f t="shared" si="10"/>
        <v>East</v>
      </c>
      <c r="R1407" s="6" t="str">
        <f>vlookup(M1407,'City Head_Details'!$A$2:$B$5,2,0)</f>
        <v>Varun</v>
      </c>
      <c r="S1407" s="6" t="str">
        <f t="shared" ref="S1407:T1407" si="1415">Proper(trim(G1407))</f>
        <v>Materials</v>
      </c>
      <c r="T1407" s="6" t="str">
        <f t="shared" si="1415"/>
        <v>Material Cost</v>
      </c>
    </row>
    <row r="1408">
      <c r="A1408" s="23" t="s">
        <v>2688</v>
      </c>
      <c r="B1408" s="32" t="s">
        <v>2689</v>
      </c>
      <c r="C1408" s="6">
        <v>167600.0</v>
      </c>
      <c r="D1408" s="6" t="str">
        <f>IFERROR(__xludf.DUMMYFUNCTION("Split(B1408,""/"")"),"February")</f>
        <v>February</v>
      </c>
      <c r="E1408" s="6" t="str">
        <f>IFERROR(__xludf.DUMMYFUNCTION("""COMPUTED_VALUE"""),"Ahmedabad-")</f>
        <v>Ahmedabad-</v>
      </c>
      <c r="F1408" s="6" t="str">
        <f>IFERROR(__xludf.DUMMYFUNCTION("""COMPUTED_VALUE"""),"East&amp;")</f>
        <v>East&amp;</v>
      </c>
      <c r="G1408" s="6" t="str">
        <f>IFERROR(__xludf.DUMMYFUNCTION("""COMPUTED_VALUE"""),"Materials")</f>
        <v>Materials</v>
      </c>
      <c r="H1408" s="6" t="str">
        <f>IFERROR(__xludf.DUMMYFUNCTION("""COMPUTED_VALUE"""),"Labour Cost")</f>
        <v>Labour Cost</v>
      </c>
      <c r="I1408" s="6" t="str">
        <f t="shared" si="2"/>
        <v>February</v>
      </c>
      <c r="J1408" s="6" t="str">
        <f t="shared" si="3"/>
        <v>Ahmedabad-</v>
      </c>
      <c r="K1408" s="6" t="str">
        <f t="shared" si="4"/>
        <v>Ahmedabad-</v>
      </c>
      <c r="L1408" s="6" t="str">
        <f t="shared" si="5"/>
        <v>Ahmedabad</v>
      </c>
      <c r="M1408" s="6" t="str">
        <f t="shared" si="6"/>
        <v>Ahmedabad</v>
      </c>
      <c r="N1408" s="6" t="str">
        <f t="shared" si="7"/>
        <v>East&amp;</v>
      </c>
      <c r="O1408" s="6" t="str">
        <f t="shared" si="8"/>
        <v>East-</v>
      </c>
      <c r="P1408" s="6" t="str">
        <f t="shared" si="9"/>
        <v>East^</v>
      </c>
      <c r="Q1408" s="6" t="str">
        <f t="shared" si="10"/>
        <v>East</v>
      </c>
      <c r="R1408" s="6" t="str">
        <f>vlookup(M1408,'City Head_Details'!$A$2:$B$5,2,0)</f>
        <v>Varun</v>
      </c>
      <c r="S1408" s="6" t="str">
        <f t="shared" ref="S1408:T1408" si="1416">Proper(trim(G1408))</f>
        <v>Materials</v>
      </c>
      <c r="T1408" s="6" t="str">
        <f t="shared" si="1416"/>
        <v>Labour Cost</v>
      </c>
    </row>
    <row r="1409">
      <c r="A1409" s="23" t="s">
        <v>2690</v>
      </c>
      <c r="B1409" s="32" t="s">
        <v>2691</v>
      </c>
      <c r="C1409" s="6">
        <v>128000.0</v>
      </c>
      <c r="D1409" s="6" t="str">
        <f>IFERROR(__xludf.DUMMYFUNCTION("Split(B1409,""/"")"),"February")</f>
        <v>February</v>
      </c>
      <c r="E1409" s="6" t="str">
        <f>IFERROR(__xludf.DUMMYFUNCTION("""COMPUTED_VALUE"""),"Ahmedabad-")</f>
        <v>Ahmedabad-</v>
      </c>
      <c r="F1409" s="6" t="str">
        <f>IFERROR(__xludf.DUMMYFUNCTION("""COMPUTED_VALUE"""),"East&amp;")</f>
        <v>East&amp;</v>
      </c>
      <c r="G1409" s="6" t="str">
        <f>IFERROR(__xludf.DUMMYFUNCTION("""COMPUTED_VALUE"""),"Materials")</f>
        <v>Materials</v>
      </c>
      <c r="H1409" s="6" t="str">
        <f>IFERROR(__xludf.DUMMYFUNCTION("""COMPUTED_VALUE"""),"Rent")</f>
        <v>Rent</v>
      </c>
      <c r="I1409" s="6" t="str">
        <f t="shared" si="2"/>
        <v>February</v>
      </c>
      <c r="J1409" s="6" t="str">
        <f t="shared" si="3"/>
        <v>Ahmedabad-</v>
      </c>
      <c r="K1409" s="6" t="str">
        <f t="shared" si="4"/>
        <v>Ahmedabad-</v>
      </c>
      <c r="L1409" s="6" t="str">
        <f t="shared" si="5"/>
        <v>Ahmedabad</v>
      </c>
      <c r="M1409" s="6" t="str">
        <f t="shared" si="6"/>
        <v>Ahmedabad</v>
      </c>
      <c r="N1409" s="6" t="str">
        <f t="shared" si="7"/>
        <v>East&amp;</v>
      </c>
      <c r="O1409" s="6" t="str">
        <f t="shared" si="8"/>
        <v>East-</v>
      </c>
      <c r="P1409" s="6" t="str">
        <f t="shared" si="9"/>
        <v>East^</v>
      </c>
      <c r="Q1409" s="6" t="str">
        <f t="shared" si="10"/>
        <v>East</v>
      </c>
      <c r="R1409" s="6" t="str">
        <f>vlookup(M1409,'City Head_Details'!$A$2:$B$5,2,0)</f>
        <v>Varun</v>
      </c>
      <c r="S1409" s="6" t="str">
        <f t="shared" ref="S1409:T1409" si="1417">Proper(trim(G1409))</f>
        <v>Materials</v>
      </c>
      <c r="T1409" s="6" t="str">
        <f t="shared" si="1417"/>
        <v>Rent</v>
      </c>
    </row>
    <row r="1410">
      <c r="A1410" s="23" t="s">
        <v>2692</v>
      </c>
      <c r="B1410" s="32" t="s">
        <v>2693</v>
      </c>
      <c r="C1410" s="6">
        <v>154800.0</v>
      </c>
      <c r="D1410" s="6" t="str">
        <f>IFERROR(__xludf.DUMMYFUNCTION("Split(B1410,""/"")"),"February")</f>
        <v>February</v>
      </c>
      <c r="E1410" s="6" t="str">
        <f>IFERROR(__xludf.DUMMYFUNCTION("""COMPUTED_VALUE"""),"Ahmedabad-")</f>
        <v>Ahmedabad-</v>
      </c>
      <c r="F1410" s="6" t="str">
        <f>IFERROR(__xludf.DUMMYFUNCTION("""COMPUTED_VALUE"""),"East")</f>
        <v>East</v>
      </c>
      <c r="G1410" s="6" t="str">
        <f>IFERROR(__xludf.DUMMYFUNCTION("""COMPUTED_VALUE"""),"Materials")</f>
        <v>Materials</v>
      </c>
      <c r="H1410" s="6" t="str">
        <f>IFERROR(__xludf.DUMMYFUNCTION("""COMPUTED_VALUE"""),"Overhead costs")</f>
        <v>Overhead costs</v>
      </c>
      <c r="I1410" s="6" t="str">
        <f t="shared" si="2"/>
        <v>February</v>
      </c>
      <c r="J1410" s="6" t="str">
        <f t="shared" si="3"/>
        <v>Ahmedabad-</v>
      </c>
      <c r="K1410" s="6" t="str">
        <f t="shared" si="4"/>
        <v>Ahmedabad-</v>
      </c>
      <c r="L1410" s="6" t="str">
        <f t="shared" si="5"/>
        <v>Ahmedabad</v>
      </c>
      <c r="M1410" s="6" t="str">
        <f t="shared" si="6"/>
        <v>Ahmedabad</v>
      </c>
      <c r="N1410" s="6" t="str">
        <f t="shared" si="7"/>
        <v>East</v>
      </c>
      <c r="O1410" s="6" t="str">
        <f t="shared" si="8"/>
        <v>East</v>
      </c>
      <c r="P1410" s="6" t="str">
        <f t="shared" si="9"/>
        <v>East</v>
      </c>
      <c r="Q1410" s="6" t="str">
        <f t="shared" si="10"/>
        <v>East</v>
      </c>
      <c r="R1410" s="6" t="str">
        <f>vlookup(M1410,'City Head_Details'!$A$2:$B$5,2,0)</f>
        <v>Varun</v>
      </c>
      <c r="S1410" s="6" t="str">
        <f t="shared" ref="S1410:T1410" si="1418">Proper(trim(G1410))</f>
        <v>Materials</v>
      </c>
      <c r="T1410" s="6" t="str">
        <f t="shared" si="1418"/>
        <v>Overhead Costs</v>
      </c>
    </row>
    <row r="1411">
      <c r="A1411" s="23" t="s">
        <v>2694</v>
      </c>
      <c r="B1411" s="32" t="s">
        <v>2695</v>
      </c>
      <c r="C1411" s="6">
        <v>180500.0</v>
      </c>
      <c r="D1411" s="6" t="str">
        <f>IFERROR(__xludf.DUMMYFUNCTION("Split(B1411,""/"")"),"February")</f>
        <v>February</v>
      </c>
      <c r="E1411" s="6" t="str">
        <f>IFERROR(__xludf.DUMMYFUNCTION("""COMPUTED_VALUE"""),"Ahmedabad-")</f>
        <v>Ahmedabad-</v>
      </c>
      <c r="F1411" s="6" t="str">
        <f>IFERROR(__xludf.DUMMYFUNCTION("""COMPUTED_VALUE"""),"East")</f>
        <v>East</v>
      </c>
      <c r="G1411" s="6" t="str">
        <f>IFERROR(__xludf.DUMMYFUNCTION("""COMPUTED_VALUE"""),"Materials")</f>
        <v>Materials</v>
      </c>
      <c r="H1411" s="6" t="str">
        <f>IFERROR(__xludf.DUMMYFUNCTION("""COMPUTED_VALUE"""),"Insurance")</f>
        <v>Insurance</v>
      </c>
      <c r="I1411" s="6" t="str">
        <f t="shared" si="2"/>
        <v>February</v>
      </c>
      <c r="J1411" s="6" t="str">
        <f t="shared" si="3"/>
        <v>Ahmedabad-</v>
      </c>
      <c r="K1411" s="6" t="str">
        <f t="shared" si="4"/>
        <v>Ahmedabad-</v>
      </c>
      <c r="L1411" s="6" t="str">
        <f t="shared" si="5"/>
        <v>Ahmedabad</v>
      </c>
      <c r="M1411" s="6" t="str">
        <f t="shared" si="6"/>
        <v>Ahmedabad</v>
      </c>
      <c r="N1411" s="6" t="str">
        <f t="shared" si="7"/>
        <v>East</v>
      </c>
      <c r="O1411" s="6" t="str">
        <f t="shared" si="8"/>
        <v>East</v>
      </c>
      <c r="P1411" s="6" t="str">
        <f t="shared" si="9"/>
        <v>East</v>
      </c>
      <c r="Q1411" s="6" t="str">
        <f t="shared" si="10"/>
        <v>East</v>
      </c>
      <c r="R1411" s="6" t="str">
        <f>vlookup(M1411,'City Head_Details'!$A$2:$B$5,2,0)</f>
        <v>Varun</v>
      </c>
      <c r="S1411" s="6" t="str">
        <f t="shared" ref="S1411:T1411" si="1419">Proper(trim(G1411))</f>
        <v>Materials</v>
      </c>
      <c r="T1411" s="6" t="str">
        <f t="shared" si="1419"/>
        <v>Insurance</v>
      </c>
    </row>
    <row r="1412">
      <c r="A1412" s="23" t="s">
        <v>2696</v>
      </c>
      <c r="B1412" s="32" t="s">
        <v>1093</v>
      </c>
      <c r="C1412" s="6">
        <v>120400.0</v>
      </c>
      <c r="D1412" s="6" t="str">
        <f>IFERROR(__xludf.DUMMYFUNCTION("Split(B1412,""/"")"),"February")</f>
        <v>February</v>
      </c>
      <c r="E1412" s="6" t="str">
        <f>IFERROR(__xludf.DUMMYFUNCTION("""COMPUTED_VALUE"""),"Ahmedabad-")</f>
        <v>Ahmedabad-</v>
      </c>
      <c r="F1412" s="6" t="str">
        <f>IFERROR(__xludf.DUMMYFUNCTION("""COMPUTED_VALUE"""),"East")</f>
        <v>East</v>
      </c>
      <c r="G1412" s="6" t="str">
        <f>IFERROR(__xludf.DUMMYFUNCTION("""COMPUTED_VALUE"""),"Maitenance")</f>
        <v>Maitenance</v>
      </c>
      <c r="H1412" s="6" t="str">
        <f>IFERROR(__xludf.DUMMYFUNCTION("""COMPUTED_VALUE"""),"Material Cost")</f>
        <v>Material Cost</v>
      </c>
      <c r="I1412" s="6" t="str">
        <f t="shared" si="2"/>
        <v>February</v>
      </c>
      <c r="J1412" s="6" t="str">
        <f t="shared" si="3"/>
        <v>Ahmedabad-</v>
      </c>
      <c r="K1412" s="6" t="str">
        <f t="shared" si="4"/>
        <v>Ahmedabad-</v>
      </c>
      <c r="L1412" s="6" t="str">
        <f t="shared" si="5"/>
        <v>Ahmedabad</v>
      </c>
      <c r="M1412" s="6" t="str">
        <f t="shared" si="6"/>
        <v>Ahmedabad</v>
      </c>
      <c r="N1412" s="6" t="str">
        <f t="shared" si="7"/>
        <v>East</v>
      </c>
      <c r="O1412" s="6" t="str">
        <f t="shared" si="8"/>
        <v>East</v>
      </c>
      <c r="P1412" s="6" t="str">
        <f t="shared" si="9"/>
        <v>East</v>
      </c>
      <c r="Q1412" s="6" t="str">
        <f t="shared" si="10"/>
        <v>East</v>
      </c>
      <c r="R1412" s="6" t="str">
        <f>vlookup(M1412,'City Head_Details'!$A$2:$B$5,2,0)</f>
        <v>Varun</v>
      </c>
      <c r="S1412" s="6" t="str">
        <f t="shared" ref="S1412:T1412" si="1420">Proper(trim(G1412))</f>
        <v>Maitenance</v>
      </c>
      <c r="T1412" s="6" t="str">
        <f t="shared" si="1420"/>
        <v>Material Cost</v>
      </c>
    </row>
    <row r="1413">
      <c r="A1413" s="23" t="s">
        <v>2697</v>
      </c>
      <c r="B1413" s="32" t="s">
        <v>647</v>
      </c>
      <c r="C1413" s="6">
        <v>165800.0</v>
      </c>
      <c r="D1413" s="6" t="str">
        <f>IFERROR(__xludf.DUMMYFUNCTION("Split(B1413,""/"")"),"February")</f>
        <v>February</v>
      </c>
      <c r="E1413" s="6" t="str">
        <f>IFERROR(__xludf.DUMMYFUNCTION("""COMPUTED_VALUE"""),"Ahmedabad-")</f>
        <v>Ahmedabad-</v>
      </c>
      <c r="F1413" s="6" t="str">
        <f>IFERROR(__xludf.DUMMYFUNCTION("""COMPUTED_VALUE"""),"East")</f>
        <v>East</v>
      </c>
      <c r="G1413" s="6" t="str">
        <f>IFERROR(__xludf.DUMMYFUNCTION("""COMPUTED_VALUE"""),"Maitenance")</f>
        <v>Maitenance</v>
      </c>
      <c r="H1413" s="6" t="str">
        <f>IFERROR(__xludf.DUMMYFUNCTION("""COMPUTED_VALUE"""),"Labour Cost")</f>
        <v>Labour Cost</v>
      </c>
      <c r="I1413" s="6" t="str">
        <f t="shared" si="2"/>
        <v>February</v>
      </c>
      <c r="J1413" s="6" t="str">
        <f t="shared" si="3"/>
        <v>Ahmedabad-</v>
      </c>
      <c r="K1413" s="6" t="str">
        <f t="shared" si="4"/>
        <v>Ahmedabad-</v>
      </c>
      <c r="L1413" s="6" t="str">
        <f t="shared" si="5"/>
        <v>Ahmedabad</v>
      </c>
      <c r="M1413" s="6" t="str">
        <f t="shared" si="6"/>
        <v>Ahmedabad</v>
      </c>
      <c r="N1413" s="6" t="str">
        <f t="shared" si="7"/>
        <v>East</v>
      </c>
      <c r="O1413" s="6" t="str">
        <f t="shared" si="8"/>
        <v>East</v>
      </c>
      <c r="P1413" s="6" t="str">
        <f t="shared" si="9"/>
        <v>East</v>
      </c>
      <c r="Q1413" s="6" t="str">
        <f t="shared" si="10"/>
        <v>East</v>
      </c>
      <c r="R1413" s="6" t="str">
        <f>vlookup(M1413,'City Head_Details'!$A$2:$B$5,2,0)</f>
        <v>Varun</v>
      </c>
      <c r="S1413" s="6" t="str">
        <f t="shared" ref="S1413:T1413" si="1421">Proper(trim(G1413))</f>
        <v>Maitenance</v>
      </c>
      <c r="T1413" s="6" t="str">
        <f t="shared" si="1421"/>
        <v>Labour Cost</v>
      </c>
    </row>
    <row r="1414">
      <c r="A1414" s="23" t="s">
        <v>2698</v>
      </c>
      <c r="B1414" s="32" t="s">
        <v>2699</v>
      </c>
      <c r="C1414" s="6">
        <v>90800.0</v>
      </c>
      <c r="D1414" s="6" t="str">
        <f>IFERROR(__xludf.DUMMYFUNCTION("Split(B1414,""/"")"),"February")</f>
        <v>February</v>
      </c>
      <c r="E1414" s="6" t="str">
        <f>IFERROR(__xludf.DUMMYFUNCTION("""COMPUTED_VALUE"""),"Ahmedabad-")</f>
        <v>Ahmedabad-</v>
      </c>
      <c r="F1414" s="6" t="str">
        <f>IFERROR(__xludf.DUMMYFUNCTION("""COMPUTED_VALUE"""),"East")</f>
        <v>East</v>
      </c>
      <c r="G1414" s="6" t="str">
        <f>IFERROR(__xludf.DUMMYFUNCTION("""COMPUTED_VALUE"""),"Maitenance")</f>
        <v>Maitenance</v>
      </c>
      <c r="H1414" s="6" t="str">
        <f>IFERROR(__xludf.DUMMYFUNCTION("""COMPUTED_VALUE"""),"Rent")</f>
        <v>Rent</v>
      </c>
      <c r="I1414" s="6" t="str">
        <f t="shared" si="2"/>
        <v>February</v>
      </c>
      <c r="J1414" s="6" t="str">
        <f t="shared" si="3"/>
        <v>Ahmedabad-</v>
      </c>
      <c r="K1414" s="6" t="str">
        <f t="shared" si="4"/>
        <v>Ahmedabad-</v>
      </c>
      <c r="L1414" s="6" t="str">
        <f t="shared" si="5"/>
        <v>Ahmedabad</v>
      </c>
      <c r="M1414" s="6" t="str">
        <f t="shared" si="6"/>
        <v>Ahmedabad</v>
      </c>
      <c r="N1414" s="6" t="str">
        <f t="shared" si="7"/>
        <v>East</v>
      </c>
      <c r="O1414" s="6" t="str">
        <f t="shared" si="8"/>
        <v>East</v>
      </c>
      <c r="P1414" s="6" t="str">
        <f t="shared" si="9"/>
        <v>East</v>
      </c>
      <c r="Q1414" s="6" t="str">
        <f t="shared" si="10"/>
        <v>East</v>
      </c>
      <c r="R1414" s="6" t="str">
        <f>vlookup(M1414,'City Head_Details'!$A$2:$B$5,2,0)</f>
        <v>Varun</v>
      </c>
      <c r="S1414" s="6" t="str">
        <f t="shared" ref="S1414:T1414" si="1422">Proper(trim(G1414))</f>
        <v>Maitenance</v>
      </c>
      <c r="T1414" s="6" t="str">
        <f t="shared" si="1422"/>
        <v>Rent</v>
      </c>
    </row>
    <row r="1415">
      <c r="A1415" s="23" t="s">
        <v>2700</v>
      </c>
      <c r="B1415" s="32" t="s">
        <v>2701</v>
      </c>
      <c r="C1415" s="6">
        <v>140900.0</v>
      </c>
      <c r="D1415" s="6" t="str">
        <f>IFERROR(__xludf.DUMMYFUNCTION("Split(B1415,""/"")"),"February")</f>
        <v>February</v>
      </c>
      <c r="E1415" s="6" t="str">
        <f>IFERROR(__xludf.DUMMYFUNCTION("""COMPUTED_VALUE"""),"Ahmedabad")</f>
        <v>Ahmedabad</v>
      </c>
      <c r="F1415" s="6" t="str">
        <f>IFERROR(__xludf.DUMMYFUNCTION("""COMPUTED_VALUE"""),"East")</f>
        <v>East</v>
      </c>
      <c r="G1415" s="6" t="str">
        <f>IFERROR(__xludf.DUMMYFUNCTION("""COMPUTED_VALUE"""),"Maitenance")</f>
        <v>Maitenance</v>
      </c>
      <c r="H1415" s="6" t="str">
        <f>IFERROR(__xludf.DUMMYFUNCTION("""COMPUTED_VALUE"""),"Overhead costs")</f>
        <v>Overhead costs</v>
      </c>
      <c r="I1415" s="6" t="str">
        <f t="shared" si="2"/>
        <v>February</v>
      </c>
      <c r="J1415" s="6" t="str">
        <f t="shared" si="3"/>
        <v>Ahmedabad</v>
      </c>
      <c r="K1415" s="6" t="str">
        <f t="shared" si="4"/>
        <v>Ahmedabad</v>
      </c>
      <c r="L1415" s="6" t="str">
        <f t="shared" si="5"/>
        <v>Ahmedabad</v>
      </c>
      <c r="M1415" s="6" t="str">
        <f t="shared" si="6"/>
        <v>Ahmedabad</v>
      </c>
      <c r="N1415" s="6" t="str">
        <f t="shared" si="7"/>
        <v>East</v>
      </c>
      <c r="O1415" s="6" t="str">
        <f t="shared" si="8"/>
        <v>East</v>
      </c>
      <c r="P1415" s="6" t="str">
        <f t="shared" si="9"/>
        <v>East</v>
      </c>
      <c r="Q1415" s="6" t="str">
        <f t="shared" si="10"/>
        <v>East</v>
      </c>
      <c r="R1415" s="6" t="str">
        <f>vlookup(M1415,'City Head_Details'!$A$2:$B$5,2,0)</f>
        <v>Varun</v>
      </c>
      <c r="S1415" s="6" t="str">
        <f t="shared" ref="S1415:T1415" si="1423">Proper(trim(G1415))</f>
        <v>Maitenance</v>
      </c>
      <c r="T1415" s="6" t="str">
        <f t="shared" si="1423"/>
        <v>Overhead Costs</v>
      </c>
    </row>
    <row r="1416">
      <c r="A1416" s="23" t="s">
        <v>2702</v>
      </c>
      <c r="B1416" s="32" t="s">
        <v>2703</v>
      </c>
      <c r="C1416" s="6">
        <v>155300.0</v>
      </c>
      <c r="D1416" s="6" t="str">
        <f>IFERROR(__xludf.DUMMYFUNCTION("Split(B1416,""/"")"),"February")</f>
        <v>February</v>
      </c>
      <c r="E1416" s="6" t="str">
        <f>IFERROR(__xludf.DUMMYFUNCTION("""COMPUTED_VALUE"""),"Ahmedabad")</f>
        <v>Ahmedabad</v>
      </c>
      <c r="F1416" s="6" t="str">
        <f>IFERROR(__xludf.DUMMYFUNCTION("""COMPUTED_VALUE"""),"East")</f>
        <v>East</v>
      </c>
      <c r="G1416" s="6" t="str">
        <f>IFERROR(__xludf.DUMMYFUNCTION("""COMPUTED_VALUE"""),"Maitenance")</f>
        <v>Maitenance</v>
      </c>
      <c r="H1416" s="6" t="str">
        <f>IFERROR(__xludf.DUMMYFUNCTION("""COMPUTED_VALUE"""),"Insurance")</f>
        <v>Insurance</v>
      </c>
      <c r="I1416" s="6" t="str">
        <f t="shared" si="2"/>
        <v>February</v>
      </c>
      <c r="J1416" s="6" t="str">
        <f t="shared" si="3"/>
        <v>Ahmedabad</v>
      </c>
      <c r="K1416" s="6" t="str">
        <f t="shared" si="4"/>
        <v>Ahmedabad</v>
      </c>
      <c r="L1416" s="6" t="str">
        <f t="shared" si="5"/>
        <v>Ahmedabad</v>
      </c>
      <c r="M1416" s="6" t="str">
        <f t="shared" si="6"/>
        <v>Ahmedabad</v>
      </c>
      <c r="N1416" s="6" t="str">
        <f t="shared" si="7"/>
        <v>East</v>
      </c>
      <c r="O1416" s="6" t="str">
        <f t="shared" si="8"/>
        <v>East</v>
      </c>
      <c r="P1416" s="6" t="str">
        <f t="shared" si="9"/>
        <v>East</v>
      </c>
      <c r="Q1416" s="6" t="str">
        <f t="shared" si="10"/>
        <v>East</v>
      </c>
      <c r="R1416" s="6" t="str">
        <f>vlookup(M1416,'City Head_Details'!$A$2:$B$5,2,0)</f>
        <v>Varun</v>
      </c>
      <c r="S1416" s="6" t="str">
        <f t="shared" ref="S1416:T1416" si="1424">Proper(trim(G1416))</f>
        <v>Maitenance</v>
      </c>
      <c r="T1416" s="6" t="str">
        <f t="shared" si="1424"/>
        <v>Insurance</v>
      </c>
    </row>
    <row r="1417">
      <c r="A1417" s="23" t="s">
        <v>2704</v>
      </c>
      <c r="B1417" s="32" t="s">
        <v>552</v>
      </c>
      <c r="C1417" s="6">
        <v>138700.0</v>
      </c>
      <c r="D1417" s="6" t="str">
        <f>IFERROR(__xludf.DUMMYFUNCTION("Split(B1417,""/"")"),"February")</f>
        <v>February</v>
      </c>
      <c r="E1417" s="6" t="str">
        <f>IFERROR(__xludf.DUMMYFUNCTION("""COMPUTED_VALUE"""),"Ahmedabad")</f>
        <v>Ahmedabad</v>
      </c>
      <c r="F1417" s="6" t="str">
        <f>IFERROR(__xludf.DUMMYFUNCTION("""COMPUTED_VALUE"""),"East")</f>
        <v>East</v>
      </c>
      <c r="G1417" s="6" t="str">
        <f>IFERROR(__xludf.DUMMYFUNCTION("""COMPUTED_VALUE"""),"Assembly")</f>
        <v>Assembly</v>
      </c>
      <c r="H1417" s="6" t="str">
        <f>IFERROR(__xludf.DUMMYFUNCTION("""COMPUTED_VALUE"""),"Material Cost")</f>
        <v>Material Cost</v>
      </c>
      <c r="I1417" s="6" t="str">
        <f t="shared" si="2"/>
        <v>February</v>
      </c>
      <c r="J1417" s="6" t="str">
        <f t="shared" si="3"/>
        <v>Ahmedabad</v>
      </c>
      <c r="K1417" s="6" t="str">
        <f t="shared" si="4"/>
        <v>Ahmedabad</v>
      </c>
      <c r="L1417" s="6" t="str">
        <f t="shared" si="5"/>
        <v>Ahmedabad</v>
      </c>
      <c r="M1417" s="6" t="str">
        <f t="shared" si="6"/>
        <v>Ahmedabad</v>
      </c>
      <c r="N1417" s="6" t="str">
        <f t="shared" si="7"/>
        <v>East</v>
      </c>
      <c r="O1417" s="6" t="str">
        <f t="shared" si="8"/>
        <v>East</v>
      </c>
      <c r="P1417" s="6" t="str">
        <f t="shared" si="9"/>
        <v>East</v>
      </c>
      <c r="Q1417" s="6" t="str">
        <f t="shared" si="10"/>
        <v>East</v>
      </c>
      <c r="R1417" s="6" t="str">
        <f>vlookup(M1417,'City Head_Details'!$A$2:$B$5,2,0)</f>
        <v>Varun</v>
      </c>
      <c r="S1417" s="6" t="str">
        <f t="shared" ref="S1417:T1417" si="1425">Proper(trim(G1417))</f>
        <v>Assembly</v>
      </c>
      <c r="T1417" s="6" t="str">
        <f t="shared" si="1425"/>
        <v>Material Cost</v>
      </c>
    </row>
    <row r="1418">
      <c r="A1418" s="23" t="s">
        <v>2705</v>
      </c>
      <c r="B1418" s="32" t="s">
        <v>1210</v>
      </c>
      <c r="C1418" s="6">
        <v>179800.0</v>
      </c>
      <c r="D1418" s="6" t="str">
        <f>IFERROR(__xludf.DUMMYFUNCTION("Split(B1418,""/"")"),"February")</f>
        <v>February</v>
      </c>
      <c r="E1418" s="6" t="str">
        <f>IFERROR(__xludf.DUMMYFUNCTION("""COMPUTED_VALUE"""),"Ahmedabad")</f>
        <v>Ahmedabad</v>
      </c>
      <c r="F1418" s="6" t="str">
        <f>IFERROR(__xludf.DUMMYFUNCTION("""COMPUTED_VALUE"""),"East")</f>
        <v>East</v>
      </c>
      <c r="G1418" s="6" t="str">
        <f>IFERROR(__xludf.DUMMYFUNCTION("""COMPUTED_VALUE"""),"Assembly")</f>
        <v>Assembly</v>
      </c>
      <c r="H1418" s="6" t="str">
        <f>IFERROR(__xludf.DUMMYFUNCTION("""COMPUTED_VALUE"""),"Labour Cost")</f>
        <v>Labour Cost</v>
      </c>
      <c r="I1418" s="6" t="str">
        <f t="shared" si="2"/>
        <v>February</v>
      </c>
      <c r="J1418" s="6" t="str">
        <f t="shared" si="3"/>
        <v>Ahmedabad</v>
      </c>
      <c r="K1418" s="6" t="str">
        <f t="shared" si="4"/>
        <v>Ahmedabad</v>
      </c>
      <c r="L1418" s="6" t="str">
        <f t="shared" si="5"/>
        <v>Ahmedabad</v>
      </c>
      <c r="M1418" s="6" t="str">
        <f t="shared" si="6"/>
        <v>Ahmedabad</v>
      </c>
      <c r="N1418" s="6" t="str">
        <f t="shared" si="7"/>
        <v>East</v>
      </c>
      <c r="O1418" s="6" t="str">
        <f t="shared" si="8"/>
        <v>East</v>
      </c>
      <c r="P1418" s="6" t="str">
        <f t="shared" si="9"/>
        <v>East</v>
      </c>
      <c r="Q1418" s="6" t="str">
        <f t="shared" si="10"/>
        <v>East</v>
      </c>
      <c r="R1418" s="6" t="str">
        <f>vlookup(M1418,'City Head_Details'!$A$2:$B$5,2,0)</f>
        <v>Varun</v>
      </c>
      <c r="S1418" s="6" t="str">
        <f t="shared" ref="S1418:T1418" si="1426">Proper(trim(G1418))</f>
        <v>Assembly</v>
      </c>
      <c r="T1418" s="6" t="str">
        <f t="shared" si="1426"/>
        <v>Labour Cost</v>
      </c>
    </row>
    <row r="1419">
      <c r="A1419" s="23" t="s">
        <v>2706</v>
      </c>
      <c r="B1419" s="32" t="s">
        <v>2707</v>
      </c>
      <c r="C1419" s="6">
        <v>154200.0</v>
      </c>
      <c r="D1419" s="6" t="str">
        <f>IFERROR(__xludf.DUMMYFUNCTION("Split(B1419,""/"")"),"February")</f>
        <v>February</v>
      </c>
      <c r="E1419" s="6" t="str">
        <f>IFERROR(__xludf.DUMMYFUNCTION("""COMPUTED_VALUE"""),"Ahmedabad")</f>
        <v>Ahmedabad</v>
      </c>
      <c r="F1419" s="6" t="str">
        <f>IFERROR(__xludf.DUMMYFUNCTION("""COMPUTED_VALUE"""),"East^")</f>
        <v>East^</v>
      </c>
      <c r="G1419" s="6" t="str">
        <f>IFERROR(__xludf.DUMMYFUNCTION("""COMPUTED_VALUE"""),"Assembly")</f>
        <v>Assembly</v>
      </c>
      <c r="H1419" s="6" t="str">
        <f>IFERROR(__xludf.DUMMYFUNCTION("""COMPUTED_VALUE"""),"Rent")</f>
        <v>Rent</v>
      </c>
      <c r="I1419" s="6" t="str">
        <f t="shared" si="2"/>
        <v>February</v>
      </c>
      <c r="J1419" s="6" t="str">
        <f t="shared" si="3"/>
        <v>Ahmedabad</v>
      </c>
      <c r="K1419" s="6" t="str">
        <f t="shared" si="4"/>
        <v>Ahmedabad</v>
      </c>
      <c r="L1419" s="6" t="str">
        <f t="shared" si="5"/>
        <v>Ahmedabad</v>
      </c>
      <c r="M1419" s="6" t="str">
        <f t="shared" si="6"/>
        <v>Ahmedabad</v>
      </c>
      <c r="N1419" s="6" t="str">
        <f t="shared" si="7"/>
        <v>East^</v>
      </c>
      <c r="O1419" s="6" t="str">
        <f t="shared" si="8"/>
        <v>East^</v>
      </c>
      <c r="P1419" s="6" t="str">
        <f t="shared" si="9"/>
        <v>East^</v>
      </c>
      <c r="Q1419" s="6" t="str">
        <f t="shared" si="10"/>
        <v>East</v>
      </c>
      <c r="R1419" s="6" t="str">
        <f>vlookup(M1419,'City Head_Details'!$A$2:$B$5,2,0)</f>
        <v>Varun</v>
      </c>
      <c r="S1419" s="6" t="str">
        <f t="shared" ref="S1419:T1419" si="1427">Proper(trim(G1419))</f>
        <v>Assembly</v>
      </c>
      <c r="T1419" s="6" t="str">
        <f t="shared" si="1427"/>
        <v>Rent</v>
      </c>
    </row>
    <row r="1420">
      <c r="A1420" s="23" t="s">
        <v>2708</v>
      </c>
      <c r="B1420" s="32" t="s">
        <v>1111</v>
      </c>
      <c r="C1420" s="6">
        <v>183200.0</v>
      </c>
      <c r="D1420" s="6" t="str">
        <f>IFERROR(__xludf.DUMMYFUNCTION("Split(B1420,""/"")"),"February")</f>
        <v>February</v>
      </c>
      <c r="E1420" s="6" t="str">
        <f>IFERROR(__xludf.DUMMYFUNCTION("""COMPUTED_VALUE"""),"Ahmedabad")</f>
        <v>Ahmedabad</v>
      </c>
      <c r="F1420" s="6" t="str">
        <f>IFERROR(__xludf.DUMMYFUNCTION("""COMPUTED_VALUE"""),"East")</f>
        <v>East</v>
      </c>
      <c r="G1420" s="6" t="str">
        <f>IFERROR(__xludf.DUMMYFUNCTION("""COMPUTED_VALUE"""),"Assembly")</f>
        <v>Assembly</v>
      </c>
      <c r="H1420" s="6" t="str">
        <f>IFERROR(__xludf.DUMMYFUNCTION("""COMPUTED_VALUE"""),"Overhead costs")</f>
        <v>Overhead costs</v>
      </c>
      <c r="I1420" s="6" t="str">
        <f t="shared" si="2"/>
        <v>February</v>
      </c>
      <c r="J1420" s="6" t="str">
        <f t="shared" si="3"/>
        <v>Ahmedabad</v>
      </c>
      <c r="K1420" s="6" t="str">
        <f t="shared" si="4"/>
        <v>Ahmedabad</v>
      </c>
      <c r="L1420" s="6" t="str">
        <f t="shared" si="5"/>
        <v>Ahmedabad</v>
      </c>
      <c r="M1420" s="6" t="str">
        <f t="shared" si="6"/>
        <v>Ahmedabad</v>
      </c>
      <c r="N1420" s="6" t="str">
        <f t="shared" si="7"/>
        <v>East</v>
      </c>
      <c r="O1420" s="6" t="str">
        <f t="shared" si="8"/>
        <v>East</v>
      </c>
      <c r="P1420" s="6" t="str">
        <f t="shared" si="9"/>
        <v>East</v>
      </c>
      <c r="Q1420" s="6" t="str">
        <f t="shared" si="10"/>
        <v>East</v>
      </c>
      <c r="R1420" s="6" t="str">
        <f>vlookup(M1420,'City Head_Details'!$A$2:$B$5,2,0)</f>
        <v>Varun</v>
      </c>
      <c r="S1420" s="6" t="str">
        <f t="shared" ref="S1420:T1420" si="1428">Proper(trim(G1420))</f>
        <v>Assembly</v>
      </c>
      <c r="T1420" s="6" t="str">
        <f t="shared" si="1428"/>
        <v>Overhead Costs</v>
      </c>
    </row>
    <row r="1421">
      <c r="A1421" s="23" t="s">
        <v>2709</v>
      </c>
      <c r="B1421" s="32" t="s">
        <v>2710</v>
      </c>
      <c r="C1421" s="6">
        <v>176600.0</v>
      </c>
      <c r="D1421" s="6" t="str">
        <f>IFERROR(__xludf.DUMMYFUNCTION("Split(B1421,""/"")"),"February")</f>
        <v>February</v>
      </c>
      <c r="E1421" s="6" t="str">
        <f>IFERROR(__xludf.DUMMYFUNCTION("""COMPUTED_VALUE"""),"Ahmedabad")</f>
        <v>Ahmedabad</v>
      </c>
      <c r="F1421" s="6" t="str">
        <f>IFERROR(__xludf.DUMMYFUNCTION("""COMPUTED_VALUE"""),"East")</f>
        <v>East</v>
      </c>
      <c r="G1421" s="6" t="str">
        <f>IFERROR(__xludf.DUMMYFUNCTION("""COMPUTED_VALUE"""),"Assembly")</f>
        <v>Assembly</v>
      </c>
      <c r="H1421" s="6" t="str">
        <f>IFERROR(__xludf.DUMMYFUNCTION("""COMPUTED_VALUE"""),"Insurance")</f>
        <v>Insurance</v>
      </c>
      <c r="I1421" s="6" t="str">
        <f t="shared" si="2"/>
        <v>February</v>
      </c>
      <c r="J1421" s="6" t="str">
        <f t="shared" si="3"/>
        <v>Ahmedabad</v>
      </c>
      <c r="K1421" s="6" t="str">
        <f t="shared" si="4"/>
        <v>Ahmedabad</v>
      </c>
      <c r="L1421" s="6" t="str">
        <f t="shared" si="5"/>
        <v>Ahmedabad</v>
      </c>
      <c r="M1421" s="6" t="str">
        <f t="shared" si="6"/>
        <v>Ahmedabad</v>
      </c>
      <c r="N1421" s="6" t="str">
        <f t="shared" si="7"/>
        <v>East</v>
      </c>
      <c r="O1421" s="6" t="str">
        <f t="shared" si="8"/>
        <v>East</v>
      </c>
      <c r="P1421" s="6" t="str">
        <f t="shared" si="9"/>
        <v>East</v>
      </c>
      <c r="Q1421" s="6" t="str">
        <f t="shared" si="10"/>
        <v>East</v>
      </c>
      <c r="R1421" s="6" t="str">
        <f>vlookup(M1421,'City Head_Details'!$A$2:$B$5,2,0)</f>
        <v>Varun</v>
      </c>
      <c r="S1421" s="6" t="str">
        <f t="shared" ref="S1421:T1421" si="1429">Proper(trim(G1421))</f>
        <v>Assembly</v>
      </c>
      <c r="T1421" s="6" t="str">
        <f t="shared" si="1429"/>
        <v>Insurance</v>
      </c>
    </row>
    <row r="1422">
      <c r="A1422" s="23" t="s">
        <v>2711</v>
      </c>
      <c r="B1422" s="32" t="s">
        <v>2712</v>
      </c>
      <c r="C1422" s="6">
        <v>99300.0</v>
      </c>
      <c r="D1422" s="6" t="str">
        <f>IFERROR(__xludf.DUMMYFUNCTION("Split(B1422,""/"")"),"February")</f>
        <v>February</v>
      </c>
      <c r="E1422" s="6" t="str">
        <f>IFERROR(__xludf.DUMMYFUNCTION("""COMPUTED_VALUE"""),"Ahmedabad")</f>
        <v>Ahmedabad</v>
      </c>
      <c r="F1422" s="6" t="str">
        <f>IFERROR(__xludf.DUMMYFUNCTION("""COMPUTED_VALUE"""),"West^")</f>
        <v>West^</v>
      </c>
      <c r="G1422" s="6" t="str">
        <f>IFERROR(__xludf.DUMMYFUNCTION("""COMPUTED_VALUE"""),"Production")</f>
        <v>Production</v>
      </c>
      <c r="H1422" s="6" t="str">
        <f>IFERROR(__xludf.DUMMYFUNCTION("""COMPUTED_VALUE"""),"Material Cost")</f>
        <v>Material Cost</v>
      </c>
      <c r="I1422" s="6" t="str">
        <f t="shared" si="2"/>
        <v>February</v>
      </c>
      <c r="J1422" s="6" t="str">
        <f t="shared" si="3"/>
        <v>Ahmedabad</v>
      </c>
      <c r="K1422" s="6" t="str">
        <f t="shared" si="4"/>
        <v>Ahmedabad</v>
      </c>
      <c r="L1422" s="6" t="str">
        <f t="shared" si="5"/>
        <v>Ahmedabad</v>
      </c>
      <c r="M1422" s="6" t="str">
        <f t="shared" si="6"/>
        <v>Ahmedabad</v>
      </c>
      <c r="N1422" s="6" t="str">
        <f t="shared" si="7"/>
        <v>West^</v>
      </c>
      <c r="O1422" s="6" t="str">
        <f t="shared" si="8"/>
        <v>West^</v>
      </c>
      <c r="P1422" s="6" t="str">
        <f t="shared" si="9"/>
        <v>West^</v>
      </c>
      <c r="Q1422" s="6" t="str">
        <f t="shared" si="10"/>
        <v>West</v>
      </c>
      <c r="R1422" s="6" t="str">
        <f>vlookup(M1422,'City Head_Details'!$A$2:$B$5,2,0)</f>
        <v>Varun</v>
      </c>
      <c r="S1422" s="6" t="str">
        <f t="shared" ref="S1422:T1422" si="1430">Proper(trim(G1422))</f>
        <v>Production</v>
      </c>
      <c r="T1422" s="6" t="str">
        <f t="shared" si="1430"/>
        <v>Material Cost</v>
      </c>
    </row>
    <row r="1423">
      <c r="A1423" s="23" t="s">
        <v>2713</v>
      </c>
      <c r="B1423" s="32" t="s">
        <v>2714</v>
      </c>
      <c r="C1423" s="6">
        <v>185000.0</v>
      </c>
      <c r="D1423" s="6" t="str">
        <f>IFERROR(__xludf.DUMMYFUNCTION("Split(B1423,""/"")"),"February")</f>
        <v>February</v>
      </c>
      <c r="E1423" s="6" t="str">
        <f>IFERROR(__xludf.DUMMYFUNCTION("""COMPUTED_VALUE"""),"Ahmedabad")</f>
        <v>Ahmedabad</v>
      </c>
      <c r="F1423" s="6" t="str">
        <f>IFERROR(__xludf.DUMMYFUNCTION("""COMPUTED_VALUE"""),"West")</f>
        <v>West</v>
      </c>
      <c r="G1423" s="6" t="str">
        <f>IFERROR(__xludf.DUMMYFUNCTION("""COMPUTED_VALUE"""),"Production")</f>
        <v>Production</v>
      </c>
      <c r="H1423" s="6" t="str">
        <f>IFERROR(__xludf.DUMMYFUNCTION("""COMPUTED_VALUE"""),"Labour Cost")</f>
        <v>Labour Cost</v>
      </c>
      <c r="I1423" s="6" t="str">
        <f t="shared" si="2"/>
        <v>February</v>
      </c>
      <c r="J1423" s="6" t="str">
        <f t="shared" si="3"/>
        <v>Ahmedabad</v>
      </c>
      <c r="K1423" s="6" t="str">
        <f t="shared" si="4"/>
        <v>Ahmedabad</v>
      </c>
      <c r="L1423" s="6" t="str">
        <f t="shared" si="5"/>
        <v>Ahmedabad</v>
      </c>
      <c r="M1423" s="6" t="str">
        <f t="shared" si="6"/>
        <v>Ahmedabad</v>
      </c>
      <c r="N1423" s="6" t="str">
        <f t="shared" si="7"/>
        <v>West</v>
      </c>
      <c r="O1423" s="6" t="str">
        <f t="shared" si="8"/>
        <v>West</v>
      </c>
      <c r="P1423" s="6" t="str">
        <f t="shared" si="9"/>
        <v>West</v>
      </c>
      <c r="Q1423" s="6" t="str">
        <f t="shared" si="10"/>
        <v>West</v>
      </c>
      <c r="R1423" s="6" t="str">
        <f>vlookup(M1423,'City Head_Details'!$A$2:$B$5,2,0)</f>
        <v>Varun</v>
      </c>
      <c r="S1423" s="6" t="str">
        <f t="shared" ref="S1423:T1423" si="1431">Proper(trim(G1423))</f>
        <v>Production</v>
      </c>
      <c r="T1423" s="6" t="str">
        <f t="shared" si="1431"/>
        <v>Labour Cost</v>
      </c>
    </row>
    <row r="1424">
      <c r="A1424" s="23" t="s">
        <v>2715</v>
      </c>
      <c r="B1424" s="32" t="s">
        <v>2716</v>
      </c>
      <c r="C1424" s="6">
        <v>138700.0</v>
      </c>
      <c r="D1424" s="6" t="str">
        <f>IFERROR(__xludf.DUMMYFUNCTION("Split(B1424,""/"")"),"February")</f>
        <v>February</v>
      </c>
      <c r="E1424" s="6" t="str">
        <f>IFERROR(__xludf.DUMMYFUNCTION("""COMPUTED_VALUE"""),"Ahmedabad")</f>
        <v>Ahmedabad</v>
      </c>
      <c r="F1424" s="6" t="str">
        <f>IFERROR(__xludf.DUMMYFUNCTION("""COMPUTED_VALUE"""),"West")</f>
        <v>West</v>
      </c>
      <c r="G1424" s="6" t="str">
        <f>IFERROR(__xludf.DUMMYFUNCTION("""COMPUTED_VALUE"""),"Production")</f>
        <v>Production</v>
      </c>
      <c r="H1424" s="6" t="str">
        <f>IFERROR(__xludf.DUMMYFUNCTION("""COMPUTED_VALUE"""),"Rent")</f>
        <v>Rent</v>
      </c>
      <c r="I1424" s="6" t="str">
        <f t="shared" si="2"/>
        <v>February</v>
      </c>
      <c r="J1424" s="6" t="str">
        <f t="shared" si="3"/>
        <v>Ahmedabad</v>
      </c>
      <c r="K1424" s="6" t="str">
        <f t="shared" si="4"/>
        <v>Ahmedabad</v>
      </c>
      <c r="L1424" s="6" t="str">
        <f t="shared" si="5"/>
        <v>Ahmedabad</v>
      </c>
      <c r="M1424" s="6" t="str">
        <f t="shared" si="6"/>
        <v>Ahmedabad</v>
      </c>
      <c r="N1424" s="6" t="str">
        <f t="shared" si="7"/>
        <v>West</v>
      </c>
      <c r="O1424" s="6" t="str">
        <f t="shared" si="8"/>
        <v>West</v>
      </c>
      <c r="P1424" s="6" t="str">
        <f t="shared" si="9"/>
        <v>West</v>
      </c>
      <c r="Q1424" s="6" t="str">
        <f t="shared" si="10"/>
        <v>West</v>
      </c>
      <c r="R1424" s="6" t="str">
        <f>vlookup(M1424,'City Head_Details'!$A$2:$B$5,2,0)</f>
        <v>Varun</v>
      </c>
      <c r="S1424" s="6" t="str">
        <f t="shared" ref="S1424:T1424" si="1432">Proper(trim(G1424))</f>
        <v>Production</v>
      </c>
      <c r="T1424" s="6" t="str">
        <f t="shared" si="1432"/>
        <v>Rent</v>
      </c>
    </row>
    <row r="1425">
      <c r="A1425" s="23" t="s">
        <v>2717</v>
      </c>
      <c r="B1425" s="32" t="s">
        <v>2718</v>
      </c>
      <c r="C1425" s="6">
        <v>133800.0</v>
      </c>
      <c r="D1425" s="6" t="str">
        <f>IFERROR(__xludf.DUMMYFUNCTION("Split(B1425,""/"")"),"February")</f>
        <v>February</v>
      </c>
      <c r="E1425" s="6" t="str">
        <f>IFERROR(__xludf.DUMMYFUNCTION("""COMPUTED_VALUE"""),"Ahmedabad")</f>
        <v>Ahmedabad</v>
      </c>
      <c r="F1425" s="6" t="str">
        <f>IFERROR(__xludf.DUMMYFUNCTION("""COMPUTED_VALUE"""),"West^")</f>
        <v>West^</v>
      </c>
      <c r="G1425" s="6" t="str">
        <f>IFERROR(__xludf.DUMMYFUNCTION("""COMPUTED_VALUE"""),"Production")</f>
        <v>Production</v>
      </c>
      <c r="H1425" s="6" t="str">
        <f>IFERROR(__xludf.DUMMYFUNCTION("""COMPUTED_VALUE"""),"Overhead costs")</f>
        <v>Overhead costs</v>
      </c>
      <c r="I1425" s="6" t="str">
        <f t="shared" si="2"/>
        <v>February</v>
      </c>
      <c r="J1425" s="6" t="str">
        <f t="shared" si="3"/>
        <v>Ahmedabad</v>
      </c>
      <c r="K1425" s="6" t="str">
        <f t="shared" si="4"/>
        <v>Ahmedabad</v>
      </c>
      <c r="L1425" s="6" t="str">
        <f t="shared" si="5"/>
        <v>Ahmedabad</v>
      </c>
      <c r="M1425" s="6" t="str">
        <f t="shared" si="6"/>
        <v>Ahmedabad</v>
      </c>
      <c r="N1425" s="6" t="str">
        <f t="shared" si="7"/>
        <v>West^</v>
      </c>
      <c r="O1425" s="6" t="str">
        <f t="shared" si="8"/>
        <v>West^</v>
      </c>
      <c r="P1425" s="6" t="str">
        <f t="shared" si="9"/>
        <v>West^</v>
      </c>
      <c r="Q1425" s="6" t="str">
        <f t="shared" si="10"/>
        <v>West</v>
      </c>
      <c r="R1425" s="6" t="str">
        <f>vlookup(M1425,'City Head_Details'!$A$2:$B$5,2,0)</f>
        <v>Varun</v>
      </c>
      <c r="S1425" s="6" t="str">
        <f t="shared" ref="S1425:T1425" si="1433">Proper(trim(G1425))</f>
        <v>Production</v>
      </c>
      <c r="T1425" s="6" t="str">
        <f t="shared" si="1433"/>
        <v>Overhead Costs</v>
      </c>
    </row>
    <row r="1426">
      <c r="A1426" s="23" t="s">
        <v>2719</v>
      </c>
      <c r="B1426" s="32" t="s">
        <v>2720</v>
      </c>
      <c r="C1426" s="6">
        <v>196100.0</v>
      </c>
      <c r="D1426" s="6" t="str">
        <f>IFERROR(__xludf.DUMMYFUNCTION("Split(B1426,""/"")"),"February")</f>
        <v>February</v>
      </c>
      <c r="E1426" s="6" t="str">
        <f>IFERROR(__xludf.DUMMYFUNCTION("""COMPUTED_VALUE"""),"Ahmedabad")</f>
        <v>Ahmedabad</v>
      </c>
      <c r="F1426" s="6" t="str">
        <f>IFERROR(__xludf.DUMMYFUNCTION("""COMPUTED_VALUE"""),"West")</f>
        <v>West</v>
      </c>
      <c r="G1426" s="6" t="str">
        <f>IFERROR(__xludf.DUMMYFUNCTION("""COMPUTED_VALUE"""),"Production")</f>
        <v>Production</v>
      </c>
      <c r="H1426" s="6" t="str">
        <f>IFERROR(__xludf.DUMMYFUNCTION("""COMPUTED_VALUE"""),"Insurance")</f>
        <v>Insurance</v>
      </c>
      <c r="I1426" s="6" t="str">
        <f t="shared" si="2"/>
        <v>February</v>
      </c>
      <c r="J1426" s="6" t="str">
        <f t="shared" si="3"/>
        <v>Ahmedabad</v>
      </c>
      <c r="K1426" s="6" t="str">
        <f t="shared" si="4"/>
        <v>Ahmedabad</v>
      </c>
      <c r="L1426" s="6" t="str">
        <f t="shared" si="5"/>
        <v>Ahmedabad</v>
      </c>
      <c r="M1426" s="6" t="str">
        <f t="shared" si="6"/>
        <v>Ahmedabad</v>
      </c>
      <c r="N1426" s="6" t="str">
        <f t="shared" si="7"/>
        <v>West</v>
      </c>
      <c r="O1426" s="6" t="str">
        <f t="shared" si="8"/>
        <v>West</v>
      </c>
      <c r="P1426" s="6" t="str">
        <f t="shared" si="9"/>
        <v>West</v>
      </c>
      <c r="Q1426" s="6" t="str">
        <f t="shared" si="10"/>
        <v>West</v>
      </c>
      <c r="R1426" s="6" t="str">
        <f>vlookup(M1426,'City Head_Details'!$A$2:$B$5,2,0)</f>
        <v>Varun</v>
      </c>
      <c r="S1426" s="6" t="str">
        <f t="shared" ref="S1426:T1426" si="1434">Proper(trim(G1426))</f>
        <v>Production</v>
      </c>
      <c r="T1426" s="6" t="str">
        <f t="shared" si="1434"/>
        <v>Insurance</v>
      </c>
    </row>
    <row r="1427">
      <c r="A1427" s="23" t="s">
        <v>2721</v>
      </c>
      <c r="B1427" s="32" t="s">
        <v>2722</v>
      </c>
      <c r="C1427" s="6">
        <v>199000.0</v>
      </c>
      <c r="D1427" s="6" t="str">
        <f>IFERROR(__xludf.DUMMYFUNCTION("Split(B1427,""/"")"),"February")</f>
        <v>February</v>
      </c>
      <c r="E1427" s="6" t="str">
        <f>IFERROR(__xludf.DUMMYFUNCTION("""COMPUTED_VALUE"""),"Ahmedabad")</f>
        <v>Ahmedabad</v>
      </c>
      <c r="F1427" s="6" t="str">
        <f>IFERROR(__xludf.DUMMYFUNCTION("""COMPUTED_VALUE"""),"West^")</f>
        <v>West^</v>
      </c>
      <c r="G1427" s="6" t="str">
        <f>IFERROR(__xludf.DUMMYFUNCTION("""COMPUTED_VALUE"""),"Materials")</f>
        <v>Materials</v>
      </c>
      <c r="H1427" s="6" t="str">
        <f>IFERROR(__xludf.DUMMYFUNCTION("""COMPUTED_VALUE"""),"Material Cost")</f>
        <v>Material Cost</v>
      </c>
      <c r="I1427" s="6" t="str">
        <f t="shared" si="2"/>
        <v>February</v>
      </c>
      <c r="J1427" s="6" t="str">
        <f t="shared" si="3"/>
        <v>Ahmedabad</v>
      </c>
      <c r="K1427" s="6" t="str">
        <f t="shared" si="4"/>
        <v>Ahmedabad</v>
      </c>
      <c r="L1427" s="6" t="str">
        <f t="shared" si="5"/>
        <v>Ahmedabad</v>
      </c>
      <c r="M1427" s="6" t="str">
        <f t="shared" si="6"/>
        <v>Ahmedabad</v>
      </c>
      <c r="N1427" s="6" t="str">
        <f t="shared" si="7"/>
        <v>West^</v>
      </c>
      <c r="O1427" s="6" t="str">
        <f t="shared" si="8"/>
        <v>West^</v>
      </c>
      <c r="P1427" s="6" t="str">
        <f t="shared" si="9"/>
        <v>West^</v>
      </c>
      <c r="Q1427" s="6" t="str">
        <f t="shared" si="10"/>
        <v>West</v>
      </c>
      <c r="R1427" s="6" t="str">
        <f>vlookup(M1427,'City Head_Details'!$A$2:$B$5,2,0)</f>
        <v>Varun</v>
      </c>
      <c r="S1427" s="6" t="str">
        <f t="shared" ref="S1427:T1427" si="1435">Proper(trim(G1427))</f>
        <v>Materials</v>
      </c>
      <c r="T1427" s="6" t="str">
        <f t="shared" si="1435"/>
        <v>Material Cost</v>
      </c>
    </row>
    <row r="1428">
      <c r="A1428" s="23" t="s">
        <v>2723</v>
      </c>
      <c r="B1428" s="32" t="s">
        <v>2724</v>
      </c>
      <c r="C1428" s="6">
        <v>98100.0</v>
      </c>
      <c r="D1428" s="6" t="str">
        <f>IFERROR(__xludf.DUMMYFUNCTION("Split(B1428,""/"")"),"February")</f>
        <v>February</v>
      </c>
      <c r="E1428" s="6" t="str">
        <f>IFERROR(__xludf.DUMMYFUNCTION("""COMPUTED_VALUE"""),"Ahmedabad")</f>
        <v>Ahmedabad</v>
      </c>
      <c r="F1428" s="6" t="str">
        <f>IFERROR(__xludf.DUMMYFUNCTION("""COMPUTED_VALUE"""),"west^")</f>
        <v>west^</v>
      </c>
      <c r="G1428" s="6" t="str">
        <f>IFERROR(__xludf.DUMMYFUNCTION("""COMPUTED_VALUE"""),"Materials")</f>
        <v>Materials</v>
      </c>
      <c r="H1428" s="6" t="str">
        <f>IFERROR(__xludf.DUMMYFUNCTION("""COMPUTED_VALUE"""),"Labour Cost")</f>
        <v>Labour Cost</v>
      </c>
      <c r="I1428" s="6" t="str">
        <f t="shared" si="2"/>
        <v>February</v>
      </c>
      <c r="J1428" s="6" t="str">
        <f t="shared" si="3"/>
        <v>Ahmedabad</v>
      </c>
      <c r="K1428" s="6" t="str">
        <f t="shared" si="4"/>
        <v>Ahmedabad</v>
      </c>
      <c r="L1428" s="6" t="str">
        <f t="shared" si="5"/>
        <v>Ahmedabad</v>
      </c>
      <c r="M1428" s="6" t="str">
        <f t="shared" si="6"/>
        <v>Ahmedabad</v>
      </c>
      <c r="N1428" s="6" t="str">
        <f t="shared" si="7"/>
        <v>West^</v>
      </c>
      <c r="O1428" s="6" t="str">
        <f t="shared" si="8"/>
        <v>West^</v>
      </c>
      <c r="P1428" s="6" t="str">
        <f t="shared" si="9"/>
        <v>West^</v>
      </c>
      <c r="Q1428" s="6" t="str">
        <f t="shared" si="10"/>
        <v>West</v>
      </c>
      <c r="R1428" s="6" t="str">
        <f>vlookup(M1428,'City Head_Details'!$A$2:$B$5,2,0)</f>
        <v>Varun</v>
      </c>
      <c r="S1428" s="6" t="str">
        <f t="shared" ref="S1428:T1428" si="1436">Proper(trim(G1428))</f>
        <v>Materials</v>
      </c>
      <c r="T1428" s="6" t="str">
        <f t="shared" si="1436"/>
        <v>Labour Cost</v>
      </c>
    </row>
    <row r="1429">
      <c r="A1429" s="23" t="s">
        <v>2725</v>
      </c>
      <c r="B1429" s="32" t="s">
        <v>308</v>
      </c>
      <c r="C1429" s="6">
        <v>162500.0</v>
      </c>
      <c r="D1429" s="6" t="str">
        <f>IFERROR(__xludf.DUMMYFUNCTION("Split(B1429,""/"")"),"February")</f>
        <v>February</v>
      </c>
      <c r="E1429" s="6" t="str">
        <f>IFERROR(__xludf.DUMMYFUNCTION("""COMPUTED_VALUE"""),"Ahmedabad")</f>
        <v>Ahmedabad</v>
      </c>
      <c r="F1429" s="6" t="str">
        <f>IFERROR(__xludf.DUMMYFUNCTION("""COMPUTED_VALUE"""),"West")</f>
        <v>West</v>
      </c>
      <c r="G1429" s="6" t="str">
        <f>IFERROR(__xludf.DUMMYFUNCTION("""COMPUTED_VALUE"""),"Materials")</f>
        <v>Materials</v>
      </c>
      <c r="H1429" s="6" t="str">
        <f>IFERROR(__xludf.DUMMYFUNCTION("""COMPUTED_VALUE"""),"Rent")</f>
        <v>Rent</v>
      </c>
      <c r="I1429" s="6" t="str">
        <f t="shared" si="2"/>
        <v>February</v>
      </c>
      <c r="J1429" s="6" t="str">
        <f t="shared" si="3"/>
        <v>Ahmedabad</v>
      </c>
      <c r="K1429" s="6" t="str">
        <f t="shared" si="4"/>
        <v>Ahmedabad</v>
      </c>
      <c r="L1429" s="6" t="str">
        <f t="shared" si="5"/>
        <v>Ahmedabad</v>
      </c>
      <c r="M1429" s="6" t="str">
        <f t="shared" si="6"/>
        <v>Ahmedabad</v>
      </c>
      <c r="N1429" s="6" t="str">
        <f t="shared" si="7"/>
        <v>West</v>
      </c>
      <c r="O1429" s="6" t="str">
        <f t="shared" si="8"/>
        <v>West</v>
      </c>
      <c r="P1429" s="6" t="str">
        <f t="shared" si="9"/>
        <v>West</v>
      </c>
      <c r="Q1429" s="6" t="str">
        <f t="shared" si="10"/>
        <v>West</v>
      </c>
      <c r="R1429" s="6" t="str">
        <f>vlookup(M1429,'City Head_Details'!$A$2:$B$5,2,0)</f>
        <v>Varun</v>
      </c>
      <c r="S1429" s="6" t="str">
        <f t="shared" ref="S1429:T1429" si="1437">Proper(trim(G1429))</f>
        <v>Materials</v>
      </c>
      <c r="T1429" s="6" t="str">
        <f t="shared" si="1437"/>
        <v>Rent</v>
      </c>
    </row>
    <row r="1430">
      <c r="A1430" s="23" t="s">
        <v>2726</v>
      </c>
      <c r="B1430" s="32" t="s">
        <v>2727</v>
      </c>
      <c r="C1430" s="6">
        <v>131900.0</v>
      </c>
      <c r="D1430" s="6" t="str">
        <f>IFERROR(__xludf.DUMMYFUNCTION("Split(B1430,""/"")"),"February")</f>
        <v>February</v>
      </c>
      <c r="E1430" s="6" t="str">
        <f>IFERROR(__xludf.DUMMYFUNCTION("""COMPUTED_VALUE"""),"Ahmedabad")</f>
        <v>Ahmedabad</v>
      </c>
      <c r="F1430" s="6" t="str">
        <f>IFERROR(__xludf.DUMMYFUNCTION("""COMPUTED_VALUE"""),"West")</f>
        <v>West</v>
      </c>
      <c r="G1430" s="6" t="str">
        <f>IFERROR(__xludf.DUMMYFUNCTION("""COMPUTED_VALUE"""),"Materials")</f>
        <v>Materials</v>
      </c>
      <c r="H1430" s="6" t="str">
        <f>IFERROR(__xludf.DUMMYFUNCTION("""COMPUTED_VALUE"""),"Overhead costs")</f>
        <v>Overhead costs</v>
      </c>
      <c r="I1430" s="6" t="str">
        <f t="shared" si="2"/>
        <v>February</v>
      </c>
      <c r="J1430" s="6" t="str">
        <f t="shared" si="3"/>
        <v>Ahmedabad</v>
      </c>
      <c r="K1430" s="6" t="str">
        <f t="shared" si="4"/>
        <v>Ahmedabad</v>
      </c>
      <c r="L1430" s="6" t="str">
        <f t="shared" si="5"/>
        <v>Ahmedabad</v>
      </c>
      <c r="M1430" s="6" t="str">
        <f t="shared" si="6"/>
        <v>Ahmedabad</v>
      </c>
      <c r="N1430" s="6" t="str">
        <f t="shared" si="7"/>
        <v>West</v>
      </c>
      <c r="O1430" s="6" t="str">
        <f t="shared" si="8"/>
        <v>West</v>
      </c>
      <c r="P1430" s="6" t="str">
        <f t="shared" si="9"/>
        <v>West</v>
      </c>
      <c r="Q1430" s="6" t="str">
        <f t="shared" si="10"/>
        <v>West</v>
      </c>
      <c r="R1430" s="6" t="str">
        <f>vlookup(M1430,'City Head_Details'!$A$2:$B$5,2,0)</f>
        <v>Varun</v>
      </c>
      <c r="S1430" s="6" t="str">
        <f t="shared" ref="S1430:T1430" si="1438">Proper(trim(G1430))</f>
        <v>Materials</v>
      </c>
      <c r="T1430" s="6" t="str">
        <f t="shared" si="1438"/>
        <v>Overhead Costs</v>
      </c>
    </row>
    <row r="1431">
      <c r="A1431" s="23" t="s">
        <v>2728</v>
      </c>
      <c r="B1431" s="32" t="s">
        <v>2729</v>
      </c>
      <c r="C1431" s="6">
        <v>196800.0</v>
      </c>
      <c r="D1431" s="6" t="str">
        <f>IFERROR(__xludf.DUMMYFUNCTION("Split(B1431,""/"")"),"February")</f>
        <v>February</v>
      </c>
      <c r="E1431" s="6" t="str">
        <f>IFERROR(__xludf.DUMMYFUNCTION("""COMPUTED_VALUE"""),"Ahmedabad")</f>
        <v>Ahmedabad</v>
      </c>
      <c r="F1431" s="6" t="str">
        <f>IFERROR(__xludf.DUMMYFUNCTION("""COMPUTED_VALUE"""),"West^")</f>
        <v>West^</v>
      </c>
      <c r="G1431" s="6" t="str">
        <f>IFERROR(__xludf.DUMMYFUNCTION("""COMPUTED_VALUE"""),"Materials")</f>
        <v>Materials</v>
      </c>
      <c r="H1431" s="6" t="str">
        <f>IFERROR(__xludf.DUMMYFUNCTION("""COMPUTED_VALUE"""),"Insurance")</f>
        <v>Insurance</v>
      </c>
      <c r="I1431" s="6" t="str">
        <f t="shared" si="2"/>
        <v>February</v>
      </c>
      <c r="J1431" s="6" t="str">
        <f t="shared" si="3"/>
        <v>Ahmedabad</v>
      </c>
      <c r="K1431" s="6" t="str">
        <f t="shared" si="4"/>
        <v>Ahmedabad</v>
      </c>
      <c r="L1431" s="6" t="str">
        <f t="shared" si="5"/>
        <v>Ahmedabad</v>
      </c>
      <c r="M1431" s="6" t="str">
        <f t="shared" si="6"/>
        <v>Ahmedabad</v>
      </c>
      <c r="N1431" s="6" t="str">
        <f t="shared" si="7"/>
        <v>West^</v>
      </c>
      <c r="O1431" s="6" t="str">
        <f t="shared" si="8"/>
        <v>West^</v>
      </c>
      <c r="P1431" s="6" t="str">
        <f t="shared" si="9"/>
        <v>West^</v>
      </c>
      <c r="Q1431" s="6" t="str">
        <f t="shared" si="10"/>
        <v>West</v>
      </c>
      <c r="R1431" s="6" t="str">
        <f>vlookup(M1431,'City Head_Details'!$A$2:$B$5,2,0)</f>
        <v>Varun</v>
      </c>
      <c r="S1431" s="6" t="str">
        <f t="shared" ref="S1431:T1431" si="1439">Proper(trim(G1431))</f>
        <v>Materials</v>
      </c>
      <c r="T1431" s="6" t="str">
        <f t="shared" si="1439"/>
        <v>Insurance</v>
      </c>
    </row>
    <row r="1432">
      <c r="A1432" s="23" t="s">
        <v>2730</v>
      </c>
      <c r="B1432" s="32" t="s">
        <v>2731</v>
      </c>
      <c r="C1432" s="6">
        <v>109400.0</v>
      </c>
      <c r="D1432" s="6" t="str">
        <f>IFERROR(__xludf.DUMMYFUNCTION("Split(B1432,""/"")"),"February")</f>
        <v>February</v>
      </c>
      <c r="E1432" s="6" t="str">
        <f>IFERROR(__xludf.DUMMYFUNCTION("""COMPUTED_VALUE"""),"Ahmedabad")</f>
        <v>Ahmedabad</v>
      </c>
      <c r="F1432" s="6" t="str">
        <f>IFERROR(__xludf.DUMMYFUNCTION("""COMPUTED_VALUE"""),"West")</f>
        <v>West</v>
      </c>
      <c r="G1432" s="6" t="str">
        <f>IFERROR(__xludf.DUMMYFUNCTION("""COMPUTED_VALUE"""),"Maitenance")</f>
        <v>Maitenance</v>
      </c>
      <c r="H1432" s="6" t="str">
        <f>IFERROR(__xludf.DUMMYFUNCTION("""COMPUTED_VALUE"""),"Material Cost")</f>
        <v>Material Cost</v>
      </c>
      <c r="I1432" s="6" t="str">
        <f t="shared" si="2"/>
        <v>February</v>
      </c>
      <c r="J1432" s="6" t="str">
        <f t="shared" si="3"/>
        <v>Ahmedabad</v>
      </c>
      <c r="K1432" s="6" t="str">
        <f t="shared" si="4"/>
        <v>Ahmedabad</v>
      </c>
      <c r="L1432" s="6" t="str">
        <f t="shared" si="5"/>
        <v>Ahmedabad</v>
      </c>
      <c r="M1432" s="6" t="str">
        <f t="shared" si="6"/>
        <v>Ahmedabad</v>
      </c>
      <c r="N1432" s="6" t="str">
        <f t="shared" si="7"/>
        <v>West</v>
      </c>
      <c r="O1432" s="6" t="str">
        <f t="shared" si="8"/>
        <v>West</v>
      </c>
      <c r="P1432" s="6" t="str">
        <f t="shared" si="9"/>
        <v>West</v>
      </c>
      <c r="Q1432" s="6" t="str">
        <f t="shared" si="10"/>
        <v>West</v>
      </c>
      <c r="R1432" s="6" t="str">
        <f>vlookup(M1432,'City Head_Details'!$A$2:$B$5,2,0)</f>
        <v>Varun</v>
      </c>
      <c r="S1432" s="6" t="str">
        <f t="shared" ref="S1432:T1432" si="1440">Proper(trim(G1432))</f>
        <v>Maitenance</v>
      </c>
      <c r="T1432" s="6" t="str">
        <f t="shared" si="1440"/>
        <v>Material Cost</v>
      </c>
    </row>
    <row r="1433">
      <c r="A1433" s="23" t="s">
        <v>2732</v>
      </c>
      <c r="B1433" s="32" t="s">
        <v>2733</v>
      </c>
      <c r="C1433" s="6">
        <v>190200.0</v>
      </c>
      <c r="D1433" s="6" t="str">
        <f>IFERROR(__xludf.DUMMYFUNCTION("Split(B1433,""/"")"),"February")</f>
        <v>February</v>
      </c>
      <c r="E1433" s="6" t="str">
        <f>IFERROR(__xludf.DUMMYFUNCTION("""COMPUTED_VALUE"""),"Ahmedabad")</f>
        <v>Ahmedabad</v>
      </c>
      <c r="F1433" s="6" t="str">
        <f>IFERROR(__xludf.DUMMYFUNCTION("""COMPUTED_VALUE"""),"West^")</f>
        <v>West^</v>
      </c>
      <c r="G1433" s="6" t="str">
        <f>IFERROR(__xludf.DUMMYFUNCTION("""COMPUTED_VALUE"""),"Maitenance")</f>
        <v>Maitenance</v>
      </c>
      <c r="H1433" s="6" t="str">
        <f>IFERROR(__xludf.DUMMYFUNCTION("""COMPUTED_VALUE"""),"Labour Cost")</f>
        <v>Labour Cost</v>
      </c>
      <c r="I1433" s="6" t="str">
        <f t="shared" si="2"/>
        <v>February</v>
      </c>
      <c r="J1433" s="6" t="str">
        <f t="shared" si="3"/>
        <v>Ahmedabad</v>
      </c>
      <c r="K1433" s="6" t="str">
        <f t="shared" si="4"/>
        <v>Ahmedabad</v>
      </c>
      <c r="L1433" s="6" t="str">
        <f t="shared" si="5"/>
        <v>Ahmedabad</v>
      </c>
      <c r="M1433" s="6" t="str">
        <f t="shared" si="6"/>
        <v>Ahmedabad</v>
      </c>
      <c r="N1433" s="6" t="str">
        <f t="shared" si="7"/>
        <v>West^</v>
      </c>
      <c r="O1433" s="6" t="str">
        <f t="shared" si="8"/>
        <v>West^</v>
      </c>
      <c r="P1433" s="6" t="str">
        <f t="shared" si="9"/>
        <v>West^</v>
      </c>
      <c r="Q1433" s="6" t="str">
        <f t="shared" si="10"/>
        <v>West</v>
      </c>
      <c r="R1433" s="6" t="str">
        <f>vlookup(M1433,'City Head_Details'!$A$2:$B$5,2,0)</f>
        <v>Varun</v>
      </c>
      <c r="S1433" s="6" t="str">
        <f t="shared" ref="S1433:T1433" si="1441">Proper(trim(G1433))</f>
        <v>Maitenance</v>
      </c>
      <c r="T1433" s="6" t="str">
        <f t="shared" si="1441"/>
        <v>Labour Cost</v>
      </c>
    </row>
    <row r="1434">
      <c r="A1434" s="23" t="s">
        <v>2734</v>
      </c>
      <c r="B1434" s="32" t="s">
        <v>2735</v>
      </c>
      <c r="C1434" s="6">
        <v>188600.0</v>
      </c>
      <c r="D1434" s="6" t="str">
        <f>IFERROR(__xludf.DUMMYFUNCTION("Split(B1434,""/"")"),"February")</f>
        <v>February</v>
      </c>
      <c r="E1434" s="6" t="str">
        <f>IFERROR(__xludf.DUMMYFUNCTION("""COMPUTED_VALUE"""),"Ahmedabad")</f>
        <v>Ahmedabad</v>
      </c>
      <c r="F1434" s="6" t="str">
        <f>IFERROR(__xludf.DUMMYFUNCTION("""COMPUTED_VALUE"""),"West")</f>
        <v>West</v>
      </c>
      <c r="G1434" s="6" t="str">
        <f>IFERROR(__xludf.DUMMYFUNCTION("""COMPUTED_VALUE"""),"Maitenance")</f>
        <v>Maitenance</v>
      </c>
      <c r="H1434" s="6" t="str">
        <f>IFERROR(__xludf.DUMMYFUNCTION("""COMPUTED_VALUE"""),"Rent")</f>
        <v>Rent</v>
      </c>
      <c r="I1434" s="6" t="str">
        <f t="shared" si="2"/>
        <v>February</v>
      </c>
      <c r="J1434" s="6" t="str">
        <f t="shared" si="3"/>
        <v>Ahmedabad</v>
      </c>
      <c r="K1434" s="6" t="str">
        <f t="shared" si="4"/>
        <v>Ahmedabad</v>
      </c>
      <c r="L1434" s="6" t="str">
        <f t="shared" si="5"/>
        <v>Ahmedabad</v>
      </c>
      <c r="M1434" s="6" t="str">
        <f t="shared" si="6"/>
        <v>Ahmedabad</v>
      </c>
      <c r="N1434" s="6" t="str">
        <f t="shared" si="7"/>
        <v>West</v>
      </c>
      <c r="O1434" s="6" t="str">
        <f t="shared" si="8"/>
        <v>West</v>
      </c>
      <c r="P1434" s="6" t="str">
        <f t="shared" si="9"/>
        <v>West</v>
      </c>
      <c r="Q1434" s="6" t="str">
        <f t="shared" si="10"/>
        <v>West</v>
      </c>
      <c r="R1434" s="6" t="str">
        <f>vlookup(M1434,'City Head_Details'!$A$2:$B$5,2,0)</f>
        <v>Varun</v>
      </c>
      <c r="S1434" s="6" t="str">
        <f t="shared" ref="S1434:T1434" si="1442">Proper(trim(G1434))</f>
        <v>Maitenance</v>
      </c>
      <c r="T1434" s="6" t="str">
        <f t="shared" si="1442"/>
        <v>Rent</v>
      </c>
    </row>
    <row r="1435">
      <c r="A1435" s="23" t="s">
        <v>2736</v>
      </c>
      <c r="B1435" s="32" t="s">
        <v>2737</v>
      </c>
      <c r="C1435" s="6">
        <v>185300.0</v>
      </c>
      <c r="D1435" s="6" t="str">
        <f>IFERROR(__xludf.DUMMYFUNCTION("Split(B1435,""/"")"),"February")</f>
        <v>February</v>
      </c>
      <c r="E1435" s="6" t="str">
        <f>IFERROR(__xludf.DUMMYFUNCTION("""COMPUTED_VALUE"""),"Ahmedabad")</f>
        <v>Ahmedabad</v>
      </c>
      <c r="F1435" s="6" t="str">
        <f>IFERROR(__xludf.DUMMYFUNCTION("""COMPUTED_VALUE"""),"West")</f>
        <v>West</v>
      </c>
      <c r="G1435" s="6" t="str">
        <f>IFERROR(__xludf.DUMMYFUNCTION("""COMPUTED_VALUE"""),"Maitenance")</f>
        <v>Maitenance</v>
      </c>
      <c r="H1435" s="6" t="str">
        <f>IFERROR(__xludf.DUMMYFUNCTION("""COMPUTED_VALUE"""),"Overhead costs")</f>
        <v>Overhead costs</v>
      </c>
      <c r="I1435" s="6" t="str">
        <f t="shared" si="2"/>
        <v>February</v>
      </c>
      <c r="J1435" s="6" t="str">
        <f t="shared" si="3"/>
        <v>Ahmedabad</v>
      </c>
      <c r="K1435" s="6" t="str">
        <f t="shared" si="4"/>
        <v>Ahmedabad</v>
      </c>
      <c r="L1435" s="6" t="str">
        <f t="shared" si="5"/>
        <v>Ahmedabad</v>
      </c>
      <c r="M1435" s="6" t="str">
        <f t="shared" si="6"/>
        <v>Ahmedabad</v>
      </c>
      <c r="N1435" s="6" t="str">
        <f t="shared" si="7"/>
        <v>West</v>
      </c>
      <c r="O1435" s="6" t="str">
        <f t="shared" si="8"/>
        <v>West</v>
      </c>
      <c r="P1435" s="6" t="str">
        <f t="shared" si="9"/>
        <v>West</v>
      </c>
      <c r="Q1435" s="6" t="str">
        <f t="shared" si="10"/>
        <v>West</v>
      </c>
      <c r="R1435" s="6" t="str">
        <f>vlookup(M1435,'City Head_Details'!$A$2:$B$5,2,0)</f>
        <v>Varun</v>
      </c>
      <c r="S1435" s="6" t="str">
        <f t="shared" ref="S1435:T1435" si="1443">Proper(trim(G1435))</f>
        <v>Maitenance</v>
      </c>
      <c r="T1435" s="6" t="str">
        <f t="shared" si="1443"/>
        <v>Overhead Costs</v>
      </c>
    </row>
    <row r="1436">
      <c r="A1436" s="23" t="s">
        <v>2738</v>
      </c>
      <c r="B1436" s="32" t="s">
        <v>2739</v>
      </c>
      <c r="C1436" s="6">
        <v>142400.0</v>
      </c>
      <c r="D1436" s="6" t="str">
        <f>IFERROR(__xludf.DUMMYFUNCTION("Split(B1436,""/"")"),"January")</f>
        <v>January</v>
      </c>
      <c r="E1436" s="6" t="str">
        <f>IFERROR(__xludf.DUMMYFUNCTION("""COMPUTED_VALUE"""),"Bangalore")</f>
        <v>Bangalore</v>
      </c>
      <c r="F1436" s="6" t="str">
        <f>IFERROR(__xludf.DUMMYFUNCTION("""COMPUTED_VALUE"""),"North")</f>
        <v>North</v>
      </c>
      <c r="G1436" s="6" t="str">
        <f>IFERROR(__xludf.DUMMYFUNCTION("""COMPUTED_VALUE"""),"Production")</f>
        <v>Production</v>
      </c>
      <c r="H1436" s="6" t="str">
        <f>IFERROR(__xludf.DUMMYFUNCTION("""COMPUTED_VALUE"""),"Material Cost")</f>
        <v>Material Cost</v>
      </c>
      <c r="I1436" s="6" t="str">
        <f t="shared" si="2"/>
        <v>January</v>
      </c>
      <c r="J1436" s="6" t="str">
        <f t="shared" si="3"/>
        <v>Bangalore</v>
      </c>
      <c r="K1436" s="6" t="str">
        <f t="shared" si="4"/>
        <v>Bangalore</v>
      </c>
      <c r="L1436" s="6" t="str">
        <f t="shared" si="5"/>
        <v>Bangalore</v>
      </c>
      <c r="M1436" s="6" t="str">
        <f t="shared" si="6"/>
        <v>Bangalore</v>
      </c>
      <c r="N1436" s="6" t="str">
        <f t="shared" si="7"/>
        <v>North</v>
      </c>
      <c r="O1436" s="6" t="str">
        <f t="shared" si="8"/>
        <v>North</v>
      </c>
      <c r="P1436" s="6" t="str">
        <f t="shared" si="9"/>
        <v>North</v>
      </c>
      <c r="Q1436" s="6" t="str">
        <f t="shared" si="10"/>
        <v>North</v>
      </c>
      <c r="R1436" s="6" t="str">
        <f>vlookup(M1436,'City Head_Details'!$A$2:$B$5,2,0)</f>
        <v>Arun</v>
      </c>
      <c r="S1436" s="6" t="str">
        <f t="shared" ref="S1436:T1436" si="1444">Proper(trim(G1436))</f>
        <v>Production</v>
      </c>
      <c r="T1436" s="6" t="str">
        <f t="shared" si="1444"/>
        <v>Material Cost</v>
      </c>
    </row>
    <row r="1437">
      <c r="A1437" s="23" t="s">
        <v>2740</v>
      </c>
      <c r="B1437" s="32" t="s">
        <v>2741</v>
      </c>
      <c r="C1437" s="6">
        <v>98500.0</v>
      </c>
      <c r="D1437" s="6" t="str">
        <f>IFERROR(__xludf.DUMMYFUNCTION("Split(B1437,""/"")"),"January")</f>
        <v>January</v>
      </c>
      <c r="E1437" s="6" t="str">
        <f>IFERROR(__xludf.DUMMYFUNCTION("""COMPUTED_VALUE"""),"Ahmedabad")</f>
        <v>Ahmedabad</v>
      </c>
      <c r="F1437" s="6" t="str">
        <f>IFERROR(__xludf.DUMMYFUNCTION("""COMPUTED_VALUE"""),"North")</f>
        <v>North</v>
      </c>
      <c r="G1437" s="6" t="str">
        <f>IFERROR(__xludf.DUMMYFUNCTION("""COMPUTED_VALUE"""),"Materials")</f>
        <v>Materials</v>
      </c>
      <c r="H1437" s="6" t="str">
        <f>IFERROR(__xludf.DUMMYFUNCTION("""COMPUTED_VALUE"""),"Insurance")</f>
        <v>Insurance</v>
      </c>
      <c r="I1437" s="6" t="str">
        <f t="shared" si="2"/>
        <v>January</v>
      </c>
      <c r="J1437" s="6" t="str">
        <f t="shared" si="3"/>
        <v>Ahmedabad</v>
      </c>
      <c r="K1437" s="6" t="str">
        <f t="shared" si="4"/>
        <v>Ahmedabad</v>
      </c>
      <c r="L1437" s="6" t="str">
        <f t="shared" si="5"/>
        <v>Ahmedabad</v>
      </c>
      <c r="M1437" s="6" t="str">
        <f t="shared" si="6"/>
        <v>Ahmedabad</v>
      </c>
      <c r="N1437" s="6" t="str">
        <f t="shared" si="7"/>
        <v>North</v>
      </c>
      <c r="O1437" s="6" t="str">
        <f t="shared" si="8"/>
        <v>North</v>
      </c>
      <c r="P1437" s="6" t="str">
        <f t="shared" si="9"/>
        <v>North</v>
      </c>
      <c r="Q1437" s="6" t="str">
        <f t="shared" si="10"/>
        <v>North</v>
      </c>
      <c r="R1437" s="6" t="str">
        <f>vlookup(M1437,'City Head_Details'!$A$2:$B$5,2,0)</f>
        <v>Varun</v>
      </c>
      <c r="S1437" s="6" t="str">
        <f t="shared" ref="S1437:T1437" si="1445">Proper(trim(G1437))</f>
        <v>Materials</v>
      </c>
      <c r="T1437" s="6" t="str">
        <f t="shared" si="1445"/>
        <v>Insurance</v>
      </c>
    </row>
    <row r="1438">
      <c r="A1438" s="23" t="s">
        <v>2742</v>
      </c>
      <c r="B1438" s="32" t="s">
        <v>2743</v>
      </c>
      <c r="C1438" s="6">
        <v>157800.0</v>
      </c>
      <c r="D1438" s="6" t="str">
        <f>IFERROR(__xludf.DUMMYFUNCTION("Split(B1438,""/"")"),"January")</f>
        <v>January</v>
      </c>
      <c r="E1438" s="6" t="str">
        <f>IFERROR(__xludf.DUMMYFUNCTION("""COMPUTED_VALUE"""),"Ahmedabad&amp;")</f>
        <v>Ahmedabad&amp;</v>
      </c>
      <c r="F1438" s="6" t="str">
        <f>IFERROR(__xludf.DUMMYFUNCTION("""COMPUTED_VALUE"""),"South")</f>
        <v>South</v>
      </c>
      <c r="G1438" s="6" t="str">
        <f>IFERROR(__xludf.DUMMYFUNCTION("""COMPUTED_VALUE"""),"Materials")</f>
        <v>Materials</v>
      </c>
      <c r="H1438" s="6" t="str">
        <f>IFERROR(__xludf.DUMMYFUNCTION("""COMPUTED_VALUE"""),"Labour Cost")</f>
        <v>Labour Cost</v>
      </c>
      <c r="I1438" s="6" t="str">
        <f t="shared" si="2"/>
        <v>January</v>
      </c>
      <c r="J1438" s="6" t="str">
        <f t="shared" si="3"/>
        <v>Ahmedabad&amp;</v>
      </c>
      <c r="K1438" s="6" t="str">
        <f t="shared" si="4"/>
        <v>Ahmedabad-</v>
      </c>
      <c r="L1438" s="6" t="str">
        <f t="shared" si="5"/>
        <v>Ahmedabad</v>
      </c>
      <c r="M1438" s="6" t="str">
        <f t="shared" si="6"/>
        <v>Ahmedabad</v>
      </c>
      <c r="N1438" s="6" t="str">
        <f t="shared" si="7"/>
        <v>South</v>
      </c>
      <c r="O1438" s="6" t="str">
        <f t="shared" si="8"/>
        <v>South</v>
      </c>
      <c r="P1438" s="6" t="str">
        <f t="shared" si="9"/>
        <v>South</v>
      </c>
      <c r="Q1438" s="6" t="str">
        <f t="shared" si="10"/>
        <v>South</v>
      </c>
      <c r="R1438" s="6" t="str">
        <f>vlookup(M1438,'City Head_Details'!$A$2:$B$5,2,0)</f>
        <v>Varun</v>
      </c>
      <c r="S1438" s="6" t="str">
        <f t="shared" ref="S1438:T1438" si="1446">Proper(trim(G1438))</f>
        <v>Materials</v>
      </c>
      <c r="T1438" s="6" t="str">
        <f t="shared" si="1446"/>
        <v>Labour Cost</v>
      </c>
    </row>
    <row r="1439">
      <c r="A1439" s="23" t="s">
        <v>2744</v>
      </c>
      <c r="B1439" s="32" t="s">
        <v>2745</v>
      </c>
      <c r="C1439" s="6">
        <v>155600.0</v>
      </c>
      <c r="D1439" s="6" t="str">
        <f>IFERROR(__xludf.DUMMYFUNCTION("Split(B1439,""/"")"),"March")</f>
        <v>March</v>
      </c>
      <c r="E1439" s="6" t="str">
        <f>IFERROR(__xludf.DUMMYFUNCTION("""COMPUTED_VALUE"""),"Bhubaneswar&amp;")</f>
        <v>Bhubaneswar&amp;</v>
      </c>
      <c r="F1439" s="6" t="str">
        <f>IFERROR(__xludf.DUMMYFUNCTION("""COMPUTED_VALUE"""),"South")</f>
        <v>South</v>
      </c>
      <c r="G1439" s="6" t="str">
        <f>IFERROR(__xludf.DUMMYFUNCTION("""COMPUTED_VALUE"""),"Assembly")</f>
        <v>Assembly</v>
      </c>
      <c r="H1439" s="6" t="str">
        <f>IFERROR(__xludf.DUMMYFUNCTION("""COMPUTED_VALUE"""),"Material Cost")</f>
        <v>Material Cost</v>
      </c>
      <c r="I1439" s="6" t="str">
        <f t="shared" si="2"/>
        <v>March</v>
      </c>
      <c r="J1439" s="6" t="str">
        <f t="shared" si="3"/>
        <v>Bhubaneswar&amp;</v>
      </c>
      <c r="K1439" s="6" t="str">
        <f t="shared" si="4"/>
        <v>Bhubaneswar-</v>
      </c>
      <c r="L1439" s="6" t="str">
        <f t="shared" si="5"/>
        <v>Bhubaneswar</v>
      </c>
      <c r="M1439" s="6" t="str">
        <f t="shared" si="6"/>
        <v>Bhubaneswar</v>
      </c>
      <c r="N1439" s="6" t="str">
        <f t="shared" si="7"/>
        <v>South</v>
      </c>
      <c r="O1439" s="6" t="str">
        <f t="shared" si="8"/>
        <v>South</v>
      </c>
      <c r="P1439" s="6" t="str">
        <f t="shared" si="9"/>
        <v>South</v>
      </c>
      <c r="Q1439" s="6" t="str">
        <f t="shared" si="10"/>
        <v>South</v>
      </c>
      <c r="R1439" s="6" t="str">
        <f>vlookup(M1439,'City Head_Details'!$A$2:$B$5,2,0)</f>
        <v>Karuna</v>
      </c>
      <c r="S1439" s="6" t="str">
        <f t="shared" ref="S1439:T1439" si="1447">Proper(trim(G1439))</f>
        <v>Assembly</v>
      </c>
      <c r="T1439" s="6" t="str">
        <f t="shared" si="1447"/>
        <v>Material Cost</v>
      </c>
    </row>
    <row r="1440">
      <c r="A1440" s="23" t="s">
        <v>2746</v>
      </c>
      <c r="B1440" s="32" t="s">
        <v>2158</v>
      </c>
      <c r="C1440" s="6">
        <v>121100.0</v>
      </c>
      <c r="D1440" s="6" t="str">
        <f>IFERROR(__xludf.DUMMYFUNCTION("Split(B1440,""/"")"),"January")</f>
        <v>January</v>
      </c>
      <c r="E1440" s="6" t="str">
        <f>IFERROR(__xludf.DUMMYFUNCTION("""COMPUTED_VALUE"""),"Ahmedabad")</f>
        <v>Ahmedabad</v>
      </c>
      <c r="F1440" s="6" t="str">
        <f>IFERROR(__xludf.DUMMYFUNCTION("""COMPUTED_VALUE"""),"West")</f>
        <v>West</v>
      </c>
      <c r="G1440" s="6" t="str">
        <f>IFERROR(__xludf.DUMMYFUNCTION("""COMPUTED_VALUE"""),"Maitenance")</f>
        <v>Maitenance</v>
      </c>
      <c r="H1440" s="6" t="str">
        <f>IFERROR(__xludf.DUMMYFUNCTION("""COMPUTED_VALUE"""),"Insurance")</f>
        <v>Insurance</v>
      </c>
      <c r="I1440" s="6" t="str">
        <f t="shared" si="2"/>
        <v>January</v>
      </c>
      <c r="J1440" s="6" t="str">
        <f t="shared" si="3"/>
        <v>Ahmedabad</v>
      </c>
      <c r="K1440" s="6" t="str">
        <f t="shared" si="4"/>
        <v>Ahmedabad</v>
      </c>
      <c r="L1440" s="6" t="str">
        <f t="shared" si="5"/>
        <v>Ahmedabad</v>
      </c>
      <c r="M1440" s="6" t="str">
        <f t="shared" si="6"/>
        <v>Ahmedabad</v>
      </c>
      <c r="N1440" s="6" t="str">
        <f t="shared" si="7"/>
        <v>West</v>
      </c>
      <c r="O1440" s="6" t="str">
        <f t="shared" si="8"/>
        <v>West</v>
      </c>
      <c r="P1440" s="6" t="str">
        <f t="shared" si="9"/>
        <v>West</v>
      </c>
      <c r="Q1440" s="6" t="str">
        <f t="shared" si="10"/>
        <v>West</v>
      </c>
      <c r="R1440" s="6" t="str">
        <f>vlookup(M1440,'City Head_Details'!$A$2:$B$5,2,0)</f>
        <v>Varun</v>
      </c>
      <c r="S1440" s="6" t="str">
        <f t="shared" ref="S1440:T1440" si="1448">Proper(trim(G1440))</f>
        <v>Maitenance</v>
      </c>
      <c r="T1440" s="6" t="str">
        <f t="shared" si="1448"/>
        <v>Insurance</v>
      </c>
    </row>
    <row r="1441">
      <c r="A1441" s="23" t="s">
        <v>2747</v>
      </c>
      <c r="B1441" s="32" t="s">
        <v>1454</v>
      </c>
      <c r="C1441" s="6">
        <v>121500.0</v>
      </c>
      <c r="D1441" s="6" t="str">
        <f>IFERROR(__xludf.DUMMYFUNCTION("Split(B1441,""/"")"),"February")</f>
        <v>February</v>
      </c>
      <c r="E1441" s="6" t="str">
        <f>IFERROR(__xludf.DUMMYFUNCTION("""COMPUTED_VALUE"""),"Ahmedabad")</f>
        <v>Ahmedabad</v>
      </c>
      <c r="F1441" s="6" t="str">
        <f>IFERROR(__xludf.DUMMYFUNCTION("""COMPUTED_VALUE"""),"East")</f>
        <v>East</v>
      </c>
      <c r="G1441" s="6" t="str">
        <f>IFERROR(__xludf.DUMMYFUNCTION("""COMPUTED_VALUE"""),"Production")</f>
        <v>Production</v>
      </c>
      <c r="H1441" s="6" t="str">
        <f>IFERROR(__xludf.DUMMYFUNCTION("""COMPUTED_VALUE"""),"Labour Cost")</f>
        <v>Labour Cost</v>
      </c>
      <c r="I1441" s="6" t="str">
        <f t="shared" si="2"/>
        <v>February</v>
      </c>
      <c r="J1441" s="6" t="str">
        <f t="shared" si="3"/>
        <v>Ahmedabad</v>
      </c>
      <c r="K1441" s="6" t="str">
        <f t="shared" si="4"/>
        <v>Ahmedabad</v>
      </c>
      <c r="L1441" s="6" t="str">
        <f t="shared" si="5"/>
        <v>Ahmedabad</v>
      </c>
      <c r="M1441" s="6" t="str">
        <f t="shared" si="6"/>
        <v>Ahmedabad</v>
      </c>
      <c r="N1441" s="6" t="str">
        <f t="shared" si="7"/>
        <v>East</v>
      </c>
      <c r="O1441" s="6" t="str">
        <f t="shared" si="8"/>
        <v>East</v>
      </c>
      <c r="P1441" s="6" t="str">
        <f t="shared" si="9"/>
        <v>East</v>
      </c>
      <c r="Q1441" s="6" t="str">
        <f t="shared" si="10"/>
        <v>East</v>
      </c>
      <c r="R1441" s="6" t="str">
        <f>vlookup(M1441,'City Head_Details'!$A$2:$B$5,2,0)</f>
        <v>Varun</v>
      </c>
      <c r="S1441" s="6" t="str">
        <f t="shared" ref="S1441:T1441" si="1449">Proper(trim(G1441))</f>
        <v>Production</v>
      </c>
      <c r="T1441" s="6" t="str">
        <f t="shared" si="1449"/>
        <v>Labour Cost</v>
      </c>
    </row>
    <row r="1442">
      <c r="A1442" s="23" t="s">
        <v>2748</v>
      </c>
      <c r="B1442" s="32" t="s">
        <v>2749</v>
      </c>
      <c r="C1442" s="6">
        <v>185900.0</v>
      </c>
      <c r="D1442" s="6" t="str">
        <f>IFERROR(__xludf.DUMMYFUNCTION("Split(B1442,""/"")"),"February")</f>
        <v>February</v>
      </c>
      <c r="E1442" s="6" t="str">
        <f>IFERROR(__xludf.DUMMYFUNCTION("""COMPUTED_VALUE"""),"Gurgaon")</f>
        <v>Gurgaon</v>
      </c>
      <c r="F1442" s="6" t="str">
        <f>IFERROR(__xludf.DUMMYFUNCTION("""COMPUTED_VALUE"""),"East")</f>
        <v>East</v>
      </c>
      <c r="G1442" s="6" t="str">
        <f>IFERROR(__xludf.DUMMYFUNCTION("""COMPUTED_VALUE"""),"Maitenance")</f>
        <v>Maitenance</v>
      </c>
      <c r="H1442" s="6" t="str">
        <f>IFERROR(__xludf.DUMMYFUNCTION("""COMPUTED_VALUE"""),"Rent")</f>
        <v>Rent</v>
      </c>
      <c r="I1442" s="6" t="str">
        <f t="shared" si="2"/>
        <v>February</v>
      </c>
      <c r="J1442" s="6" t="str">
        <f t="shared" si="3"/>
        <v>Gurgaon</v>
      </c>
      <c r="K1442" s="6" t="str">
        <f t="shared" si="4"/>
        <v>Gurgaon</v>
      </c>
      <c r="L1442" s="6" t="str">
        <f t="shared" si="5"/>
        <v>Gurgaon</v>
      </c>
      <c r="M1442" s="6" t="str">
        <f t="shared" si="6"/>
        <v>Gurgaon</v>
      </c>
      <c r="N1442" s="6" t="str">
        <f t="shared" si="7"/>
        <v>East</v>
      </c>
      <c r="O1442" s="6" t="str">
        <f t="shared" si="8"/>
        <v>East</v>
      </c>
      <c r="P1442" s="6" t="str">
        <f t="shared" si="9"/>
        <v>East</v>
      </c>
      <c r="Q1442" s="6" t="str">
        <f t="shared" si="10"/>
        <v>East</v>
      </c>
      <c r="R1442" s="6" t="str">
        <f>vlookup(M1442,'City Head_Details'!$A$2:$B$5,2,0)</f>
        <v>Tarun</v>
      </c>
      <c r="S1442" s="6" t="str">
        <f t="shared" ref="S1442:T1442" si="1450">Proper(trim(G1442))</f>
        <v>Maitenance</v>
      </c>
      <c r="T1442" s="6" t="str">
        <f t="shared" si="1450"/>
        <v>Rent</v>
      </c>
    </row>
    <row r="1443">
      <c r="A1443" s="23" t="s">
        <v>2750</v>
      </c>
      <c r="B1443" s="32" t="s">
        <v>1167</v>
      </c>
      <c r="C1443" s="6">
        <v>173000.0</v>
      </c>
      <c r="D1443" s="6" t="str">
        <f>IFERROR(__xludf.DUMMYFUNCTION("Split(B1443,""/"")"),"February")</f>
        <v>February</v>
      </c>
      <c r="E1443" s="6" t="str">
        <f>IFERROR(__xludf.DUMMYFUNCTION("""COMPUTED_VALUE"""),"Bhubaneswar")</f>
        <v>Bhubaneswar</v>
      </c>
      <c r="F1443" s="6" t="str">
        <f>IFERROR(__xludf.DUMMYFUNCTION("""COMPUTED_VALUE"""),"South")</f>
        <v>South</v>
      </c>
      <c r="G1443" s="6" t="str">
        <f>IFERROR(__xludf.DUMMYFUNCTION("""COMPUTED_VALUE"""),"Production")</f>
        <v>Production</v>
      </c>
      <c r="H1443" s="6" t="str">
        <f>IFERROR(__xludf.DUMMYFUNCTION("""COMPUTED_VALUE"""),"Material Cost")</f>
        <v>Material Cost</v>
      </c>
      <c r="I1443" s="6" t="str">
        <f t="shared" si="2"/>
        <v>February</v>
      </c>
      <c r="J1443" s="6" t="str">
        <f t="shared" si="3"/>
        <v>Bhubaneswar</v>
      </c>
      <c r="K1443" s="6" t="str">
        <f t="shared" si="4"/>
        <v>Bhubaneswar</v>
      </c>
      <c r="L1443" s="6" t="str">
        <f t="shared" si="5"/>
        <v>Bhubaneswar</v>
      </c>
      <c r="M1443" s="6" t="str">
        <f t="shared" si="6"/>
        <v>Bhubaneswar</v>
      </c>
      <c r="N1443" s="6" t="str">
        <f t="shared" si="7"/>
        <v>South</v>
      </c>
      <c r="O1443" s="6" t="str">
        <f t="shared" si="8"/>
        <v>South</v>
      </c>
      <c r="P1443" s="6" t="str">
        <f t="shared" si="9"/>
        <v>South</v>
      </c>
      <c r="Q1443" s="6" t="str">
        <f t="shared" si="10"/>
        <v>South</v>
      </c>
      <c r="R1443" s="6" t="str">
        <f>vlookup(M1443,'City Head_Details'!$A$2:$B$5,2,0)</f>
        <v>Karuna</v>
      </c>
      <c r="S1443" s="6" t="str">
        <f t="shared" ref="S1443:T1443" si="1451">Proper(trim(G1443))</f>
        <v>Production</v>
      </c>
      <c r="T1443" s="6" t="str">
        <f t="shared" si="1451"/>
        <v>Material Cost</v>
      </c>
    </row>
    <row r="1444">
      <c r="A1444" s="23" t="s">
        <v>2751</v>
      </c>
      <c r="B1444" s="32" t="s">
        <v>2752</v>
      </c>
      <c r="C1444" s="6">
        <v>122100.0</v>
      </c>
      <c r="D1444" s="6" t="str">
        <f>IFERROR(__xludf.DUMMYFUNCTION("Split(B1444,""/"")"),"January")</f>
        <v>January</v>
      </c>
      <c r="E1444" s="6" t="str">
        <f>IFERROR(__xludf.DUMMYFUNCTION("""COMPUTED_VALUE"""),"Ahmedabad")</f>
        <v>Ahmedabad</v>
      </c>
      <c r="F1444" s="6" t="str">
        <f>IFERROR(__xludf.DUMMYFUNCTION("""COMPUTED_VALUE"""),"South")</f>
        <v>South</v>
      </c>
      <c r="G1444" s="6" t="str">
        <f>IFERROR(__xludf.DUMMYFUNCTION("""COMPUTED_VALUE"""),"Materials")</f>
        <v>Materials</v>
      </c>
      <c r="H1444" s="6" t="str">
        <f>IFERROR(__xludf.DUMMYFUNCTION("""COMPUTED_VALUE"""),"Insurance")</f>
        <v>Insurance</v>
      </c>
      <c r="I1444" s="6" t="str">
        <f t="shared" si="2"/>
        <v>January</v>
      </c>
      <c r="J1444" s="6" t="str">
        <f t="shared" si="3"/>
        <v>Ahmedabad</v>
      </c>
      <c r="K1444" s="6" t="str">
        <f t="shared" si="4"/>
        <v>Ahmedabad</v>
      </c>
      <c r="L1444" s="6" t="str">
        <f t="shared" si="5"/>
        <v>Ahmedabad</v>
      </c>
      <c r="M1444" s="6" t="str">
        <f t="shared" si="6"/>
        <v>Ahmedabad</v>
      </c>
      <c r="N1444" s="6" t="str">
        <f t="shared" si="7"/>
        <v>South</v>
      </c>
      <c r="O1444" s="6" t="str">
        <f t="shared" si="8"/>
        <v>South</v>
      </c>
      <c r="P1444" s="6" t="str">
        <f t="shared" si="9"/>
        <v>South</v>
      </c>
      <c r="Q1444" s="6" t="str">
        <f t="shared" si="10"/>
        <v>South</v>
      </c>
      <c r="R1444" s="6" t="str">
        <f>vlookup(M1444,'City Head_Details'!$A$2:$B$5,2,0)</f>
        <v>Varun</v>
      </c>
      <c r="S1444" s="6" t="str">
        <f t="shared" ref="S1444:T1444" si="1452">Proper(trim(G1444))</f>
        <v>Materials</v>
      </c>
      <c r="T1444" s="6" t="str">
        <f t="shared" si="1452"/>
        <v>Insurance</v>
      </c>
    </row>
    <row r="1445">
      <c r="A1445" s="23" t="s">
        <v>2753</v>
      </c>
      <c r="B1445" s="32" t="s">
        <v>2754</v>
      </c>
      <c r="C1445" s="6">
        <v>174300.0</v>
      </c>
      <c r="D1445" s="6" t="str">
        <f>IFERROR(__xludf.DUMMYFUNCTION("Split(B1445,""/"")"),"March")</f>
        <v>March</v>
      </c>
      <c r="E1445" s="6" t="str">
        <f>IFERROR(__xludf.DUMMYFUNCTION("""COMPUTED_VALUE"""),"Ahmedabad-")</f>
        <v>Ahmedabad-</v>
      </c>
      <c r="F1445" s="6" t="str">
        <f>IFERROR(__xludf.DUMMYFUNCTION("""COMPUTED_VALUE"""),"East")</f>
        <v>East</v>
      </c>
      <c r="G1445" s="6" t="str">
        <f>IFERROR(__xludf.DUMMYFUNCTION("""COMPUTED_VALUE"""),"Maitenance")</f>
        <v>Maitenance</v>
      </c>
      <c r="H1445" s="6" t="str">
        <f>IFERROR(__xludf.DUMMYFUNCTION("""COMPUTED_VALUE"""),"Insurance")</f>
        <v>Insurance</v>
      </c>
      <c r="I1445" s="6" t="str">
        <f t="shared" si="2"/>
        <v>March</v>
      </c>
      <c r="J1445" s="6" t="str">
        <f t="shared" si="3"/>
        <v>Ahmedabad-</v>
      </c>
      <c r="K1445" s="6" t="str">
        <f t="shared" si="4"/>
        <v>Ahmedabad-</v>
      </c>
      <c r="L1445" s="6" t="str">
        <f t="shared" si="5"/>
        <v>Ahmedabad</v>
      </c>
      <c r="M1445" s="6" t="str">
        <f t="shared" si="6"/>
        <v>Ahmedabad</v>
      </c>
      <c r="N1445" s="6" t="str">
        <f t="shared" si="7"/>
        <v>East</v>
      </c>
      <c r="O1445" s="6" t="str">
        <f t="shared" si="8"/>
        <v>East</v>
      </c>
      <c r="P1445" s="6" t="str">
        <f t="shared" si="9"/>
        <v>East</v>
      </c>
      <c r="Q1445" s="6" t="str">
        <f t="shared" si="10"/>
        <v>East</v>
      </c>
      <c r="R1445" s="6" t="str">
        <f>vlookup(M1445,'City Head_Details'!$A$2:$B$5,2,0)</f>
        <v>Varun</v>
      </c>
      <c r="S1445" s="6" t="str">
        <f t="shared" ref="S1445:T1445" si="1453">Proper(trim(G1445))</f>
        <v>Maitenance</v>
      </c>
      <c r="T1445" s="6" t="str">
        <f t="shared" si="1453"/>
        <v>Insurance</v>
      </c>
    </row>
    <row r="1446">
      <c r="A1446" s="23" t="s">
        <v>2755</v>
      </c>
      <c r="B1446" s="32" t="s">
        <v>2756</v>
      </c>
      <c r="C1446" s="6">
        <v>90900.0</v>
      </c>
      <c r="D1446" s="6" t="str">
        <f>IFERROR(__xludf.DUMMYFUNCTION("Split(B1446,""/"")"),"March")</f>
        <v>March</v>
      </c>
      <c r="E1446" s="6" t="str">
        <f>IFERROR(__xludf.DUMMYFUNCTION("""COMPUTED_VALUE"""),"Ahmedabad-")</f>
        <v>Ahmedabad-</v>
      </c>
      <c r="F1446" s="6" t="str">
        <f>IFERROR(__xludf.DUMMYFUNCTION("""COMPUTED_VALUE"""),"South")</f>
        <v>South</v>
      </c>
      <c r="G1446" s="6" t="str">
        <f>IFERROR(__xludf.DUMMYFUNCTION("""COMPUTED_VALUE"""),"Assembly")</f>
        <v>Assembly</v>
      </c>
      <c r="H1446" s="6" t="str">
        <f>IFERROR(__xludf.DUMMYFUNCTION("""COMPUTED_VALUE"""),"Material Cost")</f>
        <v>Material Cost</v>
      </c>
      <c r="I1446" s="6" t="str">
        <f t="shared" si="2"/>
        <v>March</v>
      </c>
      <c r="J1446" s="6" t="str">
        <f t="shared" si="3"/>
        <v>Ahmedabad-</v>
      </c>
      <c r="K1446" s="6" t="str">
        <f t="shared" si="4"/>
        <v>Ahmedabad-</v>
      </c>
      <c r="L1446" s="6" t="str">
        <f t="shared" si="5"/>
        <v>Ahmedabad</v>
      </c>
      <c r="M1446" s="6" t="str">
        <f t="shared" si="6"/>
        <v>Ahmedabad</v>
      </c>
      <c r="N1446" s="6" t="str">
        <f t="shared" si="7"/>
        <v>South</v>
      </c>
      <c r="O1446" s="6" t="str">
        <f t="shared" si="8"/>
        <v>South</v>
      </c>
      <c r="P1446" s="6" t="str">
        <f t="shared" si="9"/>
        <v>South</v>
      </c>
      <c r="Q1446" s="6" t="str">
        <f t="shared" si="10"/>
        <v>South</v>
      </c>
      <c r="R1446" s="6" t="str">
        <f>vlookup(M1446,'City Head_Details'!$A$2:$B$5,2,0)</f>
        <v>Varun</v>
      </c>
      <c r="S1446" s="6" t="str">
        <f t="shared" ref="S1446:T1446" si="1454">Proper(trim(G1446))</f>
        <v>Assembly</v>
      </c>
      <c r="T1446" s="6" t="str">
        <f t="shared" si="1454"/>
        <v>Material Cost</v>
      </c>
    </row>
    <row r="1447">
      <c r="A1447" s="23" t="s">
        <v>2757</v>
      </c>
      <c r="B1447" s="32" t="s">
        <v>387</v>
      </c>
      <c r="C1447" s="6">
        <v>162900.0</v>
      </c>
      <c r="D1447" s="6" t="str">
        <f>IFERROR(__xludf.DUMMYFUNCTION("Split(B1447,""/"")"),"January")</f>
        <v>January</v>
      </c>
      <c r="E1447" s="6" t="str">
        <f>IFERROR(__xludf.DUMMYFUNCTION("""COMPUTED_VALUE"""),"Gurgaon-")</f>
        <v>Gurgaon-</v>
      </c>
      <c r="F1447" s="6" t="str">
        <f>IFERROR(__xludf.DUMMYFUNCTION("""COMPUTED_VALUE"""),"North")</f>
        <v>North</v>
      </c>
      <c r="G1447" s="6" t="str">
        <f>IFERROR(__xludf.DUMMYFUNCTION("""COMPUTED_VALUE"""),"Materials")</f>
        <v>Materials</v>
      </c>
      <c r="H1447" s="6" t="str">
        <f>IFERROR(__xludf.DUMMYFUNCTION("""COMPUTED_VALUE"""),"Rent")</f>
        <v>Rent</v>
      </c>
      <c r="I1447" s="6" t="str">
        <f t="shared" si="2"/>
        <v>January</v>
      </c>
      <c r="J1447" s="6" t="str">
        <f t="shared" si="3"/>
        <v>Gurgaon-</v>
      </c>
      <c r="K1447" s="6" t="str">
        <f t="shared" si="4"/>
        <v>Gurgaon-</v>
      </c>
      <c r="L1447" s="6" t="str">
        <f t="shared" si="5"/>
        <v>Gurgaon</v>
      </c>
      <c r="M1447" s="6" t="str">
        <f t="shared" si="6"/>
        <v>Gurgaon</v>
      </c>
      <c r="N1447" s="6" t="str">
        <f t="shared" si="7"/>
        <v>North</v>
      </c>
      <c r="O1447" s="6" t="str">
        <f t="shared" si="8"/>
        <v>North</v>
      </c>
      <c r="P1447" s="6" t="str">
        <f t="shared" si="9"/>
        <v>North</v>
      </c>
      <c r="Q1447" s="6" t="str">
        <f t="shared" si="10"/>
        <v>North</v>
      </c>
      <c r="R1447" s="6" t="str">
        <f>vlookup(M1447,'City Head_Details'!$A$2:$B$5,2,0)</f>
        <v>Tarun</v>
      </c>
      <c r="S1447" s="6" t="str">
        <f t="shared" ref="S1447:T1447" si="1455">Proper(trim(G1447))</f>
        <v>Materials</v>
      </c>
      <c r="T1447" s="6" t="str">
        <f t="shared" si="1455"/>
        <v>Rent</v>
      </c>
    </row>
    <row r="1448">
      <c r="A1448" s="23" t="s">
        <v>2758</v>
      </c>
      <c r="B1448" s="32" t="s">
        <v>2759</v>
      </c>
      <c r="C1448" s="6">
        <v>192200.0</v>
      </c>
      <c r="D1448" s="6" t="str">
        <f>IFERROR(__xludf.DUMMYFUNCTION("Split(B1448,""/"")"),"March")</f>
        <v>March</v>
      </c>
      <c r="E1448" s="6" t="str">
        <f>IFERROR(__xludf.DUMMYFUNCTION("""COMPUTED_VALUE"""),"Ahmedabad-")</f>
        <v>Ahmedabad-</v>
      </c>
      <c r="F1448" s="6" t="str">
        <f>IFERROR(__xludf.DUMMYFUNCTION("""COMPUTED_VALUE"""),"East")</f>
        <v>East</v>
      </c>
      <c r="G1448" s="6" t="str">
        <f>IFERROR(__xludf.DUMMYFUNCTION("""COMPUTED_VALUE"""),"Production")</f>
        <v>Production</v>
      </c>
      <c r="H1448" s="6" t="str">
        <f>IFERROR(__xludf.DUMMYFUNCTION("""COMPUTED_VALUE"""),"Material Cost")</f>
        <v>Material Cost</v>
      </c>
      <c r="I1448" s="6" t="str">
        <f t="shared" si="2"/>
        <v>March</v>
      </c>
      <c r="J1448" s="6" t="str">
        <f t="shared" si="3"/>
        <v>Ahmedabad-</v>
      </c>
      <c r="K1448" s="6" t="str">
        <f t="shared" si="4"/>
        <v>Ahmedabad-</v>
      </c>
      <c r="L1448" s="6" t="str">
        <f t="shared" si="5"/>
        <v>Ahmedabad</v>
      </c>
      <c r="M1448" s="6" t="str">
        <f t="shared" si="6"/>
        <v>Ahmedabad</v>
      </c>
      <c r="N1448" s="6" t="str">
        <f t="shared" si="7"/>
        <v>East</v>
      </c>
      <c r="O1448" s="6" t="str">
        <f t="shared" si="8"/>
        <v>East</v>
      </c>
      <c r="P1448" s="6" t="str">
        <f t="shared" si="9"/>
        <v>East</v>
      </c>
      <c r="Q1448" s="6" t="str">
        <f t="shared" si="10"/>
        <v>East</v>
      </c>
      <c r="R1448" s="6" t="str">
        <f>vlookup(M1448,'City Head_Details'!$A$2:$B$5,2,0)</f>
        <v>Varun</v>
      </c>
      <c r="S1448" s="6" t="str">
        <f t="shared" ref="S1448:T1448" si="1456">Proper(trim(G1448))</f>
        <v>Production</v>
      </c>
      <c r="T1448" s="6" t="str">
        <f t="shared" si="1456"/>
        <v>Material Cost</v>
      </c>
    </row>
    <row r="1449">
      <c r="A1449" s="23" t="s">
        <v>2760</v>
      </c>
      <c r="B1449" s="32" t="s">
        <v>2761</v>
      </c>
      <c r="C1449" s="6">
        <v>134900.0</v>
      </c>
      <c r="D1449" s="6" t="str">
        <f>IFERROR(__xludf.DUMMYFUNCTION("Split(B1449,""/"")"),"March")</f>
        <v>March</v>
      </c>
      <c r="E1449" s="6" t="str">
        <f>IFERROR(__xludf.DUMMYFUNCTION("""COMPUTED_VALUE"""),"Ahmedabad-")</f>
        <v>Ahmedabad-</v>
      </c>
      <c r="F1449" s="6" t="str">
        <f>IFERROR(__xludf.DUMMYFUNCTION("""COMPUTED_VALUE"""),"North")</f>
        <v>North</v>
      </c>
      <c r="G1449" s="6" t="str">
        <f>IFERROR(__xludf.DUMMYFUNCTION("""COMPUTED_VALUE"""),"Assembly")</f>
        <v>Assembly</v>
      </c>
      <c r="H1449" s="6" t="str">
        <f>IFERROR(__xludf.DUMMYFUNCTION("""COMPUTED_VALUE"""),"Material Cost")</f>
        <v>Material Cost</v>
      </c>
      <c r="I1449" s="6" t="str">
        <f t="shared" si="2"/>
        <v>March</v>
      </c>
      <c r="J1449" s="6" t="str">
        <f t="shared" si="3"/>
        <v>Ahmedabad-</v>
      </c>
      <c r="K1449" s="6" t="str">
        <f t="shared" si="4"/>
        <v>Ahmedabad-</v>
      </c>
      <c r="L1449" s="6" t="str">
        <f t="shared" si="5"/>
        <v>Ahmedabad</v>
      </c>
      <c r="M1449" s="6" t="str">
        <f t="shared" si="6"/>
        <v>Ahmedabad</v>
      </c>
      <c r="N1449" s="6" t="str">
        <f t="shared" si="7"/>
        <v>North</v>
      </c>
      <c r="O1449" s="6" t="str">
        <f t="shared" si="8"/>
        <v>North</v>
      </c>
      <c r="P1449" s="6" t="str">
        <f t="shared" si="9"/>
        <v>North</v>
      </c>
      <c r="Q1449" s="6" t="str">
        <f t="shared" si="10"/>
        <v>North</v>
      </c>
      <c r="R1449" s="6" t="str">
        <f>vlookup(M1449,'City Head_Details'!$A$2:$B$5,2,0)</f>
        <v>Varun</v>
      </c>
      <c r="S1449" s="6" t="str">
        <f t="shared" ref="S1449:T1449" si="1457">Proper(trim(G1449))</f>
        <v>Assembly</v>
      </c>
      <c r="T1449" s="6" t="str">
        <f t="shared" si="1457"/>
        <v>Material Cost</v>
      </c>
    </row>
    <row r="1450">
      <c r="A1450" s="23" t="s">
        <v>2762</v>
      </c>
      <c r="B1450" s="32" t="s">
        <v>2763</v>
      </c>
      <c r="C1450" s="6">
        <v>177500.0</v>
      </c>
      <c r="D1450" s="6" t="str">
        <f>IFERROR(__xludf.DUMMYFUNCTION("Split(B1450,""/"")"),"March")</f>
        <v>March</v>
      </c>
      <c r="E1450" s="6" t="str">
        <f>IFERROR(__xludf.DUMMYFUNCTION("""COMPUTED_VALUE"""),"Gurgaon-")</f>
        <v>Gurgaon-</v>
      </c>
      <c r="F1450" s="6" t="str">
        <f>IFERROR(__xludf.DUMMYFUNCTION("""COMPUTED_VALUE"""),"East")</f>
        <v>East</v>
      </c>
      <c r="G1450" s="6" t="str">
        <f>IFERROR(__xludf.DUMMYFUNCTION("""COMPUTED_VALUE"""),"Assembly")</f>
        <v>Assembly</v>
      </c>
      <c r="H1450" s="6" t="str">
        <f>IFERROR(__xludf.DUMMYFUNCTION("""COMPUTED_VALUE"""),"Rent")</f>
        <v>Rent</v>
      </c>
      <c r="I1450" s="6" t="str">
        <f t="shared" si="2"/>
        <v>March</v>
      </c>
      <c r="J1450" s="6" t="str">
        <f t="shared" si="3"/>
        <v>Gurgaon-</v>
      </c>
      <c r="K1450" s="6" t="str">
        <f t="shared" si="4"/>
        <v>Gurgaon-</v>
      </c>
      <c r="L1450" s="6" t="str">
        <f t="shared" si="5"/>
        <v>Gurgaon</v>
      </c>
      <c r="M1450" s="6" t="str">
        <f t="shared" si="6"/>
        <v>Gurgaon</v>
      </c>
      <c r="N1450" s="6" t="str">
        <f t="shared" si="7"/>
        <v>East</v>
      </c>
      <c r="O1450" s="6" t="str">
        <f t="shared" si="8"/>
        <v>East</v>
      </c>
      <c r="P1450" s="6" t="str">
        <f t="shared" si="9"/>
        <v>East</v>
      </c>
      <c r="Q1450" s="6" t="str">
        <f t="shared" si="10"/>
        <v>East</v>
      </c>
      <c r="R1450" s="6" t="str">
        <f>vlookup(M1450,'City Head_Details'!$A$2:$B$5,2,0)</f>
        <v>Tarun</v>
      </c>
      <c r="S1450" s="6" t="str">
        <f t="shared" ref="S1450:T1450" si="1458">Proper(trim(G1450))</f>
        <v>Assembly</v>
      </c>
      <c r="T1450" s="6" t="str">
        <f t="shared" si="1458"/>
        <v>Rent</v>
      </c>
    </row>
    <row r="1451">
      <c r="A1451" s="23" t="s">
        <v>2764</v>
      </c>
      <c r="B1451" s="32" t="s">
        <v>2765</v>
      </c>
      <c r="C1451" s="6">
        <v>95700.0</v>
      </c>
      <c r="D1451" s="6" t="str">
        <f>IFERROR(__xludf.DUMMYFUNCTION("Split(B1451,""/"")"),"February")</f>
        <v>February</v>
      </c>
      <c r="E1451" s="6" t="str">
        <f>IFERROR(__xludf.DUMMYFUNCTION("""COMPUTED_VALUE"""),"Ahmedabad-")</f>
        <v>Ahmedabad-</v>
      </c>
      <c r="F1451" s="6" t="str">
        <f>IFERROR(__xludf.DUMMYFUNCTION("""COMPUTED_VALUE"""),"South")</f>
        <v>South</v>
      </c>
      <c r="G1451" s="6" t="str">
        <f>IFERROR(__xludf.DUMMYFUNCTION("""COMPUTED_VALUE"""),"Production")</f>
        <v>Production</v>
      </c>
      <c r="H1451" s="6" t="str">
        <f>IFERROR(__xludf.DUMMYFUNCTION("""COMPUTED_VALUE"""),"Insurance")</f>
        <v>Insurance</v>
      </c>
      <c r="I1451" s="6" t="str">
        <f t="shared" si="2"/>
        <v>February</v>
      </c>
      <c r="J1451" s="6" t="str">
        <f t="shared" si="3"/>
        <v>Ahmedabad-</v>
      </c>
      <c r="K1451" s="6" t="str">
        <f t="shared" si="4"/>
        <v>Ahmedabad-</v>
      </c>
      <c r="L1451" s="6" t="str">
        <f t="shared" si="5"/>
        <v>Ahmedabad</v>
      </c>
      <c r="M1451" s="6" t="str">
        <f t="shared" si="6"/>
        <v>Ahmedabad</v>
      </c>
      <c r="N1451" s="6" t="str">
        <f t="shared" si="7"/>
        <v>South</v>
      </c>
      <c r="O1451" s="6" t="str">
        <f t="shared" si="8"/>
        <v>South</v>
      </c>
      <c r="P1451" s="6" t="str">
        <f t="shared" si="9"/>
        <v>South</v>
      </c>
      <c r="Q1451" s="6" t="str">
        <f t="shared" si="10"/>
        <v>South</v>
      </c>
      <c r="R1451" s="6" t="str">
        <f>vlookup(M1451,'City Head_Details'!$A$2:$B$5,2,0)</f>
        <v>Varun</v>
      </c>
      <c r="S1451" s="6" t="str">
        <f t="shared" ref="S1451:T1451" si="1459">Proper(trim(G1451))</f>
        <v>Production</v>
      </c>
      <c r="T1451" s="6" t="str">
        <f t="shared" si="1459"/>
        <v>Insurance</v>
      </c>
    </row>
    <row r="1452">
      <c r="A1452" s="23" t="s">
        <v>2766</v>
      </c>
      <c r="B1452" s="32" t="s">
        <v>2767</v>
      </c>
      <c r="C1452" s="6">
        <v>164000.0</v>
      </c>
      <c r="D1452" s="6" t="str">
        <f>IFERROR(__xludf.DUMMYFUNCTION("Split(B1452,""/"")"),"February")</f>
        <v>February</v>
      </c>
      <c r="E1452" s="6" t="str">
        <f>IFERROR(__xludf.DUMMYFUNCTION("""COMPUTED_VALUE"""),"Ahmedabad-")</f>
        <v>Ahmedabad-</v>
      </c>
      <c r="F1452" s="6" t="str">
        <f>IFERROR(__xludf.DUMMYFUNCTION("""COMPUTED_VALUE"""),"South")</f>
        <v>South</v>
      </c>
      <c r="G1452" s="6" t="str">
        <f>IFERROR(__xludf.DUMMYFUNCTION("""COMPUTED_VALUE"""),"Materials")</f>
        <v>Materials</v>
      </c>
      <c r="H1452" s="6" t="str">
        <f>IFERROR(__xludf.DUMMYFUNCTION("""COMPUTED_VALUE"""),"Rent")</f>
        <v>Rent</v>
      </c>
      <c r="I1452" s="6" t="str">
        <f t="shared" si="2"/>
        <v>February</v>
      </c>
      <c r="J1452" s="6" t="str">
        <f t="shared" si="3"/>
        <v>Ahmedabad-</v>
      </c>
      <c r="K1452" s="6" t="str">
        <f t="shared" si="4"/>
        <v>Ahmedabad-</v>
      </c>
      <c r="L1452" s="6" t="str">
        <f t="shared" si="5"/>
        <v>Ahmedabad</v>
      </c>
      <c r="M1452" s="6" t="str">
        <f t="shared" si="6"/>
        <v>Ahmedabad</v>
      </c>
      <c r="N1452" s="6" t="str">
        <f t="shared" si="7"/>
        <v>South</v>
      </c>
      <c r="O1452" s="6" t="str">
        <f t="shared" si="8"/>
        <v>South</v>
      </c>
      <c r="P1452" s="6" t="str">
        <f t="shared" si="9"/>
        <v>South</v>
      </c>
      <c r="Q1452" s="6" t="str">
        <f t="shared" si="10"/>
        <v>South</v>
      </c>
      <c r="R1452" s="6" t="str">
        <f>vlookup(M1452,'City Head_Details'!$A$2:$B$5,2,0)</f>
        <v>Varun</v>
      </c>
      <c r="S1452" s="6" t="str">
        <f t="shared" ref="S1452:T1452" si="1460">Proper(trim(G1452))</f>
        <v>Materials</v>
      </c>
      <c r="T1452" s="6" t="str">
        <f t="shared" si="1460"/>
        <v>Rent</v>
      </c>
    </row>
    <row r="1453">
      <c r="A1453" s="23" t="s">
        <v>2768</v>
      </c>
      <c r="B1453" s="32" t="s">
        <v>2769</v>
      </c>
      <c r="C1453" s="6">
        <v>182900.0</v>
      </c>
      <c r="D1453" s="6" t="str">
        <f>IFERROR(__xludf.DUMMYFUNCTION("Split(B1453,""/"")"),"March")</f>
        <v>March</v>
      </c>
      <c r="E1453" s="6" t="str">
        <f>IFERROR(__xludf.DUMMYFUNCTION("""COMPUTED_VALUE"""),"Bhubaneswar-")</f>
        <v>Bhubaneswar-</v>
      </c>
      <c r="F1453" s="6" t="str">
        <f>IFERROR(__xludf.DUMMYFUNCTION("""COMPUTED_VALUE"""),"North")</f>
        <v>North</v>
      </c>
      <c r="G1453" s="6" t="str">
        <f>IFERROR(__xludf.DUMMYFUNCTION("""COMPUTED_VALUE"""),"Assembly")</f>
        <v>Assembly</v>
      </c>
      <c r="H1453" s="6" t="str">
        <f>IFERROR(__xludf.DUMMYFUNCTION("""COMPUTED_VALUE"""),"Material Cost")</f>
        <v>Material Cost</v>
      </c>
      <c r="I1453" s="6" t="str">
        <f t="shared" si="2"/>
        <v>March</v>
      </c>
      <c r="J1453" s="6" t="str">
        <f t="shared" si="3"/>
        <v>Bhubaneswar-</v>
      </c>
      <c r="K1453" s="6" t="str">
        <f t="shared" si="4"/>
        <v>Bhubaneswar-</v>
      </c>
      <c r="L1453" s="6" t="str">
        <f t="shared" si="5"/>
        <v>Bhubaneswar</v>
      </c>
      <c r="M1453" s="6" t="str">
        <f t="shared" si="6"/>
        <v>Bhubaneswar</v>
      </c>
      <c r="N1453" s="6" t="str">
        <f t="shared" si="7"/>
        <v>North</v>
      </c>
      <c r="O1453" s="6" t="str">
        <f t="shared" si="8"/>
        <v>North</v>
      </c>
      <c r="P1453" s="6" t="str">
        <f t="shared" si="9"/>
        <v>North</v>
      </c>
      <c r="Q1453" s="6" t="str">
        <f t="shared" si="10"/>
        <v>North</v>
      </c>
      <c r="R1453" s="6" t="str">
        <f>vlookup(M1453,'City Head_Details'!$A$2:$B$5,2,0)</f>
        <v>Karuna</v>
      </c>
      <c r="S1453" s="6" t="str">
        <f t="shared" ref="S1453:T1453" si="1461">Proper(trim(G1453))</f>
        <v>Assembly</v>
      </c>
      <c r="T1453" s="6" t="str">
        <f t="shared" si="1461"/>
        <v>Material Cost</v>
      </c>
    </row>
    <row r="1454">
      <c r="A1454" s="23" t="s">
        <v>2770</v>
      </c>
      <c r="B1454" s="32" t="s">
        <v>1491</v>
      </c>
      <c r="C1454" s="6">
        <v>185700.0</v>
      </c>
      <c r="D1454" s="6" t="str">
        <f>IFERROR(__xludf.DUMMYFUNCTION("Split(B1454,""/"")"),"March")</f>
        <v>March</v>
      </c>
      <c r="E1454" s="6" t="str">
        <f>IFERROR(__xludf.DUMMYFUNCTION("""COMPUTED_VALUE"""),"Ahmedabad")</f>
        <v>Ahmedabad</v>
      </c>
      <c r="F1454" s="6" t="str">
        <f>IFERROR(__xludf.DUMMYFUNCTION("""COMPUTED_VALUE"""),"East")</f>
        <v>East</v>
      </c>
      <c r="G1454" s="6" t="str">
        <f>IFERROR(__xludf.DUMMYFUNCTION("""COMPUTED_VALUE"""),"Materials")</f>
        <v>Materials</v>
      </c>
      <c r="H1454" s="6" t="str">
        <f>IFERROR(__xludf.DUMMYFUNCTION("""COMPUTED_VALUE"""),"Material Cost")</f>
        <v>Material Cost</v>
      </c>
      <c r="I1454" s="6" t="str">
        <f t="shared" si="2"/>
        <v>March</v>
      </c>
      <c r="J1454" s="6" t="str">
        <f t="shared" si="3"/>
        <v>Ahmedabad</v>
      </c>
      <c r="K1454" s="6" t="str">
        <f t="shared" si="4"/>
        <v>Ahmedabad</v>
      </c>
      <c r="L1454" s="6" t="str">
        <f t="shared" si="5"/>
        <v>Ahmedabad</v>
      </c>
      <c r="M1454" s="6" t="str">
        <f t="shared" si="6"/>
        <v>Ahmedabad</v>
      </c>
      <c r="N1454" s="6" t="str">
        <f t="shared" si="7"/>
        <v>East</v>
      </c>
      <c r="O1454" s="6" t="str">
        <f t="shared" si="8"/>
        <v>East</v>
      </c>
      <c r="P1454" s="6" t="str">
        <f t="shared" si="9"/>
        <v>East</v>
      </c>
      <c r="Q1454" s="6" t="str">
        <f t="shared" si="10"/>
        <v>East</v>
      </c>
      <c r="R1454" s="6" t="str">
        <f>vlookup(M1454,'City Head_Details'!$A$2:$B$5,2,0)</f>
        <v>Varun</v>
      </c>
      <c r="S1454" s="6" t="str">
        <f t="shared" ref="S1454:T1454" si="1462">Proper(trim(G1454))</f>
        <v>Materials</v>
      </c>
      <c r="T1454" s="6" t="str">
        <f t="shared" si="1462"/>
        <v>Material Cost</v>
      </c>
    </row>
    <row r="1455">
      <c r="A1455" s="23" t="s">
        <v>2771</v>
      </c>
      <c r="B1455" s="32" t="s">
        <v>2772</v>
      </c>
      <c r="C1455" s="6">
        <v>178000.0</v>
      </c>
      <c r="D1455" s="6" t="str">
        <f>IFERROR(__xludf.DUMMYFUNCTION("Split(B1455,""/"")"),"March")</f>
        <v>March</v>
      </c>
      <c r="E1455" s="6" t="str">
        <f>IFERROR(__xludf.DUMMYFUNCTION("""COMPUTED_VALUE"""),"Ahmedabad")</f>
        <v>Ahmedabad</v>
      </c>
      <c r="F1455" s="6" t="str">
        <f>IFERROR(__xludf.DUMMYFUNCTION("""COMPUTED_VALUE"""),"South&amp;")</f>
        <v>South&amp;</v>
      </c>
      <c r="G1455" s="6" t="str">
        <f>IFERROR(__xludf.DUMMYFUNCTION("""COMPUTED_VALUE"""),"Materials")</f>
        <v>Materials</v>
      </c>
      <c r="H1455" s="6" t="str">
        <f>IFERROR(__xludf.DUMMYFUNCTION("""COMPUTED_VALUE"""),"Labour Cost")</f>
        <v>Labour Cost</v>
      </c>
      <c r="I1455" s="6" t="str">
        <f t="shared" si="2"/>
        <v>March</v>
      </c>
      <c r="J1455" s="6" t="str">
        <f t="shared" si="3"/>
        <v>Ahmedabad</v>
      </c>
      <c r="K1455" s="6" t="str">
        <f t="shared" si="4"/>
        <v>Ahmedabad</v>
      </c>
      <c r="L1455" s="6" t="str">
        <f t="shared" si="5"/>
        <v>Ahmedabad</v>
      </c>
      <c r="M1455" s="6" t="str">
        <f t="shared" si="6"/>
        <v>Ahmedabad</v>
      </c>
      <c r="N1455" s="6" t="str">
        <f t="shared" si="7"/>
        <v>South&amp;</v>
      </c>
      <c r="O1455" s="6" t="str">
        <f t="shared" si="8"/>
        <v>South-</v>
      </c>
      <c r="P1455" s="6" t="str">
        <f t="shared" si="9"/>
        <v>South^</v>
      </c>
      <c r="Q1455" s="6" t="str">
        <f t="shared" si="10"/>
        <v>South</v>
      </c>
      <c r="R1455" s="6" t="str">
        <f>vlookup(M1455,'City Head_Details'!$A$2:$B$5,2,0)</f>
        <v>Varun</v>
      </c>
      <c r="S1455" s="6" t="str">
        <f t="shared" ref="S1455:T1455" si="1463">Proper(trim(G1455))</f>
        <v>Materials</v>
      </c>
      <c r="T1455" s="6" t="str">
        <f t="shared" si="1463"/>
        <v>Labour Cost</v>
      </c>
    </row>
    <row r="1456">
      <c r="A1456" s="23" t="s">
        <v>2773</v>
      </c>
      <c r="B1456" s="32" t="s">
        <v>2774</v>
      </c>
      <c r="C1456" s="6">
        <v>131500.0</v>
      </c>
      <c r="D1456" s="6" t="str">
        <f>IFERROR(__xludf.DUMMYFUNCTION("Split(B1456,""/"")"),"February")</f>
        <v>February</v>
      </c>
      <c r="E1456" s="6" t="str">
        <f>IFERROR(__xludf.DUMMYFUNCTION("""COMPUTED_VALUE"""),"Ahmedabad")</f>
        <v>Ahmedabad</v>
      </c>
      <c r="F1456" s="6" t="str">
        <f>IFERROR(__xludf.DUMMYFUNCTION("""COMPUTED_VALUE"""),"South&amp;")</f>
        <v>South&amp;</v>
      </c>
      <c r="G1456" s="6" t="str">
        <f>IFERROR(__xludf.DUMMYFUNCTION("""COMPUTED_VALUE"""),"Materials")</f>
        <v>Materials</v>
      </c>
      <c r="H1456" s="6" t="str">
        <f>IFERROR(__xludf.DUMMYFUNCTION("""COMPUTED_VALUE"""),"Insurance")</f>
        <v>Insurance</v>
      </c>
      <c r="I1456" s="6" t="str">
        <f t="shared" si="2"/>
        <v>February</v>
      </c>
      <c r="J1456" s="6" t="str">
        <f t="shared" si="3"/>
        <v>Ahmedabad</v>
      </c>
      <c r="K1456" s="6" t="str">
        <f t="shared" si="4"/>
        <v>Ahmedabad</v>
      </c>
      <c r="L1456" s="6" t="str">
        <f t="shared" si="5"/>
        <v>Ahmedabad</v>
      </c>
      <c r="M1456" s="6" t="str">
        <f t="shared" si="6"/>
        <v>Ahmedabad</v>
      </c>
      <c r="N1456" s="6" t="str">
        <f t="shared" si="7"/>
        <v>South&amp;</v>
      </c>
      <c r="O1456" s="6" t="str">
        <f t="shared" si="8"/>
        <v>South-</v>
      </c>
      <c r="P1456" s="6" t="str">
        <f t="shared" si="9"/>
        <v>South^</v>
      </c>
      <c r="Q1456" s="6" t="str">
        <f t="shared" si="10"/>
        <v>South</v>
      </c>
      <c r="R1456" s="6" t="str">
        <f>vlookup(M1456,'City Head_Details'!$A$2:$B$5,2,0)</f>
        <v>Varun</v>
      </c>
      <c r="S1456" s="6" t="str">
        <f t="shared" ref="S1456:T1456" si="1464">Proper(trim(G1456))</f>
        <v>Materials</v>
      </c>
      <c r="T1456" s="6" t="str">
        <f t="shared" si="1464"/>
        <v>Insurance</v>
      </c>
    </row>
    <row r="1457">
      <c r="A1457" s="23" t="s">
        <v>2775</v>
      </c>
      <c r="B1457" s="32" t="s">
        <v>2776</v>
      </c>
      <c r="C1457" s="6">
        <v>178400.0</v>
      </c>
      <c r="D1457" s="6" t="str">
        <f>IFERROR(__xludf.DUMMYFUNCTION("Split(B1457,""/"")"),"February")</f>
        <v>February</v>
      </c>
      <c r="E1457" s="6" t="str">
        <f>IFERROR(__xludf.DUMMYFUNCTION("""COMPUTED_VALUE"""),"Bhubaneswar^")</f>
        <v>Bhubaneswar^</v>
      </c>
      <c r="F1457" s="6" t="str">
        <f>IFERROR(__xludf.DUMMYFUNCTION("""COMPUTED_VALUE"""),"South")</f>
        <v>South</v>
      </c>
      <c r="G1457" s="6" t="str">
        <f>IFERROR(__xludf.DUMMYFUNCTION("""COMPUTED_VALUE"""),"Production")</f>
        <v>Production</v>
      </c>
      <c r="H1457" s="6" t="str">
        <f>IFERROR(__xludf.DUMMYFUNCTION("""COMPUTED_VALUE"""),"Material Cost")</f>
        <v>Material Cost</v>
      </c>
      <c r="I1457" s="6" t="str">
        <f t="shared" si="2"/>
        <v>February</v>
      </c>
      <c r="J1457" s="6" t="str">
        <f t="shared" si="3"/>
        <v>Bhubaneswar^</v>
      </c>
      <c r="K1457" s="6" t="str">
        <f t="shared" si="4"/>
        <v>Bhubaneswar^</v>
      </c>
      <c r="L1457" s="6" t="str">
        <f t="shared" si="5"/>
        <v>Bhubaneswar^</v>
      </c>
      <c r="M1457" s="6" t="str">
        <f t="shared" si="6"/>
        <v>Bhubaneswar</v>
      </c>
      <c r="N1457" s="6" t="str">
        <f t="shared" si="7"/>
        <v>South</v>
      </c>
      <c r="O1457" s="6" t="str">
        <f t="shared" si="8"/>
        <v>South</v>
      </c>
      <c r="P1457" s="6" t="str">
        <f t="shared" si="9"/>
        <v>South</v>
      </c>
      <c r="Q1457" s="6" t="str">
        <f t="shared" si="10"/>
        <v>South</v>
      </c>
      <c r="R1457" s="6" t="str">
        <f>vlookup(M1457,'City Head_Details'!$A$2:$B$5,2,0)</f>
        <v>Karuna</v>
      </c>
      <c r="S1457" s="6" t="str">
        <f t="shared" ref="S1457:T1457" si="1465">Proper(trim(G1457))</f>
        <v>Production</v>
      </c>
      <c r="T1457" s="6" t="str">
        <f t="shared" si="1465"/>
        <v>Material Cost</v>
      </c>
    </row>
    <row r="1458">
      <c r="A1458" s="23" t="s">
        <v>2777</v>
      </c>
      <c r="B1458" s="32" t="s">
        <v>2778</v>
      </c>
      <c r="C1458" s="6">
        <v>103900.0</v>
      </c>
      <c r="D1458" s="6" t="str">
        <f>IFERROR(__xludf.DUMMYFUNCTION("Split(B1458,""/"")"),"March")</f>
        <v>March</v>
      </c>
      <c r="E1458" s="6" t="str">
        <f>IFERROR(__xludf.DUMMYFUNCTION("""COMPUTED_VALUE"""),"Ahmedabad^")</f>
        <v>Ahmedabad^</v>
      </c>
      <c r="F1458" s="6" t="str">
        <f>IFERROR(__xludf.DUMMYFUNCTION("""COMPUTED_VALUE"""),"East")</f>
        <v>East</v>
      </c>
      <c r="G1458" s="6" t="str">
        <f>IFERROR(__xludf.DUMMYFUNCTION("""COMPUTED_VALUE"""),"Production")</f>
        <v>Production</v>
      </c>
      <c r="H1458" s="6" t="str">
        <f>IFERROR(__xludf.DUMMYFUNCTION("""COMPUTED_VALUE"""),"Overhead costs")</f>
        <v>Overhead costs</v>
      </c>
      <c r="I1458" s="6" t="str">
        <f t="shared" si="2"/>
        <v>March</v>
      </c>
      <c r="J1458" s="6" t="str">
        <f t="shared" si="3"/>
        <v>Ahmedabad^</v>
      </c>
      <c r="K1458" s="6" t="str">
        <f t="shared" si="4"/>
        <v>Ahmedabad^</v>
      </c>
      <c r="L1458" s="6" t="str">
        <f t="shared" si="5"/>
        <v>Ahmedabad^</v>
      </c>
      <c r="M1458" s="6" t="str">
        <f t="shared" si="6"/>
        <v>Ahmedabad</v>
      </c>
      <c r="N1458" s="6" t="str">
        <f t="shared" si="7"/>
        <v>East</v>
      </c>
      <c r="O1458" s="6" t="str">
        <f t="shared" si="8"/>
        <v>East</v>
      </c>
      <c r="P1458" s="6" t="str">
        <f t="shared" si="9"/>
        <v>East</v>
      </c>
      <c r="Q1458" s="6" t="str">
        <f t="shared" si="10"/>
        <v>East</v>
      </c>
      <c r="R1458" s="6" t="str">
        <f>vlookup(M1458,'City Head_Details'!$A$2:$B$5,2,0)</f>
        <v>Varun</v>
      </c>
      <c r="S1458" s="6" t="str">
        <f t="shared" ref="S1458:T1458" si="1466">Proper(trim(G1458))</f>
        <v>Production</v>
      </c>
      <c r="T1458" s="6" t="str">
        <f t="shared" si="1466"/>
        <v>Overhead Costs</v>
      </c>
    </row>
    <row r="1459">
      <c r="A1459" s="23" t="s">
        <v>2779</v>
      </c>
      <c r="B1459" s="32" t="s">
        <v>2780</v>
      </c>
      <c r="C1459" s="6">
        <v>108000.0</v>
      </c>
      <c r="D1459" s="6" t="str">
        <f>IFERROR(__xludf.DUMMYFUNCTION("Split(B1459,""/"")"),"March")</f>
        <v>March</v>
      </c>
      <c r="E1459" s="6" t="str">
        <f>IFERROR(__xludf.DUMMYFUNCTION("""COMPUTED_VALUE"""),"Bangalore^")</f>
        <v>Bangalore^</v>
      </c>
      <c r="F1459" s="6" t="str">
        <f>IFERROR(__xludf.DUMMYFUNCTION("""COMPUTED_VALUE"""),"South")</f>
        <v>South</v>
      </c>
      <c r="G1459" s="6" t="str">
        <f>IFERROR(__xludf.DUMMYFUNCTION("""COMPUTED_VALUE"""),"Maitenance")</f>
        <v>Maitenance</v>
      </c>
      <c r="H1459" s="6" t="str">
        <f>IFERROR(__xludf.DUMMYFUNCTION("""COMPUTED_VALUE"""),"Overhead costs")</f>
        <v>Overhead costs</v>
      </c>
      <c r="I1459" s="6" t="str">
        <f t="shared" si="2"/>
        <v>March</v>
      </c>
      <c r="J1459" s="6" t="str">
        <f t="shared" si="3"/>
        <v>Bangalore^</v>
      </c>
      <c r="K1459" s="6" t="str">
        <f t="shared" si="4"/>
        <v>Bangalore^</v>
      </c>
      <c r="L1459" s="6" t="str">
        <f t="shared" si="5"/>
        <v>Bangalore^</v>
      </c>
      <c r="M1459" s="6" t="str">
        <f t="shared" si="6"/>
        <v>Bangalore</v>
      </c>
      <c r="N1459" s="6" t="str">
        <f t="shared" si="7"/>
        <v>South</v>
      </c>
      <c r="O1459" s="6" t="str">
        <f t="shared" si="8"/>
        <v>South</v>
      </c>
      <c r="P1459" s="6" t="str">
        <f t="shared" si="9"/>
        <v>South</v>
      </c>
      <c r="Q1459" s="6" t="str">
        <f t="shared" si="10"/>
        <v>South</v>
      </c>
      <c r="R1459" s="6" t="str">
        <f>vlookup(M1459,'City Head_Details'!$A$2:$B$5,2,0)</f>
        <v>Arun</v>
      </c>
      <c r="S1459" s="6" t="str">
        <f t="shared" ref="S1459:T1459" si="1467">Proper(trim(G1459))</f>
        <v>Maitenance</v>
      </c>
      <c r="T1459" s="6" t="str">
        <f t="shared" si="1467"/>
        <v>Overhead Costs</v>
      </c>
    </row>
    <row r="1460">
      <c r="A1460" s="23" t="s">
        <v>2781</v>
      </c>
      <c r="B1460" s="32" t="s">
        <v>1206</v>
      </c>
      <c r="C1460" s="6">
        <v>128800.0</v>
      </c>
      <c r="D1460" s="6" t="str">
        <f>IFERROR(__xludf.DUMMYFUNCTION("Split(B1460,""/"")"),"March")</f>
        <v>March</v>
      </c>
      <c r="E1460" s="6" t="str">
        <f>IFERROR(__xludf.DUMMYFUNCTION("""COMPUTED_VALUE"""),"Bangalore")</f>
        <v>Bangalore</v>
      </c>
      <c r="F1460" s="6" t="str">
        <f>IFERROR(__xludf.DUMMYFUNCTION("""COMPUTED_VALUE"""),"South")</f>
        <v>South</v>
      </c>
      <c r="G1460" s="6" t="str">
        <f>IFERROR(__xludf.DUMMYFUNCTION("""COMPUTED_VALUE"""),"Maitenance")</f>
        <v>Maitenance</v>
      </c>
      <c r="H1460" s="6" t="str">
        <f>IFERROR(__xludf.DUMMYFUNCTION("""COMPUTED_VALUE"""),"Material Cost")</f>
        <v>Material Cost</v>
      </c>
      <c r="I1460" s="6" t="str">
        <f t="shared" si="2"/>
        <v>March</v>
      </c>
      <c r="J1460" s="6" t="str">
        <f t="shared" si="3"/>
        <v>Bangalore</v>
      </c>
      <c r="K1460" s="6" t="str">
        <f t="shared" si="4"/>
        <v>Bangalore</v>
      </c>
      <c r="L1460" s="6" t="str">
        <f t="shared" si="5"/>
        <v>Bangalore</v>
      </c>
      <c r="M1460" s="6" t="str">
        <f t="shared" si="6"/>
        <v>Bangalore</v>
      </c>
      <c r="N1460" s="6" t="str">
        <f t="shared" si="7"/>
        <v>South</v>
      </c>
      <c r="O1460" s="6" t="str">
        <f t="shared" si="8"/>
        <v>South</v>
      </c>
      <c r="P1460" s="6" t="str">
        <f t="shared" si="9"/>
        <v>South</v>
      </c>
      <c r="Q1460" s="6" t="str">
        <f t="shared" si="10"/>
        <v>South</v>
      </c>
      <c r="R1460" s="6" t="str">
        <f>vlookup(M1460,'City Head_Details'!$A$2:$B$5,2,0)</f>
        <v>Arun</v>
      </c>
      <c r="S1460" s="6" t="str">
        <f t="shared" ref="S1460:T1460" si="1468">Proper(trim(G1460))</f>
        <v>Maitenance</v>
      </c>
      <c r="T1460" s="6" t="str">
        <f t="shared" si="1468"/>
        <v>Material Cost</v>
      </c>
    </row>
    <row r="1461">
      <c r="A1461" s="23" t="s">
        <v>2782</v>
      </c>
      <c r="B1461" s="32" t="s">
        <v>2783</v>
      </c>
      <c r="C1461" s="6">
        <v>178800.0</v>
      </c>
      <c r="D1461" s="6" t="str">
        <f>IFERROR(__xludf.DUMMYFUNCTION("Split(B1461,""/"")"),"March")</f>
        <v>March</v>
      </c>
      <c r="E1461" s="6" t="str">
        <f>IFERROR(__xludf.DUMMYFUNCTION("""COMPUTED_VALUE"""),"Gurgaon")</f>
        <v>Gurgaon</v>
      </c>
      <c r="F1461" s="6" t="str">
        <f>IFERROR(__xludf.DUMMYFUNCTION("""COMPUTED_VALUE"""),"West")</f>
        <v>West</v>
      </c>
      <c r="G1461" s="6" t="str">
        <f>IFERROR(__xludf.DUMMYFUNCTION("""COMPUTED_VALUE"""),"Materials")</f>
        <v>Materials</v>
      </c>
      <c r="H1461" s="6" t="str">
        <f>IFERROR(__xludf.DUMMYFUNCTION("""COMPUTED_VALUE"""),"Material Cost")</f>
        <v>Material Cost</v>
      </c>
      <c r="I1461" s="6" t="str">
        <f t="shared" si="2"/>
        <v>March</v>
      </c>
      <c r="J1461" s="6" t="str">
        <f t="shared" si="3"/>
        <v>Gurgaon</v>
      </c>
      <c r="K1461" s="6" t="str">
        <f t="shared" si="4"/>
        <v>Gurgaon</v>
      </c>
      <c r="L1461" s="6" t="str">
        <f t="shared" si="5"/>
        <v>Gurgaon</v>
      </c>
      <c r="M1461" s="6" t="str">
        <f t="shared" si="6"/>
        <v>Gurgaon</v>
      </c>
      <c r="N1461" s="6" t="str">
        <f t="shared" si="7"/>
        <v>West</v>
      </c>
      <c r="O1461" s="6" t="str">
        <f t="shared" si="8"/>
        <v>West</v>
      </c>
      <c r="P1461" s="6" t="str">
        <f t="shared" si="9"/>
        <v>West</v>
      </c>
      <c r="Q1461" s="6" t="str">
        <f t="shared" si="10"/>
        <v>West</v>
      </c>
      <c r="R1461" s="6" t="str">
        <f>vlookup(M1461,'City Head_Details'!$A$2:$B$5,2,0)</f>
        <v>Tarun</v>
      </c>
      <c r="S1461" s="6" t="str">
        <f t="shared" ref="S1461:T1461" si="1469">Proper(trim(G1461))</f>
        <v>Materials</v>
      </c>
      <c r="T1461" s="6" t="str">
        <f t="shared" si="1469"/>
        <v>Material Cost</v>
      </c>
    </row>
    <row r="1462">
      <c r="A1462" s="23" t="s">
        <v>2784</v>
      </c>
      <c r="B1462" s="32" t="s">
        <v>2785</v>
      </c>
      <c r="C1462" s="6">
        <v>110900.0</v>
      </c>
      <c r="D1462" s="6" t="str">
        <f>IFERROR(__xludf.DUMMYFUNCTION("Split(B1462,""/"")"),"March")</f>
        <v>March</v>
      </c>
      <c r="E1462" s="6" t="str">
        <f>IFERROR(__xludf.DUMMYFUNCTION("""COMPUTED_VALUE"""),"Bhubaneswar")</f>
        <v>Bhubaneswar</v>
      </c>
      <c r="F1462" s="6" t="str">
        <f>IFERROR(__xludf.DUMMYFUNCTION("""COMPUTED_VALUE"""),"East")</f>
        <v>East</v>
      </c>
      <c r="G1462" s="6" t="str">
        <f>IFERROR(__xludf.DUMMYFUNCTION("""COMPUTED_VALUE"""),"Production")</f>
        <v>Production</v>
      </c>
      <c r="H1462" s="6" t="str">
        <f>IFERROR(__xludf.DUMMYFUNCTION("""COMPUTED_VALUE"""),"Material Cost")</f>
        <v>Material Cost</v>
      </c>
      <c r="I1462" s="6" t="str">
        <f t="shared" si="2"/>
        <v>March</v>
      </c>
      <c r="J1462" s="6" t="str">
        <f t="shared" si="3"/>
        <v>Bhubaneswar</v>
      </c>
      <c r="K1462" s="6" t="str">
        <f t="shared" si="4"/>
        <v>Bhubaneswar</v>
      </c>
      <c r="L1462" s="6" t="str">
        <f t="shared" si="5"/>
        <v>Bhubaneswar</v>
      </c>
      <c r="M1462" s="6" t="str">
        <f t="shared" si="6"/>
        <v>Bhubaneswar</v>
      </c>
      <c r="N1462" s="6" t="str">
        <f t="shared" si="7"/>
        <v>East</v>
      </c>
      <c r="O1462" s="6" t="str">
        <f t="shared" si="8"/>
        <v>East</v>
      </c>
      <c r="P1462" s="6" t="str">
        <f t="shared" si="9"/>
        <v>East</v>
      </c>
      <c r="Q1462" s="6" t="str">
        <f t="shared" si="10"/>
        <v>East</v>
      </c>
      <c r="R1462" s="6" t="str">
        <f>vlookup(M1462,'City Head_Details'!$A$2:$B$5,2,0)</f>
        <v>Karuna</v>
      </c>
      <c r="S1462" s="6" t="str">
        <f t="shared" ref="S1462:T1462" si="1470">Proper(trim(G1462))</f>
        <v>Production</v>
      </c>
      <c r="T1462" s="6" t="str">
        <f t="shared" si="1470"/>
        <v>Material Cost</v>
      </c>
    </row>
    <row r="1463">
      <c r="A1463" s="23" t="s">
        <v>2786</v>
      </c>
      <c r="B1463" s="32" t="s">
        <v>765</v>
      </c>
      <c r="C1463" s="6">
        <v>178200.0</v>
      </c>
      <c r="D1463" s="6" t="str">
        <f>IFERROR(__xludf.DUMMYFUNCTION("Split(B1463,""/"")"),"March")</f>
        <v>March</v>
      </c>
      <c r="E1463" s="6" t="str">
        <f>IFERROR(__xludf.DUMMYFUNCTION("""COMPUTED_VALUE"""),"Gurgaon")</f>
        <v>Gurgaon</v>
      </c>
      <c r="F1463" s="6" t="str">
        <f>IFERROR(__xludf.DUMMYFUNCTION("""COMPUTED_VALUE"""),"North")</f>
        <v>North</v>
      </c>
      <c r="G1463" s="6" t="str">
        <f>IFERROR(__xludf.DUMMYFUNCTION("""COMPUTED_VALUE"""),"Production")</f>
        <v>Production</v>
      </c>
      <c r="H1463" s="6" t="str">
        <f>IFERROR(__xludf.DUMMYFUNCTION("""COMPUTED_VALUE"""),"Labour Cost")</f>
        <v>Labour Cost</v>
      </c>
      <c r="I1463" s="6" t="str">
        <f t="shared" si="2"/>
        <v>March</v>
      </c>
      <c r="J1463" s="6" t="str">
        <f t="shared" si="3"/>
        <v>Gurgaon</v>
      </c>
      <c r="K1463" s="6" t="str">
        <f t="shared" si="4"/>
        <v>Gurgaon</v>
      </c>
      <c r="L1463" s="6" t="str">
        <f t="shared" si="5"/>
        <v>Gurgaon</v>
      </c>
      <c r="M1463" s="6" t="str">
        <f t="shared" si="6"/>
        <v>Gurgaon</v>
      </c>
      <c r="N1463" s="6" t="str">
        <f t="shared" si="7"/>
        <v>North</v>
      </c>
      <c r="O1463" s="6" t="str">
        <f t="shared" si="8"/>
        <v>North</v>
      </c>
      <c r="P1463" s="6" t="str">
        <f t="shared" si="9"/>
        <v>North</v>
      </c>
      <c r="Q1463" s="6" t="str">
        <f t="shared" si="10"/>
        <v>North</v>
      </c>
      <c r="R1463" s="6" t="str">
        <f>vlookup(M1463,'City Head_Details'!$A$2:$B$5,2,0)</f>
        <v>Tarun</v>
      </c>
      <c r="S1463" s="6" t="str">
        <f t="shared" ref="S1463:T1463" si="1471">Proper(trim(G1463))</f>
        <v>Production</v>
      </c>
      <c r="T1463" s="6" t="str">
        <f t="shared" si="1471"/>
        <v>Labour Cost</v>
      </c>
    </row>
    <row r="1464">
      <c r="A1464" s="23" t="s">
        <v>2787</v>
      </c>
      <c r="B1464" s="32" t="s">
        <v>2788</v>
      </c>
      <c r="C1464" s="6">
        <v>182100.0</v>
      </c>
      <c r="D1464" s="6" t="str">
        <f>IFERROR(__xludf.DUMMYFUNCTION("Split(B1464,""/"")"),"March")</f>
        <v>March</v>
      </c>
      <c r="E1464" s="6" t="str">
        <f>IFERROR(__xludf.DUMMYFUNCTION("""COMPUTED_VALUE"""),"Bangalore")</f>
        <v>Bangalore</v>
      </c>
      <c r="F1464" s="6" t="str">
        <f>IFERROR(__xludf.DUMMYFUNCTION("""COMPUTED_VALUE"""),"East")</f>
        <v>East</v>
      </c>
      <c r="G1464" s="6" t="str">
        <f>IFERROR(__xludf.DUMMYFUNCTION("""COMPUTED_VALUE"""),"Maitenance")</f>
        <v>Maitenance</v>
      </c>
      <c r="H1464" s="6" t="str">
        <f>IFERROR(__xludf.DUMMYFUNCTION("""COMPUTED_VALUE"""),"Material Cost")</f>
        <v>Material Cost</v>
      </c>
      <c r="I1464" s="6" t="str">
        <f t="shared" si="2"/>
        <v>March</v>
      </c>
      <c r="J1464" s="6" t="str">
        <f t="shared" si="3"/>
        <v>Bangalore</v>
      </c>
      <c r="K1464" s="6" t="str">
        <f t="shared" si="4"/>
        <v>Bangalore</v>
      </c>
      <c r="L1464" s="6" t="str">
        <f t="shared" si="5"/>
        <v>Bangalore</v>
      </c>
      <c r="M1464" s="6" t="str">
        <f t="shared" si="6"/>
        <v>Bangalore</v>
      </c>
      <c r="N1464" s="6" t="str">
        <f t="shared" si="7"/>
        <v>East</v>
      </c>
      <c r="O1464" s="6" t="str">
        <f t="shared" si="8"/>
        <v>East</v>
      </c>
      <c r="P1464" s="6" t="str">
        <f t="shared" si="9"/>
        <v>East</v>
      </c>
      <c r="Q1464" s="6" t="str">
        <f t="shared" si="10"/>
        <v>East</v>
      </c>
      <c r="R1464" s="6" t="str">
        <f>vlookup(M1464,'City Head_Details'!$A$2:$B$5,2,0)</f>
        <v>Arun</v>
      </c>
      <c r="S1464" s="6" t="str">
        <f t="shared" ref="S1464:T1464" si="1472">Proper(trim(G1464))</f>
        <v>Maitenance</v>
      </c>
      <c r="T1464" s="6" t="str">
        <f t="shared" si="1472"/>
        <v>Material Cost</v>
      </c>
    </row>
    <row r="1465">
      <c r="A1465" s="23" t="s">
        <v>2789</v>
      </c>
      <c r="B1465" s="32" t="s">
        <v>2790</v>
      </c>
      <c r="C1465" s="6">
        <v>197500.0</v>
      </c>
      <c r="D1465" s="6" t="str">
        <f>IFERROR(__xludf.DUMMYFUNCTION("Split(B1465,""/"")"),"March")</f>
        <v>March</v>
      </c>
      <c r="E1465" s="6" t="str">
        <f>IFERROR(__xludf.DUMMYFUNCTION("""COMPUTED_VALUE"""),"Bangalore")</f>
        <v>Bangalore</v>
      </c>
      <c r="F1465" s="6" t="str">
        <f>IFERROR(__xludf.DUMMYFUNCTION("""COMPUTED_VALUE"""),"North")</f>
        <v>North</v>
      </c>
      <c r="G1465" s="6" t="str">
        <f>IFERROR(__xludf.DUMMYFUNCTION("""COMPUTED_VALUE"""),"Materials")</f>
        <v>Materials</v>
      </c>
      <c r="H1465" s="6" t="str">
        <f>IFERROR(__xludf.DUMMYFUNCTION("""COMPUTED_VALUE"""),"Labour Cost")</f>
        <v>Labour Cost</v>
      </c>
      <c r="I1465" s="6" t="str">
        <f t="shared" si="2"/>
        <v>March</v>
      </c>
      <c r="J1465" s="6" t="str">
        <f t="shared" si="3"/>
        <v>Bangalore</v>
      </c>
      <c r="K1465" s="6" t="str">
        <f t="shared" si="4"/>
        <v>Bangalore</v>
      </c>
      <c r="L1465" s="6" t="str">
        <f t="shared" si="5"/>
        <v>Bangalore</v>
      </c>
      <c r="M1465" s="6" t="str">
        <f t="shared" si="6"/>
        <v>Bangalore</v>
      </c>
      <c r="N1465" s="6" t="str">
        <f t="shared" si="7"/>
        <v>North</v>
      </c>
      <c r="O1465" s="6" t="str">
        <f t="shared" si="8"/>
        <v>North</v>
      </c>
      <c r="P1465" s="6" t="str">
        <f t="shared" si="9"/>
        <v>North</v>
      </c>
      <c r="Q1465" s="6" t="str">
        <f t="shared" si="10"/>
        <v>North</v>
      </c>
      <c r="R1465" s="6" t="str">
        <f>vlookup(M1465,'City Head_Details'!$A$2:$B$5,2,0)</f>
        <v>Arun</v>
      </c>
      <c r="S1465" s="6" t="str">
        <f t="shared" ref="S1465:T1465" si="1473">Proper(trim(G1465))</f>
        <v>Materials</v>
      </c>
      <c r="T1465" s="6" t="str">
        <f t="shared" si="1473"/>
        <v>Labour Cost</v>
      </c>
    </row>
    <row r="1466">
      <c r="A1466" s="23" t="s">
        <v>2791</v>
      </c>
      <c r="B1466" s="32" t="s">
        <v>2792</v>
      </c>
      <c r="C1466" s="6">
        <v>188900.0</v>
      </c>
      <c r="D1466" s="6" t="str">
        <f>IFERROR(__xludf.DUMMYFUNCTION("Split(B1466,""/"")"),"January")</f>
        <v>January</v>
      </c>
      <c r="E1466" s="6" t="str">
        <f>IFERROR(__xludf.DUMMYFUNCTION("""COMPUTED_VALUE"""),"Gurgaon")</f>
        <v>Gurgaon</v>
      </c>
      <c r="F1466" s="6" t="str">
        <f>IFERROR(__xludf.DUMMYFUNCTION("""COMPUTED_VALUE"""),"West")</f>
        <v>West</v>
      </c>
      <c r="G1466" s="6" t="str">
        <f>IFERROR(__xludf.DUMMYFUNCTION("""COMPUTED_VALUE"""),"Materials")</f>
        <v>Materials</v>
      </c>
      <c r="H1466" s="6" t="str">
        <f>IFERROR(__xludf.DUMMYFUNCTION("""COMPUTED_VALUE"""),"Material Cost")</f>
        <v>Material Cost</v>
      </c>
      <c r="I1466" s="6" t="str">
        <f t="shared" si="2"/>
        <v>January</v>
      </c>
      <c r="J1466" s="6" t="str">
        <f t="shared" si="3"/>
        <v>Gurgaon</v>
      </c>
      <c r="K1466" s="6" t="str">
        <f t="shared" si="4"/>
        <v>Gurgaon</v>
      </c>
      <c r="L1466" s="6" t="str">
        <f t="shared" si="5"/>
        <v>Gurgaon</v>
      </c>
      <c r="M1466" s="6" t="str">
        <f t="shared" si="6"/>
        <v>Gurgaon</v>
      </c>
      <c r="N1466" s="6" t="str">
        <f t="shared" si="7"/>
        <v>West</v>
      </c>
      <c r="O1466" s="6" t="str">
        <f t="shared" si="8"/>
        <v>West</v>
      </c>
      <c r="P1466" s="6" t="str">
        <f t="shared" si="9"/>
        <v>West</v>
      </c>
      <c r="Q1466" s="6" t="str">
        <f t="shared" si="10"/>
        <v>West</v>
      </c>
      <c r="R1466" s="6" t="str">
        <f>vlookup(M1466,'City Head_Details'!$A$2:$B$5,2,0)</f>
        <v>Tarun</v>
      </c>
      <c r="S1466" s="6" t="str">
        <f t="shared" ref="S1466:T1466" si="1474">Proper(trim(G1466))</f>
        <v>Materials</v>
      </c>
      <c r="T1466" s="6" t="str">
        <f t="shared" si="1474"/>
        <v>Material Cost</v>
      </c>
    </row>
    <row r="1467">
      <c r="A1467" s="23" t="s">
        <v>2793</v>
      </c>
      <c r="B1467" s="32" t="s">
        <v>2794</v>
      </c>
      <c r="C1467" s="6">
        <v>163200.0</v>
      </c>
      <c r="D1467" s="6" t="str">
        <f>IFERROR(__xludf.DUMMYFUNCTION("Split(B1467,""/"")"),"February")</f>
        <v>February</v>
      </c>
      <c r="E1467" s="6" t="str">
        <f>IFERROR(__xludf.DUMMYFUNCTION("""COMPUTED_VALUE"""),"Bhubaneswar")</f>
        <v>Bhubaneswar</v>
      </c>
      <c r="F1467" s="6" t="str">
        <f>IFERROR(__xludf.DUMMYFUNCTION("""COMPUTED_VALUE"""),"North")</f>
        <v>North</v>
      </c>
      <c r="G1467" s="6" t="str">
        <f>IFERROR(__xludf.DUMMYFUNCTION("""COMPUTED_VALUE"""),"Production")</f>
        <v>Production</v>
      </c>
      <c r="H1467" s="6" t="str">
        <f>IFERROR(__xludf.DUMMYFUNCTION("""COMPUTED_VALUE"""),"Material Cost")</f>
        <v>Material Cost</v>
      </c>
      <c r="I1467" s="6" t="str">
        <f t="shared" si="2"/>
        <v>February</v>
      </c>
      <c r="J1467" s="6" t="str">
        <f t="shared" si="3"/>
        <v>Bhubaneswar</v>
      </c>
      <c r="K1467" s="6" t="str">
        <f t="shared" si="4"/>
        <v>Bhubaneswar</v>
      </c>
      <c r="L1467" s="6" t="str">
        <f t="shared" si="5"/>
        <v>Bhubaneswar</v>
      </c>
      <c r="M1467" s="6" t="str">
        <f t="shared" si="6"/>
        <v>Bhubaneswar</v>
      </c>
      <c r="N1467" s="6" t="str">
        <f t="shared" si="7"/>
        <v>North</v>
      </c>
      <c r="O1467" s="6" t="str">
        <f t="shared" si="8"/>
        <v>North</v>
      </c>
      <c r="P1467" s="6" t="str">
        <f t="shared" si="9"/>
        <v>North</v>
      </c>
      <c r="Q1467" s="6" t="str">
        <f t="shared" si="10"/>
        <v>North</v>
      </c>
      <c r="R1467" s="6" t="str">
        <f>vlookup(M1467,'City Head_Details'!$A$2:$B$5,2,0)</f>
        <v>Karuna</v>
      </c>
      <c r="S1467" s="6" t="str">
        <f t="shared" ref="S1467:T1467" si="1475">Proper(trim(G1467))</f>
        <v>Production</v>
      </c>
      <c r="T1467" s="6" t="str">
        <f t="shared" si="1475"/>
        <v>Material Cost</v>
      </c>
    </row>
    <row r="1468">
      <c r="A1468" s="23" t="s">
        <v>2795</v>
      </c>
      <c r="B1468" s="32" t="s">
        <v>2796</v>
      </c>
      <c r="C1468" s="6">
        <v>149900.0</v>
      </c>
      <c r="D1468" s="6" t="str">
        <f>IFERROR(__xludf.DUMMYFUNCTION("Split(B1468,""/"")"),"February")</f>
        <v>February</v>
      </c>
      <c r="E1468" s="6" t="str">
        <f>IFERROR(__xludf.DUMMYFUNCTION("""COMPUTED_VALUE"""),"Gurgaon")</f>
        <v>Gurgaon</v>
      </c>
      <c r="F1468" s="6" t="str">
        <f>IFERROR(__xludf.DUMMYFUNCTION("""COMPUTED_VALUE"""),"South")</f>
        <v>South</v>
      </c>
      <c r="G1468" s="6" t="str">
        <f>IFERROR(__xludf.DUMMYFUNCTION("""COMPUTED_VALUE"""),"Materials")</f>
        <v>Materials</v>
      </c>
      <c r="H1468" s="6" t="str">
        <f>IFERROR(__xludf.DUMMYFUNCTION("""COMPUTED_VALUE"""),"Labour Cost")</f>
        <v>Labour Cost</v>
      </c>
      <c r="I1468" s="6" t="str">
        <f t="shared" si="2"/>
        <v>February</v>
      </c>
      <c r="J1468" s="6" t="str">
        <f t="shared" si="3"/>
        <v>Gurgaon</v>
      </c>
      <c r="K1468" s="6" t="str">
        <f t="shared" si="4"/>
        <v>Gurgaon</v>
      </c>
      <c r="L1468" s="6" t="str">
        <f t="shared" si="5"/>
        <v>Gurgaon</v>
      </c>
      <c r="M1468" s="6" t="str">
        <f t="shared" si="6"/>
        <v>Gurgaon</v>
      </c>
      <c r="N1468" s="6" t="str">
        <f t="shared" si="7"/>
        <v>South</v>
      </c>
      <c r="O1468" s="6" t="str">
        <f t="shared" si="8"/>
        <v>South</v>
      </c>
      <c r="P1468" s="6" t="str">
        <f t="shared" si="9"/>
        <v>South</v>
      </c>
      <c r="Q1468" s="6" t="str">
        <f t="shared" si="10"/>
        <v>South</v>
      </c>
      <c r="R1468" s="6" t="str">
        <f>vlookup(M1468,'City Head_Details'!$A$2:$B$5,2,0)</f>
        <v>Tarun</v>
      </c>
      <c r="S1468" s="6" t="str">
        <f t="shared" ref="S1468:T1468" si="1476">Proper(trim(G1468))</f>
        <v>Materials</v>
      </c>
      <c r="T1468" s="6" t="str">
        <f t="shared" si="1476"/>
        <v>Labour Cost</v>
      </c>
    </row>
    <row r="1469">
      <c r="A1469" s="23" t="s">
        <v>2797</v>
      </c>
      <c r="B1469" s="32" t="s">
        <v>2798</v>
      </c>
      <c r="C1469" s="6">
        <v>180800.0</v>
      </c>
      <c r="D1469" s="6" t="str">
        <f>IFERROR(__xludf.DUMMYFUNCTION("Split(B1469,""/"")"),"February")</f>
        <v>February</v>
      </c>
      <c r="E1469" s="6" t="str">
        <f>IFERROR(__xludf.DUMMYFUNCTION("""COMPUTED_VALUE"""),"Gurgaon")</f>
        <v>Gurgaon</v>
      </c>
      <c r="F1469" s="6" t="str">
        <f>IFERROR(__xludf.DUMMYFUNCTION("""COMPUTED_VALUE"""),"South")</f>
        <v>South</v>
      </c>
      <c r="G1469" s="6" t="str">
        <f>IFERROR(__xludf.DUMMYFUNCTION("""COMPUTED_VALUE"""),"Materials")</f>
        <v>Materials</v>
      </c>
      <c r="H1469" s="6" t="str">
        <f>IFERROR(__xludf.DUMMYFUNCTION("""COMPUTED_VALUE"""),"Rent")</f>
        <v>Rent</v>
      </c>
      <c r="I1469" s="6" t="str">
        <f t="shared" si="2"/>
        <v>February</v>
      </c>
      <c r="J1469" s="6" t="str">
        <f t="shared" si="3"/>
        <v>Gurgaon</v>
      </c>
      <c r="K1469" s="6" t="str">
        <f t="shared" si="4"/>
        <v>Gurgaon</v>
      </c>
      <c r="L1469" s="6" t="str">
        <f t="shared" si="5"/>
        <v>Gurgaon</v>
      </c>
      <c r="M1469" s="6" t="str">
        <f t="shared" si="6"/>
        <v>Gurgaon</v>
      </c>
      <c r="N1469" s="6" t="str">
        <f t="shared" si="7"/>
        <v>South</v>
      </c>
      <c r="O1469" s="6" t="str">
        <f t="shared" si="8"/>
        <v>South</v>
      </c>
      <c r="P1469" s="6" t="str">
        <f t="shared" si="9"/>
        <v>South</v>
      </c>
      <c r="Q1469" s="6" t="str">
        <f t="shared" si="10"/>
        <v>South</v>
      </c>
      <c r="R1469" s="6" t="str">
        <f>vlookup(M1469,'City Head_Details'!$A$2:$B$5,2,0)</f>
        <v>Tarun</v>
      </c>
      <c r="S1469" s="6" t="str">
        <f t="shared" ref="S1469:T1469" si="1477">Proper(trim(G1469))</f>
        <v>Materials</v>
      </c>
      <c r="T1469" s="6" t="str">
        <f t="shared" si="1477"/>
        <v>Rent</v>
      </c>
    </row>
    <row r="1470">
      <c r="A1470" s="23" t="s">
        <v>2799</v>
      </c>
      <c r="B1470" s="32" t="s">
        <v>2800</v>
      </c>
      <c r="C1470" s="6">
        <v>120200.0</v>
      </c>
      <c r="D1470" s="6" t="str">
        <f>IFERROR(__xludf.DUMMYFUNCTION("Split(B1470,""/"")"),"February")</f>
        <v>February</v>
      </c>
      <c r="E1470" s="6" t="str">
        <f>IFERROR(__xludf.DUMMYFUNCTION("""COMPUTED_VALUE"""),"Gurgaon")</f>
        <v>Gurgaon</v>
      </c>
      <c r="F1470" s="6" t="str">
        <f>IFERROR(__xludf.DUMMYFUNCTION("""COMPUTED_VALUE"""),"South")</f>
        <v>South</v>
      </c>
      <c r="G1470" s="6" t="str">
        <f>IFERROR(__xludf.DUMMYFUNCTION("""COMPUTED_VALUE"""),"Materials")</f>
        <v>Materials</v>
      </c>
      <c r="H1470" s="6" t="str">
        <f>IFERROR(__xludf.DUMMYFUNCTION("""COMPUTED_VALUE"""),"Overhead costs")</f>
        <v>Overhead costs</v>
      </c>
      <c r="I1470" s="6" t="str">
        <f t="shared" si="2"/>
        <v>February</v>
      </c>
      <c r="J1470" s="6" t="str">
        <f t="shared" si="3"/>
        <v>Gurgaon</v>
      </c>
      <c r="K1470" s="6" t="str">
        <f t="shared" si="4"/>
        <v>Gurgaon</v>
      </c>
      <c r="L1470" s="6" t="str">
        <f t="shared" si="5"/>
        <v>Gurgaon</v>
      </c>
      <c r="M1470" s="6" t="str">
        <f t="shared" si="6"/>
        <v>Gurgaon</v>
      </c>
      <c r="N1470" s="6" t="str">
        <f t="shared" si="7"/>
        <v>South</v>
      </c>
      <c r="O1470" s="6" t="str">
        <f t="shared" si="8"/>
        <v>South</v>
      </c>
      <c r="P1470" s="6" t="str">
        <f t="shared" si="9"/>
        <v>South</v>
      </c>
      <c r="Q1470" s="6" t="str">
        <f t="shared" si="10"/>
        <v>South</v>
      </c>
      <c r="R1470" s="6" t="str">
        <f>vlookup(M1470,'City Head_Details'!$A$2:$B$5,2,0)</f>
        <v>Tarun</v>
      </c>
      <c r="S1470" s="6" t="str">
        <f t="shared" ref="S1470:T1470" si="1478">Proper(trim(G1470))</f>
        <v>Materials</v>
      </c>
      <c r="T1470" s="6" t="str">
        <f t="shared" si="1478"/>
        <v>Overhead Costs</v>
      </c>
    </row>
    <row r="1471">
      <c r="A1471" s="23" t="s">
        <v>2801</v>
      </c>
      <c r="B1471" s="32" t="s">
        <v>1052</v>
      </c>
      <c r="C1471" s="6">
        <v>151200.0</v>
      </c>
      <c r="D1471" s="6" t="str">
        <f>IFERROR(__xludf.DUMMYFUNCTION("Split(B1471,""/"")"),"February")</f>
        <v>February</v>
      </c>
      <c r="E1471" s="6" t="str">
        <f>IFERROR(__xludf.DUMMYFUNCTION("""COMPUTED_VALUE"""),"Gurgaon")</f>
        <v>Gurgaon</v>
      </c>
      <c r="F1471" s="6" t="str">
        <f>IFERROR(__xludf.DUMMYFUNCTION("""COMPUTED_VALUE"""),"South")</f>
        <v>South</v>
      </c>
      <c r="G1471" s="6" t="str">
        <f>IFERROR(__xludf.DUMMYFUNCTION("""COMPUTED_VALUE"""),"Materials")</f>
        <v>Materials</v>
      </c>
      <c r="H1471" s="6" t="str">
        <f>IFERROR(__xludf.DUMMYFUNCTION("""COMPUTED_VALUE"""),"Insurance")</f>
        <v>Insurance</v>
      </c>
      <c r="I1471" s="6" t="str">
        <f t="shared" si="2"/>
        <v>February</v>
      </c>
      <c r="J1471" s="6" t="str">
        <f t="shared" si="3"/>
        <v>Gurgaon</v>
      </c>
      <c r="K1471" s="6" t="str">
        <f t="shared" si="4"/>
        <v>Gurgaon</v>
      </c>
      <c r="L1471" s="6" t="str">
        <f t="shared" si="5"/>
        <v>Gurgaon</v>
      </c>
      <c r="M1471" s="6" t="str">
        <f t="shared" si="6"/>
        <v>Gurgaon</v>
      </c>
      <c r="N1471" s="6" t="str">
        <f t="shared" si="7"/>
        <v>South</v>
      </c>
      <c r="O1471" s="6" t="str">
        <f t="shared" si="8"/>
        <v>South</v>
      </c>
      <c r="P1471" s="6" t="str">
        <f t="shared" si="9"/>
        <v>South</v>
      </c>
      <c r="Q1471" s="6" t="str">
        <f t="shared" si="10"/>
        <v>South</v>
      </c>
      <c r="R1471" s="6" t="str">
        <f>vlookup(M1471,'City Head_Details'!$A$2:$B$5,2,0)</f>
        <v>Tarun</v>
      </c>
      <c r="S1471" s="6" t="str">
        <f t="shared" ref="S1471:T1471" si="1479">Proper(trim(G1471))</f>
        <v>Materials</v>
      </c>
      <c r="T1471" s="6" t="str">
        <f t="shared" si="1479"/>
        <v>Insurance</v>
      </c>
    </row>
    <row r="1472">
      <c r="A1472" s="23" t="s">
        <v>2802</v>
      </c>
      <c r="B1472" s="32" t="s">
        <v>2803</v>
      </c>
      <c r="C1472" s="6">
        <v>108800.0</v>
      </c>
      <c r="D1472" s="6" t="str">
        <f>IFERROR(__xludf.DUMMYFUNCTION("Split(B1472,""/"")"),"February")</f>
        <v>February</v>
      </c>
      <c r="E1472" s="6" t="str">
        <f>IFERROR(__xludf.DUMMYFUNCTION("""COMPUTED_VALUE"""),"Gurgaon")</f>
        <v>Gurgaon</v>
      </c>
      <c r="F1472" s="6" t="str">
        <f>IFERROR(__xludf.DUMMYFUNCTION("""COMPUTED_VALUE"""),"South")</f>
        <v>South</v>
      </c>
      <c r="G1472" s="6" t="str">
        <f>IFERROR(__xludf.DUMMYFUNCTION("""COMPUTED_VALUE"""),"Maitenance")</f>
        <v>Maitenance</v>
      </c>
      <c r="H1472" s="6" t="str">
        <f>IFERROR(__xludf.DUMMYFUNCTION("""COMPUTED_VALUE"""),"Material Cost")</f>
        <v>Material Cost</v>
      </c>
      <c r="I1472" s="6" t="str">
        <f t="shared" si="2"/>
        <v>February</v>
      </c>
      <c r="J1472" s="6" t="str">
        <f t="shared" si="3"/>
        <v>Gurgaon</v>
      </c>
      <c r="K1472" s="6" t="str">
        <f t="shared" si="4"/>
        <v>Gurgaon</v>
      </c>
      <c r="L1472" s="6" t="str">
        <f t="shared" si="5"/>
        <v>Gurgaon</v>
      </c>
      <c r="M1472" s="6" t="str">
        <f t="shared" si="6"/>
        <v>Gurgaon</v>
      </c>
      <c r="N1472" s="6" t="str">
        <f t="shared" si="7"/>
        <v>South</v>
      </c>
      <c r="O1472" s="6" t="str">
        <f t="shared" si="8"/>
        <v>South</v>
      </c>
      <c r="P1472" s="6" t="str">
        <f t="shared" si="9"/>
        <v>South</v>
      </c>
      <c r="Q1472" s="6" t="str">
        <f t="shared" si="10"/>
        <v>South</v>
      </c>
      <c r="R1472" s="6" t="str">
        <f>vlookup(M1472,'City Head_Details'!$A$2:$B$5,2,0)</f>
        <v>Tarun</v>
      </c>
      <c r="S1472" s="6" t="str">
        <f t="shared" ref="S1472:T1472" si="1480">Proper(trim(G1472))</f>
        <v>Maitenance</v>
      </c>
      <c r="T1472" s="6" t="str">
        <f t="shared" si="1480"/>
        <v>Material Cost</v>
      </c>
    </row>
    <row r="1473">
      <c r="A1473" s="23" t="s">
        <v>2804</v>
      </c>
      <c r="B1473" s="32" t="s">
        <v>2805</v>
      </c>
      <c r="C1473" s="6">
        <v>139000.0</v>
      </c>
      <c r="D1473" s="6" t="str">
        <f>IFERROR(__xludf.DUMMYFUNCTION("Split(B1473,""/"")"),"February")</f>
        <v>February</v>
      </c>
      <c r="E1473" s="6" t="str">
        <f>IFERROR(__xludf.DUMMYFUNCTION("""COMPUTED_VALUE"""),"Gurgaon")</f>
        <v>Gurgaon</v>
      </c>
      <c r="F1473" s="6" t="str">
        <f>IFERROR(__xludf.DUMMYFUNCTION("""COMPUTED_VALUE"""),"South^")</f>
        <v>South^</v>
      </c>
      <c r="G1473" s="6" t="str">
        <f>IFERROR(__xludf.DUMMYFUNCTION("""COMPUTED_VALUE"""),"Maitenance")</f>
        <v>Maitenance</v>
      </c>
      <c r="H1473" s="6" t="str">
        <f>IFERROR(__xludf.DUMMYFUNCTION("""COMPUTED_VALUE"""),"Labour Cost")</f>
        <v>Labour Cost</v>
      </c>
      <c r="I1473" s="6" t="str">
        <f t="shared" si="2"/>
        <v>February</v>
      </c>
      <c r="J1473" s="6" t="str">
        <f t="shared" si="3"/>
        <v>Gurgaon</v>
      </c>
      <c r="K1473" s="6" t="str">
        <f t="shared" si="4"/>
        <v>Gurgaon</v>
      </c>
      <c r="L1473" s="6" t="str">
        <f t="shared" si="5"/>
        <v>Gurgaon</v>
      </c>
      <c r="M1473" s="6" t="str">
        <f t="shared" si="6"/>
        <v>Gurgaon</v>
      </c>
      <c r="N1473" s="6" t="str">
        <f t="shared" si="7"/>
        <v>South^</v>
      </c>
      <c r="O1473" s="6" t="str">
        <f t="shared" si="8"/>
        <v>South^</v>
      </c>
      <c r="P1473" s="6" t="str">
        <f t="shared" si="9"/>
        <v>South^</v>
      </c>
      <c r="Q1473" s="6" t="str">
        <f t="shared" si="10"/>
        <v>South</v>
      </c>
      <c r="R1473" s="6" t="str">
        <f>vlookup(M1473,'City Head_Details'!$A$2:$B$5,2,0)</f>
        <v>Tarun</v>
      </c>
      <c r="S1473" s="6" t="str">
        <f t="shared" ref="S1473:T1473" si="1481">Proper(trim(G1473))</f>
        <v>Maitenance</v>
      </c>
      <c r="T1473" s="6" t="str">
        <f t="shared" si="1481"/>
        <v>Labour Cost</v>
      </c>
    </row>
    <row r="1474">
      <c r="A1474" s="23" t="s">
        <v>2806</v>
      </c>
      <c r="B1474" s="32" t="s">
        <v>2807</v>
      </c>
      <c r="C1474" s="6">
        <v>152100.0</v>
      </c>
      <c r="D1474" s="6" t="str">
        <f>IFERROR(__xludf.DUMMYFUNCTION("Split(B1474,""/"")"),"February")</f>
        <v>February</v>
      </c>
      <c r="E1474" s="6" t="str">
        <f>IFERROR(__xludf.DUMMYFUNCTION("""COMPUTED_VALUE"""),"Gurgaon")</f>
        <v>Gurgaon</v>
      </c>
      <c r="F1474" s="6" t="str">
        <f>IFERROR(__xludf.DUMMYFUNCTION("""COMPUTED_VALUE"""),"South^")</f>
        <v>South^</v>
      </c>
      <c r="G1474" s="6" t="str">
        <f>IFERROR(__xludf.DUMMYFUNCTION("""COMPUTED_VALUE"""),"Maitenance")</f>
        <v>Maitenance</v>
      </c>
      <c r="H1474" s="6" t="str">
        <f>IFERROR(__xludf.DUMMYFUNCTION("""COMPUTED_VALUE"""),"Rent")</f>
        <v>Rent</v>
      </c>
      <c r="I1474" s="6" t="str">
        <f t="shared" si="2"/>
        <v>February</v>
      </c>
      <c r="J1474" s="6" t="str">
        <f t="shared" si="3"/>
        <v>Gurgaon</v>
      </c>
      <c r="K1474" s="6" t="str">
        <f t="shared" si="4"/>
        <v>Gurgaon</v>
      </c>
      <c r="L1474" s="6" t="str">
        <f t="shared" si="5"/>
        <v>Gurgaon</v>
      </c>
      <c r="M1474" s="6" t="str">
        <f t="shared" si="6"/>
        <v>Gurgaon</v>
      </c>
      <c r="N1474" s="6" t="str">
        <f t="shared" si="7"/>
        <v>South^</v>
      </c>
      <c r="O1474" s="6" t="str">
        <f t="shared" si="8"/>
        <v>South^</v>
      </c>
      <c r="P1474" s="6" t="str">
        <f t="shared" si="9"/>
        <v>South^</v>
      </c>
      <c r="Q1474" s="6" t="str">
        <f t="shared" si="10"/>
        <v>South</v>
      </c>
      <c r="R1474" s="6" t="str">
        <f>vlookup(M1474,'City Head_Details'!$A$2:$B$5,2,0)</f>
        <v>Tarun</v>
      </c>
      <c r="S1474" s="6" t="str">
        <f t="shared" ref="S1474:T1474" si="1482">Proper(trim(G1474))</f>
        <v>Maitenance</v>
      </c>
      <c r="T1474" s="6" t="str">
        <f t="shared" si="1482"/>
        <v>Rent</v>
      </c>
    </row>
    <row r="1475">
      <c r="A1475" s="23" t="s">
        <v>2808</v>
      </c>
      <c r="B1475" s="32" t="s">
        <v>2809</v>
      </c>
      <c r="C1475" s="6">
        <v>168400.0</v>
      </c>
      <c r="D1475" s="6" t="str">
        <f>IFERROR(__xludf.DUMMYFUNCTION("Split(B1475,""/"")"),"February")</f>
        <v>February</v>
      </c>
      <c r="E1475" s="6" t="str">
        <f>IFERROR(__xludf.DUMMYFUNCTION("""COMPUTED_VALUE"""),"Gurgaon&amp;")</f>
        <v>Gurgaon&amp;</v>
      </c>
      <c r="F1475" s="6" t="str">
        <f>IFERROR(__xludf.DUMMYFUNCTION("""COMPUTED_VALUE"""),"South")</f>
        <v>South</v>
      </c>
      <c r="G1475" s="6" t="str">
        <f>IFERROR(__xludf.DUMMYFUNCTION("""COMPUTED_VALUE"""),"Maitenance")</f>
        <v>Maitenance</v>
      </c>
      <c r="H1475" s="6" t="str">
        <f>IFERROR(__xludf.DUMMYFUNCTION("""COMPUTED_VALUE"""),"Overhead costs")</f>
        <v>Overhead costs</v>
      </c>
      <c r="I1475" s="6" t="str">
        <f t="shared" si="2"/>
        <v>February</v>
      </c>
      <c r="J1475" s="6" t="str">
        <f t="shared" si="3"/>
        <v>Gurgaon&amp;</v>
      </c>
      <c r="K1475" s="6" t="str">
        <f t="shared" si="4"/>
        <v>Gurgaon-</v>
      </c>
      <c r="L1475" s="6" t="str">
        <f t="shared" si="5"/>
        <v>Gurgaon</v>
      </c>
      <c r="M1475" s="6" t="str">
        <f t="shared" si="6"/>
        <v>Gurgaon</v>
      </c>
      <c r="N1475" s="6" t="str">
        <f t="shared" si="7"/>
        <v>South</v>
      </c>
      <c r="O1475" s="6" t="str">
        <f t="shared" si="8"/>
        <v>South</v>
      </c>
      <c r="P1475" s="6" t="str">
        <f t="shared" si="9"/>
        <v>South</v>
      </c>
      <c r="Q1475" s="6" t="str">
        <f t="shared" si="10"/>
        <v>South</v>
      </c>
      <c r="R1475" s="6" t="str">
        <f>vlookup(M1475,'City Head_Details'!$A$2:$B$5,2,0)</f>
        <v>Tarun</v>
      </c>
      <c r="S1475" s="6" t="str">
        <f t="shared" ref="S1475:T1475" si="1483">Proper(trim(G1475))</f>
        <v>Maitenance</v>
      </c>
      <c r="T1475" s="6" t="str">
        <f t="shared" si="1483"/>
        <v>Overhead Costs</v>
      </c>
    </row>
    <row r="1476">
      <c r="A1476" s="23" t="s">
        <v>2810</v>
      </c>
      <c r="B1476" s="32" t="s">
        <v>2811</v>
      </c>
      <c r="C1476" s="6">
        <v>101100.0</v>
      </c>
      <c r="D1476" s="6" t="str">
        <f>IFERROR(__xludf.DUMMYFUNCTION("Split(B1476,""/"")"),"February")</f>
        <v>February</v>
      </c>
      <c r="E1476" s="6" t="str">
        <f>IFERROR(__xludf.DUMMYFUNCTION("""COMPUTED_VALUE"""),"Gurgaon&amp;")</f>
        <v>Gurgaon&amp;</v>
      </c>
      <c r="F1476" s="6" t="str">
        <f>IFERROR(__xludf.DUMMYFUNCTION("""COMPUTED_VALUE"""),"South")</f>
        <v>South</v>
      </c>
      <c r="G1476" s="6" t="str">
        <f>IFERROR(__xludf.DUMMYFUNCTION("""COMPUTED_VALUE"""),"Maitenance")</f>
        <v>Maitenance</v>
      </c>
      <c r="H1476" s="6" t="str">
        <f>IFERROR(__xludf.DUMMYFUNCTION("""COMPUTED_VALUE"""),"Insurance")</f>
        <v>Insurance</v>
      </c>
      <c r="I1476" s="6" t="str">
        <f t="shared" si="2"/>
        <v>February</v>
      </c>
      <c r="J1476" s="6" t="str">
        <f t="shared" si="3"/>
        <v>Gurgaon&amp;</v>
      </c>
      <c r="K1476" s="6" t="str">
        <f t="shared" si="4"/>
        <v>Gurgaon-</v>
      </c>
      <c r="L1476" s="6" t="str">
        <f t="shared" si="5"/>
        <v>Gurgaon</v>
      </c>
      <c r="M1476" s="6" t="str">
        <f t="shared" si="6"/>
        <v>Gurgaon</v>
      </c>
      <c r="N1476" s="6" t="str">
        <f t="shared" si="7"/>
        <v>South</v>
      </c>
      <c r="O1476" s="6" t="str">
        <f t="shared" si="8"/>
        <v>South</v>
      </c>
      <c r="P1476" s="6" t="str">
        <f t="shared" si="9"/>
        <v>South</v>
      </c>
      <c r="Q1476" s="6" t="str">
        <f t="shared" si="10"/>
        <v>South</v>
      </c>
      <c r="R1476" s="6" t="str">
        <f>vlookup(M1476,'City Head_Details'!$A$2:$B$5,2,0)</f>
        <v>Tarun</v>
      </c>
      <c r="S1476" s="6" t="str">
        <f t="shared" ref="S1476:T1476" si="1484">Proper(trim(G1476))</f>
        <v>Maitenance</v>
      </c>
      <c r="T1476" s="6" t="str">
        <f t="shared" si="1484"/>
        <v>Insurance</v>
      </c>
    </row>
    <row r="1477">
      <c r="A1477" s="23" t="s">
        <v>2812</v>
      </c>
      <c r="B1477" s="32" t="s">
        <v>2813</v>
      </c>
      <c r="C1477" s="6">
        <v>136600.0</v>
      </c>
      <c r="D1477" s="6" t="str">
        <f>IFERROR(__xludf.DUMMYFUNCTION("Split(B1477,""/"")"),"February")</f>
        <v>February</v>
      </c>
      <c r="E1477" s="6" t="str">
        <f>IFERROR(__xludf.DUMMYFUNCTION("""COMPUTED_VALUE"""),"Gurgaon")</f>
        <v>Gurgaon</v>
      </c>
      <c r="F1477" s="6" t="str">
        <f>IFERROR(__xludf.DUMMYFUNCTION("""COMPUTED_VALUE"""),"South")</f>
        <v>South</v>
      </c>
      <c r="G1477" s="6" t="str">
        <f>IFERROR(__xludf.DUMMYFUNCTION("""COMPUTED_VALUE"""),"Assembly")</f>
        <v>Assembly</v>
      </c>
      <c r="H1477" s="6" t="str">
        <f>IFERROR(__xludf.DUMMYFUNCTION("""COMPUTED_VALUE"""),"Material Cost")</f>
        <v>Material Cost</v>
      </c>
      <c r="I1477" s="6" t="str">
        <f t="shared" si="2"/>
        <v>February</v>
      </c>
      <c r="J1477" s="6" t="str">
        <f t="shared" si="3"/>
        <v>Gurgaon</v>
      </c>
      <c r="K1477" s="6" t="str">
        <f t="shared" si="4"/>
        <v>Gurgaon</v>
      </c>
      <c r="L1477" s="6" t="str">
        <f t="shared" si="5"/>
        <v>Gurgaon</v>
      </c>
      <c r="M1477" s="6" t="str">
        <f t="shared" si="6"/>
        <v>Gurgaon</v>
      </c>
      <c r="N1477" s="6" t="str">
        <f t="shared" si="7"/>
        <v>South</v>
      </c>
      <c r="O1477" s="6" t="str">
        <f t="shared" si="8"/>
        <v>South</v>
      </c>
      <c r="P1477" s="6" t="str">
        <f t="shared" si="9"/>
        <v>South</v>
      </c>
      <c r="Q1477" s="6" t="str">
        <f t="shared" si="10"/>
        <v>South</v>
      </c>
      <c r="R1477" s="6" t="str">
        <f>vlookup(M1477,'City Head_Details'!$A$2:$B$5,2,0)</f>
        <v>Tarun</v>
      </c>
      <c r="S1477" s="6" t="str">
        <f t="shared" ref="S1477:T1477" si="1485">Proper(trim(G1477))</f>
        <v>Assembly</v>
      </c>
      <c r="T1477" s="6" t="str">
        <f t="shared" si="1485"/>
        <v>Material Cost</v>
      </c>
    </row>
    <row r="1478">
      <c r="A1478" s="23" t="s">
        <v>2814</v>
      </c>
      <c r="B1478" s="32" t="s">
        <v>2815</v>
      </c>
      <c r="C1478" s="6">
        <v>176000.0</v>
      </c>
      <c r="D1478" s="6" t="str">
        <f>IFERROR(__xludf.DUMMYFUNCTION("Split(B1478,""/"")"),"February")</f>
        <v>February</v>
      </c>
      <c r="E1478" s="6" t="str">
        <f>IFERROR(__xludf.DUMMYFUNCTION("""COMPUTED_VALUE"""),"Gurgaon")</f>
        <v>Gurgaon</v>
      </c>
      <c r="F1478" s="6" t="str">
        <f>IFERROR(__xludf.DUMMYFUNCTION("""COMPUTED_VALUE"""),"South^")</f>
        <v>South^</v>
      </c>
      <c r="G1478" s="6" t="str">
        <f>IFERROR(__xludf.DUMMYFUNCTION("""COMPUTED_VALUE"""),"Assembly")</f>
        <v>Assembly</v>
      </c>
      <c r="H1478" s="6" t="str">
        <f>IFERROR(__xludf.DUMMYFUNCTION("""COMPUTED_VALUE"""),"Labour Cost")</f>
        <v>Labour Cost</v>
      </c>
      <c r="I1478" s="6" t="str">
        <f t="shared" si="2"/>
        <v>February</v>
      </c>
      <c r="J1478" s="6" t="str">
        <f t="shared" si="3"/>
        <v>Gurgaon</v>
      </c>
      <c r="K1478" s="6" t="str">
        <f t="shared" si="4"/>
        <v>Gurgaon</v>
      </c>
      <c r="L1478" s="6" t="str">
        <f t="shared" si="5"/>
        <v>Gurgaon</v>
      </c>
      <c r="M1478" s="6" t="str">
        <f t="shared" si="6"/>
        <v>Gurgaon</v>
      </c>
      <c r="N1478" s="6" t="str">
        <f t="shared" si="7"/>
        <v>South^</v>
      </c>
      <c r="O1478" s="6" t="str">
        <f t="shared" si="8"/>
        <v>South^</v>
      </c>
      <c r="P1478" s="6" t="str">
        <f t="shared" si="9"/>
        <v>South^</v>
      </c>
      <c r="Q1478" s="6" t="str">
        <f t="shared" si="10"/>
        <v>South</v>
      </c>
      <c r="R1478" s="6" t="str">
        <f>vlookup(M1478,'City Head_Details'!$A$2:$B$5,2,0)</f>
        <v>Tarun</v>
      </c>
      <c r="S1478" s="6" t="str">
        <f t="shared" ref="S1478:T1478" si="1486">Proper(trim(G1478))</f>
        <v>Assembly</v>
      </c>
      <c r="T1478" s="6" t="str">
        <f t="shared" si="1486"/>
        <v>Labour Cost</v>
      </c>
    </row>
    <row r="1479">
      <c r="A1479" s="23" t="s">
        <v>2816</v>
      </c>
      <c r="B1479" s="32" t="s">
        <v>2817</v>
      </c>
      <c r="C1479" s="6">
        <v>124300.0</v>
      </c>
      <c r="D1479" s="6" t="str">
        <f>IFERROR(__xludf.DUMMYFUNCTION("Split(B1479,""/"")"),"February")</f>
        <v>February</v>
      </c>
      <c r="E1479" s="6" t="str">
        <f>IFERROR(__xludf.DUMMYFUNCTION("""COMPUTED_VALUE"""),"Gurgaon")</f>
        <v>Gurgaon</v>
      </c>
      <c r="F1479" s="6" t="str">
        <f>IFERROR(__xludf.DUMMYFUNCTION("""COMPUTED_VALUE"""),"South")</f>
        <v>South</v>
      </c>
      <c r="G1479" s="6" t="str">
        <f>IFERROR(__xludf.DUMMYFUNCTION("""COMPUTED_VALUE"""),"Assembly")</f>
        <v>Assembly</v>
      </c>
      <c r="H1479" s="6" t="str">
        <f>IFERROR(__xludf.DUMMYFUNCTION("""COMPUTED_VALUE"""),"Rent")</f>
        <v>Rent</v>
      </c>
      <c r="I1479" s="6" t="str">
        <f t="shared" si="2"/>
        <v>February</v>
      </c>
      <c r="J1479" s="6" t="str">
        <f t="shared" si="3"/>
        <v>Gurgaon</v>
      </c>
      <c r="K1479" s="6" t="str">
        <f t="shared" si="4"/>
        <v>Gurgaon</v>
      </c>
      <c r="L1479" s="6" t="str">
        <f t="shared" si="5"/>
        <v>Gurgaon</v>
      </c>
      <c r="M1479" s="6" t="str">
        <f t="shared" si="6"/>
        <v>Gurgaon</v>
      </c>
      <c r="N1479" s="6" t="str">
        <f t="shared" si="7"/>
        <v>South</v>
      </c>
      <c r="O1479" s="6" t="str">
        <f t="shared" si="8"/>
        <v>South</v>
      </c>
      <c r="P1479" s="6" t="str">
        <f t="shared" si="9"/>
        <v>South</v>
      </c>
      <c r="Q1479" s="6" t="str">
        <f t="shared" si="10"/>
        <v>South</v>
      </c>
      <c r="R1479" s="6" t="str">
        <f>vlookup(M1479,'City Head_Details'!$A$2:$B$5,2,0)</f>
        <v>Tarun</v>
      </c>
      <c r="S1479" s="6" t="str">
        <f t="shared" ref="S1479:T1479" si="1487">Proper(trim(G1479))</f>
        <v>Assembly</v>
      </c>
      <c r="T1479" s="6" t="str">
        <f t="shared" si="1487"/>
        <v>Rent</v>
      </c>
    </row>
    <row r="1480">
      <c r="A1480" s="23" t="s">
        <v>2818</v>
      </c>
      <c r="B1480" s="32" t="s">
        <v>2819</v>
      </c>
      <c r="C1480" s="6">
        <v>97600.0</v>
      </c>
      <c r="D1480" s="6" t="str">
        <f>IFERROR(__xludf.DUMMYFUNCTION("Split(B1480,""/"")"),"February")</f>
        <v>February</v>
      </c>
      <c r="E1480" s="6" t="str">
        <f>IFERROR(__xludf.DUMMYFUNCTION("""COMPUTED_VALUE"""),"Gurgaon")</f>
        <v>Gurgaon</v>
      </c>
      <c r="F1480" s="6" t="str">
        <f>IFERROR(__xludf.DUMMYFUNCTION("""COMPUTED_VALUE"""),"South")</f>
        <v>South</v>
      </c>
      <c r="G1480" s="6" t="str">
        <f>IFERROR(__xludf.DUMMYFUNCTION("""COMPUTED_VALUE"""),"Assembly")</f>
        <v>Assembly</v>
      </c>
      <c r="H1480" s="6" t="str">
        <f>IFERROR(__xludf.DUMMYFUNCTION("""COMPUTED_VALUE"""),"Overhead costs")</f>
        <v>Overhead costs</v>
      </c>
      <c r="I1480" s="6" t="str">
        <f t="shared" si="2"/>
        <v>February</v>
      </c>
      <c r="J1480" s="6" t="str">
        <f t="shared" si="3"/>
        <v>Gurgaon</v>
      </c>
      <c r="K1480" s="6" t="str">
        <f t="shared" si="4"/>
        <v>Gurgaon</v>
      </c>
      <c r="L1480" s="6" t="str">
        <f t="shared" si="5"/>
        <v>Gurgaon</v>
      </c>
      <c r="M1480" s="6" t="str">
        <f t="shared" si="6"/>
        <v>Gurgaon</v>
      </c>
      <c r="N1480" s="6" t="str">
        <f t="shared" si="7"/>
        <v>South</v>
      </c>
      <c r="O1480" s="6" t="str">
        <f t="shared" si="8"/>
        <v>South</v>
      </c>
      <c r="P1480" s="6" t="str">
        <f t="shared" si="9"/>
        <v>South</v>
      </c>
      <c r="Q1480" s="6" t="str">
        <f t="shared" si="10"/>
        <v>South</v>
      </c>
      <c r="R1480" s="6" t="str">
        <f>vlookup(M1480,'City Head_Details'!$A$2:$B$5,2,0)</f>
        <v>Tarun</v>
      </c>
      <c r="S1480" s="6" t="str">
        <f t="shared" ref="S1480:T1480" si="1488">Proper(trim(G1480))</f>
        <v>Assembly</v>
      </c>
      <c r="T1480" s="6" t="str">
        <f t="shared" si="1488"/>
        <v>Overhead Costs</v>
      </c>
    </row>
    <row r="1481">
      <c r="A1481" s="23" t="s">
        <v>2820</v>
      </c>
      <c r="B1481" s="32" t="s">
        <v>1360</v>
      </c>
      <c r="C1481" s="6">
        <v>105200.0</v>
      </c>
      <c r="D1481" s="6" t="str">
        <f>IFERROR(__xludf.DUMMYFUNCTION("Split(B1481,""/"")"),"February")</f>
        <v>February</v>
      </c>
      <c r="E1481" s="6" t="str">
        <f>IFERROR(__xludf.DUMMYFUNCTION("""COMPUTED_VALUE"""),"Gurgaon")</f>
        <v>Gurgaon</v>
      </c>
      <c r="F1481" s="6" t="str">
        <f>IFERROR(__xludf.DUMMYFUNCTION("""COMPUTED_VALUE"""),"South")</f>
        <v>South</v>
      </c>
      <c r="G1481" s="6" t="str">
        <f>IFERROR(__xludf.DUMMYFUNCTION("""COMPUTED_VALUE"""),"Assembly")</f>
        <v>Assembly</v>
      </c>
      <c r="H1481" s="6" t="str">
        <f>IFERROR(__xludf.DUMMYFUNCTION("""COMPUTED_VALUE"""),"Insurance")</f>
        <v>Insurance</v>
      </c>
      <c r="I1481" s="6" t="str">
        <f t="shared" si="2"/>
        <v>February</v>
      </c>
      <c r="J1481" s="6" t="str">
        <f t="shared" si="3"/>
        <v>Gurgaon</v>
      </c>
      <c r="K1481" s="6" t="str">
        <f t="shared" si="4"/>
        <v>Gurgaon</v>
      </c>
      <c r="L1481" s="6" t="str">
        <f t="shared" si="5"/>
        <v>Gurgaon</v>
      </c>
      <c r="M1481" s="6" t="str">
        <f t="shared" si="6"/>
        <v>Gurgaon</v>
      </c>
      <c r="N1481" s="6" t="str">
        <f t="shared" si="7"/>
        <v>South</v>
      </c>
      <c r="O1481" s="6" t="str">
        <f t="shared" si="8"/>
        <v>South</v>
      </c>
      <c r="P1481" s="6" t="str">
        <f t="shared" si="9"/>
        <v>South</v>
      </c>
      <c r="Q1481" s="6" t="str">
        <f t="shared" si="10"/>
        <v>South</v>
      </c>
      <c r="R1481" s="6" t="str">
        <f>vlookup(M1481,'City Head_Details'!$A$2:$B$5,2,0)</f>
        <v>Tarun</v>
      </c>
      <c r="S1481" s="6" t="str">
        <f t="shared" ref="S1481:T1481" si="1489">Proper(trim(G1481))</f>
        <v>Assembly</v>
      </c>
      <c r="T1481" s="6" t="str">
        <f t="shared" si="1489"/>
        <v>Insurance</v>
      </c>
    </row>
    <row r="1482">
      <c r="A1482" s="23" t="s">
        <v>2821</v>
      </c>
      <c r="B1482" s="32" t="s">
        <v>1402</v>
      </c>
      <c r="C1482" s="6">
        <v>157800.0</v>
      </c>
      <c r="D1482" s="6" t="str">
        <f>IFERROR(__xludf.DUMMYFUNCTION("Split(B1482,""/"")"),"February")</f>
        <v>February</v>
      </c>
      <c r="E1482" s="6" t="str">
        <f>IFERROR(__xludf.DUMMYFUNCTION("""COMPUTED_VALUE"""),"Gurgaon")</f>
        <v>Gurgaon</v>
      </c>
      <c r="F1482" s="6" t="str">
        <f>IFERROR(__xludf.DUMMYFUNCTION("""COMPUTED_VALUE"""),"East")</f>
        <v>East</v>
      </c>
      <c r="G1482" s="6" t="str">
        <f>IFERROR(__xludf.DUMMYFUNCTION("""COMPUTED_VALUE"""),"Production")</f>
        <v>Production</v>
      </c>
      <c r="H1482" s="6" t="str">
        <f>IFERROR(__xludf.DUMMYFUNCTION("""COMPUTED_VALUE"""),"Material Cost")</f>
        <v>Material Cost</v>
      </c>
      <c r="I1482" s="6" t="str">
        <f t="shared" si="2"/>
        <v>February</v>
      </c>
      <c r="J1482" s="6" t="str">
        <f t="shared" si="3"/>
        <v>Gurgaon</v>
      </c>
      <c r="K1482" s="6" t="str">
        <f t="shared" si="4"/>
        <v>Gurgaon</v>
      </c>
      <c r="L1482" s="6" t="str">
        <f t="shared" si="5"/>
        <v>Gurgaon</v>
      </c>
      <c r="M1482" s="6" t="str">
        <f t="shared" si="6"/>
        <v>Gurgaon</v>
      </c>
      <c r="N1482" s="6" t="str">
        <f t="shared" si="7"/>
        <v>East</v>
      </c>
      <c r="O1482" s="6" t="str">
        <f t="shared" si="8"/>
        <v>East</v>
      </c>
      <c r="P1482" s="6" t="str">
        <f t="shared" si="9"/>
        <v>East</v>
      </c>
      <c r="Q1482" s="6" t="str">
        <f t="shared" si="10"/>
        <v>East</v>
      </c>
      <c r="R1482" s="6" t="str">
        <f>vlookup(M1482,'City Head_Details'!$A$2:$B$5,2,0)</f>
        <v>Tarun</v>
      </c>
      <c r="S1482" s="6" t="str">
        <f t="shared" ref="S1482:T1482" si="1490">Proper(trim(G1482))</f>
        <v>Production</v>
      </c>
      <c r="T1482" s="6" t="str">
        <f t="shared" si="1490"/>
        <v>Material Cost</v>
      </c>
    </row>
    <row r="1483">
      <c r="A1483" s="23" t="s">
        <v>2822</v>
      </c>
      <c r="B1483" s="32" t="s">
        <v>2823</v>
      </c>
      <c r="C1483" s="6">
        <v>110900.0</v>
      </c>
      <c r="D1483" s="6" t="str">
        <f>IFERROR(__xludf.DUMMYFUNCTION("Split(B1483,""/"")"),"February")</f>
        <v>February</v>
      </c>
      <c r="E1483" s="6" t="str">
        <f>IFERROR(__xludf.DUMMYFUNCTION("""COMPUTED_VALUE"""),"Gurgaon")</f>
        <v>Gurgaon</v>
      </c>
      <c r="F1483" s="6" t="str">
        <f>IFERROR(__xludf.DUMMYFUNCTION("""COMPUTED_VALUE"""),"East")</f>
        <v>East</v>
      </c>
      <c r="G1483" s="6" t="str">
        <f>IFERROR(__xludf.DUMMYFUNCTION("""COMPUTED_VALUE"""),"Production")</f>
        <v>Production</v>
      </c>
      <c r="H1483" s="6" t="str">
        <f>IFERROR(__xludf.DUMMYFUNCTION("""COMPUTED_VALUE"""),"Labour Cost")</f>
        <v>Labour Cost</v>
      </c>
      <c r="I1483" s="6" t="str">
        <f t="shared" si="2"/>
        <v>February</v>
      </c>
      <c r="J1483" s="6" t="str">
        <f t="shared" si="3"/>
        <v>Gurgaon</v>
      </c>
      <c r="K1483" s="6" t="str">
        <f t="shared" si="4"/>
        <v>Gurgaon</v>
      </c>
      <c r="L1483" s="6" t="str">
        <f t="shared" si="5"/>
        <v>Gurgaon</v>
      </c>
      <c r="M1483" s="6" t="str">
        <f t="shared" si="6"/>
        <v>Gurgaon</v>
      </c>
      <c r="N1483" s="6" t="str">
        <f t="shared" si="7"/>
        <v>East</v>
      </c>
      <c r="O1483" s="6" t="str">
        <f t="shared" si="8"/>
        <v>East</v>
      </c>
      <c r="P1483" s="6" t="str">
        <f t="shared" si="9"/>
        <v>East</v>
      </c>
      <c r="Q1483" s="6" t="str">
        <f t="shared" si="10"/>
        <v>East</v>
      </c>
      <c r="R1483" s="6" t="str">
        <f>vlookup(M1483,'City Head_Details'!$A$2:$B$5,2,0)</f>
        <v>Tarun</v>
      </c>
      <c r="S1483" s="6" t="str">
        <f t="shared" ref="S1483:T1483" si="1491">Proper(trim(G1483))</f>
        <v>Production</v>
      </c>
      <c r="T1483" s="6" t="str">
        <f t="shared" si="1491"/>
        <v>Labour Cost</v>
      </c>
    </row>
    <row r="1484">
      <c r="A1484" s="23" t="s">
        <v>2824</v>
      </c>
      <c r="B1484" s="32" t="s">
        <v>2825</v>
      </c>
      <c r="C1484" s="6">
        <v>111200.0</v>
      </c>
      <c r="D1484" s="6" t="str">
        <f>IFERROR(__xludf.DUMMYFUNCTION("Split(B1484,""/"")"),"February")</f>
        <v>February</v>
      </c>
      <c r="E1484" s="6" t="str">
        <f>IFERROR(__xludf.DUMMYFUNCTION("""COMPUTED_VALUE"""),"Gurgaon")</f>
        <v>Gurgaon</v>
      </c>
      <c r="F1484" s="6" t="str">
        <f>IFERROR(__xludf.DUMMYFUNCTION("""COMPUTED_VALUE"""),"East")</f>
        <v>East</v>
      </c>
      <c r="G1484" s="6" t="str">
        <f>IFERROR(__xludf.DUMMYFUNCTION("""COMPUTED_VALUE"""),"Production")</f>
        <v>Production</v>
      </c>
      <c r="H1484" s="6" t="str">
        <f>IFERROR(__xludf.DUMMYFUNCTION("""COMPUTED_VALUE"""),"Rent")</f>
        <v>Rent</v>
      </c>
      <c r="I1484" s="6" t="str">
        <f t="shared" si="2"/>
        <v>February</v>
      </c>
      <c r="J1484" s="6" t="str">
        <f t="shared" si="3"/>
        <v>Gurgaon</v>
      </c>
      <c r="K1484" s="6" t="str">
        <f t="shared" si="4"/>
        <v>Gurgaon</v>
      </c>
      <c r="L1484" s="6" t="str">
        <f t="shared" si="5"/>
        <v>Gurgaon</v>
      </c>
      <c r="M1484" s="6" t="str">
        <f t="shared" si="6"/>
        <v>Gurgaon</v>
      </c>
      <c r="N1484" s="6" t="str">
        <f t="shared" si="7"/>
        <v>East</v>
      </c>
      <c r="O1484" s="6" t="str">
        <f t="shared" si="8"/>
        <v>East</v>
      </c>
      <c r="P1484" s="6" t="str">
        <f t="shared" si="9"/>
        <v>East</v>
      </c>
      <c r="Q1484" s="6" t="str">
        <f t="shared" si="10"/>
        <v>East</v>
      </c>
      <c r="R1484" s="6" t="str">
        <f>vlookup(M1484,'City Head_Details'!$A$2:$B$5,2,0)</f>
        <v>Tarun</v>
      </c>
      <c r="S1484" s="6" t="str">
        <f t="shared" ref="S1484:T1484" si="1492">Proper(trim(G1484))</f>
        <v>Production</v>
      </c>
      <c r="T1484" s="6" t="str">
        <f t="shared" si="1492"/>
        <v>Rent</v>
      </c>
    </row>
    <row r="1485">
      <c r="A1485" s="23" t="s">
        <v>2826</v>
      </c>
      <c r="B1485" s="32" t="s">
        <v>2827</v>
      </c>
      <c r="C1485" s="6">
        <v>182900.0</v>
      </c>
      <c r="D1485" s="6" t="str">
        <f>IFERROR(__xludf.DUMMYFUNCTION("Split(B1485,""/"")"),"February")</f>
        <v>February</v>
      </c>
      <c r="E1485" s="6" t="str">
        <f>IFERROR(__xludf.DUMMYFUNCTION("""COMPUTED_VALUE"""),"Gurgaon")</f>
        <v>Gurgaon</v>
      </c>
      <c r="F1485" s="6" t="str">
        <f>IFERROR(__xludf.DUMMYFUNCTION("""COMPUTED_VALUE"""),"East")</f>
        <v>East</v>
      </c>
      <c r="G1485" s="6" t="str">
        <f>IFERROR(__xludf.DUMMYFUNCTION("""COMPUTED_VALUE"""),"Production")</f>
        <v>Production</v>
      </c>
      <c r="H1485" s="6" t="str">
        <f>IFERROR(__xludf.DUMMYFUNCTION("""COMPUTED_VALUE"""),"Overhead costs")</f>
        <v>Overhead costs</v>
      </c>
      <c r="I1485" s="6" t="str">
        <f t="shared" si="2"/>
        <v>February</v>
      </c>
      <c r="J1485" s="6" t="str">
        <f t="shared" si="3"/>
        <v>Gurgaon</v>
      </c>
      <c r="K1485" s="6" t="str">
        <f t="shared" si="4"/>
        <v>Gurgaon</v>
      </c>
      <c r="L1485" s="6" t="str">
        <f t="shared" si="5"/>
        <v>Gurgaon</v>
      </c>
      <c r="M1485" s="6" t="str">
        <f t="shared" si="6"/>
        <v>Gurgaon</v>
      </c>
      <c r="N1485" s="6" t="str">
        <f t="shared" si="7"/>
        <v>East</v>
      </c>
      <c r="O1485" s="6" t="str">
        <f t="shared" si="8"/>
        <v>East</v>
      </c>
      <c r="P1485" s="6" t="str">
        <f t="shared" si="9"/>
        <v>East</v>
      </c>
      <c r="Q1485" s="6" t="str">
        <f t="shared" si="10"/>
        <v>East</v>
      </c>
      <c r="R1485" s="6" t="str">
        <f>vlookup(M1485,'City Head_Details'!$A$2:$B$5,2,0)</f>
        <v>Tarun</v>
      </c>
      <c r="S1485" s="6" t="str">
        <f t="shared" ref="S1485:T1485" si="1493">Proper(trim(G1485))</f>
        <v>Production</v>
      </c>
      <c r="T1485" s="6" t="str">
        <f t="shared" si="1493"/>
        <v>Overhead Costs</v>
      </c>
    </row>
    <row r="1486">
      <c r="A1486" s="23" t="s">
        <v>2828</v>
      </c>
      <c r="B1486" s="32" t="s">
        <v>2829</v>
      </c>
      <c r="C1486" s="6">
        <v>170100.0</v>
      </c>
      <c r="D1486" s="6" t="str">
        <f>IFERROR(__xludf.DUMMYFUNCTION("Split(B1486,""/"")"),"February")</f>
        <v>February</v>
      </c>
      <c r="E1486" s="6" t="str">
        <f>IFERROR(__xludf.DUMMYFUNCTION("""COMPUTED_VALUE"""),"Gurgaon")</f>
        <v>Gurgaon</v>
      </c>
      <c r="F1486" s="6" t="str">
        <f>IFERROR(__xludf.DUMMYFUNCTION("""COMPUTED_VALUE"""),"East")</f>
        <v>East</v>
      </c>
      <c r="G1486" s="6" t="str">
        <f>IFERROR(__xludf.DUMMYFUNCTION("""COMPUTED_VALUE"""),"Production")</f>
        <v>Production</v>
      </c>
      <c r="H1486" s="6" t="str">
        <f>IFERROR(__xludf.DUMMYFUNCTION("""COMPUTED_VALUE"""),"Insurance")</f>
        <v>Insurance</v>
      </c>
      <c r="I1486" s="6" t="str">
        <f t="shared" si="2"/>
        <v>February</v>
      </c>
      <c r="J1486" s="6" t="str">
        <f t="shared" si="3"/>
        <v>Gurgaon</v>
      </c>
      <c r="K1486" s="6" t="str">
        <f t="shared" si="4"/>
        <v>Gurgaon</v>
      </c>
      <c r="L1486" s="6" t="str">
        <f t="shared" si="5"/>
        <v>Gurgaon</v>
      </c>
      <c r="M1486" s="6" t="str">
        <f t="shared" si="6"/>
        <v>Gurgaon</v>
      </c>
      <c r="N1486" s="6" t="str">
        <f t="shared" si="7"/>
        <v>East</v>
      </c>
      <c r="O1486" s="6" t="str">
        <f t="shared" si="8"/>
        <v>East</v>
      </c>
      <c r="P1486" s="6" t="str">
        <f t="shared" si="9"/>
        <v>East</v>
      </c>
      <c r="Q1486" s="6" t="str">
        <f t="shared" si="10"/>
        <v>East</v>
      </c>
      <c r="R1486" s="6" t="str">
        <f>vlookup(M1486,'City Head_Details'!$A$2:$B$5,2,0)</f>
        <v>Tarun</v>
      </c>
      <c r="S1486" s="6" t="str">
        <f t="shared" ref="S1486:T1486" si="1494">Proper(trim(G1486))</f>
        <v>Production</v>
      </c>
      <c r="T1486" s="6" t="str">
        <f t="shared" si="1494"/>
        <v>Insurance</v>
      </c>
    </row>
    <row r="1487">
      <c r="A1487" s="23" t="s">
        <v>2830</v>
      </c>
      <c r="B1487" s="32" t="s">
        <v>566</v>
      </c>
      <c r="C1487" s="6">
        <v>132200.0</v>
      </c>
      <c r="D1487" s="6" t="str">
        <f>IFERROR(__xludf.DUMMYFUNCTION("Split(B1487,""/"")"),"February")</f>
        <v>February</v>
      </c>
      <c r="E1487" s="6" t="str">
        <f>IFERROR(__xludf.DUMMYFUNCTION("""COMPUTED_VALUE"""),"Gurgaon")</f>
        <v>Gurgaon</v>
      </c>
      <c r="F1487" s="6" t="str">
        <f>IFERROR(__xludf.DUMMYFUNCTION("""COMPUTED_VALUE"""),"East")</f>
        <v>East</v>
      </c>
      <c r="G1487" s="6" t="str">
        <f>IFERROR(__xludf.DUMMYFUNCTION("""COMPUTED_VALUE"""),"Materials")</f>
        <v>Materials</v>
      </c>
      <c r="H1487" s="6" t="str">
        <f>IFERROR(__xludf.DUMMYFUNCTION("""COMPUTED_VALUE"""),"Material Cost")</f>
        <v>Material Cost</v>
      </c>
      <c r="I1487" s="6" t="str">
        <f t="shared" si="2"/>
        <v>February</v>
      </c>
      <c r="J1487" s="6" t="str">
        <f t="shared" si="3"/>
        <v>Gurgaon</v>
      </c>
      <c r="K1487" s="6" t="str">
        <f t="shared" si="4"/>
        <v>Gurgaon</v>
      </c>
      <c r="L1487" s="6" t="str">
        <f t="shared" si="5"/>
        <v>Gurgaon</v>
      </c>
      <c r="M1487" s="6" t="str">
        <f t="shared" si="6"/>
        <v>Gurgaon</v>
      </c>
      <c r="N1487" s="6" t="str">
        <f t="shared" si="7"/>
        <v>East</v>
      </c>
      <c r="O1487" s="6" t="str">
        <f t="shared" si="8"/>
        <v>East</v>
      </c>
      <c r="P1487" s="6" t="str">
        <f t="shared" si="9"/>
        <v>East</v>
      </c>
      <c r="Q1487" s="6" t="str">
        <f t="shared" si="10"/>
        <v>East</v>
      </c>
      <c r="R1487" s="6" t="str">
        <f>vlookup(M1487,'City Head_Details'!$A$2:$B$5,2,0)</f>
        <v>Tarun</v>
      </c>
      <c r="S1487" s="6" t="str">
        <f t="shared" ref="S1487:T1487" si="1495">Proper(trim(G1487))</f>
        <v>Materials</v>
      </c>
      <c r="T1487" s="6" t="str">
        <f t="shared" si="1495"/>
        <v>Material Cost</v>
      </c>
    </row>
    <row r="1488">
      <c r="A1488" s="23" t="s">
        <v>2831</v>
      </c>
      <c r="B1488" s="32" t="s">
        <v>2832</v>
      </c>
      <c r="C1488" s="6">
        <v>158200.0</v>
      </c>
      <c r="D1488" s="6" t="str">
        <f>IFERROR(__xludf.DUMMYFUNCTION("Split(B1488,""/"")"),"February")</f>
        <v>February</v>
      </c>
      <c r="E1488" s="6" t="str">
        <f>IFERROR(__xludf.DUMMYFUNCTION("""COMPUTED_VALUE"""),"Gurgaon")</f>
        <v>Gurgaon</v>
      </c>
      <c r="F1488" s="6" t="str">
        <f>IFERROR(__xludf.DUMMYFUNCTION("""COMPUTED_VALUE"""),"East&amp;")</f>
        <v>East&amp;</v>
      </c>
      <c r="G1488" s="6" t="str">
        <f>IFERROR(__xludf.DUMMYFUNCTION("""COMPUTED_VALUE"""),"Materials")</f>
        <v>Materials</v>
      </c>
      <c r="H1488" s="6" t="str">
        <f>IFERROR(__xludf.DUMMYFUNCTION("""COMPUTED_VALUE"""),"Labour Cost")</f>
        <v>Labour Cost</v>
      </c>
      <c r="I1488" s="6" t="str">
        <f t="shared" si="2"/>
        <v>February</v>
      </c>
      <c r="J1488" s="6" t="str">
        <f t="shared" si="3"/>
        <v>Gurgaon</v>
      </c>
      <c r="K1488" s="6" t="str">
        <f t="shared" si="4"/>
        <v>Gurgaon</v>
      </c>
      <c r="L1488" s="6" t="str">
        <f t="shared" si="5"/>
        <v>Gurgaon</v>
      </c>
      <c r="M1488" s="6" t="str">
        <f t="shared" si="6"/>
        <v>Gurgaon</v>
      </c>
      <c r="N1488" s="6" t="str">
        <f t="shared" si="7"/>
        <v>East&amp;</v>
      </c>
      <c r="O1488" s="6" t="str">
        <f t="shared" si="8"/>
        <v>East-</v>
      </c>
      <c r="P1488" s="6" t="str">
        <f t="shared" si="9"/>
        <v>East^</v>
      </c>
      <c r="Q1488" s="6" t="str">
        <f t="shared" si="10"/>
        <v>East</v>
      </c>
      <c r="R1488" s="6" t="str">
        <f>vlookup(M1488,'City Head_Details'!$A$2:$B$5,2,0)</f>
        <v>Tarun</v>
      </c>
      <c r="S1488" s="6" t="str">
        <f t="shared" ref="S1488:T1488" si="1496">Proper(trim(G1488))</f>
        <v>Materials</v>
      </c>
      <c r="T1488" s="6" t="str">
        <f t="shared" si="1496"/>
        <v>Labour Cost</v>
      </c>
    </row>
    <row r="1489">
      <c r="A1489" s="23" t="s">
        <v>2833</v>
      </c>
      <c r="B1489" s="32" t="s">
        <v>2834</v>
      </c>
      <c r="C1489" s="6">
        <v>101000.0</v>
      </c>
      <c r="D1489" s="6" t="str">
        <f>IFERROR(__xludf.DUMMYFUNCTION("Split(B1489,""/"")"),"February")</f>
        <v>February</v>
      </c>
      <c r="E1489" s="6" t="str">
        <f>IFERROR(__xludf.DUMMYFUNCTION("""COMPUTED_VALUE"""),"Gurgaon")</f>
        <v>Gurgaon</v>
      </c>
      <c r="F1489" s="6" t="str">
        <f>IFERROR(__xludf.DUMMYFUNCTION("""COMPUTED_VALUE"""),"East&amp;")</f>
        <v>East&amp;</v>
      </c>
      <c r="G1489" s="6" t="str">
        <f>IFERROR(__xludf.DUMMYFUNCTION("""COMPUTED_VALUE"""),"Materials")</f>
        <v>Materials</v>
      </c>
      <c r="H1489" s="6" t="str">
        <f>IFERROR(__xludf.DUMMYFUNCTION("""COMPUTED_VALUE"""),"Rent")</f>
        <v>Rent</v>
      </c>
      <c r="I1489" s="6" t="str">
        <f t="shared" si="2"/>
        <v>February</v>
      </c>
      <c r="J1489" s="6" t="str">
        <f t="shared" si="3"/>
        <v>Gurgaon</v>
      </c>
      <c r="K1489" s="6" t="str">
        <f t="shared" si="4"/>
        <v>Gurgaon</v>
      </c>
      <c r="L1489" s="6" t="str">
        <f t="shared" si="5"/>
        <v>Gurgaon</v>
      </c>
      <c r="M1489" s="6" t="str">
        <f t="shared" si="6"/>
        <v>Gurgaon</v>
      </c>
      <c r="N1489" s="6" t="str">
        <f t="shared" si="7"/>
        <v>East&amp;</v>
      </c>
      <c r="O1489" s="6" t="str">
        <f t="shared" si="8"/>
        <v>East-</v>
      </c>
      <c r="P1489" s="6" t="str">
        <f t="shared" si="9"/>
        <v>East^</v>
      </c>
      <c r="Q1489" s="6" t="str">
        <f t="shared" si="10"/>
        <v>East</v>
      </c>
      <c r="R1489" s="6" t="str">
        <f>vlookup(M1489,'City Head_Details'!$A$2:$B$5,2,0)</f>
        <v>Tarun</v>
      </c>
      <c r="S1489" s="6" t="str">
        <f t="shared" ref="S1489:T1489" si="1497">Proper(trim(G1489))</f>
        <v>Materials</v>
      </c>
      <c r="T1489" s="6" t="str">
        <f t="shared" si="1497"/>
        <v>Rent</v>
      </c>
    </row>
    <row r="1490">
      <c r="A1490" s="23" t="s">
        <v>2835</v>
      </c>
      <c r="B1490" s="32" t="s">
        <v>2836</v>
      </c>
      <c r="C1490" s="6">
        <v>110900.0</v>
      </c>
      <c r="D1490" s="6" t="str">
        <f>IFERROR(__xludf.DUMMYFUNCTION("Split(B1490,""/"")"),"February")</f>
        <v>February</v>
      </c>
      <c r="E1490" s="6" t="str">
        <f>IFERROR(__xludf.DUMMYFUNCTION("""COMPUTED_VALUE"""),"Gurgaon")</f>
        <v>Gurgaon</v>
      </c>
      <c r="F1490" s="6" t="str">
        <f>IFERROR(__xludf.DUMMYFUNCTION("""COMPUTED_VALUE"""),"East")</f>
        <v>East</v>
      </c>
      <c r="G1490" s="6" t="str">
        <f>IFERROR(__xludf.DUMMYFUNCTION("""COMPUTED_VALUE"""),"Materials")</f>
        <v>Materials</v>
      </c>
      <c r="H1490" s="6" t="str">
        <f>IFERROR(__xludf.DUMMYFUNCTION("""COMPUTED_VALUE"""),"Overhead costs")</f>
        <v>Overhead costs</v>
      </c>
      <c r="I1490" s="6" t="str">
        <f t="shared" si="2"/>
        <v>February</v>
      </c>
      <c r="J1490" s="6" t="str">
        <f t="shared" si="3"/>
        <v>Gurgaon</v>
      </c>
      <c r="K1490" s="6" t="str">
        <f t="shared" si="4"/>
        <v>Gurgaon</v>
      </c>
      <c r="L1490" s="6" t="str">
        <f t="shared" si="5"/>
        <v>Gurgaon</v>
      </c>
      <c r="M1490" s="6" t="str">
        <f t="shared" si="6"/>
        <v>Gurgaon</v>
      </c>
      <c r="N1490" s="6" t="str">
        <f t="shared" si="7"/>
        <v>East</v>
      </c>
      <c r="O1490" s="6" t="str">
        <f t="shared" si="8"/>
        <v>East</v>
      </c>
      <c r="P1490" s="6" t="str">
        <f t="shared" si="9"/>
        <v>East</v>
      </c>
      <c r="Q1490" s="6" t="str">
        <f t="shared" si="10"/>
        <v>East</v>
      </c>
      <c r="R1490" s="6" t="str">
        <f>vlookup(M1490,'City Head_Details'!$A$2:$B$5,2,0)</f>
        <v>Tarun</v>
      </c>
      <c r="S1490" s="6" t="str">
        <f t="shared" ref="S1490:T1490" si="1498">Proper(trim(G1490))</f>
        <v>Materials</v>
      </c>
      <c r="T1490" s="6" t="str">
        <f t="shared" si="1498"/>
        <v>Overhead Costs</v>
      </c>
    </row>
    <row r="1491">
      <c r="A1491" s="23" t="s">
        <v>2837</v>
      </c>
      <c r="B1491" s="32" t="s">
        <v>2838</v>
      </c>
      <c r="C1491" s="6">
        <v>126200.0</v>
      </c>
      <c r="D1491" s="6" t="str">
        <f>IFERROR(__xludf.DUMMYFUNCTION("Split(B1491,""/"")"),"February")</f>
        <v>February</v>
      </c>
      <c r="E1491" s="6" t="str">
        <f>IFERROR(__xludf.DUMMYFUNCTION("""COMPUTED_VALUE"""),"Gurgaon^")</f>
        <v>Gurgaon^</v>
      </c>
      <c r="F1491" s="6" t="str">
        <f>IFERROR(__xludf.DUMMYFUNCTION("""COMPUTED_VALUE"""),"East")</f>
        <v>East</v>
      </c>
      <c r="G1491" s="6" t="str">
        <f>IFERROR(__xludf.DUMMYFUNCTION("""COMPUTED_VALUE"""),"Materials")</f>
        <v>Materials</v>
      </c>
      <c r="H1491" s="6" t="str">
        <f>IFERROR(__xludf.DUMMYFUNCTION("""COMPUTED_VALUE"""),"Insurance")</f>
        <v>Insurance</v>
      </c>
      <c r="I1491" s="6" t="str">
        <f t="shared" si="2"/>
        <v>February</v>
      </c>
      <c r="J1491" s="6" t="str">
        <f t="shared" si="3"/>
        <v>Gurgaon^</v>
      </c>
      <c r="K1491" s="6" t="str">
        <f t="shared" si="4"/>
        <v>Gurgaon^</v>
      </c>
      <c r="L1491" s="6" t="str">
        <f t="shared" si="5"/>
        <v>Gurgaon^</v>
      </c>
      <c r="M1491" s="6" t="str">
        <f t="shared" si="6"/>
        <v>Gurgaon</v>
      </c>
      <c r="N1491" s="6" t="str">
        <f t="shared" si="7"/>
        <v>East</v>
      </c>
      <c r="O1491" s="6" t="str">
        <f t="shared" si="8"/>
        <v>East</v>
      </c>
      <c r="P1491" s="6" t="str">
        <f t="shared" si="9"/>
        <v>East</v>
      </c>
      <c r="Q1491" s="6" t="str">
        <f t="shared" si="10"/>
        <v>East</v>
      </c>
      <c r="R1491" s="6" t="str">
        <f>vlookup(M1491,'City Head_Details'!$A$2:$B$5,2,0)</f>
        <v>Tarun</v>
      </c>
      <c r="S1491" s="6" t="str">
        <f t="shared" ref="S1491:T1491" si="1499">Proper(trim(G1491))</f>
        <v>Materials</v>
      </c>
      <c r="T1491" s="6" t="str">
        <f t="shared" si="1499"/>
        <v>Insurance</v>
      </c>
    </row>
    <row r="1492">
      <c r="A1492" s="23" t="s">
        <v>2839</v>
      </c>
      <c r="B1492" s="32" t="s">
        <v>2840</v>
      </c>
      <c r="C1492" s="6">
        <v>94200.0</v>
      </c>
      <c r="D1492" s="6" t="str">
        <f>IFERROR(__xludf.DUMMYFUNCTION("Split(B1492,""/"")"),"February")</f>
        <v>February</v>
      </c>
      <c r="E1492" s="6" t="str">
        <f>IFERROR(__xludf.DUMMYFUNCTION("""COMPUTED_VALUE"""),"Gurgaon")</f>
        <v>Gurgaon</v>
      </c>
      <c r="F1492" s="6" t="str">
        <f>IFERROR(__xludf.DUMMYFUNCTION("""COMPUTED_VALUE"""),"East")</f>
        <v>East</v>
      </c>
      <c r="G1492" s="6" t="str">
        <f>IFERROR(__xludf.DUMMYFUNCTION("""COMPUTED_VALUE"""),"Maitenance")</f>
        <v>Maitenance</v>
      </c>
      <c r="H1492" s="6" t="str">
        <f>IFERROR(__xludf.DUMMYFUNCTION("""COMPUTED_VALUE"""),"Material Cost")</f>
        <v>Material Cost</v>
      </c>
      <c r="I1492" s="6" t="str">
        <f t="shared" si="2"/>
        <v>February</v>
      </c>
      <c r="J1492" s="6" t="str">
        <f t="shared" si="3"/>
        <v>Gurgaon</v>
      </c>
      <c r="K1492" s="6" t="str">
        <f t="shared" si="4"/>
        <v>Gurgaon</v>
      </c>
      <c r="L1492" s="6" t="str">
        <f t="shared" si="5"/>
        <v>Gurgaon</v>
      </c>
      <c r="M1492" s="6" t="str">
        <f t="shared" si="6"/>
        <v>Gurgaon</v>
      </c>
      <c r="N1492" s="6" t="str">
        <f t="shared" si="7"/>
        <v>East</v>
      </c>
      <c r="O1492" s="6" t="str">
        <f t="shared" si="8"/>
        <v>East</v>
      </c>
      <c r="P1492" s="6" t="str">
        <f t="shared" si="9"/>
        <v>East</v>
      </c>
      <c r="Q1492" s="6" t="str">
        <f t="shared" si="10"/>
        <v>East</v>
      </c>
      <c r="R1492" s="6" t="str">
        <f>vlookup(M1492,'City Head_Details'!$A$2:$B$5,2,0)</f>
        <v>Tarun</v>
      </c>
      <c r="S1492" s="6" t="str">
        <f t="shared" ref="S1492:T1492" si="1500">Proper(trim(G1492))</f>
        <v>Maitenance</v>
      </c>
      <c r="T1492" s="6" t="str">
        <f t="shared" si="1500"/>
        <v>Material Cost</v>
      </c>
    </row>
    <row r="1493">
      <c r="A1493" s="23" t="s">
        <v>2841</v>
      </c>
      <c r="B1493" s="32" t="s">
        <v>2842</v>
      </c>
      <c r="C1493" s="6">
        <v>158800.0</v>
      </c>
      <c r="D1493" s="6" t="str">
        <f>IFERROR(__xludf.DUMMYFUNCTION("Split(B1493,""/"")"),"February")</f>
        <v>February</v>
      </c>
      <c r="E1493" s="6" t="str">
        <f>IFERROR(__xludf.DUMMYFUNCTION("""COMPUTED_VALUE"""),"Gurgaon")</f>
        <v>Gurgaon</v>
      </c>
      <c r="F1493" s="6" t="str">
        <f>IFERROR(__xludf.DUMMYFUNCTION("""COMPUTED_VALUE"""),"East")</f>
        <v>East</v>
      </c>
      <c r="G1493" s="6" t="str">
        <f>IFERROR(__xludf.DUMMYFUNCTION("""COMPUTED_VALUE"""),"Maitenance")</f>
        <v>Maitenance</v>
      </c>
      <c r="H1493" s="6" t="str">
        <f>IFERROR(__xludf.DUMMYFUNCTION("""COMPUTED_VALUE"""),"Labour Cost")</f>
        <v>Labour Cost</v>
      </c>
      <c r="I1493" s="6" t="str">
        <f t="shared" si="2"/>
        <v>February</v>
      </c>
      <c r="J1493" s="6" t="str">
        <f t="shared" si="3"/>
        <v>Gurgaon</v>
      </c>
      <c r="K1493" s="6" t="str">
        <f t="shared" si="4"/>
        <v>Gurgaon</v>
      </c>
      <c r="L1493" s="6" t="str">
        <f t="shared" si="5"/>
        <v>Gurgaon</v>
      </c>
      <c r="M1493" s="6" t="str">
        <f t="shared" si="6"/>
        <v>Gurgaon</v>
      </c>
      <c r="N1493" s="6" t="str">
        <f t="shared" si="7"/>
        <v>East</v>
      </c>
      <c r="O1493" s="6" t="str">
        <f t="shared" si="8"/>
        <v>East</v>
      </c>
      <c r="P1493" s="6" t="str">
        <f t="shared" si="9"/>
        <v>East</v>
      </c>
      <c r="Q1493" s="6" t="str">
        <f t="shared" si="10"/>
        <v>East</v>
      </c>
      <c r="R1493" s="6" t="str">
        <f>vlookup(M1493,'City Head_Details'!$A$2:$B$5,2,0)</f>
        <v>Tarun</v>
      </c>
      <c r="S1493" s="6" t="str">
        <f t="shared" ref="S1493:T1493" si="1501">Proper(trim(G1493))</f>
        <v>Maitenance</v>
      </c>
      <c r="T1493" s="6" t="str">
        <f t="shared" si="1501"/>
        <v>Labour Cost</v>
      </c>
    </row>
    <row r="1494">
      <c r="A1494" s="23" t="s">
        <v>2843</v>
      </c>
      <c r="B1494" s="32" t="s">
        <v>2749</v>
      </c>
      <c r="C1494" s="6">
        <v>124000.0</v>
      </c>
      <c r="D1494" s="6" t="str">
        <f>IFERROR(__xludf.DUMMYFUNCTION("Split(B1494,""/"")"),"February")</f>
        <v>February</v>
      </c>
      <c r="E1494" s="6" t="str">
        <f>IFERROR(__xludf.DUMMYFUNCTION("""COMPUTED_VALUE"""),"Gurgaon")</f>
        <v>Gurgaon</v>
      </c>
      <c r="F1494" s="6" t="str">
        <f>IFERROR(__xludf.DUMMYFUNCTION("""COMPUTED_VALUE"""),"East")</f>
        <v>East</v>
      </c>
      <c r="G1494" s="6" t="str">
        <f>IFERROR(__xludf.DUMMYFUNCTION("""COMPUTED_VALUE"""),"Maitenance")</f>
        <v>Maitenance</v>
      </c>
      <c r="H1494" s="6" t="str">
        <f>IFERROR(__xludf.DUMMYFUNCTION("""COMPUTED_VALUE"""),"Rent")</f>
        <v>Rent</v>
      </c>
      <c r="I1494" s="6" t="str">
        <f t="shared" si="2"/>
        <v>February</v>
      </c>
      <c r="J1494" s="6" t="str">
        <f t="shared" si="3"/>
        <v>Gurgaon</v>
      </c>
      <c r="K1494" s="6" t="str">
        <f t="shared" si="4"/>
        <v>Gurgaon</v>
      </c>
      <c r="L1494" s="6" t="str">
        <f t="shared" si="5"/>
        <v>Gurgaon</v>
      </c>
      <c r="M1494" s="6" t="str">
        <f t="shared" si="6"/>
        <v>Gurgaon</v>
      </c>
      <c r="N1494" s="6" t="str">
        <f t="shared" si="7"/>
        <v>East</v>
      </c>
      <c r="O1494" s="6" t="str">
        <f t="shared" si="8"/>
        <v>East</v>
      </c>
      <c r="P1494" s="6" t="str">
        <f t="shared" si="9"/>
        <v>East</v>
      </c>
      <c r="Q1494" s="6" t="str">
        <f t="shared" si="10"/>
        <v>East</v>
      </c>
      <c r="R1494" s="6" t="str">
        <f>vlookup(M1494,'City Head_Details'!$A$2:$B$5,2,0)</f>
        <v>Tarun</v>
      </c>
      <c r="S1494" s="6" t="str">
        <f t="shared" ref="S1494:T1494" si="1502">Proper(trim(G1494))</f>
        <v>Maitenance</v>
      </c>
      <c r="T1494" s="6" t="str">
        <f t="shared" si="1502"/>
        <v>Rent</v>
      </c>
    </row>
    <row r="1495">
      <c r="A1495" s="23" t="s">
        <v>2844</v>
      </c>
      <c r="B1495" s="32" t="s">
        <v>2845</v>
      </c>
      <c r="C1495" s="6">
        <v>165500.0</v>
      </c>
      <c r="D1495" s="6" t="str">
        <f>IFERROR(__xludf.DUMMYFUNCTION("Split(B1495,""/"")"),"February")</f>
        <v>February</v>
      </c>
      <c r="E1495" s="6" t="str">
        <f>IFERROR(__xludf.DUMMYFUNCTION("""COMPUTED_VALUE"""),"Gurgaon")</f>
        <v>Gurgaon</v>
      </c>
      <c r="F1495" s="6" t="str">
        <f>IFERROR(__xludf.DUMMYFUNCTION("""COMPUTED_VALUE"""),"east")</f>
        <v>east</v>
      </c>
      <c r="G1495" s="6" t="str">
        <f>IFERROR(__xludf.DUMMYFUNCTION("""COMPUTED_VALUE"""),"Maitenance")</f>
        <v>Maitenance</v>
      </c>
      <c r="H1495" s="6" t="str">
        <f>IFERROR(__xludf.DUMMYFUNCTION("""COMPUTED_VALUE"""),"Overhead costs")</f>
        <v>Overhead costs</v>
      </c>
      <c r="I1495" s="6" t="str">
        <f t="shared" si="2"/>
        <v>February</v>
      </c>
      <c r="J1495" s="6" t="str">
        <f t="shared" si="3"/>
        <v>Gurgaon</v>
      </c>
      <c r="K1495" s="6" t="str">
        <f t="shared" si="4"/>
        <v>Gurgaon</v>
      </c>
      <c r="L1495" s="6" t="str">
        <f t="shared" si="5"/>
        <v>Gurgaon</v>
      </c>
      <c r="M1495" s="6" t="str">
        <f t="shared" si="6"/>
        <v>Gurgaon</v>
      </c>
      <c r="N1495" s="6" t="str">
        <f t="shared" si="7"/>
        <v>East</v>
      </c>
      <c r="O1495" s="6" t="str">
        <f t="shared" si="8"/>
        <v>East</v>
      </c>
      <c r="P1495" s="6" t="str">
        <f t="shared" si="9"/>
        <v>East</v>
      </c>
      <c r="Q1495" s="6" t="str">
        <f t="shared" si="10"/>
        <v>East</v>
      </c>
      <c r="R1495" s="6" t="str">
        <f>vlookup(M1495,'City Head_Details'!$A$2:$B$5,2,0)</f>
        <v>Tarun</v>
      </c>
      <c r="S1495" s="6" t="str">
        <f t="shared" ref="S1495:T1495" si="1503">Proper(trim(G1495))</f>
        <v>Maitenance</v>
      </c>
      <c r="T1495" s="6" t="str">
        <f t="shared" si="1503"/>
        <v>Overhead Costs</v>
      </c>
    </row>
    <row r="1496">
      <c r="A1496" s="23" t="s">
        <v>2846</v>
      </c>
      <c r="B1496" s="32" t="s">
        <v>1058</v>
      </c>
      <c r="C1496" s="6">
        <v>132500.0</v>
      </c>
      <c r="D1496" s="6" t="str">
        <f>IFERROR(__xludf.DUMMYFUNCTION("Split(B1496,""/"")"),"February")</f>
        <v>February</v>
      </c>
      <c r="E1496" s="6" t="str">
        <f>IFERROR(__xludf.DUMMYFUNCTION("""COMPUTED_VALUE"""),"Gurgaon")</f>
        <v>Gurgaon</v>
      </c>
      <c r="F1496" s="6" t="str">
        <f>IFERROR(__xludf.DUMMYFUNCTION("""COMPUTED_VALUE"""),"East")</f>
        <v>East</v>
      </c>
      <c r="G1496" s="6" t="str">
        <f>IFERROR(__xludf.DUMMYFUNCTION("""COMPUTED_VALUE"""),"Maitenance")</f>
        <v>Maitenance</v>
      </c>
      <c r="H1496" s="6" t="str">
        <f>IFERROR(__xludf.DUMMYFUNCTION("""COMPUTED_VALUE"""),"Insurance")</f>
        <v>Insurance</v>
      </c>
      <c r="I1496" s="6" t="str">
        <f t="shared" si="2"/>
        <v>February</v>
      </c>
      <c r="J1496" s="6" t="str">
        <f t="shared" si="3"/>
        <v>Gurgaon</v>
      </c>
      <c r="K1496" s="6" t="str">
        <f t="shared" si="4"/>
        <v>Gurgaon</v>
      </c>
      <c r="L1496" s="6" t="str">
        <f t="shared" si="5"/>
        <v>Gurgaon</v>
      </c>
      <c r="M1496" s="6" t="str">
        <f t="shared" si="6"/>
        <v>Gurgaon</v>
      </c>
      <c r="N1496" s="6" t="str">
        <f t="shared" si="7"/>
        <v>East</v>
      </c>
      <c r="O1496" s="6" t="str">
        <f t="shared" si="8"/>
        <v>East</v>
      </c>
      <c r="P1496" s="6" t="str">
        <f t="shared" si="9"/>
        <v>East</v>
      </c>
      <c r="Q1496" s="6" t="str">
        <f t="shared" si="10"/>
        <v>East</v>
      </c>
      <c r="R1496" s="6" t="str">
        <f>vlookup(M1496,'City Head_Details'!$A$2:$B$5,2,0)</f>
        <v>Tarun</v>
      </c>
      <c r="S1496" s="6" t="str">
        <f t="shared" ref="S1496:T1496" si="1504">Proper(trim(G1496))</f>
        <v>Maitenance</v>
      </c>
      <c r="T1496" s="6" t="str">
        <f t="shared" si="1504"/>
        <v>Insurance</v>
      </c>
    </row>
    <row r="1497">
      <c r="A1497" s="23" t="s">
        <v>2847</v>
      </c>
      <c r="B1497" s="32" t="s">
        <v>2848</v>
      </c>
      <c r="C1497" s="6">
        <v>162500.0</v>
      </c>
      <c r="D1497" s="6" t="str">
        <f>IFERROR(__xludf.DUMMYFUNCTION("Split(B1497,""/"")"),"February")</f>
        <v>February</v>
      </c>
      <c r="E1497" s="6" t="str">
        <f>IFERROR(__xludf.DUMMYFUNCTION("""COMPUTED_VALUE"""),"Gurgaon")</f>
        <v>Gurgaon</v>
      </c>
      <c r="F1497" s="6" t="str">
        <f>IFERROR(__xludf.DUMMYFUNCTION("""COMPUTED_VALUE"""),"East")</f>
        <v>East</v>
      </c>
      <c r="G1497" s="6" t="str">
        <f>IFERROR(__xludf.DUMMYFUNCTION("""COMPUTED_VALUE"""),"Assembly")</f>
        <v>Assembly</v>
      </c>
      <c r="H1497" s="6" t="str">
        <f>IFERROR(__xludf.DUMMYFUNCTION("""COMPUTED_VALUE"""),"Material Cost")</f>
        <v>Material Cost</v>
      </c>
      <c r="I1497" s="6" t="str">
        <f t="shared" si="2"/>
        <v>February</v>
      </c>
      <c r="J1497" s="6" t="str">
        <f t="shared" si="3"/>
        <v>Gurgaon</v>
      </c>
      <c r="K1497" s="6" t="str">
        <f t="shared" si="4"/>
        <v>Gurgaon</v>
      </c>
      <c r="L1497" s="6" t="str">
        <f t="shared" si="5"/>
        <v>Gurgaon</v>
      </c>
      <c r="M1497" s="6" t="str">
        <f t="shared" si="6"/>
        <v>Gurgaon</v>
      </c>
      <c r="N1497" s="6" t="str">
        <f t="shared" si="7"/>
        <v>East</v>
      </c>
      <c r="O1497" s="6" t="str">
        <f t="shared" si="8"/>
        <v>East</v>
      </c>
      <c r="P1497" s="6" t="str">
        <f t="shared" si="9"/>
        <v>East</v>
      </c>
      <c r="Q1497" s="6" t="str">
        <f t="shared" si="10"/>
        <v>East</v>
      </c>
      <c r="R1497" s="6" t="str">
        <f>vlookup(M1497,'City Head_Details'!$A$2:$B$5,2,0)</f>
        <v>Tarun</v>
      </c>
      <c r="S1497" s="6" t="str">
        <f t="shared" ref="S1497:T1497" si="1505">Proper(trim(G1497))</f>
        <v>Assembly</v>
      </c>
      <c r="T1497" s="6" t="str">
        <f t="shared" si="1505"/>
        <v>Material Cost</v>
      </c>
    </row>
    <row r="1498">
      <c r="A1498" s="23" t="s">
        <v>2849</v>
      </c>
      <c r="B1498" s="32" t="s">
        <v>1039</v>
      </c>
      <c r="C1498" s="6">
        <v>103100.0</v>
      </c>
      <c r="D1498" s="6" t="str">
        <f>IFERROR(__xludf.DUMMYFUNCTION("Split(B1498,""/"")"),"February")</f>
        <v>February</v>
      </c>
      <c r="E1498" s="6" t="str">
        <f>IFERROR(__xludf.DUMMYFUNCTION("""COMPUTED_VALUE"""),"Gurgaon")</f>
        <v>Gurgaon</v>
      </c>
      <c r="F1498" s="6" t="str">
        <f>IFERROR(__xludf.DUMMYFUNCTION("""COMPUTED_VALUE"""),"East")</f>
        <v>East</v>
      </c>
      <c r="G1498" s="6" t="str">
        <f>IFERROR(__xludf.DUMMYFUNCTION("""COMPUTED_VALUE"""),"Assembly")</f>
        <v>Assembly</v>
      </c>
      <c r="H1498" s="6" t="str">
        <f>IFERROR(__xludf.DUMMYFUNCTION("""COMPUTED_VALUE"""),"Labour Cost")</f>
        <v>Labour Cost</v>
      </c>
      <c r="I1498" s="6" t="str">
        <f t="shared" si="2"/>
        <v>February</v>
      </c>
      <c r="J1498" s="6" t="str">
        <f t="shared" si="3"/>
        <v>Gurgaon</v>
      </c>
      <c r="K1498" s="6" t="str">
        <f t="shared" si="4"/>
        <v>Gurgaon</v>
      </c>
      <c r="L1498" s="6" t="str">
        <f t="shared" si="5"/>
        <v>Gurgaon</v>
      </c>
      <c r="M1498" s="6" t="str">
        <f t="shared" si="6"/>
        <v>Gurgaon</v>
      </c>
      <c r="N1498" s="6" t="str">
        <f t="shared" si="7"/>
        <v>East</v>
      </c>
      <c r="O1498" s="6" t="str">
        <f t="shared" si="8"/>
        <v>East</v>
      </c>
      <c r="P1498" s="6" t="str">
        <f t="shared" si="9"/>
        <v>East</v>
      </c>
      <c r="Q1498" s="6" t="str">
        <f t="shared" si="10"/>
        <v>East</v>
      </c>
      <c r="R1498" s="6" t="str">
        <f>vlookup(M1498,'City Head_Details'!$A$2:$B$5,2,0)</f>
        <v>Tarun</v>
      </c>
      <c r="S1498" s="6" t="str">
        <f t="shared" ref="S1498:T1498" si="1506">Proper(trim(G1498))</f>
        <v>Assembly</v>
      </c>
      <c r="T1498" s="6" t="str">
        <f t="shared" si="1506"/>
        <v>Labour Cost</v>
      </c>
    </row>
    <row r="1499">
      <c r="A1499" s="23" t="s">
        <v>2850</v>
      </c>
      <c r="B1499" s="32" t="s">
        <v>2851</v>
      </c>
      <c r="C1499" s="6">
        <v>177100.0</v>
      </c>
      <c r="D1499" s="6" t="str">
        <f>IFERROR(__xludf.DUMMYFUNCTION("Split(B1499,""/"")"),"February")</f>
        <v>February</v>
      </c>
      <c r="E1499" s="6" t="str">
        <f>IFERROR(__xludf.DUMMYFUNCTION("""COMPUTED_VALUE"""),"Gurgaon")</f>
        <v>Gurgaon</v>
      </c>
      <c r="F1499" s="6" t="str">
        <f>IFERROR(__xludf.DUMMYFUNCTION("""COMPUTED_VALUE"""),"East")</f>
        <v>East</v>
      </c>
      <c r="G1499" s="6" t="str">
        <f>IFERROR(__xludf.DUMMYFUNCTION("""COMPUTED_VALUE"""),"Assembly")</f>
        <v>Assembly</v>
      </c>
      <c r="H1499" s="6" t="str">
        <f>IFERROR(__xludf.DUMMYFUNCTION("""COMPUTED_VALUE"""),"Rent")</f>
        <v>Rent</v>
      </c>
      <c r="I1499" s="6" t="str">
        <f t="shared" si="2"/>
        <v>February</v>
      </c>
      <c r="J1499" s="6" t="str">
        <f t="shared" si="3"/>
        <v>Gurgaon</v>
      </c>
      <c r="K1499" s="6" t="str">
        <f t="shared" si="4"/>
        <v>Gurgaon</v>
      </c>
      <c r="L1499" s="6" t="str">
        <f t="shared" si="5"/>
        <v>Gurgaon</v>
      </c>
      <c r="M1499" s="6" t="str">
        <f t="shared" si="6"/>
        <v>Gurgaon</v>
      </c>
      <c r="N1499" s="6" t="str">
        <f t="shared" si="7"/>
        <v>East</v>
      </c>
      <c r="O1499" s="6" t="str">
        <f t="shared" si="8"/>
        <v>East</v>
      </c>
      <c r="P1499" s="6" t="str">
        <f t="shared" si="9"/>
        <v>East</v>
      </c>
      <c r="Q1499" s="6" t="str">
        <f t="shared" si="10"/>
        <v>East</v>
      </c>
      <c r="R1499" s="6" t="str">
        <f>vlookup(M1499,'City Head_Details'!$A$2:$B$5,2,0)</f>
        <v>Tarun</v>
      </c>
      <c r="S1499" s="6" t="str">
        <f t="shared" ref="S1499:T1499" si="1507">Proper(trim(G1499))</f>
        <v>Assembly</v>
      </c>
      <c r="T1499" s="6" t="str">
        <f t="shared" si="1507"/>
        <v>Rent</v>
      </c>
    </row>
    <row r="1500">
      <c r="A1500" s="23" t="s">
        <v>2852</v>
      </c>
      <c r="B1500" s="32" t="s">
        <v>2853</v>
      </c>
      <c r="C1500" s="6">
        <v>138900.0</v>
      </c>
      <c r="D1500" s="6" t="str">
        <f>IFERROR(__xludf.DUMMYFUNCTION("Split(B1500,""/"")"),"February")</f>
        <v>February</v>
      </c>
      <c r="E1500" s="6" t="str">
        <f>IFERROR(__xludf.DUMMYFUNCTION("""COMPUTED_VALUE"""),"Gurgaon")</f>
        <v>Gurgaon</v>
      </c>
      <c r="F1500" s="6" t="str">
        <f>IFERROR(__xludf.DUMMYFUNCTION("""COMPUTED_VALUE"""),"East")</f>
        <v>East</v>
      </c>
      <c r="G1500" s="6" t="str">
        <f>IFERROR(__xludf.DUMMYFUNCTION("""COMPUTED_VALUE"""),"Assembly")</f>
        <v>Assembly</v>
      </c>
      <c r="H1500" s="6" t="str">
        <f>IFERROR(__xludf.DUMMYFUNCTION("""COMPUTED_VALUE"""),"Overhead costs")</f>
        <v>Overhead costs</v>
      </c>
      <c r="I1500" s="6" t="str">
        <f t="shared" si="2"/>
        <v>February</v>
      </c>
      <c r="J1500" s="6" t="str">
        <f t="shared" si="3"/>
        <v>Gurgaon</v>
      </c>
      <c r="K1500" s="6" t="str">
        <f t="shared" si="4"/>
        <v>Gurgaon</v>
      </c>
      <c r="L1500" s="6" t="str">
        <f t="shared" si="5"/>
        <v>Gurgaon</v>
      </c>
      <c r="M1500" s="6" t="str">
        <f t="shared" si="6"/>
        <v>Gurgaon</v>
      </c>
      <c r="N1500" s="6" t="str">
        <f t="shared" si="7"/>
        <v>East</v>
      </c>
      <c r="O1500" s="6" t="str">
        <f t="shared" si="8"/>
        <v>East</v>
      </c>
      <c r="P1500" s="6" t="str">
        <f t="shared" si="9"/>
        <v>East</v>
      </c>
      <c r="Q1500" s="6" t="str">
        <f t="shared" si="10"/>
        <v>East</v>
      </c>
      <c r="R1500" s="6" t="str">
        <f>vlookup(M1500,'City Head_Details'!$A$2:$B$5,2,0)</f>
        <v>Tarun</v>
      </c>
      <c r="S1500" s="6" t="str">
        <f t="shared" ref="S1500:T1500" si="1508">Proper(trim(G1500))</f>
        <v>Assembly</v>
      </c>
      <c r="T1500" s="6" t="str">
        <f t="shared" si="1508"/>
        <v>Overhead Costs</v>
      </c>
    </row>
    <row r="1501">
      <c r="A1501" s="23" t="s">
        <v>2854</v>
      </c>
      <c r="B1501" s="32" t="s">
        <v>2855</v>
      </c>
      <c r="C1501" s="6">
        <v>114600.0</v>
      </c>
      <c r="D1501" s="6" t="str">
        <f>IFERROR(__xludf.DUMMYFUNCTION("Split(B1501,""/"")"),"February")</f>
        <v>February</v>
      </c>
      <c r="E1501" s="6" t="str">
        <f>IFERROR(__xludf.DUMMYFUNCTION("""COMPUTED_VALUE"""),"Gurgaon")</f>
        <v>Gurgaon</v>
      </c>
      <c r="F1501" s="6" t="str">
        <f>IFERROR(__xludf.DUMMYFUNCTION("""COMPUTED_VALUE"""),"East^")</f>
        <v>East^</v>
      </c>
      <c r="G1501" s="6" t="str">
        <f>IFERROR(__xludf.DUMMYFUNCTION("""COMPUTED_VALUE"""),"Assembly")</f>
        <v>Assembly</v>
      </c>
      <c r="H1501" s="6" t="str">
        <f>IFERROR(__xludf.DUMMYFUNCTION("""COMPUTED_VALUE"""),"Insurance")</f>
        <v>Insurance</v>
      </c>
      <c r="I1501" s="6" t="str">
        <f t="shared" si="2"/>
        <v>February</v>
      </c>
      <c r="J1501" s="6" t="str">
        <f t="shared" si="3"/>
        <v>Gurgaon</v>
      </c>
      <c r="K1501" s="6" t="str">
        <f t="shared" si="4"/>
        <v>Gurgaon</v>
      </c>
      <c r="L1501" s="6" t="str">
        <f t="shared" si="5"/>
        <v>Gurgaon</v>
      </c>
      <c r="M1501" s="6" t="str">
        <f t="shared" si="6"/>
        <v>Gurgaon</v>
      </c>
      <c r="N1501" s="6" t="str">
        <f t="shared" si="7"/>
        <v>East^</v>
      </c>
      <c r="O1501" s="6" t="str">
        <f t="shared" si="8"/>
        <v>East^</v>
      </c>
      <c r="P1501" s="6" t="str">
        <f t="shared" si="9"/>
        <v>East^</v>
      </c>
      <c r="Q1501" s="6" t="str">
        <f t="shared" si="10"/>
        <v>East</v>
      </c>
      <c r="R1501" s="6" t="str">
        <f>vlookup(M1501,'City Head_Details'!$A$2:$B$5,2,0)</f>
        <v>Tarun</v>
      </c>
      <c r="S1501" s="6" t="str">
        <f t="shared" ref="S1501:T1501" si="1509">Proper(trim(G1501))</f>
        <v>Assembly</v>
      </c>
      <c r="T1501" s="6" t="str">
        <f t="shared" si="1509"/>
        <v>Insurance</v>
      </c>
    </row>
    <row r="1502">
      <c r="A1502" s="23" t="s">
        <v>2856</v>
      </c>
      <c r="B1502" s="32" t="s">
        <v>2857</v>
      </c>
      <c r="C1502" s="6">
        <v>156700.0</v>
      </c>
      <c r="D1502" s="6" t="str">
        <f>IFERROR(__xludf.DUMMYFUNCTION("Split(B1502,""/"")"),"February")</f>
        <v>February</v>
      </c>
      <c r="E1502" s="6" t="str">
        <f>IFERROR(__xludf.DUMMYFUNCTION("""COMPUTED_VALUE"""),"Gurgaon")</f>
        <v>Gurgaon</v>
      </c>
      <c r="F1502" s="6" t="str">
        <f>IFERROR(__xludf.DUMMYFUNCTION("""COMPUTED_VALUE"""),"West^")</f>
        <v>West^</v>
      </c>
      <c r="G1502" s="6" t="str">
        <f>IFERROR(__xludf.DUMMYFUNCTION("""COMPUTED_VALUE"""),"Production")</f>
        <v>Production</v>
      </c>
      <c r="H1502" s="6" t="str">
        <f>IFERROR(__xludf.DUMMYFUNCTION("""COMPUTED_VALUE"""),"Material Cost")</f>
        <v>Material Cost</v>
      </c>
      <c r="I1502" s="6" t="str">
        <f t="shared" si="2"/>
        <v>February</v>
      </c>
      <c r="J1502" s="6" t="str">
        <f t="shared" si="3"/>
        <v>Gurgaon</v>
      </c>
      <c r="K1502" s="6" t="str">
        <f t="shared" si="4"/>
        <v>Gurgaon</v>
      </c>
      <c r="L1502" s="6" t="str">
        <f t="shared" si="5"/>
        <v>Gurgaon</v>
      </c>
      <c r="M1502" s="6" t="str">
        <f t="shared" si="6"/>
        <v>Gurgaon</v>
      </c>
      <c r="N1502" s="6" t="str">
        <f t="shared" si="7"/>
        <v>West^</v>
      </c>
      <c r="O1502" s="6" t="str">
        <f t="shared" si="8"/>
        <v>West^</v>
      </c>
      <c r="P1502" s="6" t="str">
        <f t="shared" si="9"/>
        <v>West^</v>
      </c>
      <c r="Q1502" s="6" t="str">
        <f t="shared" si="10"/>
        <v>West</v>
      </c>
      <c r="R1502" s="6" t="str">
        <f>vlookup(M1502,'City Head_Details'!$A$2:$B$5,2,0)</f>
        <v>Tarun</v>
      </c>
      <c r="S1502" s="6" t="str">
        <f t="shared" ref="S1502:T1502" si="1510">Proper(trim(G1502))</f>
        <v>Production</v>
      </c>
      <c r="T1502" s="6" t="str">
        <f t="shared" si="1510"/>
        <v>Material Cost</v>
      </c>
    </row>
    <row r="1503">
      <c r="A1503" s="23" t="s">
        <v>2858</v>
      </c>
      <c r="B1503" s="32" t="s">
        <v>2859</v>
      </c>
      <c r="C1503" s="6">
        <v>164500.0</v>
      </c>
      <c r="D1503" s="6" t="str">
        <f>IFERROR(__xludf.DUMMYFUNCTION("Split(B1503,""/"")"),"February")</f>
        <v>February</v>
      </c>
      <c r="E1503" s="6" t="str">
        <f>IFERROR(__xludf.DUMMYFUNCTION("""COMPUTED_VALUE"""),"Gurgaon")</f>
        <v>Gurgaon</v>
      </c>
      <c r="F1503" s="6" t="str">
        <f>IFERROR(__xludf.DUMMYFUNCTION("""COMPUTED_VALUE"""),"West")</f>
        <v>West</v>
      </c>
      <c r="G1503" s="6" t="str">
        <f>IFERROR(__xludf.DUMMYFUNCTION("""COMPUTED_VALUE"""),"Production")</f>
        <v>Production</v>
      </c>
      <c r="H1503" s="6" t="str">
        <f>IFERROR(__xludf.DUMMYFUNCTION("""COMPUTED_VALUE"""),"Labour Cost")</f>
        <v>Labour Cost</v>
      </c>
      <c r="I1503" s="6" t="str">
        <f t="shared" si="2"/>
        <v>February</v>
      </c>
      <c r="J1503" s="6" t="str">
        <f t="shared" si="3"/>
        <v>Gurgaon</v>
      </c>
      <c r="K1503" s="6" t="str">
        <f t="shared" si="4"/>
        <v>Gurgaon</v>
      </c>
      <c r="L1503" s="6" t="str">
        <f t="shared" si="5"/>
        <v>Gurgaon</v>
      </c>
      <c r="M1503" s="6" t="str">
        <f t="shared" si="6"/>
        <v>Gurgaon</v>
      </c>
      <c r="N1503" s="6" t="str">
        <f t="shared" si="7"/>
        <v>West</v>
      </c>
      <c r="O1503" s="6" t="str">
        <f t="shared" si="8"/>
        <v>West</v>
      </c>
      <c r="P1503" s="6" t="str">
        <f t="shared" si="9"/>
        <v>West</v>
      </c>
      <c r="Q1503" s="6" t="str">
        <f t="shared" si="10"/>
        <v>West</v>
      </c>
      <c r="R1503" s="6" t="str">
        <f>vlookup(M1503,'City Head_Details'!$A$2:$B$5,2,0)</f>
        <v>Tarun</v>
      </c>
      <c r="S1503" s="6" t="str">
        <f t="shared" ref="S1503:T1503" si="1511">Proper(trim(G1503))</f>
        <v>Production</v>
      </c>
      <c r="T1503" s="6" t="str">
        <f t="shared" si="1511"/>
        <v>Labour Cost</v>
      </c>
    </row>
    <row r="1504">
      <c r="A1504" s="23" t="s">
        <v>2860</v>
      </c>
      <c r="B1504" s="32" t="s">
        <v>2861</v>
      </c>
      <c r="C1504" s="6">
        <v>135200.0</v>
      </c>
      <c r="D1504" s="6" t="str">
        <f>IFERROR(__xludf.DUMMYFUNCTION("Split(B1504,""/"")"),"February")</f>
        <v>February</v>
      </c>
      <c r="E1504" s="6" t="str">
        <f>IFERROR(__xludf.DUMMYFUNCTION("""COMPUTED_VALUE"""),"Gurgaon")</f>
        <v>Gurgaon</v>
      </c>
      <c r="F1504" s="6" t="str">
        <f>IFERROR(__xludf.DUMMYFUNCTION("""COMPUTED_VALUE"""),"West")</f>
        <v>West</v>
      </c>
      <c r="G1504" s="6" t="str">
        <f>IFERROR(__xludf.DUMMYFUNCTION("""COMPUTED_VALUE"""),"Production")</f>
        <v>Production</v>
      </c>
      <c r="H1504" s="6" t="str">
        <f>IFERROR(__xludf.DUMMYFUNCTION("""COMPUTED_VALUE"""),"Rent")</f>
        <v>Rent</v>
      </c>
      <c r="I1504" s="6" t="str">
        <f t="shared" si="2"/>
        <v>February</v>
      </c>
      <c r="J1504" s="6" t="str">
        <f t="shared" si="3"/>
        <v>Gurgaon</v>
      </c>
      <c r="K1504" s="6" t="str">
        <f t="shared" si="4"/>
        <v>Gurgaon</v>
      </c>
      <c r="L1504" s="6" t="str">
        <f t="shared" si="5"/>
        <v>Gurgaon</v>
      </c>
      <c r="M1504" s="6" t="str">
        <f t="shared" si="6"/>
        <v>Gurgaon</v>
      </c>
      <c r="N1504" s="6" t="str">
        <f t="shared" si="7"/>
        <v>West</v>
      </c>
      <c r="O1504" s="6" t="str">
        <f t="shared" si="8"/>
        <v>West</v>
      </c>
      <c r="P1504" s="6" t="str">
        <f t="shared" si="9"/>
        <v>West</v>
      </c>
      <c r="Q1504" s="6" t="str">
        <f t="shared" si="10"/>
        <v>West</v>
      </c>
      <c r="R1504" s="6" t="str">
        <f>vlookup(M1504,'City Head_Details'!$A$2:$B$5,2,0)</f>
        <v>Tarun</v>
      </c>
      <c r="S1504" s="6" t="str">
        <f t="shared" ref="S1504:T1504" si="1512">Proper(trim(G1504))</f>
        <v>Production</v>
      </c>
      <c r="T1504" s="6" t="str">
        <f t="shared" si="1512"/>
        <v>Rent</v>
      </c>
    </row>
    <row r="1505">
      <c r="A1505" s="23" t="s">
        <v>2862</v>
      </c>
      <c r="B1505" s="32" t="s">
        <v>2863</v>
      </c>
      <c r="C1505" s="6">
        <v>145500.0</v>
      </c>
      <c r="D1505" s="6" t="str">
        <f>IFERROR(__xludf.DUMMYFUNCTION("Split(B1505,""/"")"),"February")</f>
        <v>February</v>
      </c>
      <c r="E1505" s="6" t="str">
        <f>IFERROR(__xludf.DUMMYFUNCTION("""COMPUTED_VALUE"""),"Gurgaon")</f>
        <v>Gurgaon</v>
      </c>
      <c r="F1505" s="6" t="str">
        <f>IFERROR(__xludf.DUMMYFUNCTION("""COMPUTED_VALUE"""),"West")</f>
        <v>West</v>
      </c>
      <c r="G1505" s="6" t="str">
        <f>IFERROR(__xludf.DUMMYFUNCTION("""COMPUTED_VALUE"""),"Production")</f>
        <v>Production</v>
      </c>
      <c r="H1505" s="6" t="str">
        <f>IFERROR(__xludf.DUMMYFUNCTION("""COMPUTED_VALUE"""),"Overhead costs")</f>
        <v>Overhead costs</v>
      </c>
      <c r="I1505" s="6" t="str">
        <f t="shared" si="2"/>
        <v>February</v>
      </c>
      <c r="J1505" s="6" t="str">
        <f t="shared" si="3"/>
        <v>Gurgaon</v>
      </c>
      <c r="K1505" s="6" t="str">
        <f t="shared" si="4"/>
        <v>Gurgaon</v>
      </c>
      <c r="L1505" s="6" t="str">
        <f t="shared" si="5"/>
        <v>Gurgaon</v>
      </c>
      <c r="M1505" s="6" t="str">
        <f t="shared" si="6"/>
        <v>Gurgaon</v>
      </c>
      <c r="N1505" s="6" t="str">
        <f t="shared" si="7"/>
        <v>West</v>
      </c>
      <c r="O1505" s="6" t="str">
        <f t="shared" si="8"/>
        <v>West</v>
      </c>
      <c r="P1505" s="6" t="str">
        <f t="shared" si="9"/>
        <v>West</v>
      </c>
      <c r="Q1505" s="6" t="str">
        <f t="shared" si="10"/>
        <v>West</v>
      </c>
      <c r="R1505" s="6" t="str">
        <f>vlookup(M1505,'City Head_Details'!$A$2:$B$5,2,0)</f>
        <v>Tarun</v>
      </c>
      <c r="S1505" s="6" t="str">
        <f t="shared" ref="S1505:T1505" si="1513">Proper(trim(G1505))</f>
        <v>Production</v>
      </c>
      <c r="T1505" s="6" t="str">
        <f t="shared" si="1513"/>
        <v>Overhead Costs</v>
      </c>
    </row>
    <row r="1506">
      <c r="A1506" s="23" t="s">
        <v>2864</v>
      </c>
      <c r="B1506" s="32" t="s">
        <v>2865</v>
      </c>
      <c r="C1506" s="6">
        <v>103800.0</v>
      </c>
      <c r="D1506" s="6" t="str">
        <f>IFERROR(__xludf.DUMMYFUNCTION("Split(B1506,""/"")"),"February")</f>
        <v>February</v>
      </c>
      <c r="E1506" s="6" t="str">
        <f>IFERROR(__xludf.DUMMYFUNCTION("""COMPUTED_VALUE"""),"Gurgaon")</f>
        <v>Gurgaon</v>
      </c>
      <c r="F1506" s="6" t="str">
        <f>IFERROR(__xludf.DUMMYFUNCTION("""COMPUTED_VALUE"""),"West")</f>
        <v>West</v>
      </c>
      <c r="G1506" s="6" t="str">
        <f>IFERROR(__xludf.DUMMYFUNCTION("""COMPUTED_VALUE"""),"Production")</f>
        <v>Production</v>
      </c>
      <c r="H1506" s="6" t="str">
        <f>IFERROR(__xludf.DUMMYFUNCTION("""COMPUTED_VALUE"""),"Insurance")</f>
        <v>Insurance</v>
      </c>
      <c r="I1506" s="6" t="str">
        <f t="shared" si="2"/>
        <v>February</v>
      </c>
      <c r="J1506" s="6" t="str">
        <f t="shared" si="3"/>
        <v>Gurgaon</v>
      </c>
      <c r="K1506" s="6" t="str">
        <f t="shared" si="4"/>
        <v>Gurgaon</v>
      </c>
      <c r="L1506" s="6" t="str">
        <f t="shared" si="5"/>
        <v>Gurgaon</v>
      </c>
      <c r="M1506" s="6" t="str">
        <f t="shared" si="6"/>
        <v>Gurgaon</v>
      </c>
      <c r="N1506" s="6" t="str">
        <f t="shared" si="7"/>
        <v>West</v>
      </c>
      <c r="O1506" s="6" t="str">
        <f t="shared" si="8"/>
        <v>West</v>
      </c>
      <c r="P1506" s="6" t="str">
        <f t="shared" si="9"/>
        <v>West</v>
      </c>
      <c r="Q1506" s="6" t="str">
        <f t="shared" si="10"/>
        <v>West</v>
      </c>
      <c r="R1506" s="6" t="str">
        <f>vlookup(M1506,'City Head_Details'!$A$2:$B$5,2,0)</f>
        <v>Tarun</v>
      </c>
      <c r="S1506" s="6" t="str">
        <f t="shared" ref="S1506:T1506" si="1514">Proper(trim(G1506))</f>
        <v>Production</v>
      </c>
      <c r="T1506" s="6" t="str">
        <f t="shared" si="1514"/>
        <v>Insurance</v>
      </c>
    </row>
    <row r="1507">
      <c r="A1507" s="23" t="s">
        <v>2866</v>
      </c>
      <c r="B1507" s="32" t="s">
        <v>2867</v>
      </c>
      <c r="C1507" s="6">
        <v>139900.0</v>
      </c>
      <c r="D1507" s="6" t="str">
        <f>IFERROR(__xludf.DUMMYFUNCTION("Split(B1507,""/"")"),"February")</f>
        <v>February</v>
      </c>
      <c r="E1507" s="6" t="str">
        <f>IFERROR(__xludf.DUMMYFUNCTION("""COMPUTED_VALUE"""),"Gurgaon")</f>
        <v>Gurgaon</v>
      </c>
      <c r="F1507" s="6" t="str">
        <f>IFERROR(__xludf.DUMMYFUNCTION("""COMPUTED_VALUE"""),"West")</f>
        <v>West</v>
      </c>
      <c r="G1507" s="6" t="str">
        <f>IFERROR(__xludf.DUMMYFUNCTION("""COMPUTED_VALUE"""),"Materials")</f>
        <v>Materials</v>
      </c>
      <c r="H1507" s="6" t="str">
        <f>IFERROR(__xludf.DUMMYFUNCTION("""COMPUTED_VALUE"""),"Material Cost")</f>
        <v>Material Cost</v>
      </c>
      <c r="I1507" s="6" t="str">
        <f t="shared" si="2"/>
        <v>February</v>
      </c>
      <c r="J1507" s="6" t="str">
        <f t="shared" si="3"/>
        <v>Gurgaon</v>
      </c>
      <c r="K1507" s="6" t="str">
        <f t="shared" si="4"/>
        <v>Gurgaon</v>
      </c>
      <c r="L1507" s="6" t="str">
        <f t="shared" si="5"/>
        <v>Gurgaon</v>
      </c>
      <c r="M1507" s="6" t="str">
        <f t="shared" si="6"/>
        <v>Gurgaon</v>
      </c>
      <c r="N1507" s="6" t="str">
        <f t="shared" si="7"/>
        <v>West</v>
      </c>
      <c r="O1507" s="6" t="str">
        <f t="shared" si="8"/>
        <v>West</v>
      </c>
      <c r="P1507" s="6" t="str">
        <f t="shared" si="9"/>
        <v>West</v>
      </c>
      <c r="Q1507" s="6" t="str">
        <f t="shared" si="10"/>
        <v>West</v>
      </c>
      <c r="R1507" s="6" t="str">
        <f>vlookup(M1507,'City Head_Details'!$A$2:$B$5,2,0)</f>
        <v>Tarun</v>
      </c>
      <c r="S1507" s="6" t="str">
        <f t="shared" ref="S1507:T1507" si="1515">Proper(trim(G1507))</f>
        <v>Materials</v>
      </c>
      <c r="T1507" s="6" t="str">
        <f t="shared" si="1515"/>
        <v>Material Cost</v>
      </c>
    </row>
    <row r="1508">
      <c r="A1508" s="23" t="s">
        <v>2868</v>
      </c>
      <c r="B1508" s="32" t="s">
        <v>2869</v>
      </c>
      <c r="C1508" s="6">
        <v>109600.0</v>
      </c>
      <c r="D1508" s="6" t="str">
        <f>IFERROR(__xludf.DUMMYFUNCTION("Split(B1508,""/"")"),"February")</f>
        <v>February</v>
      </c>
      <c r="E1508" s="6" t="str">
        <f>IFERROR(__xludf.DUMMYFUNCTION("""COMPUTED_VALUE"""),"Gurgaon-")</f>
        <v>Gurgaon-</v>
      </c>
      <c r="F1508" s="6" t="str">
        <f>IFERROR(__xludf.DUMMYFUNCTION("""COMPUTED_VALUE"""),"West")</f>
        <v>West</v>
      </c>
      <c r="G1508" s="6" t="str">
        <f>IFERROR(__xludf.DUMMYFUNCTION("""COMPUTED_VALUE"""),"Materials")</f>
        <v>Materials</v>
      </c>
      <c r="H1508" s="6" t="str">
        <f>IFERROR(__xludf.DUMMYFUNCTION("""COMPUTED_VALUE"""),"Labour Cost")</f>
        <v>Labour Cost</v>
      </c>
      <c r="I1508" s="6" t="str">
        <f t="shared" si="2"/>
        <v>February</v>
      </c>
      <c r="J1508" s="6" t="str">
        <f t="shared" si="3"/>
        <v>Gurgaon-</v>
      </c>
      <c r="K1508" s="6" t="str">
        <f t="shared" si="4"/>
        <v>Gurgaon-</v>
      </c>
      <c r="L1508" s="6" t="str">
        <f t="shared" si="5"/>
        <v>Gurgaon</v>
      </c>
      <c r="M1508" s="6" t="str">
        <f t="shared" si="6"/>
        <v>Gurgaon</v>
      </c>
      <c r="N1508" s="6" t="str">
        <f t="shared" si="7"/>
        <v>West</v>
      </c>
      <c r="O1508" s="6" t="str">
        <f t="shared" si="8"/>
        <v>West</v>
      </c>
      <c r="P1508" s="6" t="str">
        <f t="shared" si="9"/>
        <v>West</v>
      </c>
      <c r="Q1508" s="6" t="str">
        <f t="shared" si="10"/>
        <v>West</v>
      </c>
      <c r="R1508" s="6" t="str">
        <f>vlookup(M1508,'City Head_Details'!$A$2:$B$5,2,0)</f>
        <v>Tarun</v>
      </c>
      <c r="S1508" s="6" t="str">
        <f t="shared" ref="S1508:T1508" si="1516">Proper(trim(G1508))</f>
        <v>Materials</v>
      </c>
      <c r="T1508" s="6" t="str">
        <f t="shared" si="1516"/>
        <v>Labour Cost</v>
      </c>
    </row>
    <row r="1509">
      <c r="A1509" s="23" t="s">
        <v>2870</v>
      </c>
      <c r="B1509" s="32" t="s">
        <v>2871</v>
      </c>
      <c r="C1509" s="6">
        <v>167700.0</v>
      </c>
      <c r="D1509" s="6" t="str">
        <f>IFERROR(__xludf.DUMMYFUNCTION("Split(B1509,""/"")"),"February")</f>
        <v>February</v>
      </c>
      <c r="E1509" s="6" t="str">
        <f>IFERROR(__xludf.DUMMYFUNCTION("""COMPUTED_VALUE"""),"Gurgaon-")</f>
        <v>Gurgaon-</v>
      </c>
      <c r="F1509" s="6" t="str">
        <f>IFERROR(__xludf.DUMMYFUNCTION("""COMPUTED_VALUE"""),"West")</f>
        <v>West</v>
      </c>
      <c r="G1509" s="6" t="str">
        <f>IFERROR(__xludf.DUMMYFUNCTION("""COMPUTED_VALUE"""),"Materials")</f>
        <v>Materials</v>
      </c>
      <c r="H1509" s="6" t="str">
        <f>IFERROR(__xludf.DUMMYFUNCTION("""COMPUTED_VALUE"""),"Rent")</f>
        <v>Rent</v>
      </c>
      <c r="I1509" s="6" t="str">
        <f t="shared" si="2"/>
        <v>February</v>
      </c>
      <c r="J1509" s="6" t="str">
        <f t="shared" si="3"/>
        <v>Gurgaon-</v>
      </c>
      <c r="K1509" s="6" t="str">
        <f t="shared" si="4"/>
        <v>Gurgaon-</v>
      </c>
      <c r="L1509" s="6" t="str">
        <f t="shared" si="5"/>
        <v>Gurgaon</v>
      </c>
      <c r="M1509" s="6" t="str">
        <f t="shared" si="6"/>
        <v>Gurgaon</v>
      </c>
      <c r="N1509" s="6" t="str">
        <f t="shared" si="7"/>
        <v>West</v>
      </c>
      <c r="O1509" s="6" t="str">
        <f t="shared" si="8"/>
        <v>West</v>
      </c>
      <c r="P1509" s="6" t="str">
        <f t="shared" si="9"/>
        <v>West</v>
      </c>
      <c r="Q1509" s="6" t="str">
        <f t="shared" si="10"/>
        <v>West</v>
      </c>
      <c r="R1509" s="6" t="str">
        <f>vlookup(M1509,'City Head_Details'!$A$2:$B$5,2,0)</f>
        <v>Tarun</v>
      </c>
      <c r="S1509" s="6" t="str">
        <f t="shared" ref="S1509:T1509" si="1517">Proper(trim(G1509))</f>
        <v>Materials</v>
      </c>
      <c r="T1509" s="6" t="str">
        <f t="shared" si="1517"/>
        <v>Rent</v>
      </c>
    </row>
    <row r="1510">
      <c r="A1510" s="23" t="s">
        <v>2872</v>
      </c>
      <c r="B1510" s="32" t="s">
        <v>2873</v>
      </c>
      <c r="C1510" s="6">
        <v>146200.0</v>
      </c>
      <c r="D1510" s="6" t="str">
        <f>IFERROR(__xludf.DUMMYFUNCTION("Split(B1510,""/"")"),"February")</f>
        <v>February</v>
      </c>
      <c r="E1510" s="6" t="str">
        <f>IFERROR(__xludf.DUMMYFUNCTION("""COMPUTED_VALUE"""),"Gurgaon-")</f>
        <v>Gurgaon-</v>
      </c>
      <c r="F1510" s="6" t="str">
        <f>IFERROR(__xludf.DUMMYFUNCTION("""COMPUTED_VALUE"""),"West")</f>
        <v>West</v>
      </c>
      <c r="G1510" s="6" t="str">
        <f>IFERROR(__xludf.DUMMYFUNCTION("""COMPUTED_VALUE"""),"Materials")</f>
        <v>Materials</v>
      </c>
      <c r="H1510" s="6" t="str">
        <f>IFERROR(__xludf.DUMMYFUNCTION("""COMPUTED_VALUE"""),"Overhead costs")</f>
        <v>Overhead costs</v>
      </c>
      <c r="I1510" s="6" t="str">
        <f t="shared" si="2"/>
        <v>February</v>
      </c>
      <c r="J1510" s="6" t="str">
        <f t="shared" si="3"/>
        <v>Gurgaon-</v>
      </c>
      <c r="K1510" s="6" t="str">
        <f t="shared" si="4"/>
        <v>Gurgaon-</v>
      </c>
      <c r="L1510" s="6" t="str">
        <f t="shared" si="5"/>
        <v>Gurgaon</v>
      </c>
      <c r="M1510" s="6" t="str">
        <f t="shared" si="6"/>
        <v>Gurgaon</v>
      </c>
      <c r="N1510" s="6" t="str">
        <f t="shared" si="7"/>
        <v>West</v>
      </c>
      <c r="O1510" s="6" t="str">
        <f t="shared" si="8"/>
        <v>West</v>
      </c>
      <c r="P1510" s="6" t="str">
        <f t="shared" si="9"/>
        <v>West</v>
      </c>
      <c r="Q1510" s="6" t="str">
        <f t="shared" si="10"/>
        <v>West</v>
      </c>
      <c r="R1510" s="6" t="str">
        <f>vlookup(M1510,'City Head_Details'!$A$2:$B$5,2,0)</f>
        <v>Tarun</v>
      </c>
      <c r="S1510" s="6" t="str">
        <f t="shared" ref="S1510:T1510" si="1518">Proper(trim(G1510))</f>
        <v>Materials</v>
      </c>
      <c r="T1510" s="6" t="str">
        <f t="shared" si="1518"/>
        <v>Overhead Costs</v>
      </c>
    </row>
    <row r="1511">
      <c r="A1511" s="23" t="s">
        <v>2874</v>
      </c>
      <c r="B1511" s="32" t="s">
        <v>2875</v>
      </c>
      <c r="C1511" s="6">
        <v>155900.0</v>
      </c>
      <c r="D1511" s="6" t="str">
        <f>IFERROR(__xludf.DUMMYFUNCTION("Split(B1511,""/"")"),"February")</f>
        <v>February</v>
      </c>
      <c r="E1511" s="6" t="str">
        <f>IFERROR(__xludf.DUMMYFUNCTION("""COMPUTED_VALUE"""),"Gurgaon-")</f>
        <v>Gurgaon-</v>
      </c>
      <c r="F1511" s="6" t="str">
        <f>IFERROR(__xludf.DUMMYFUNCTION("""COMPUTED_VALUE"""),"West")</f>
        <v>West</v>
      </c>
      <c r="G1511" s="6" t="str">
        <f>IFERROR(__xludf.DUMMYFUNCTION("""COMPUTED_VALUE"""),"Materials")</f>
        <v>Materials</v>
      </c>
      <c r="H1511" s="6" t="str">
        <f>IFERROR(__xludf.DUMMYFUNCTION("""COMPUTED_VALUE"""),"Insurance")</f>
        <v>Insurance</v>
      </c>
      <c r="I1511" s="6" t="str">
        <f t="shared" si="2"/>
        <v>February</v>
      </c>
      <c r="J1511" s="6" t="str">
        <f t="shared" si="3"/>
        <v>Gurgaon-</v>
      </c>
      <c r="K1511" s="6" t="str">
        <f t="shared" si="4"/>
        <v>Gurgaon-</v>
      </c>
      <c r="L1511" s="6" t="str">
        <f t="shared" si="5"/>
        <v>Gurgaon</v>
      </c>
      <c r="M1511" s="6" t="str">
        <f t="shared" si="6"/>
        <v>Gurgaon</v>
      </c>
      <c r="N1511" s="6" t="str">
        <f t="shared" si="7"/>
        <v>West</v>
      </c>
      <c r="O1511" s="6" t="str">
        <f t="shared" si="8"/>
        <v>West</v>
      </c>
      <c r="P1511" s="6" t="str">
        <f t="shared" si="9"/>
        <v>West</v>
      </c>
      <c r="Q1511" s="6" t="str">
        <f t="shared" si="10"/>
        <v>West</v>
      </c>
      <c r="R1511" s="6" t="str">
        <f>vlookup(M1511,'City Head_Details'!$A$2:$B$5,2,0)</f>
        <v>Tarun</v>
      </c>
      <c r="S1511" s="6" t="str">
        <f t="shared" ref="S1511:T1511" si="1519">Proper(trim(G1511))</f>
        <v>Materials</v>
      </c>
      <c r="T1511" s="6" t="str">
        <f t="shared" si="1519"/>
        <v>Insurance</v>
      </c>
    </row>
    <row r="1512">
      <c r="A1512" s="23" t="s">
        <v>2876</v>
      </c>
      <c r="B1512" s="32" t="s">
        <v>2877</v>
      </c>
      <c r="C1512" s="6">
        <v>176200.0</v>
      </c>
      <c r="D1512" s="6" t="str">
        <f>IFERROR(__xludf.DUMMYFUNCTION("Split(B1512,""/"")"),"February")</f>
        <v>February</v>
      </c>
      <c r="E1512" s="6" t="str">
        <f>IFERROR(__xludf.DUMMYFUNCTION("""COMPUTED_VALUE"""),"Gurgaon-")</f>
        <v>Gurgaon-</v>
      </c>
      <c r="F1512" s="6" t="str">
        <f>IFERROR(__xludf.DUMMYFUNCTION("""COMPUTED_VALUE"""),"West")</f>
        <v>West</v>
      </c>
      <c r="G1512" s="6" t="str">
        <f>IFERROR(__xludf.DUMMYFUNCTION("""COMPUTED_VALUE"""),"Maitenance")</f>
        <v>Maitenance</v>
      </c>
      <c r="H1512" s="6" t="str">
        <f>IFERROR(__xludf.DUMMYFUNCTION("""COMPUTED_VALUE"""),"Material Cost")</f>
        <v>Material Cost</v>
      </c>
      <c r="I1512" s="6" t="str">
        <f t="shared" si="2"/>
        <v>February</v>
      </c>
      <c r="J1512" s="6" t="str">
        <f t="shared" si="3"/>
        <v>Gurgaon-</v>
      </c>
      <c r="K1512" s="6" t="str">
        <f t="shared" si="4"/>
        <v>Gurgaon-</v>
      </c>
      <c r="L1512" s="6" t="str">
        <f t="shared" si="5"/>
        <v>Gurgaon</v>
      </c>
      <c r="M1512" s="6" t="str">
        <f t="shared" si="6"/>
        <v>Gurgaon</v>
      </c>
      <c r="N1512" s="6" t="str">
        <f t="shared" si="7"/>
        <v>West</v>
      </c>
      <c r="O1512" s="6" t="str">
        <f t="shared" si="8"/>
        <v>West</v>
      </c>
      <c r="P1512" s="6" t="str">
        <f t="shared" si="9"/>
        <v>West</v>
      </c>
      <c r="Q1512" s="6" t="str">
        <f t="shared" si="10"/>
        <v>West</v>
      </c>
      <c r="R1512" s="6" t="str">
        <f>vlookup(M1512,'City Head_Details'!$A$2:$B$5,2,0)</f>
        <v>Tarun</v>
      </c>
      <c r="S1512" s="6" t="str">
        <f t="shared" ref="S1512:T1512" si="1520">Proper(trim(G1512))</f>
        <v>Maitenance</v>
      </c>
      <c r="T1512" s="6" t="str">
        <f t="shared" si="1520"/>
        <v>Material Cost</v>
      </c>
    </row>
    <row r="1513">
      <c r="A1513" s="23" t="s">
        <v>2878</v>
      </c>
      <c r="B1513" s="32" t="s">
        <v>2879</v>
      </c>
      <c r="C1513" s="6">
        <v>126400.0</v>
      </c>
      <c r="D1513" s="6" t="str">
        <f>IFERROR(__xludf.DUMMYFUNCTION("Split(B1513,""/"")"),"February")</f>
        <v>February</v>
      </c>
      <c r="E1513" s="6" t="str">
        <f>IFERROR(__xludf.DUMMYFUNCTION("""COMPUTED_VALUE"""),"Gurgaon-")</f>
        <v>Gurgaon-</v>
      </c>
      <c r="F1513" s="6" t="str">
        <f>IFERROR(__xludf.DUMMYFUNCTION("""COMPUTED_VALUE"""),"West")</f>
        <v>West</v>
      </c>
      <c r="G1513" s="6" t="str">
        <f>IFERROR(__xludf.DUMMYFUNCTION("""COMPUTED_VALUE"""),"Maitenance")</f>
        <v>Maitenance</v>
      </c>
      <c r="H1513" s="6" t="str">
        <f>IFERROR(__xludf.DUMMYFUNCTION("""COMPUTED_VALUE"""),"Labour Cost")</f>
        <v>Labour Cost</v>
      </c>
      <c r="I1513" s="6" t="str">
        <f t="shared" si="2"/>
        <v>February</v>
      </c>
      <c r="J1513" s="6" t="str">
        <f t="shared" si="3"/>
        <v>Gurgaon-</v>
      </c>
      <c r="K1513" s="6" t="str">
        <f t="shared" si="4"/>
        <v>Gurgaon-</v>
      </c>
      <c r="L1513" s="6" t="str">
        <f t="shared" si="5"/>
        <v>Gurgaon</v>
      </c>
      <c r="M1513" s="6" t="str">
        <f t="shared" si="6"/>
        <v>Gurgaon</v>
      </c>
      <c r="N1513" s="6" t="str">
        <f t="shared" si="7"/>
        <v>West</v>
      </c>
      <c r="O1513" s="6" t="str">
        <f t="shared" si="8"/>
        <v>West</v>
      </c>
      <c r="P1513" s="6" t="str">
        <f t="shared" si="9"/>
        <v>West</v>
      </c>
      <c r="Q1513" s="6" t="str">
        <f t="shared" si="10"/>
        <v>West</v>
      </c>
      <c r="R1513" s="6" t="str">
        <f>vlookup(M1513,'City Head_Details'!$A$2:$B$5,2,0)</f>
        <v>Tarun</v>
      </c>
      <c r="S1513" s="6" t="str">
        <f t="shared" ref="S1513:T1513" si="1521">Proper(trim(G1513))</f>
        <v>Maitenance</v>
      </c>
      <c r="T1513" s="6" t="str">
        <f t="shared" si="1521"/>
        <v>Labour Cost</v>
      </c>
    </row>
    <row r="1514">
      <c r="A1514" s="23" t="s">
        <v>2880</v>
      </c>
      <c r="B1514" s="32" t="s">
        <v>2881</v>
      </c>
      <c r="C1514" s="6">
        <v>104100.0</v>
      </c>
      <c r="D1514" s="6" t="str">
        <f>IFERROR(__xludf.DUMMYFUNCTION("Split(B1514,""/"")"),"February")</f>
        <v>February</v>
      </c>
      <c r="E1514" s="6" t="str">
        <f>IFERROR(__xludf.DUMMYFUNCTION("""COMPUTED_VALUE"""),"Gurgaon-")</f>
        <v>Gurgaon-</v>
      </c>
      <c r="F1514" s="6" t="str">
        <f>IFERROR(__xludf.DUMMYFUNCTION("""COMPUTED_VALUE"""),"West")</f>
        <v>West</v>
      </c>
      <c r="G1514" s="6" t="str">
        <f>IFERROR(__xludf.DUMMYFUNCTION("""COMPUTED_VALUE"""),"Maitenance")</f>
        <v>Maitenance</v>
      </c>
      <c r="H1514" s="6" t="str">
        <f>IFERROR(__xludf.DUMMYFUNCTION("""COMPUTED_VALUE"""),"Rent")</f>
        <v>Rent</v>
      </c>
      <c r="I1514" s="6" t="str">
        <f t="shared" si="2"/>
        <v>February</v>
      </c>
      <c r="J1514" s="6" t="str">
        <f t="shared" si="3"/>
        <v>Gurgaon-</v>
      </c>
      <c r="K1514" s="6" t="str">
        <f t="shared" si="4"/>
        <v>Gurgaon-</v>
      </c>
      <c r="L1514" s="6" t="str">
        <f t="shared" si="5"/>
        <v>Gurgaon</v>
      </c>
      <c r="M1514" s="6" t="str">
        <f t="shared" si="6"/>
        <v>Gurgaon</v>
      </c>
      <c r="N1514" s="6" t="str">
        <f t="shared" si="7"/>
        <v>West</v>
      </c>
      <c r="O1514" s="6" t="str">
        <f t="shared" si="8"/>
        <v>West</v>
      </c>
      <c r="P1514" s="6" t="str">
        <f t="shared" si="9"/>
        <v>West</v>
      </c>
      <c r="Q1514" s="6" t="str">
        <f t="shared" si="10"/>
        <v>West</v>
      </c>
      <c r="R1514" s="6" t="str">
        <f>vlookup(M1514,'City Head_Details'!$A$2:$B$5,2,0)</f>
        <v>Tarun</v>
      </c>
      <c r="S1514" s="6" t="str">
        <f t="shared" ref="S1514:T1514" si="1522">Proper(trim(G1514))</f>
        <v>Maitenance</v>
      </c>
      <c r="T1514" s="6" t="str">
        <f t="shared" si="1522"/>
        <v>Rent</v>
      </c>
    </row>
    <row r="1515">
      <c r="A1515" s="23" t="s">
        <v>2882</v>
      </c>
      <c r="B1515" s="32" t="s">
        <v>2883</v>
      </c>
      <c r="C1515" s="6">
        <v>131000.0</v>
      </c>
      <c r="D1515" s="6" t="str">
        <f>IFERROR(__xludf.DUMMYFUNCTION("Split(B1515,""/"")"),"February")</f>
        <v>February</v>
      </c>
      <c r="E1515" s="6" t="str">
        <f>IFERROR(__xludf.DUMMYFUNCTION("""COMPUTED_VALUE"""),"Gurgaon-")</f>
        <v>Gurgaon-</v>
      </c>
      <c r="F1515" s="6" t="str">
        <f>IFERROR(__xludf.DUMMYFUNCTION("""COMPUTED_VALUE"""),"West")</f>
        <v>West</v>
      </c>
      <c r="G1515" s="6" t="str">
        <f>IFERROR(__xludf.DUMMYFUNCTION("""COMPUTED_VALUE"""),"Maitenance")</f>
        <v>Maitenance</v>
      </c>
      <c r="H1515" s="6" t="str">
        <f>IFERROR(__xludf.DUMMYFUNCTION("""COMPUTED_VALUE"""),"Overhead costs")</f>
        <v>Overhead costs</v>
      </c>
      <c r="I1515" s="6" t="str">
        <f t="shared" si="2"/>
        <v>February</v>
      </c>
      <c r="J1515" s="6" t="str">
        <f t="shared" si="3"/>
        <v>Gurgaon-</v>
      </c>
      <c r="K1515" s="6" t="str">
        <f t="shared" si="4"/>
        <v>Gurgaon-</v>
      </c>
      <c r="L1515" s="6" t="str">
        <f t="shared" si="5"/>
        <v>Gurgaon</v>
      </c>
      <c r="M1515" s="6" t="str">
        <f t="shared" si="6"/>
        <v>Gurgaon</v>
      </c>
      <c r="N1515" s="6" t="str">
        <f t="shared" si="7"/>
        <v>West</v>
      </c>
      <c r="O1515" s="6" t="str">
        <f t="shared" si="8"/>
        <v>West</v>
      </c>
      <c r="P1515" s="6" t="str">
        <f t="shared" si="9"/>
        <v>West</v>
      </c>
      <c r="Q1515" s="6" t="str">
        <f t="shared" si="10"/>
        <v>West</v>
      </c>
      <c r="R1515" s="6" t="str">
        <f>vlookup(M1515,'City Head_Details'!$A$2:$B$5,2,0)</f>
        <v>Tarun</v>
      </c>
      <c r="S1515" s="6" t="str">
        <f t="shared" ref="S1515:T1515" si="1523">Proper(trim(G1515))</f>
        <v>Maitenance</v>
      </c>
      <c r="T1515" s="6" t="str">
        <f t="shared" si="1523"/>
        <v>Overhead Costs</v>
      </c>
    </row>
    <row r="1516">
      <c r="A1516" s="23" t="s">
        <v>2884</v>
      </c>
      <c r="B1516" s="32" t="s">
        <v>2885</v>
      </c>
      <c r="C1516" s="6">
        <v>139300.0</v>
      </c>
      <c r="D1516" s="6" t="str">
        <f>IFERROR(__xludf.DUMMYFUNCTION("Split(B1516,""/"")"),"February")</f>
        <v>February</v>
      </c>
      <c r="E1516" s="6" t="str">
        <f>IFERROR(__xludf.DUMMYFUNCTION("""COMPUTED_VALUE"""),"Gurgaon-")</f>
        <v>Gurgaon-</v>
      </c>
      <c r="F1516" s="6" t="str">
        <f>IFERROR(__xludf.DUMMYFUNCTION("""COMPUTED_VALUE"""),"West")</f>
        <v>West</v>
      </c>
      <c r="G1516" s="6" t="str">
        <f>IFERROR(__xludf.DUMMYFUNCTION("""COMPUTED_VALUE"""),"Maitenance")</f>
        <v>Maitenance</v>
      </c>
      <c r="H1516" s="6" t="str">
        <f>IFERROR(__xludf.DUMMYFUNCTION("""COMPUTED_VALUE"""),"Insurance")</f>
        <v>Insurance</v>
      </c>
      <c r="I1516" s="6" t="str">
        <f t="shared" si="2"/>
        <v>February</v>
      </c>
      <c r="J1516" s="6" t="str">
        <f t="shared" si="3"/>
        <v>Gurgaon-</v>
      </c>
      <c r="K1516" s="6" t="str">
        <f t="shared" si="4"/>
        <v>Gurgaon-</v>
      </c>
      <c r="L1516" s="6" t="str">
        <f t="shared" si="5"/>
        <v>Gurgaon</v>
      </c>
      <c r="M1516" s="6" t="str">
        <f t="shared" si="6"/>
        <v>Gurgaon</v>
      </c>
      <c r="N1516" s="6" t="str">
        <f t="shared" si="7"/>
        <v>West</v>
      </c>
      <c r="O1516" s="6" t="str">
        <f t="shared" si="8"/>
        <v>West</v>
      </c>
      <c r="P1516" s="6" t="str">
        <f t="shared" si="9"/>
        <v>West</v>
      </c>
      <c r="Q1516" s="6" t="str">
        <f t="shared" si="10"/>
        <v>West</v>
      </c>
      <c r="R1516" s="6" t="str">
        <f>vlookup(M1516,'City Head_Details'!$A$2:$B$5,2,0)</f>
        <v>Tarun</v>
      </c>
      <c r="S1516" s="6" t="str">
        <f t="shared" ref="S1516:T1516" si="1524">Proper(trim(G1516))</f>
        <v>Maitenance</v>
      </c>
      <c r="T1516" s="6" t="str">
        <f t="shared" si="1524"/>
        <v>Insurance</v>
      </c>
    </row>
    <row r="1517">
      <c r="A1517" s="23" t="s">
        <v>2886</v>
      </c>
      <c r="B1517" s="32" t="s">
        <v>2887</v>
      </c>
      <c r="C1517" s="6">
        <v>181600.0</v>
      </c>
      <c r="D1517" s="6" t="str">
        <f>IFERROR(__xludf.DUMMYFUNCTION("Split(B1517,""/"")"),"February")</f>
        <v>February</v>
      </c>
      <c r="E1517" s="6" t="str">
        <f>IFERROR(__xludf.DUMMYFUNCTION("""COMPUTED_VALUE"""),"Gurgaon")</f>
        <v>Gurgaon</v>
      </c>
      <c r="F1517" s="6" t="str">
        <f>IFERROR(__xludf.DUMMYFUNCTION("""COMPUTED_VALUE"""),"West")</f>
        <v>West</v>
      </c>
      <c r="G1517" s="6" t="str">
        <f>IFERROR(__xludf.DUMMYFUNCTION("""COMPUTED_VALUE"""),"Assembly")</f>
        <v>Assembly</v>
      </c>
      <c r="H1517" s="6" t="str">
        <f>IFERROR(__xludf.DUMMYFUNCTION("""COMPUTED_VALUE"""),"Material Cost")</f>
        <v>Material Cost</v>
      </c>
      <c r="I1517" s="6" t="str">
        <f t="shared" si="2"/>
        <v>February</v>
      </c>
      <c r="J1517" s="6" t="str">
        <f t="shared" si="3"/>
        <v>Gurgaon</v>
      </c>
      <c r="K1517" s="6" t="str">
        <f t="shared" si="4"/>
        <v>Gurgaon</v>
      </c>
      <c r="L1517" s="6" t="str">
        <f t="shared" si="5"/>
        <v>Gurgaon</v>
      </c>
      <c r="M1517" s="6" t="str">
        <f t="shared" si="6"/>
        <v>Gurgaon</v>
      </c>
      <c r="N1517" s="6" t="str">
        <f t="shared" si="7"/>
        <v>West</v>
      </c>
      <c r="O1517" s="6" t="str">
        <f t="shared" si="8"/>
        <v>West</v>
      </c>
      <c r="P1517" s="6" t="str">
        <f t="shared" si="9"/>
        <v>West</v>
      </c>
      <c r="Q1517" s="6" t="str">
        <f t="shared" si="10"/>
        <v>West</v>
      </c>
      <c r="R1517" s="6" t="str">
        <f>vlookup(M1517,'City Head_Details'!$A$2:$B$5,2,0)</f>
        <v>Tarun</v>
      </c>
      <c r="S1517" s="6" t="str">
        <f t="shared" ref="S1517:T1517" si="1525">Proper(trim(G1517))</f>
        <v>Assembly</v>
      </c>
      <c r="T1517" s="6" t="str">
        <f t="shared" si="1525"/>
        <v>Material Cost</v>
      </c>
    </row>
    <row r="1518">
      <c r="A1518" s="23" t="s">
        <v>2888</v>
      </c>
      <c r="B1518" s="32" t="s">
        <v>2889</v>
      </c>
      <c r="C1518" s="6">
        <v>140500.0</v>
      </c>
      <c r="D1518" s="6" t="str">
        <f>IFERROR(__xludf.DUMMYFUNCTION("Split(B1518,""/"")"),"February")</f>
        <v>February</v>
      </c>
      <c r="E1518" s="6" t="str">
        <f>IFERROR(__xludf.DUMMYFUNCTION("""COMPUTED_VALUE"""),"Gurgaon")</f>
        <v>Gurgaon</v>
      </c>
      <c r="F1518" s="6" t="str">
        <f>IFERROR(__xludf.DUMMYFUNCTION("""COMPUTED_VALUE"""),"West")</f>
        <v>West</v>
      </c>
      <c r="G1518" s="6" t="str">
        <f>IFERROR(__xludf.DUMMYFUNCTION("""COMPUTED_VALUE"""),"Assembly")</f>
        <v>Assembly</v>
      </c>
      <c r="H1518" s="6" t="str">
        <f>IFERROR(__xludf.DUMMYFUNCTION("""COMPUTED_VALUE"""),"Labour Cost")</f>
        <v>Labour Cost</v>
      </c>
      <c r="I1518" s="6" t="str">
        <f t="shared" si="2"/>
        <v>February</v>
      </c>
      <c r="J1518" s="6" t="str">
        <f t="shared" si="3"/>
        <v>Gurgaon</v>
      </c>
      <c r="K1518" s="6" t="str">
        <f t="shared" si="4"/>
        <v>Gurgaon</v>
      </c>
      <c r="L1518" s="6" t="str">
        <f t="shared" si="5"/>
        <v>Gurgaon</v>
      </c>
      <c r="M1518" s="6" t="str">
        <f t="shared" si="6"/>
        <v>Gurgaon</v>
      </c>
      <c r="N1518" s="6" t="str">
        <f t="shared" si="7"/>
        <v>West</v>
      </c>
      <c r="O1518" s="6" t="str">
        <f t="shared" si="8"/>
        <v>West</v>
      </c>
      <c r="P1518" s="6" t="str">
        <f t="shared" si="9"/>
        <v>West</v>
      </c>
      <c r="Q1518" s="6" t="str">
        <f t="shared" si="10"/>
        <v>West</v>
      </c>
      <c r="R1518" s="6" t="str">
        <f>vlookup(M1518,'City Head_Details'!$A$2:$B$5,2,0)</f>
        <v>Tarun</v>
      </c>
      <c r="S1518" s="6" t="str">
        <f t="shared" ref="S1518:T1518" si="1526">Proper(trim(G1518))</f>
        <v>Assembly</v>
      </c>
      <c r="T1518" s="6" t="str">
        <f t="shared" si="1526"/>
        <v>Labour Cost</v>
      </c>
    </row>
    <row r="1519">
      <c r="A1519" s="23" t="s">
        <v>2890</v>
      </c>
      <c r="B1519" s="32" t="s">
        <v>2891</v>
      </c>
      <c r="C1519" s="6">
        <v>102700.0</v>
      </c>
      <c r="D1519" s="6" t="str">
        <f>IFERROR(__xludf.DUMMYFUNCTION("Split(B1519,""/"")"),"February")</f>
        <v>February</v>
      </c>
      <c r="E1519" s="6" t="str">
        <f>IFERROR(__xludf.DUMMYFUNCTION("""COMPUTED_VALUE"""),"Gurgaon")</f>
        <v>Gurgaon</v>
      </c>
      <c r="F1519" s="6" t="str">
        <f>IFERROR(__xludf.DUMMYFUNCTION("""COMPUTED_VALUE"""),"West")</f>
        <v>West</v>
      </c>
      <c r="G1519" s="6" t="str">
        <f>IFERROR(__xludf.DUMMYFUNCTION("""COMPUTED_VALUE"""),"Assembly")</f>
        <v>Assembly</v>
      </c>
      <c r="H1519" s="6" t="str">
        <f>IFERROR(__xludf.DUMMYFUNCTION("""COMPUTED_VALUE"""),"Rent")</f>
        <v>Rent</v>
      </c>
      <c r="I1519" s="6" t="str">
        <f t="shared" si="2"/>
        <v>February</v>
      </c>
      <c r="J1519" s="6" t="str">
        <f t="shared" si="3"/>
        <v>Gurgaon</v>
      </c>
      <c r="K1519" s="6" t="str">
        <f t="shared" si="4"/>
        <v>Gurgaon</v>
      </c>
      <c r="L1519" s="6" t="str">
        <f t="shared" si="5"/>
        <v>Gurgaon</v>
      </c>
      <c r="M1519" s="6" t="str">
        <f t="shared" si="6"/>
        <v>Gurgaon</v>
      </c>
      <c r="N1519" s="6" t="str">
        <f t="shared" si="7"/>
        <v>West</v>
      </c>
      <c r="O1519" s="6" t="str">
        <f t="shared" si="8"/>
        <v>West</v>
      </c>
      <c r="P1519" s="6" t="str">
        <f t="shared" si="9"/>
        <v>West</v>
      </c>
      <c r="Q1519" s="6" t="str">
        <f t="shared" si="10"/>
        <v>West</v>
      </c>
      <c r="R1519" s="6" t="str">
        <f>vlookup(M1519,'City Head_Details'!$A$2:$B$5,2,0)</f>
        <v>Tarun</v>
      </c>
      <c r="S1519" s="6" t="str">
        <f t="shared" ref="S1519:T1519" si="1527">Proper(trim(G1519))</f>
        <v>Assembly</v>
      </c>
      <c r="T1519" s="6" t="str">
        <f t="shared" si="1527"/>
        <v>Rent</v>
      </c>
    </row>
    <row r="1520">
      <c r="A1520" s="23" t="s">
        <v>2892</v>
      </c>
      <c r="B1520" s="32" t="s">
        <v>2893</v>
      </c>
      <c r="C1520" s="6">
        <v>162300.0</v>
      </c>
      <c r="D1520" s="6" t="str">
        <f>IFERROR(__xludf.DUMMYFUNCTION("Split(B1520,""/"")"),"February")</f>
        <v>February</v>
      </c>
      <c r="E1520" s="6" t="str">
        <f>IFERROR(__xludf.DUMMYFUNCTION("""COMPUTED_VALUE"""),"Gurgaon^")</f>
        <v>Gurgaon^</v>
      </c>
      <c r="F1520" s="6" t="str">
        <f>IFERROR(__xludf.DUMMYFUNCTION("""COMPUTED_VALUE"""),"West")</f>
        <v>West</v>
      </c>
      <c r="G1520" s="6" t="str">
        <f>IFERROR(__xludf.DUMMYFUNCTION("""COMPUTED_VALUE"""),"Assembly")</f>
        <v>Assembly</v>
      </c>
      <c r="H1520" s="6" t="str">
        <f>IFERROR(__xludf.DUMMYFUNCTION("""COMPUTED_VALUE"""),"Overhead costs")</f>
        <v>Overhead costs</v>
      </c>
      <c r="I1520" s="6" t="str">
        <f t="shared" si="2"/>
        <v>February</v>
      </c>
      <c r="J1520" s="6" t="str">
        <f t="shared" si="3"/>
        <v>Gurgaon^</v>
      </c>
      <c r="K1520" s="6" t="str">
        <f t="shared" si="4"/>
        <v>Gurgaon^</v>
      </c>
      <c r="L1520" s="6" t="str">
        <f t="shared" si="5"/>
        <v>Gurgaon^</v>
      </c>
      <c r="M1520" s="6" t="str">
        <f t="shared" si="6"/>
        <v>Gurgaon</v>
      </c>
      <c r="N1520" s="6" t="str">
        <f t="shared" si="7"/>
        <v>West</v>
      </c>
      <c r="O1520" s="6" t="str">
        <f t="shared" si="8"/>
        <v>West</v>
      </c>
      <c r="P1520" s="6" t="str">
        <f t="shared" si="9"/>
        <v>West</v>
      </c>
      <c r="Q1520" s="6" t="str">
        <f t="shared" si="10"/>
        <v>West</v>
      </c>
      <c r="R1520" s="6" t="str">
        <f>vlookup(M1520,'City Head_Details'!$A$2:$B$5,2,0)</f>
        <v>Tarun</v>
      </c>
      <c r="S1520" s="6" t="str">
        <f t="shared" ref="S1520:T1520" si="1528">Proper(trim(G1520))</f>
        <v>Assembly</v>
      </c>
      <c r="T1520" s="6" t="str">
        <f t="shared" si="1528"/>
        <v>Overhead Costs</v>
      </c>
    </row>
    <row r="1521">
      <c r="A1521" s="23" t="s">
        <v>2894</v>
      </c>
      <c r="B1521" s="32" t="s">
        <v>2895</v>
      </c>
      <c r="C1521" s="6">
        <v>197800.0</v>
      </c>
      <c r="D1521" s="6" t="str">
        <f>IFERROR(__xludf.DUMMYFUNCTION("Split(B1521,""/"")"),"February")</f>
        <v>February</v>
      </c>
      <c r="E1521" s="6" t="str">
        <f>IFERROR(__xludf.DUMMYFUNCTION("""COMPUTED_VALUE"""),"Gurgaon^")</f>
        <v>Gurgaon^</v>
      </c>
      <c r="F1521" s="6" t="str">
        <f>IFERROR(__xludf.DUMMYFUNCTION("""COMPUTED_VALUE"""),"West")</f>
        <v>West</v>
      </c>
      <c r="G1521" s="6" t="str">
        <f>IFERROR(__xludf.DUMMYFUNCTION("""COMPUTED_VALUE"""),"Assembly")</f>
        <v>Assembly</v>
      </c>
      <c r="H1521" s="6" t="str">
        <f>IFERROR(__xludf.DUMMYFUNCTION("""COMPUTED_VALUE"""),"Insurance")</f>
        <v>Insurance</v>
      </c>
      <c r="I1521" s="6" t="str">
        <f t="shared" si="2"/>
        <v>February</v>
      </c>
      <c r="J1521" s="6" t="str">
        <f t="shared" si="3"/>
        <v>Gurgaon^</v>
      </c>
      <c r="K1521" s="6" t="str">
        <f t="shared" si="4"/>
        <v>Gurgaon^</v>
      </c>
      <c r="L1521" s="6" t="str">
        <f t="shared" si="5"/>
        <v>Gurgaon^</v>
      </c>
      <c r="M1521" s="6" t="str">
        <f t="shared" si="6"/>
        <v>Gurgaon</v>
      </c>
      <c r="N1521" s="6" t="str">
        <f t="shared" si="7"/>
        <v>West</v>
      </c>
      <c r="O1521" s="6" t="str">
        <f t="shared" si="8"/>
        <v>West</v>
      </c>
      <c r="P1521" s="6" t="str">
        <f t="shared" si="9"/>
        <v>West</v>
      </c>
      <c r="Q1521" s="6" t="str">
        <f t="shared" si="10"/>
        <v>West</v>
      </c>
      <c r="R1521" s="6" t="str">
        <f>vlookup(M1521,'City Head_Details'!$A$2:$B$5,2,0)</f>
        <v>Tarun</v>
      </c>
      <c r="S1521" s="6" t="str">
        <f t="shared" ref="S1521:T1521" si="1529">Proper(trim(G1521))</f>
        <v>Assembly</v>
      </c>
      <c r="T1521" s="6" t="str">
        <f t="shared" si="1529"/>
        <v>Insurance</v>
      </c>
    </row>
    <row r="1522">
      <c r="A1522" s="23" t="s">
        <v>2896</v>
      </c>
      <c r="B1522" s="32" t="s">
        <v>2794</v>
      </c>
      <c r="C1522" s="6">
        <v>184600.0</v>
      </c>
      <c r="D1522" s="6" t="str">
        <f>IFERROR(__xludf.DUMMYFUNCTION("Split(B1522,""/"")"),"February")</f>
        <v>February</v>
      </c>
      <c r="E1522" s="6" t="str">
        <f>IFERROR(__xludf.DUMMYFUNCTION("""COMPUTED_VALUE"""),"Bhubaneswar")</f>
        <v>Bhubaneswar</v>
      </c>
      <c r="F1522" s="6" t="str">
        <f>IFERROR(__xludf.DUMMYFUNCTION("""COMPUTED_VALUE"""),"North")</f>
        <v>North</v>
      </c>
      <c r="G1522" s="6" t="str">
        <f>IFERROR(__xludf.DUMMYFUNCTION("""COMPUTED_VALUE"""),"Production")</f>
        <v>Production</v>
      </c>
      <c r="H1522" s="6" t="str">
        <f>IFERROR(__xludf.DUMMYFUNCTION("""COMPUTED_VALUE"""),"Material Cost")</f>
        <v>Material Cost</v>
      </c>
      <c r="I1522" s="6" t="str">
        <f t="shared" si="2"/>
        <v>February</v>
      </c>
      <c r="J1522" s="6" t="str">
        <f t="shared" si="3"/>
        <v>Bhubaneswar</v>
      </c>
      <c r="K1522" s="6" t="str">
        <f t="shared" si="4"/>
        <v>Bhubaneswar</v>
      </c>
      <c r="L1522" s="6" t="str">
        <f t="shared" si="5"/>
        <v>Bhubaneswar</v>
      </c>
      <c r="M1522" s="6" t="str">
        <f t="shared" si="6"/>
        <v>Bhubaneswar</v>
      </c>
      <c r="N1522" s="6" t="str">
        <f t="shared" si="7"/>
        <v>North</v>
      </c>
      <c r="O1522" s="6" t="str">
        <f t="shared" si="8"/>
        <v>North</v>
      </c>
      <c r="P1522" s="6" t="str">
        <f t="shared" si="9"/>
        <v>North</v>
      </c>
      <c r="Q1522" s="6" t="str">
        <f t="shared" si="10"/>
        <v>North</v>
      </c>
      <c r="R1522" s="6" t="str">
        <f>vlookup(M1522,'City Head_Details'!$A$2:$B$5,2,0)</f>
        <v>Karuna</v>
      </c>
      <c r="S1522" s="6" t="str">
        <f t="shared" ref="S1522:T1522" si="1530">Proper(trim(G1522))</f>
        <v>Production</v>
      </c>
      <c r="T1522" s="6" t="str">
        <f t="shared" si="1530"/>
        <v>Material Cost</v>
      </c>
    </row>
    <row r="1523">
      <c r="A1523" s="23" t="s">
        <v>2897</v>
      </c>
      <c r="B1523" s="32" t="s">
        <v>2898</v>
      </c>
      <c r="C1523" s="6">
        <v>166200.0</v>
      </c>
      <c r="D1523" s="6" t="str">
        <f>IFERROR(__xludf.DUMMYFUNCTION("Split(B1523,""/"")"),"February")</f>
        <v>February</v>
      </c>
      <c r="E1523" s="6" t="str">
        <f>IFERROR(__xludf.DUMMYFUNCTION("""COMPUTED_VALUE"""),"Bhubaneswar")</f>
        <v>Bhubaneswar</v>
      </c>
      <c r="F1523" s="6" t="str">
        <f>IFERROR(__xludf.DUMMYFUNCTION("""COMPUTED_VALUE"""),"North^")</f>
        <v>North^</v>
      </c>
      <c r="G1523" s="6" t="str">
        <f>IFERROR(__xludf.DUMMYFUNCTION("""COMPUTED_VALUE"""),"Production")</f>
        <v>Production</v>
      </c>
      <c r="H1523" s="6" t="str">
        <f>IFERROR(__xludf.DUMMYFUNCTION("""COMPUTED_VALUE"""),"Labour Cost")</f>
        <v>Labour Cost</v>
      </c>
      <c r="I1523" s="6" t="str">
        <f t="shared" si="2"/>
        <v>February</v>
      </c>
      <c r="J1523" s="6" t="str">
        <f t="shared" si="3"/>
        <v>Bhubaneswar</v>
      </c>
      <c r="K1523" s="6" t="str">
        <f t="shared" si="4"/>
        <v>Bhubaneswar</v>
      </c>
      <c r="L1523" s="6" t="str">
        <f t="shared" si="5"/>
        <v>Bhubaneswar</v>
      </c>
      <c r="M1523" s="6" t="str">
        <f t="shared" si="6"/>
        <v>Bhubaneswar</v>
      </c>
      <c r="N1523" s="6" t="str">
        <f t="shared" si="7"/>
        <v>North^</v>
      </c>
      <c r="O1523" s="6" t="str">
        <f t="shared" si="8"/>
        <v>North^</v>
      </c>
      <c r="P1523" s="6" t="str">
        <f t="shared" si="9"/>
        <v>North^</v>
      </c>
      <c r="Q1523" s="6" t="str">
        <f t="shared" si="10"/>
        <v>North</v>
      </c>
      <c r="R1523" s="6" t="str">
        <f>vlookup(M1523,'City Head_Details'!$A$2:$B$5,2,0)</f>
        <v>Karuna</v>
      </c>
      <c r="S1523" s="6" t="str">
        <f t="shared" ref="S1523:T1523" si="1531">Proper(trim(G1523))</f>
        <v>Production</v>
      </c>
      <c r="T1523" s="6" t="str">
        <f t="shared" si="1531"/>
        <v>Labour Cost</v>
      </c>
    </row>
    <row r="1524">
      <c r="A1524" s="23" t="s">
        <v>2899</v>
      </c>
      <c r="B1524" s="32" t="s">
        <v>2900</v>
      </c>
      <c r="C1524" s="6">
        <v>90400.0</v>
      </c>
      <c r="D1524" s="6" t="str">
        <f>IFERROR(__xludf.DUMMYFUNCTION("Split(B1524,""/"")"),"February")</f>
        <v>February</v>
      </c>
      <c r="E1524" s="6" t="str">
        <f>IFERROR(__xludf.DUMMYFUNCTION("""COMPUTED_VALUE"""),"Bhubaneswar")</f>
        <v>Bhubaneswar</v>
      </c>
      <c r="F1524" s="6" t="str">
        <f>IFERROR(__xludf.DUMMYFUNCTION("""COMPUTED_VALUE"""),"North^")</f>
        <v>North^</v>
      </c>
      <c r="G1524" s="6" t="str">
        <f>IFERROR(__xludf.DUMMYFUNCTION("""COMPUTED_VALUE"""),"Production")</f>
        <v>Production</v>
      </c>
      <c r="H1524" s="6" t="str">
        <f>IFERROR(__xludf.DUMMYFUNCTION("""COMPUTED_VALUE"""),"Rent")</f>
        <v>Rent</v>
      </c>
      <c r="I1524" s="6" t="str">
        <f t="shared" si="2"/>
        <v>February</v>
      </c>
      <c r="J1524" s="6" t="str">
        <f t="shared" si="3"/>
        <v>Bhubaneswar</v>
      </c>
      <c r="K1524" s="6" t="str">
        <f t="shared" si="4"/>
        <v>Bhubaneswar</v>
      </c>
      <c r="L1524" s="6" t="str">
        <f t="shared" si="5"/>
        <v>Bhubaneswar</v>
      </c>
      <c r="M1524" s="6" t="str">
        <f t="shared" si="6"/>
        <v>Bhubaneswar</v>
      </c>
      <c r="N1524" s="6" t="str">
        <f t="shared" si="7"/>
        <v>North^</v>
      </c>
      <c r="O1524" s="6" t="str">
        <f t="shared" si="8"/>
        <v>North^</v>
      </c>
      <c r="P1524" s="6" t="str">
        <f t="shared" si="9"/>
        <v>North^</v>
      </c>
      <c r="Q1524" s="6" t="str">
        <f t="shared" si="10"/>
        <v>North</v>
      </c>
      <c r="R1524" s="6" t="str">
        <f>vlookup(M1524,'City Head_Details'!$A$2:$B$5,2,0)</f>
        <v>Karuna</v>
      </c>
      <c r="S1524" s="6" t="str">
        <f t="shared" ref="S1524:T1524" si="1532">Proper(trim(G1524))</f>
        <v>Production</v>
      </c>
      <c r="T1524" s="6" t="str">
        <f t="shared" si="1532"/>
        <v>Rent</v>
      </c>
    </row>
    <row r="1525">
      <c r="A1525" s="23" t="s">
        <v>2901</v>
      </c>
      <c r="B1525" s="32" t="s">
        <v>2902</v>
      </c>
      <c r="C1525" s="6">
        <v>96400.0</v>
      </c>
      <c r="D1525" s="6" t="str">
        <f>IFERROR(__xludf.DUMMYFUNCTION("Split(B1525,""/"")"),"February")</f>
        <v>February</v>
      </c>
      <c r="E1525" s="6" t="str">
        <f>IFERROR(__xludf.DUMMYFUNCTION("""COMPUTED_VALUE"""),"Bhubaneswar")</f>
        <v>Bhubaneswar</v>
      </c>
      <c r="F1525" s="6" t="str">
        <f>IFERROR(__xludf.DUMMYFUNCTION("""COMPUTED_VALUE"""),"North^")</f>
        <v>North^</v>
      </c>
      <c r="G1525" s="6" t="str">
        <f>IFERROR(__xludf.DUMMYFUNCTION("""COMPUTED_VALUE"""),"Production")</f>
        <v>Production</v>
      </c>
      <c r="H1525" s="6" t="str">
        <f>IFERROR(__xludf.DUMMYFUNCTION("""COMPUTED_VALUE"""),"Overhead costs")</f>
        <v>Overhead costs</v>
      </c>
      <c r="I1525" s="6" t="str">
        <f t="shared" si="2"/>
        <v>February</v>
      </c>
      <c r="J1525" s="6" t="str">
        <f t="shared" si="3"/>
        <v>Bhubaneswar</v>
      </c>
      <c r="K1525" s="6" t="str">
        <f t="shared" si="4"/>
        <v>Bhubaneswar</v>
      </c>
      <c r="L1525" s="6" t="str">
        <f t="shared" si="5"/>
        <v>Bhubaneswar</v>
      </c>
      <c r="M1525" s="6" t="str">
        <f t="shared" si="6"/>
        <v>Bhubaneswar</v>
      </c>
      <c r="N1525" s="6" t="str">
        <f t="shared" si="7"/>
        <v>North^</v>
      </c>
      <c r="O1525" s="6" t="str">
        <f t="shared" si="8"/>
        <v>North^</v>
      </c>
      <c r="P1525" s="6" t="str">
        <f t="shared" si="9"/>
        <v>North^</v>
      </c>
      <c r="Q1525" s="6" t="str">
        <f t="shared" si="10"/>
        <v>North</v>
      </c>
      <c r="R1525" s="6" t="str">
        <f>vlookup(M1525,'City Head_Details'!$A$2:$B$5,2,0)</f>
        <v>Karuna</v>
      </c>
      <c r="S1525" s="6" t="str">
        <f t="shared" ref="S1525:T1525" si="1533">Proper(trim(G1525))</f>
        <v>Production</v>
      </c>
      <c r="T1525" s="6" t="str">
        <f t="shared" si="1533"/>
        <v>Overhead Costs</v>
      </c>
    </row>
    <row r="1526">
      <c r="A1526" s="23" t="s">
        <v>2903</v>
      </c>
      <c r="B1526" s="32" t="s">
        <v>2904</v>
      </c>
      <c r="C1526" s="6">
        <v>178000.0</v>
      </c>
      <c r="D1526" s="6" t="str">
        <f>IFERROR(__xludf.DUMMYFUNCTION("Split(B1526,""/"")"),"February")</f>
        <v>February</v>
      </c>
      <c r="E1526" s="6" t="str">
        <f>IFERROR(__xludf.DUMMYFUNCTION("""COMPUTED_VALUE"""),"Bhubaneswar")</f>
        <v>Bhubaneswar</v>
      </c>
      <c r="F1526" s="6" t="str">
        <f>IFERROR(__xludf.DUMMYFUNCTION("""COMPUTED_VALUE"""),"North^")</f>
        <v>North^</v>
      </c>
      <c r="G1526" s="6" t="str">
        <f>IFERROR(__xludf.DUMMYFUNCTION("""COMPUTED_VALUE"""),"Production")</f>
        <v>Production</v>
      </c>
      <c r="H1526" s="6" t="str">
        <f>IFERROR(__xludf.DUMMYFUNCTION("""COMPUTED_VALUE"""),"Insurance")</f>
        <v>Insurance</v>
      </c>
      <c r="I1526" s="6" t="str">
        <f t="shared" si="2"/>
        <v>February</v>
      </c>
      <c r="J1526" s="6" t="str">
        <f t="shared" si="3"/>
        <v>Bhubaneswar</v>
      </c>
      <c r="K1526" s="6" t="str">
        <f t="shared" si="4"/>
        <v>Bhubaneswar</v>
      </c>
      <c r="L1526" s="6" t="str">
        <f t="shared" si="5"/>
        <v>Bhubaneswar</v>
      </c>
      <c r="M1526" s="6" t="str">
        <f t="shared" si="6"/>
        <v>Bhubaneswar</v>
      </c>
      <c r="N1526" s="6" t="str">
        <f t="shared" si="7"/>
        <v>North^</v>
      </c>
      <c r="O1526" s="6" t="str">
        <f t="shared" si="8"/>
        <v>North^</v>
      </c>
      <c r="P1526" s="6" t="str">
        <f t="shared" si="9"/>
        <v>North^</v>
      </c>
      <c r="Q1526" s="6" t="str">
        <f t="shared" si="10"/>
        <v>North</v>
      </c>
      <c r="R1526" s="6" t="str">
        <f>vlookup(M1526,'City Head_Details'!$A$2:$B$5,2,0)</f>
        <v>Karuna</v>
      </c>
      <c r="S1526" s="6" t="str">
        <f t="shared" ref="S1526:T1526" si="1534">Proper(trim(G1526))</f>
        <v>Production</v>
      </c>
      <c r="T1526" s="6" t="str">
        <f t="shared" si="1534"/>
        <v>Insurance</v>
      </c>
    </row>
    <row r="1527">
      <c r="A1527" s="23" t="s">
        <v>2905</v>
      </c>
      <c r="B1527" s="32" t="s">
        <v>2906</v>
      </c>
      <c r="C1527" s="6">
        <v>169000.0</v>
      </c>
      <c r="D1527" s="6" t="str">
        <f>IFERROR(__xludf.DUMMYFUNCTION("Split(B1527,""/"")"),"February")</f>
        <v>February</v>
      </c>
      <c r="E1527" s="6" t="str">
        <f>IFERROR(__xludf.DUMMYFUNCTION("""COMPUTED_VALUE"""),"Bhubaneswar")</f>
        <v>Bhubaneswar</v>
      </c>
      <c r="F1527" s="6" t="str">
        <f>IFERROR(__xludf.DUMMYFUNCTION("""COMPUTED_VALUE"""),"North^")</f>
        <v>North^</v>
      </c>
      <c r="G1527" s="6" t="str">
        <f>IFERROR(__xludf.DUMMYFUNCTION("""COMPUTED_VALUE"""),"Materials")</f>
        <v>Materials</v>
      </c>
      <c r="H1527" s="6" t="str">
        <f>IFERROR(__xludf.DUMMYFUNCTION("""COMPUTED_VALUE"""),"Material Cost")</f>
        <v>Material Cost</v>
      </c>
      <c r="I1527" s="6" t="str">
        <f t="shared" si="2"/>
        <v>February</v>
      </c>
      <c r="J1527" s="6" t="str">
        <f t="shared" si="3"/>
        <v>Bhubaneswar</v>
      </c>
      <c r="K1527" s="6" t="str">
        <f t="shared" si="4"/>
        <v>Bhubaneswar</v>
      </c>
      <c r="L1527" s="6" t="str">
        <f t="shared" si="5"/>
        <v>Bhubaneswar</v>
      </c>
      <c r="M1527" s="6" t="str">
        <f t="shared" si="6"/>
        <v>Bhubaneswar</v>
      </c>
      <c r="N1527" s="6" t="str">
        <f t="shared" si="7"/>
        <v>North^</v>
      </c>
      <c r="O1527" s="6" t="str">
        <f t="shared" si="8"/>
        <v>North^</v>
      </c>
      <c r="P1527" s="6" t="str">
        <f t="shared" si="9"/>
        <v>North^</v>
      </c>
      <c r="Q1527" s="6" t="str">
        <f t="shared" si="10"/>
        <v>North</v>
      </c>
      <c r="R1527" s="6" t="str">
        <f>vlookup(M1527,'City Head_Details'!$A$2:$B$5,2,0)</f>
        <v>Karuna</v>
      </c>
      <c r="S1527" s="6" t="str">
        <f t="shared" ref="S1527:T1527" si="1535">Proper(trim(G1527))</f>
        <v>Materials</v>
      </c>
      <c r="T1527" s="6" t="str">
        <f t="shared" si="1535"/>
        <v>Material Cost</v>
      </c>
    </row>
    <row r="1528">
      <c r="A1528" s="23" t="s">
        <v>2907</v>
      </c>
      <c r="B1528" s="32" t="s">
        <v>2908</v>
      </c>
      <c r="C1528" s="6">
        <v>186300.0</v>
      </c>
      <c r="D1528" s="6" t="str">
        <f>IFERROR(__xludf.DUMMYFUNCTION("Split(B1528,""/"")"),"February")</f>
        <v>February</v>
      </c>
      <c r="E1528" s="6" t="str">
        <f>IFERROR(__xludf.DUMMYFUNCTION("""COMPUTED_VALUE"""),"Bhubaneswar")</f>
        <v>Bhubaneswar</v>
      </c>
      <c r="F1528" s="6" t="str">
        <f>IFERROR(__xludf.DUMMYFUNCTION("""COMPUTED_VALUE"""),"North^")</f>
        <v>North^</v>
      </c>
      <c r="G1528" s="6" t="str">
        <f>IFERROR(__xludf.DUMMYFUNCTION("""COMPUTED_VALUE"""),"Materials")</f>
        <v>Materials</v>
      </c>
      <c r="H1528" s="6" t="str">
        <f>IFERROR(__xludf.DUMMYFUNCTION("""COMPUTED_VALUE"""),"Labour Cost")</f>
        <v>Labour Cost</v>
      </c>
      <c r="I1528" s="6" t="str">
        <f t="shared" si="2"/>
        <v>February</v>
      </c>
      <c r="J1528" s="6" t="str">
        <f t="shared" si="3"/>
        <v>Bhubaneswar</v>
      </c>
      <c r="K1528" s="6" t="str">
        <f t="shared" si="4"/>
        <v>Bhubaneswar</v>
      </c>
      <c r="L1528" s="6" t="str">
        <f t="shared" si="5"/>
        <v>Bhubaneswar</v>
      </c>
      <c r="M1528" s="6" t="str">
        <f t="shared" si="6"/>
        <v>Bhubaneswar</v>
      </c>
      <c r="N1528" s="6" t="str">
        <f t="shared" si="7"/>
        <v>North^</v>
      </c>
      <c r="O1528" s="6" t="str">
        <f t="shared" si="8"/>
        <v>North^</v>
      </c>
      <c r="P1528" s="6" t="str">
        <f t="shared" si="9"/>
        <v>North^</v>
      </c>
      <c r="Q1528" s="6" t="str">
        <f t="shared" si="10"/>
        <v>North</v>
      </c>
      <c r="R1528" s="6" t="str">
        <f>vlookup(M1528,'City Head_Details'!$A$2:$B$5,2,0)</f>
        <v>Karuna</v>
      </c>
      <c r="S1528" s="6" t="str">
        <f t="shared" ref="S1528:T1528" si="1536">Proper(trim(G1528))</f>
        <v>Materials</v>
      </c>
      <c r="T1528" s="6" t="str">
        <f t="shared" si="1536"/>
        <v>Labour Cost</v>
      </c>
    </row>
    <row r="1529">
      <c r="A1529" s="23" t="s">
        <v>2909</v>
      </c>
      <c r="B1529" s="32" t="s">
        <v>2910</v>
      </c>
      <c r="C1529" s="6">
        <v>119700.0</v>
      </c>
      <c r="D1529" s="6" t="str">
        <f>IFERROR(__xludf.DUMMYFUNCTION("Split(B1529,""/"")"),"February")</f>
        <v>February</v>
      </c>
      <c r="E1529" s="6" t="str">
        <f>IFERROR(__xludf.DUMMYFUNCTION("""COMPUTED_VALUE"""),"Bhubaneswar")</f>
        <v>Bhubaneswar</v>
      </c>
      <c r="F1529" s="6" t="str">
        <f>IFERROR(__xludf.DUMMYFUNCTION("""COMPUTED_VALUE"""),"North^")</f>
        <v>North^</v>
      </c>
      <c r="G1529" s="6" t="str">
        <f>IFERROR(__xludf.DUMMYFUNCTION("""COMPUTED_VALUE"""),"Materials")</f>
        <v>Materials</v>
      </c>
      <c r="H1529" s="6" t="str">
        <f>IFERROR(__xludf.DUMMYFUNCTION("""COMPUTED_VALUE"""),"Rent")</f>
        <v>Rent</v>
      </c>
      <c r="I1529" s="6" t="str">
        <f t="shared" si="2"/>
        <v>February</v>
      </c>
      <c r="J1529" s="6" t="str">
        <f t="shared" si="3"/>
        <v>Bhubaneswar</v>
      </c>
      <c r="K1529" s="6" t="str">
        <f t="shared" si="4"/>
        <v>Bhubaneswar</v>
      </c>
      <c r="L1529" s="6" t="str">
        <f t="shared" si="5"/>
        <v>Bhubaneswar</v>
      </c>
      <c r="M1529" s="6" t="str">
        <f t="shared" si="6"/>
        <v>Bhubaneswar</v>
      </c>
      <c r="N1529" s="6" t="str">
        <f t="shared" si="7"/>
        <v>North^</v>
      </c>
      <c r="O1529" s="6" t="str">
        <f t="shared" si="8"/>
        <v>North^</v>
      </c>
      <c r="P1529" s="6" t="str">
        <f t="shared" si="9"/>
        <v>North^</v>
      </c>
      <c r="Q1529" s="6" t="str">
        <f t="shared" si="10"/>
        <v>North</v>
      </c>
      <c r="R1529" s="6" t="str">
        <f>vlookup(M1529,'City Head_Details'!$A$2:$B$5,2,0)</f>
        <v>Karuna</v>
      </c>
      <c r="S1529" s="6" t="str">
        <f t="shared" ref="S1529:T1529" si="1537">Proper(trim(G1529))</f>
        <v>Materials</v>
      </c>
      <c r="T1529" s="6" t="str">
        <f t="shared" si="1537"/>
        <v>Rent</v>
      </c>
    </row>
    <row r="1530">
      <c r="A1530" s="23" t="s">
        <v>2911</v>
      </c>
      <c r="B1530" s="32" t="s">
        <v>2912</v>
      </c>
      <c r="C1530" s="6">
        <v>117700.0</v>
      </c>
      <c r="D1530" s="6" t="str">
        <f>IFERROR(__xludf.DUMMYFUNCTION("Split(B1530,""/"")"),"February")</f>
        <v>February</v>
      </c>
      <c r="E1530" s="6" t="str">
        <f>IFERROR(__xludf.DUMMYFUNCTION("""COMPUTED_VALUE"""),"Bhubaneswar")</f>
        <v>Bhubaneswar</v>
      </c>
      <c r="F1530" s="6" t="str">
        <f>IFERROR(__xludf.DUMMYFUNCTION("""COMPUTED_VALUE"""),"North^")</f>
        <v>North^</v>
      </c>
      <c r="G1530" s="6" t="str">
        <f>IFERROR(__xludf.DUMMYFUNCTION("""COMPUTED_VALUE"""),"Materials")</f>
        <v>Materials</v>
      </c>
      <c r="H1530" s="6" t="str">
        <f>IFERROR(__xludf.DUMMYFUNCTION("""COMPUTED_VALUE"""),"Overhead costs")</f>
        <v>Overhead costs</v>
      </c>
      <c r="I1530" s="6" t="str">
        <f t="shared" si="2"/>
        <v>February</v>
      </c>
      <c r="J1530" s="6" t="str">
        <f t="shared" si="3"/>
        <v>Bhubaneswar</v>
      </c>
      <c r="K1530" s="6" t="str">
        <f t="shared" si="4"/>
        <v>Bhubaneswar</v>
      </c>
      <c r="L1530" s="6" t="str">
        <f t="shared" si="5"/>
        <v>Bhubaneswar</v>
      </c>
      <c r="M1530" s="6" t="str">
        <f t="shared" si="6"/>
        <v>Bhubaneswar</v>
      </c>
      <c r="N1530" s="6" t="str">
        <f t="shared" si="7"/>
        <v>North^</v>
      </c>
      <c r="O1530" s="6" t="str">
        <f t="shared" si="8"/>
        <v>North^</v>
      </c>
      <c r="P1530" s="6" t="str">
        <f t="shared" si="9"/>
        <v>North^</v>
      </c>
      <c r="Q1530" s="6" t="str">
        <f t="shared" si="10"/>
        <v>North</v>
      </c>
      <c r="R1530" s="6" t="str">
        <f>vlookup(M1530,'City Head_Details'!$A$2:$B$5,2,0)</f>
        <v>Karuna</v>
      </c>
      <c r="S1530" s="6" t="str">
        <f t="shared" ref="S1530:T1530" si="1538">Proper(trim(G1530))</f>
        <v>Materials</v>
      </c>
      <c r="T1530" s="6" t="str">
        <f t="shared" si="1538"/>
        <v>Overhead Costs</v>
      </c>
    </row>
    <row r="1531">
      <c r="A1531" s="23" t="s">
        <v>2913</v>
      </c>
      <c r="B1531" s="32" t="s">
        <v>2914</v>
      </c>
      <c r="C1531" s="6">
        <v>139900.0</v>
      </c>
      <c r="D1531" s="6" t="str">
        <f>IFERROR(__xludf.DUMMYFUNCTION("Split(B1531,""/"")"),"February")</f>
        <v>February</v>
      </c>
      <c r="E1531" s="6" t="str">
        <f>IFERROR(__xludf.DUMMYFUNCTION("""COMPUTED_VALUE"""),"Bhubaneswar")</f>
        <v>Bhubaneswar</v>
      </c>
      <c r="F1531" s="6" t="str">
        <f>IFERROR(__xludf.DUMMYFUNCTION("""COMPUTED_VALUE"""),"North^")</f>
        <v>North^</v>
      </c>
      <c r="G1531" s="6" t="str">
        <f>IFERROR(__xludf.DUMMYFUNCTION("""COMPUTED_VALUE"""),"Materials")</f>
        <v>Materials</v>
      </c>
      <c r="H1531" s="6" t="str">
        <f>IFERROR(__xludf.DUMMYFUNCTION("""COMPUTED_VALUE"""),"Insurance")</f>
        <v>Insurance</v>
      </c>
      <c r="I1531" s="6" t="str">
        <f t="shared" si="2"/>
        <v>February</v>
      </c>
      <c r="J1531" s="6" t="str">
        <f t="shared" si="3"/>
        <v>Bhubaneswar</v>
      </c>
      <c r="K1531" s="6" t="str">
        <f t="shared" si="4"/>
        <v>Bhubaneswar</v>
      </c>
      <c r="L1531" s="6" t="str">
        <f t="shared" si="5"/>
        <v>Bhubaneswar</v>
      </c>
      <c r="M1531" s="6" t="str">
        <f t="shared" si="6"/>
        <v>Bhubaneswar</v>
      </c>
      <c r="N1531" s="6" t="str">
        <f t="shared" si="7"/>
        <v>North^</v>
      </c>
      <c r="O1531" s="6" t="str">
        <f t="shared" si="8"/>
        <v>North^</v>
      </c>
      <c r="P1531" s="6" t="str">
        <f t="shared" si="9"/>
        <v>North^</v>
      </c>
      <c r="Q1531" s="6" t="str">
        <f t="shared" si="10"/>
        <v>North</v>
      </c>
      <c r="R1531" s="6" t="str">
        <f>vlookup(M1531,'City Head_Details'!$A$2:$B$5,2,0)</f>
        <v>Karuna</v>
      </c>
      <c r="S1531" s="6" t="str">
        <f t="shared" ref="S1531:T1531" si="1539">Proper(trim(G1531))</f>
        <v>Materials</v>
      </c>
      <c r="T1531" s="6" t="str">
        <f t="shared" si="1539"/>
        <v>Insurance</v>
      </c>
    </row>
    <row r="1532">
      <c r="A1532" s="23" t="s">
        <v>2915</v>
      </c>
      <c r="B1532" s="32" t="s">
        <v>2916</v>
      </c>
      <c r="C1532" s="6">
        <v>159300.0</v>
      </c>
      <c r="D1532" s="6" t="str">
        <f>IFERROR(__xludf.DUMMYFUNCTION("Split(B1532,""/"")"),"March")</f>
        <v>March</v>
      </c>
      <c r="E1532" s="6" t="str">
        <f>IFERROR(__xludf.DUMMYFUNCTION("""COMPUTED_VALUE"""),"Ahmedabad")</f>
        <v>Ahmedabad</v>
      </c>
      <c r="F1532" s="6" t="str">
        <f>IFERROR(__xludf.DUMMYFUNCTION("""COMPUTED_VALUE"""),"East^")</f>
        <v>East^</v>
      </c>
      <c r="G1532" s="6" t="str">
        <f>IFERROR(__xludf.DUMMYFUNCTION("""COMPUTED_VALUE"""),"Production")</f>
        <v>Production</v>
      </c>
      <c r="H1532" s="6" t="str">
        <f>IFERROR(__xludf.DUMMYFUNCTION("""COMPUTED_VALUE"""),"Overhead costs")</f>
        <v>Overhead costs</v>
      </c>
      <c r="I1532" s="6" t="str">
        <f t="shared" si="2"/>
        <v>March</v>
      </c>
      <c r="J1532" s="6" t="str">
        <f t="shared" si="3"/>
        <v>Ahmedabad</v>
      </c>
      <c r="K1532" s="6" t="str">
        <f t="shared" si="4"/>
        <v>Ahmedabad</v>
      </c>
      <c r="L1532" s="6" t="str">
        <f t="shared" si="5"/>
        <v>Ahmedabad</v>
      </c>
      <c r="M1532" s="6" t="str">
        <f t="shared" si="6"/>
        <v>Ahmedabad</v>
      </c>
      <c r="N1532" s="6" t="str">
        <f t="shared" si="7"/>
        <v>East^</v>
      </c>
      <c r="O1532" s="6" t="str">
        <f t="shared" si="8"/>
        <v>East^</v>
      </c>
      <c r="P1532" s="6" t="str">
        <f t="shared" si="9"/>
        <v>East^</v>
      </c>
      <c r="Q1532" s="6" t="str">
        <f t="shared" si="10"/>
        <v>East</v>
      </c>
      <c r="R1532" s="6" t="str">
        <f>vlookup(M1532,'City Head_Details'!$A$2:$B$5,2,0)</f>
        <v>Varun</v>
      </c>
      <c r="S1532" s="6" t="str">
        <f t="shared" ref="S1532:T1532" si="1540">Proper(trim(G1532))</f>
        <v>Production</v>
      </c>
      <c r="T1532" s="6" t="str">
        <f t="shared" si="1540"/>
        <v>Overhead Costs</v>
      </c>
    </row>
    <row r="1533">
      <c r="A1533" s="23" t="s">
        <v>2917</v>
      </c>
      <c r="B1533" s="32" t="s">
        <v>2918</v>
      </c>
      <c r="C1533" s="6">
        <v>121200.0</v>
      </c>
      <c r="D1533" s="6" t="str">
        <f>IFERROR(__xludf.DUMMYFUNCTION("Split(B1533,""/"")"),"February")</f>
        <v>February</v>
      </c>
      <c r="E1533" s="6" t="str">
        <f>IFERROR(__xludf.DUMMYFUNCTION("""COMPUTED_VALUE"""),"Bangalore")</f>
        <v>Bangalore</v>
      </c>
      <c r="F1533" s="6" t="str">
        <f>IFERROR(__xludf.DUMMYFUNCTION("""COMPUTED_VALUE"""),"West^")</f>
        <v>West^</v>
      </c>
      <c r="G1533" s="6" t="str">
        <f>IFERROR(__xludf.DUMMYFUNCTION("""COMPUTED_VALUE"""),"Assembly")</f>
        <v>Assembly</v>
      </c>
      <c r="H1533" s="6" t="str">
        <f>IFERROR(__xludf.DUMMYFUNCTION("""COMPUTED_VALUE"""),"Rent")</f>
        <v>Rent</v>
      </c>
      <c r="I1533" s="6" t="str">
        <f t="shared" si="2"/>
        <v>February</v>
      </c>
      <c r="J1533" s="6" t="str">
        <f t="shared" si="3"/>
        <v>Bangalore</v>
      </c>
      <c r="K1533" s="6" t="str">
        <f t="shared" si="4"/>
        <v>Bangalore</v>
      </c>
      <c r="L1533" s="6" t="str">
        <f t="shared" si="5"/>
        <v>Bangalore</v>
      </c>
      <c r="M1533" s="6" t="str">
        <f t="shared" si="6"/>
        <v>Bangalore</v>
      </c>
      <c r="N1533" s="6" t="str">
        <f t="shared" si="7"/>
        <v>West^</v>
      </c>
      <c r="O1533" s="6" t="str">
        <f t="shared" si="8"/>
        <v>West^</v>
      </c>
      <c r="P1533" s="6" t="str">
        <f t="shared" si="9"/>
        <v>West^</v>
      </c>
      <c r="Q1533" s="6" t="str">
        <f t="shared" si="10"/>
        <v>West</v>
      </c>
      <c r="R1533" s="6" t="str">
        <f>vlookup(M1533,'City Head_Details'!$A$2:$B$5,2,0)</f>
        <v>Arun</v>
      </c>
      <c r="S1533" s="6" t="str">
        <f t="shared" ref="S1533:T1533" si="1541">Proper(trim(G1533))</f>
        <v>Assembly</v>
      </c>
      <c r="T1533" s="6" t="str">
        <f t="shared" si="1541"/>
        <v>Rent</v>
      </c>
    </row>
    <row r="1534">
      <c r="A1534" s="23" t="s">
        <v>2919</v>
      </c>
      <c r="B1534" s="32" t="s">
        <v>2920</v>
      </c>
      <c r="C1534" s="6">
        <v>186200.0</v>
      </c>
      <c r="D1534" s="6" t="str">
        <f>IFERROR(__xludf.DUMMYFUNCTION("Split(B1534,""/"")"),"March")</f>
        <v>March</v>
      </c>
      <c r="E1534" s="6" t="str">
        <f>IFERROR(__xludf.DUMMYFUNCTION("""COMPUTED_VALUE"""),"Gurgaon")</f>
        <v>Gurgaon</v>
      </c>
      <c r="F1534" s="6" t="str">
        <f>IFERROR(__xludf.DUMMYFUNCTION("""COMPUTED_VALUE"""),"South^")</f>
        <v>South^</v>
      </c>
      <c r="G1534" s="6" t="str">
        <f>IFERROR(__xludf.DUMMYFUNCTION("""COMPUTED_VALUE"""),"Maitenance")</f>
        <v>Maitenance</v>
      </c>
      <c r="H1534" s="6" t="str">
        <f>IFERROR(__xludf.DUMMYFUNCTION("""COMPUTED_VALUE"""),"Rent")</f>
        <v>Rent</v>
      </c>
      <c r="I1534" s="6" t="str">
        <f t="shared" si="2"/>
        <v>March</v>
      </c>
      <c r="J1534" s="6" t="str">
        <f t="shared" si="3"/>
        <v>Gurgaon</v>
      </c>
      <c r="K1534" s="6" t="str">
        <f t="shared" si="4"/>
        <v>Gurgaon</v>
      </c>
      <c r="L1534" s="6" t="str">
        <f t="shared" si="5"/>
        <v>Gurgaon</v>
      </c>
      <c r="M1534" s="6" t="str">
        <f t="shared" si="6"/>
        <v>Gurgaon</v>
      </c>
      <c r="N1534" s="6" t="str">
        <f t="shared" si="7"/>
        <v>South^</v>
      </c>
      <c r="O1534" s="6" t="str">
        <f t="shared" si="8"/>
        <v>South^</v>
      </c>
      <c r="P1534" s="6" t="str">
        <f t="shared" si="9"/>
        <v>South^</v>
      </c>
      <c r="Q1534" s="6" t="str">
        <f t="shared" si="10"/>
        <v>South</v>
      </c>
      <c r="R1534" s="6" t="str">
        <f>vlookup(M1534,'City Head_Details'!$A$2:$B$5,2,0)</f>
        <v>Tarun</v>
      </c>
      <c r="S1534" s="6" t="str">
        <f t="shared" ref="S1534:T1534" si="1542">Proper(trim(G1534))</f>
        <v>Maitenance</v>
      </c>
      <c r="T1534" s="6" t="str">
        <f t="shared" si="1542"/>
        <v>Rent</v>
      </c>
    </row>
    <row r="1535">
      <c r="A1535" s="23" t="s">
        <v>2921</v>
      </c>
      <c r="B1535" s="32" t="s">
        <v>1002</v>
      </c>
      <c r="C1535" s="6">
        <v>146300.0</v>
      </c>
      <c r="D1535" s="6" t="str">
        <f>IFERROR(__xludf.DUMMYFUNCTION("Split(B1535,""/"")"),"February")</f>
        <v>February</v>
      </c>
      <c r="E1535" s="6" t="str">
        <f>IFERROR(__xludf.DUMMYFUNCTION("""COMPUTED_VALUE"""),"Gurgaon")</f>
        <v>Gurgaon</v>
      </c>
      <c r="F1535" s="6" t="str">
        <f>IFERROR(__xludf.DUMMYFUNCTION("""COMPUTED_VALUE"""),"North")</f>
        <v>North</v>
      </c>
      <c r="G1535" s="6" t="str">
        <f>IFERROR(__xludf.DUMMYFUNCTION("""COMPUTED_VALUE"""),"Materials")</f>
        <v>Materials</v>
      </c>
      <c r="H1535" s="6" t="str">
        <f>IFERROR(__xludf.DUMMYFUNCTION("""COMPUTED_VALUE"""),"Insurance")</f>
        <v>Insurance</v>
      </c>
      <c r="I1535" s="6" t="str">
        <f t="shared" si="2"/>
        <v>February</v>
      </c>
      <c r="J1535" s="6" t="str">
        <f t="shared" si="3"/>
        <v>Gurgaon</v>
      </c>
      <c r="K1535" s="6" t="str">
        <f t="shared" si="4"/>
        <v>Gurgaon</v>
      </c>
      <c r="L1535" s="6" t="str">
        <f t="shared" si="5"/>
        <v>Gurgaon</v>
      </c>
      <c r="M1535" s="6" t="str">
        <f t="shared" si="6"/>
        <v>Gurgaon</v>
      </c>
      <c r="N1535" s="6" t="str">
        <f t="shared" si="7"/>
        <v>North</v>
      </c>
      <c r="O1535" s="6" t="str">
        <f t="shared" si="8"/>
        <v>North</v>
      </c>
      <c r="P1535" s="6" t="str">
        <f t="shared" si="9"/>
        <v>North</v>
      </c>
      <c r="Q1535" s="6" t="str">
        <f t="shared" si="10"/>
        <v>North</v>
      </c>
      <c r="R1535" s="6" t="str">
        <f>vlookup(M1535,'City Head_Details'!$A$2:$B$5,2,0)</f>
        <v>Tarun</v>
      </c>
      <c r="S1535" s="6" t="str">
        <f t="shared" ref="S1535:T1535" si="1543">Proper(trim(G1535))</f>
        <v>Materials</v>
      </c>
      <c r="T1535" s="6" t="str">
        <f t="shared" si="1543"/>
        <v>Insurance</v>
      </c>
    </row>
    <row r="1536">
      <c r="A1536" s="23" t="s">
        <v>2922</v>
      </c>
      <c r="B1536" s="32" t="s">
        <v>1487</v>
      </c>
      <c r="C1536" s="6">
        <v>154800.0</v>
      </c>
      <c r="D1536" s="6" t="str">
        <f>IFERROR(__xludf.DUMMYFUNCTION("Split(B1536,""/"")"),"March")</f>
        <v>March</v>
      </c>
      <c r="E1536" s="6" t="str">
        <f>IFERROR(__xludf.DUMMYFUNCTION("""COMPUTED_VALUE"""),"Ahmedabad")</f>
        <v>Ahmedabad</v>
      </c>
      <c r="F1536" s="6" t="str">
        <f>IFERROR(__xludf.DUMMYFUNCTION("""COMPUTED_VALUE"""),"East")</f>
        <v>East</v>
      </c>
      <c r="G1536" s="6" t="str">
        <f>IFERROR(__xludf.DUMMYFUNCTION("""COMPUTED_VALUE"""),"Production")</f>
        <v>Production</v>
      </c>
      <c r="H1536" s="6" t="str">
        <f>IFERROR(__xludf.DUMMYFUNCTION("""COMPUTED_VALUE"""),"Overhead costs")</f>
        <v>Overhead costs</v>
      </c>
      <c r="I1536" s="6" t="str">
        <f t="shared" si="2"/>
        <v>March</v>
      </c>
      <c r="J1536" s="6" t="str">
        <f t="shared" si="3"/>
        <v>Ahmedabad</v>
      </c>
      <c r="K1536" s="6" t="str">
        <f t="shared" si="4"/>
        <v>Ahmedabad</v>
      </c>
      <c r="L1536" s="6" t="str">
        <f t="shared" si="5"/>
        <v>Ahmedabad</v>
      </c>
      <c r="M1536" s="6" t="str">
        <f t="shared" si="6"/>
        <v>Ahmedabad</v>
      </c>
      <c r="N1536" s="6" t="str">
        <f t="shared" si="7"/>
        <v>East</v>
      </c>
      <c r="O1536" s="6" t="str">
        <f t="shared" si="8"/>
        <v>East</v>
      </c>
      <c r="P1536" s="6" t="str">
        <f t="shared" si="9"/>
        <v>East</v>
      </c>
      <c r="Q1536" s="6" t="str">
        <f t="shared" si="10"/>
        <v>East</v>
      </c>
      <c r="R1536" s="6" t="str">
        <f>vlookup(M1536,'City Head_Details'!$A$2:$B$5,2,0)</f>
        <v>Varun</v>
      </c>
      <c r="S1536" s="6" t="str">
        <f t="shared" ref="S1536:T1536" si="1544">Proper(trim(G1536))</f>
        <v>Production</v>
      </c>
      <c r="T1536" s="6" t="str">
        <f t="shared" si="1544"/>
        <v>Overhead Costs</v>
      </c>
    </row>
    <row r="1537">
      <c r="A1537" s="23" t="s">
        <v>2923</v>
      </c>
      <c r="B1537" s="32" t="s">
        <v>785</v>
      </c>
      <c r="C1537" s="6">
        <v>191100.0</v>
      </c>
      <c r="D1537" s="6" t="str">
        <f>IFERROR(__xludf.DUMMYFUNCTION("Split(B1537,""/"")"),"January")</f>
        <v>January</v>
      </c>
      <c r="E1537" s="6" t="str">
        <f>IFERROR(__xludf.DUMMYFUNCTION("""COMPUTED_VALUE"""),"Ahmedabad")</f>
        <v>Ahmedabad</v>
      </c>
      <c r="F1537" s="6" t="str">
        <f>IFERROR(__xludf.DUMMYFUNCTION("""COMPUTED_VALUE"""),"West")</f>
        <v>West</v>
      </c>
      <c r="G1537" s="6" t="str">
        <f>IFERROR(__xludf.DUMMYFUNCTION("""COMPUTED_VALUE"""),"Assembly")</f>
        <v>Assembly</v>
      </c>
      <c r="H1537" s="6" t="str">
        <f>IFERROR(__xludf.DUMMYFUNCTION("""COMPUTED_VALUE"""),"Overhead costs")</f>
        <v>Overhead costs</v>
      </c>
      <c r="I1537" s="6" t="str">
        <f t="shared" si="2"/>
        <v>January</v>
      </c>
      <c r="J1537" s="6" t="str">
        <f t="shared" si="3"/>
        <v>Ahmedabad</v>
      </c>
      <c r="K1537" s="6" t="str">
        <f t="shared" si="4"/>
        <v>Ahmedabad</v>
      </c>
      <c r="L1537" s="6" t="str">
        <f t="shared" si="5"/>
        <v>Ahmedabad</v>
      </c>
      <c r="M1537" s="6" t="str">
        <f t="shared" si="6"/>
        <v>Ahmedabad</v>
      </c>
      <c r="N1537" s="6" t="str">
        <f t="shared" si="7"/>
        <v>West</v>
      </c>
      <c r="O1537" s="6" t="str">
        <f t="shared" si="8"/>
        <v>West</v>
      </c>
      <c r="P1537" s="6" t="str">
        <f t="shared" si="9"/>
        <v>West</v>
      </c>
      <c r="Q1537" s="6" t="str">
        <f t="shared" si="10"/>
        <v>West</v>
      </c>
      <c r="R1537" s="6" t="str">
        <f>vlookup(M1537,'City Head_Details'!$A$2:$B$5,2,0)</f>
        <v>Varun</v>
      </c>
      <c r="S1537" s="6" t="str">
        <f t="shared" ref="S1537:T1537" si="1545">Proper(trim(G1537))</f>
        <v>Assembly</v>
      </c>
      <c r="T1537" s="6" t="str">
        <f t="shared" si="1545"/>
        <v>Overhead Costs</v>
      </c>
    </row>
    <row r="1538">
      <c r="A1538" s="23" t="s">
        <v>2924</v>
      </c>
      <c r="B1538" s="32" t="s">
        <v>2925</v>
      </c>
      <c r="C1538" s="6">
        <v>123300.0</v>
      </c>
      <c r="D1538" s="6" t="str">
        <f>IFERROR(__xludf.DUMMYFUNCTION("Split(B1538,""/"")"),"February")</f>
        <v>February</v>
      </c>
      <c r="E1538" s="6" t="str">
        <f>IFERROR(__xludf.DUMMYFUNCTION("""COMPUTED_VALUE"""),"Bangalore")</f>
        <v>Bangalore</v>
      </c>
      <c r="F1538" s="6" t="str">
        <f>IFERROR(__xludf.DUMMYFUNCTION("""COMPUTED_VALUE"""),"West")</f>
        <v>West</v>
      </c>
      <c r="G1538" s="6" t="str">
        <f>IFERROR(__xludf.DUMMYFUNCTION("""COMPUTED_VALUE"""),"Materials")</f>
        <v>Materials</v>
      </c>
      <c r="H1538" s="6" t="str">
        <f>IFERROR(__xludf.DUMMYFUNCTION("""COMPUTED_VALUE"""),"Labour Cost")</f>
        <v>Labour Cost</v>
      </c>
      <c r="I1538" s="6" t="str">
        <f t="shared" si="2"/>
        <v>February</v>
      </c>
      <c r="J1538" s="6" t="str">
        <f t="shared" si="3"/>
        <v>Bangalore</v>
      </c>
      <c r="K1538" s="6" t="str">
        <f t="shared" si="4"/>
        <v>Bangalore</v>
      </c>
      <c r="L1538" s="6" t="str">
        <f t="shared" si="5"/>
        <v>Bangalore</v>
      </c>
      <c r="M1538" s="6" t="str">
        <f t="shared" si="6"/>
        <v>Bangalore</v>
      </c>
      <c r="N1538" s="6" t="str">
        <f t="shared" si="7"/>
        <v>West</v>
      </c>
      <c r="O1538" s="6" t="str">
        <f t="shared" si="8"/>
        <v>West</v>
      </c>
      <c r="P1538" s="6" t="str">
        <f t="shared" si="9"/>
        <v>West</v>
      </c>
      <c r="Q1538" s="6" t="str">
        <f t="shared" si="10"/>
        <v>West</v>
      </c>
      <c r="R1538" s="6" t="str">
        <f>vlookup(M1538,'City Head_Details'!$A$2:$B$5,2,0)</f>
        <v>Arun</v>
      </c>
      <c r="S1538" s="6" t="str">
        <f t="shared" ref="S1538:T1538" si="1546">Proper(trim(G1538))</f>
        <v>Materials</v>
      </c>
      <c r="T1538" s="6" t="str">
        <f t="shared" si="1546"/>
        <v>Labour Cost</v>
      </c>
    </row>
    <row r="1539">
      <c r="A1539" s="23" t="s">
        <v>2926</v>
      </c>
      <c r="B1539" s="32" t="s">
        <v>2927</v>
      </c>
      <c r="C1539" s="6">
        <v>151700.0</v>
      </c>
      <c r="D1539" s="6" t="str">
        <f>IFERROR(__xludf.DUMMYFUNCTION("Split(B1539,""/"")"),"January")</f>
        <v>January</v>
      </c>
      <c r="E1539" s="6" t="str">
        <f>IFERROR(__xludf.DUMMYFUNCTION("""COMPUTED_VALUE"""),"Bhubaneswar")</f>
        <v>Bhubaneswar</v>
      </c>
      <c r="F1539" s="6" t="str">
        <f>IFERROR(__xludf.DUMMYFUNCTION("""COMPUTED_VALUE"""),"West")</f>
        <v>West</v>
      </c>
      <c r="G1539" s="6" t="str">
        <f>IFERROR(__xludf.DUMMYFUNCTION("""COMPUTED_VALUE"""),"Assembly")</f>
        <v>Assembly</v>
      </c>
      <c r="H1539" s="6" t="str">
        <f>IFERROR(__xludf.DUMMYFUNCTION("""COMPUTED_VALUE"""),"Insurance")</f>
        <v>Insurance</v>
      </c>
      <c r="I1539" s="6" t="str">
        <f t="shared" si="2"/>
        <v>January</v>
      </c>
      <c r="J1539" s="6" t="str">
        <f t="shared" si="3"/>
        <v>Bhubaneswar</v>
      </c>
      <c r="K1539" s="6" t="str">
        <f t="shared" si="4"/>
        <v>Bhubaneswar</v>
      </c>
      <c r="L1539" s="6" t="str">
        <f t="shared" si="5"/>
        <v>Bhubaneswar</v>
      </c>
      <c r="M1539" s="6" t="str">
        <f t="shared" si="6"/>
        <v>Bhubaneswar</v>
      </c>
      <c r="N1539" s="6" t="str">
        <f t="shared" si="7"/>
        <v>West</v>
      </c>
      <c r="O1539" s="6" t="str">
        <f t="shared" si="8"/>
        <v>West</v>
      </c>
      <c r="P1539" s="6" t="str">
        <f t="shared" si="9"/>
        <v>West</v>
      </c>
      <c r="Q1539" s="6" t="str">
        <f t="shared" si="10"/>
        <v>West</v>
      </c>
      <c r="R1539" s="6" t="str">
        <f>vlookup(M1539,'City Head_Details'!$A$2:$B$5,2,0)</f>
        <v>Karuna</v>
      </c>
      <c r="S1539" s="6" t="str">
        <f t="shared" ref="S1539:T1539" si="1547">Proper(trim(G1539))</f>
        <v>Assembly</v>
      </c>
      <c r="T1539" s="6" t="str">
        <f t="shared" si="1547"/>
        <v>Insurance</v>
      </c>
    </row>
    <row r="1540">
      <c r="A1540" s="23" t="s">
        <v>2928</v>
      </c>
      <c r="B1540" s="32" t="s">
        <v>2929</v>
      </c>
      <c r="C1540" s="6">
        <v>95600.0</v>
      </c>
      <c r="D1540" s="6" t="str">
        <f>IFERROR(__xludf.DUMMYFUNCTION("Split(B1540,""/"")"),"February")</f>
        <v>February</v>
      </c>
      <c r="E1540" s="6" t="str">
        <f>IFERROR(__xludf.DUMMYFUNCTION("""COMPUTED_VALUE"""),"Bhubaneswar&amp;")</f>
        <v>Bhubaneswar&amp;</v>
      </c>
      <c r="F1540" s="6" t="str">
        <f>IFERROR(__xludf.DUMMYFUNCTION("""COMPUTED_VALUE"""),"West")</f>
        <v>West</v>
      </c>
      <c r="G1540" s="6" t="str">
        <f>IFERROR(__xludf.DUMMYFUNCTION("""COMPUTED_VALUE"""),"Production")</f>
        <v>Production</v>
      </c>
      <c r="H1540" s="6" t="str">
        <f>IFERROR(__xludf.DUMMYFUNCTION("""COMPUTED_VALUE"""),"Rent")</f>
        <v>Rent</v>
      </c>
      <c r="I1540" s="6" t="str">
        <f t="shared" si="2"/>
        <v>February</v>
      </c>
      <c r="J1540" s="6" t="str">
        <f t="shared" si="3"/>
        <v>Bhubaneswar&amp;</v>
      </c>
      <c r="K1540" s="6" t="str">
        <f t="shared" si="4"/>
        <v>Bhubaneswar-</v>
      </c>
      <c r="L1540" s="6" t="str">
        <f t="shared" si="5"/>
        <v>Bhubaneswar</v>
      </c>
      <c r="M1540" s="6" t="str">
        <f t="shared" si="6"/>
        <v>Bhubaneswar</v>
      </c>
      <c r="N1540" s="6" t="str">
        <f t="shared" si="7"/>
        <v>West</v>
      </c>
      <c r="O1540" s="6" t="str">
        <f t="shared" si="8"/>
        <v>West</v>
      </c>
      <c r="P1540" s="6" t="str">
        <f t="shared" si="9"/>
        <v>West</v>
      </c>
      <c r="Q1540" s="6" t="str">
        <f t="shared" si="10"/>
        <v>West</v>
      </c>
      <c r="R1540" s="6" t="str">
        <f>vlookup(M1540,'City Head_Details'!$A$2:$B$5,2,0)</f>
        <v>Karuna</v>
      </c>
      <c r="S1540" s="6" t="str">
        <f t="shared" ref="S1540:T1540" si="1548">Proper(trim(G1540))</f>
        <v>Production</v>
      </c>
      <c r="T1540" s="6" t="str">
        <f t="shared" si="1548"/>
        <v>Rent</v>
      </c>
    </row>
    <row r="1541">
      <c r="A1541" s="23" t="s">
        <v>2930</v>
      </c>
      <c r="B1541" s="32" t="s">
        <v>2931</v>
      </c>
      <c r="C1541" s="6">
        <v>131200.0</v>
      </c>
      <c r="D1541" s="6" t="str">
        <f>IFERROR(__xludf.DUMMYFUNCTION("Split(B1541,""/"")"),"January")</f>
        <v>January</v>
      </c>
      <c r="E1541" s="6" t="str">
        <f>IFERROR(__xludf.DUMMYFUNCTION("""COMPUTED_VALUE"""),"Ahmedabad&amp;")</f>
        <v>Ahmedabad&amp;</v>
      </c>
      <c r="F1541" s="6" t="str">
        <f>IFERROR(__xludf.DUMMYFUNCTION("""COMPUTED_VALUE"""),"West")</f>
        <v>West</v>
      </c>
      <c r="G1541" s="6" t="str">
        <f>IFERROR(__xludf.DUMMYFUNCTION("""COMPUTED_VALUE"""),"Materials")</f>
        <v>Materials</v>
      </c>
      <c r="H1541" s="6" t="str">
        <f>IFERROR(__xludf.DUMMYFUNCTION("""COMPUTED_VALUE"""),"Overhead costs")</f>
        <v>Overhead costs</v>
      </c>
      <c r="I1541" s="6" t="str">
        <f t="shared" si="2"/>
        <v>January</v>
      </c>
      <c r="J1541" s="6" t="str">
        <f t="shared" si="3"/>
        <v>Ahmedabad&amp;</v>
      </c>
      <c r="K1541" s="6" t="str">
        <f t="shared" si="4"/>
        <v>Ahmedabad-</v>
      </c>
      <c r="L1541" s="6" t="str">
        <f t="shared" si="5"/>
        <v>Ahmedabad</v>
      </c>
      <c r="M1541" s="6" t="str">
        <f t="shared" si="6"/>
        <v>Ahmedabad</v>
      </c>
      <c r="N1541" s="6" t="str">
        <f t="shared" si="7"/>
        <v>West</v>
      </c>
      <c r="O1541" s="6" t="str">
        <f t="shared" si="8"/>
        <v>West</v>
      </c>
      <c r="P1541" s="6" t="str">
        <f t="shared" si="9"/>
        <v>West</v>
      </c>
      <c r="Q1541" s="6" t="str">
        <f t="shared" si="10"/>
        <v>West</v>
      </c>
      <c r="R1541" s="6" t="str">
        <f>vlookup(M1541,'City Head_Details'!$A$2:$B$5,2,0)</f>
        <v>Varun</v>
      </c>
      <c r="S1541" s="6" t="str">
        <f t="shared" ref="S1541:T1541" si="1549">Proper(trim(G1541))</f>
        <v>Materials</v>
      </c>
      <c r="T1541" s="6" t="str">
        <f t="shared" si="1549"/>
        <v>Overhead Costs</v>
      </c>
    </row>
    <row r="1542">
      <c r="A1542" s="23" t="s">
        <v>2932</v>
      </c>
      <c r="B1542" s="32" t="s">
        <v>922</v>
      </c>
      <c r="C1542" s="6">
        <v>107400.0</v>
      </c>
      <c r="D1542" s="6" t="str">
        <f>IFERROR(__xludf.DUMMYFUNCTION("Split(B1542,""/"")"),"March")</f>
        <v>March</v>
      </c>
      <c r="E1542" s="6" t="str">
        <f>IFERROR(__xludf.DUMMYFUNCTION("""COMPUTED_VALUE"""),"Bangalore")</f>
        <v>Bangalore</v>
      </c>
      <c r="F1542" s="6" t="str">
        <f>IFERROR(__xludf.DUMMYFUNCTION("""COMPUTED_VALUE"""),"South")</f>
        <v>South</v>
      </c>
      <c r="G1542" s="6" t="str">
        <f>IFERROR(__xludf.DUMMYFUNCTION("""COMPUTED_VALUE"""),"Production")</f>
        <v>Production</v>
      </c>
      <c r="H1542" s="6" t="str">
        <f>IFERROR(__xludf.DUMMYFUNCTION("""COMPUTED_VALUE"""),"Material Cost")</f>
        <v>Material Cost</v>
      </c>
      <c r="I1542" s="6" t="str">
        <f t="shared" si="2"/>
        <v>March</v>
      </c>
      <c r="J1542" s="6" t="str">
        <f t="shared" si="3"/>
        <v>Bangalore</v>
      </c>
      <c r="K1542" s="6" t="str">
        <f t="shared" si="4"/>
        <v>Bangalore</v>
      </c>
      <c r="L1542" s="6" t="str">
        <f t="shared" si="5"/>
        <v>Bangalore</v>
      </c>
      <c r="M1542" s="6" t="str">
        <f t="shared" si="6"/>
        <v>Bangalore</v>
      </c>
      <c r="N1542" s="6" t="str">
        <f t="shared" si="7"/>
        <v>South</v>
      </c>
      <c r="O1542" s="6" t="str">
        <f t="shared" si="8"/>
        <v>South</v>
      </c>
      <c r="P1542" s="6" t="str">
        <f t="shared" si="9"/>
        <v>South</v>
      </c>
      <c r="Q1542" s="6" t="str">
        <f t="shared" si="10"/>
        <v>South</v>
      </c>
      <c r="R1542" s="6" t="str">
        <f>vlookup(M1542,'City Head_Details'!$A$2:$B$5,2,0)</f>
        <v>Arun</v>
      </c>
      <c r="S1542" s="6" t="str">
        <f t="shared" ref="S1542:T1542" si="1550">Proper(trim(G1542))</f>
        <v>Production</v>
      </c>
      <c r="T1542" s="6" t="str">
        <f t="shared" si="1550"/>
        <v>Material Cost</v>
      </c>
    </row>
    <row r="1543">
      <c r="A1543" s="23" t="s">
        <v>2933</v>
      </c>
      <c r="B1543" s="32" t="s">
        <v>520</v>
      </c>
      <c r="C1543" s="6">
        <v>115900.0</v>
      </c>
      <c r="D1543" s="6" t="str">
        <f>IFERROR(__xludf.DUMMYFUNCTION("Split(B1543,""/"")"),"March")</f>
        <v>March</v>
      </c>
      <c r="E1543" s="6" t="str">
        <f>IFERROR(__xludf.DUMMYFUNCTION("""COMPUTED_VALUE"""),"Bangalore")</f>
        <v>Bangalore</v>
      </c>
      <c r="F1543" s="6" t="str">
        <f>IFERROR(__xludf.DUMMYFUNCTION("""COMPUTED_VALUE"""),"North")</f>
        <v>North</v>
      </c>
      <c r="G1543" s="6" t="str">
        <f>IFERROR(__xludf.DUMMYFUNCTION("""COMPUTED_VALUE"""),"Assembly")</f>
        <v>Assembly</v>
      </c>
      <c r="H1543" s="6" t="str">
        <f>IFERROR(__xludf.DUMMYFUNCTION("""COMPUTED_VALUE"""),"Overhead costs")</f>
        <v>Overhead costs</v>
      </c>
      <c r="I1543" s="6" t="str">
        <f t="shared" si="2"/>
        <v>March</v>
      </c>
      <c r="J1543" s="6" t="str">
        <f t="shared" si="3"/>
        <v>Bangalore</v>
      </c>
      <c r="K1543" s="6" t="str">
        <f t="shared" si="4"/>
        <v>Bangalore</v>
      </c>
      <c r="L1543" s="6" t="str">
        <f t="shared" si="5"/>
        <v>Bangalore</v>
      </c>
      <c r="M1543" s="6" t="str">
        <f t="shared" si="6"/>
        <v>Bangalore</v>
      </c>
      <c r="N1543" s="6" t="str">
        <f t="shared" si="7"/>
        <v>North</v>
      </c>
      <c r="O1543" s="6" t="str">
        <f t="shared" si="8"/>
        <v>North</v>
      </c>
      <c r="P1543" s="6" t="str">
        <f t="shared" si="9"/>
        <v>North</v>
      </c>
      <c r="Q1543" s="6" t="str">
        <f t="shared" si="10"/>
        <v>North</v>
      </c>
      <c r="R1543" s="6" t="str">
        <f>vlookup(M1543,'City Head_Details'!$A$2:$B$5,2,0)</f>
        <v>Arun</v>
      </c>
      <c r="S1543" s="6" t="str">
        <f t="shared" ref="S1543:T1543" si="1551">Proper(trim(G1543))</f>
        <v>Assembly</v>
      </c>
      <c r="T1543" s="6" t="str">
        <f t="shared" si="1551"/>
        <v>Overhead Costs</v>
      </c>
    </row>
    <row r="1544">
      <c r="A1544" s="23" t="s">
        <v>2934</v>
      </c>
      <c r="B1544" s="32" t="s">
        <v>2935</v>
      </c>
      <c r="C1544" s="6">
        <v>146700.0</v>
      </c>
      <c r="D1544" s="6" t="str">
        <f>IFERROR(__xludf.DUMMYFUNCTION("Split(B1544,""/"")"),"January")</f>
        <v>January</v>
      </c>
      <c r="E1544" s="6" t="str">
        <f>IFERROR(__xludf.DUMMYFUNCTION("""COMPUTED_VALUE"""),"Gurgaon")</f>
        <v>Gurgaon</v>
      </c>
      <c r="F1544" s="6" t="str">
        <f>IFERROR(__xludf.DUMMYFUNCTION("""COMPUTED_VALUE"""),"West")</f>
        <v>West</v>
      </c>
      <c r="G1544" s="6" t="str">
        <f>IFERROR(__xludf.DUMMYFUNCTION("""COMPUTED_VALUE"""),"Materials")</f>
        <v>Materials</v>
      </c>
      <c r="H1544" s="6" t="str">
        <f>IFERROR(__xludf.DUMMYFUNCTION("""COMPUTED_VALUE"""),"Insurance")</f>
        <v>Insurance</v>
      </c>
      <c r="I1544" s="6" t="str">
        <f t="shared" si="2"/>
        <v>January</v>
      </c>
      <c r="J1544" s="6" t="str">
        <f t="shared" si="3"/>
        <v>Gurgaon</v>
      </c>
      <c r="K1544" s="6" t="str">
        <f t="shared" si="4"/>
        <v>Gurgaon</v>
      </c>
      <c r="L1544" s="6" t="str">
        <f t="shared" si="5"/>
        <v>Gurgaon</v>
      </c>
      <c r="M1544" s="6" t="str">
        <f t="shared" si="6"/>
        <v>Gurgaon</v>
      </c>
      <c r="N1544" s="6" t="str">
        <f t="shared" si="7"/>
        <v>West</v>
      </c>
      <c r="O1544" s="6" t="str">
        <f t="shared" si="8"/>
        <v>West</v>
      </c>
      <c r="P1544" s="6" t="str">
        <f t="shared" si="9"/>
        <v>West</v>
      </c>
      <c r="Q1544" s="6" t="str">
        <f t="shared" si="10"/>
        <v>West</v>
      </c>
      <c r="R1544" s="6" t="str">
        <f>vlookup(M1544,'City Head_Details'!$A$2:$B$5,2,0)</f>
        <v>Tarun</v>
      </c>
      <c r="S1544" s="6" t="str">
        <f t="shared" ref="S1544:T1544" si="1552">Proper(trim(G1544))</f>
        <v>Materials</v>
      </c>
      <c r="T1544" s="6" t="str">
        <f t="shared" si="1552"/>
        <v>Insurance</v>
      </c>
    </row>
    <row r="1545">
      <c r="A1545" s="23" t="s">
        <v>2936</v>
      </c>
      <c r="B1545" s="32" t="s">
        <v>2937</v>
      </c>
      <c r="C1545" s="6">
        <v>116600.0</v>
      </c>
      <c r="D1545" s="6" t="str">
        <f>IFERROR(__xludf.DUMMYFUNCTION("Split(B1545,""/"")"),"February")</f>
        <v>February</v>
      </c>
      <c r="E1545" s="6" t="str">
        <f>IFERROR(__xludf.DUMMYFUNCTION("""COMPUTED_VALUE"""),"Ahmedabad-")</f>
        <v>Ahmedabad-</v>
      </c>
      <c r="F1545" s="6" t="str">
        <f>IFERROR(__xludf.DUMMYFUNCTION("""COMPUTED_VALUE"""),"West")</f>
        <v>West</v>
      </c>
      <c r="G1545" s="6" t="str">
        <f>IFERROR(__xludf.DUMMYFUNCTION("""COMPUTED_VALUE"""),"Materials")</f>
        <v>Materials</v>
      </c>
      <c r="H1545" s="6" t="str">
        <f>IFERROR(__xludf.DUMMYFUNCTION("""COMPUTED_VALUE"""),"Material Cost")</f>
        <v>Material Cost</v>
      </c>
      <c r="I1545" s="6" t="str">
        <f t="shared" si="2"/>
        <v>February</v>
      </c>
      <c r="J1545" s="6" t="str">
        <f t="shared" si="3"/>
        <v>Ahmedabad-</v>
      </c>
      <c r="K1545" s="6" t="str">
        <f t="shared" si="4"/>
        <v>Ahmedabad-</v>
      </c>
      <c r="L1545" s="6" t="str">
        <f t="shared" si="5"/>
        <v>Ahmedabad</v>
      </c>
      <c r="M1545" s="6" t="str">
        <f t="shared" si="6"/>
        <v>Ahmedabad</v>
      </c>
      <c r="N1545" s="6" t="str">
        <f t="shared" si="7"/>
        <v>West</v>
      </c>
      <c r="O1545" s="6" t="str">
        <f t="shared" si="8"/>
        <v>West</v>
      </c>
      <c r="P1545" s="6" t="str">
        <f t="shared" si="9"/>
        <v>West</v>
      </c>
      <c r="Q1545" s="6" t="str">
        <f t="shared" si="10"/>
        <v>West</v>
      </c>
      <c r="R1545" s="6" t="str">
        <f>vlookup(M1545,'City Head_Details'!$A$2:$B$5,2,0)</f>
        <v>Varun</v>
      </c>
      <c r="S1545" s="6" t="str">
        <f t="shared" ref="S1545:T1545" si="1553">Proper(trim(G1545))</f>
        <v>Materials</v>
      </c>
      <c r="T1545" s="6" t="str">
        <f t="shared" si="1553"/>
        <v>Material Cost</v>
      </c>
    </row>
    <row r="1546">
      <c r="A1546" s="23" t="s">
        <v>2938</v>
      </c>
      <c r="B1546" s="32" t="s">
        <v>2939</v>
      </c>
      <c r="C1546" s="6">
        <v>131100.0</v>
      </c>
      <c r="D1546" s="6" t="str">
        <f>IFERROR(__xludf.DUMMYFUNCTION("Split(B1546,""/"")"),"March")</f>
        <v>March</v>
      </c>
      <c r="E1546" s="6" t="str">
        <f>IFERROR(__xludf.DUMMYFUNCTION("""COMPUTED_VALUE"""),"Bhubaneswar-")</f>
        <v>Bhubaneswar-</v>
      </c>
      <c r="F1546" s="6" t="str">
        <f>IFERROR(__xludf.DUMMYFUNCTION("""COMPUTED_VALUE"""),"South")</f>
        <v>South</v>
      </c>
      <c r="G1546" s="6" t="str">
        <f>IFERROR(__xludf.DUMMYFUNCTION("""COMPUTED_VALUE"""),"Assembly")</f>
        <v>Assembly</v>
      </c>
      <c r="H1546" s="6" t="str">
        <f>IFERROR(__xludf.DUMMYFUNCTION("""COMPUTED_VALUE"""),"Material Cost")</f>
        <v>Material Cost</v>
      </c>
      <c r="I1546" s="6" t="str">
        <f t="shared" si="2"/>
        <v>March</v>
      </c>
      <c r="J1546" s="6" t="str">
        <f t="shared" si="3"/>
        <v>Bhubaneswar-</v>
      </c>
      <c r="K1546" s="6" t="str">
        <f t="shared" si="4"/>
        <v>Bhubaneswar-</v>
      </c>
      <c r="L1546" s="6" t="str">
        <f t="shared" si="5"/>
        <v>Bhubaneswar</v>
      </c>
      <c r="M1546" s="6" t="str">
        <f t="shared" si="6"/>
        <v>Bhubaneswar</v>
      </c>
      <c r="N1546" s="6" t="str">
        <f t="shared" si="7"/>
        <v>South</v>
      </c>
      <c r="O1546" s="6" t="str">
        <f t="shared" si="8"/>
        <v>South</v>
      </c>
      <c r="P1546" s="6" t="str">
        <f t="shared" si="9"/>
        <v>South</v>
      </c>
      <c r="Q1546" s="6" t="str">
        <f t="shared" si="10"/>
        <v>South</v>
      </c>
      <c r="R1546" s="6" t="str">
        <f>vlookup(M1546,'City Head_Details'!$A$2:$B$5,2,0)</f>
        <v>Karuna</v>
      </c>
      <c r="S1546" s="6" t="str">
        <f t="shared" ref="S1546:T1546" si="1554">Proper(trim(G1546))</f>
        <v>Assembly</v>
      </c>
      <c r="T1546" s="6" t="str">
        <f t="shared" si="1554"/>
        <v>Material Cost</v>
      </c>
    </row>
    <row r="1547">
      <c r="A1547" s="23" t="s">
        <v>2940</v>
      </c>
      <c r="B1547" s="32" t="s">
        <v>2941</v>
      </c>
      <c r="C1547" s="6">
        <v>133300.0</v>
      </c>
      <c r="D1547" s="6" t="str">
        <f>IFERROR(__xludf.DUMMYFUNCTION("Split(B1547,""/"")"),"March")</f>
        <v>March</v>
      </c>
      <c r="E1547" s="6" t="str">
        <f>IFERROR(__xludf.DUMMYFUNCTION("""COMPUTED_VALUE"""),"Bhubaneswar-")</f>
        <v>Bhubaneswar-</v>
      </c>
      <c r="F1547" s="6" t="str">
        <f>IFERROR(__xludf.DUMMYFUNCTION("""COMPUTED_VALUE"""),"North&amp;")</f>
        <v>North&amp;</v>
      </c>
      <c r="G1547" s="6" t="str">
        <f>IFERROR(__xludf.DUMMYFUNCTION("""COMPUTED_VALUE"""),"Assembly")</f>
        <v>Assembly</v>
      </c>
      <c r="H1547" s="6" t="str">
        <f>IFERROR(__xludf.DUMMYFUNCTION("""COMPUTED_VALUE"""),"Overhead costs")</f>
        <v>Overhead costs</v>
      </c>
      <c r="I1547" s="6" t="str">
        <f t="shared" si="2"/>
        <v>March</v>
      </c>
      <c r="J1547" s="6" t="str">
        <f t="shared" si="3"/>
        <v>Bhubaneswar-</v>
      </c>
      <c r="K1547" s="6" t="str">
        <f t="shared" si="4"/>
        <v>Bhubaneswar-</v>
      </c>
      <c r="L1547" s="6" t="str">
        <f t="shared" si="5"/>
        <v>Bhubaneswar</v>
      </c>
      <c r="M1547" s="6" t="str">
        <f t="shared" si="6"/>
        <v>Bhubaneswar</v>
      </c>
      <c r="N1547" s="6" t="str">
        <f t="shared" si="7"/>
        <v>North&amp;</v>
      </c>
      <c r="O1547" s="6" t="str">
        <f t="shared" si="8"/>
        <v>North-</v>
      </c>
      <c r="P1547" s="6" t="str">
        <f t="shared" si="9"/>
        <v>North^</v>
      </c>
      <c r="Q1547" s="6" t="str">
        <f t="shared" si="10"/>
        <v>North</v>
      </c>
      <c r="R1547" s="6" t="str">
        <f>vlookup(M1547,'City Head_Details'!$A$2:$B$5,2,0)</f>
        <v>Karuna</v>
      </c>
      <c r="S1547" s="6" t="str">
        <f t="shared" ref="S1547:T1547" si="1555">Proper(trim(G1547))</f>
        <v>Assembly</v>
      </c>
      <c r="T1547" s="6" t="str">
        <f t="shared" si="1555"/>
        <v>Overhead Costs</v>
      </c>
    </row>
    <row r="1548">
      <c r="A1548" s="23" t="s">
        <v>2942</v>
      </c>
      <c r="B1548" s="32" t="s">
        <v>2943</v>
      </c>
      <c r="C1548" s="6">
        <v>146800.0</v>
      </c>
      <c r="D1548" s="6" t="str">
        <f>IFERROR(__xludf.DUMMYFUNCTION("Split(B1548,""/"")"),"February")</f>
        <v>February</v>
      </c>
      <c r="E1548" s="6" t="str">
        <f>IFERROR(__xludf.DUMMYFUNCTION("""COMPUTED_VALUE"""),"Bhubaneswar-")</f>
        <v>Bhubaneswar-</v>
      </c>
      <c r="F1548" s="6" t="str">
        <f>IFERROR(__xludf.DUMMYFUNCTION("""COMPUTED_VALUE"""),"North&amp;")</f>
        <v>North&amp;</v>
      </c>
      <c r="G1548" s="6" t="str">
        <f>IFERROR(__xludf.DUMMYFUNCTION("""COMPUTED_VALUE"""),"Maitenance")</f>
        <v>Maitenance</v>
      </c>
      <c r="H1548" s="6" t="str">
        <f>IFERROR(__xludf.DUMMYFUNCTION("""COMPUTED_VALUE"""),"Labour Cost")</f>
        <v>Labour Cost</v>
      </c>
      <c r="I1548" s="6" t="str">
        <f t="shared" si="2"/>
        <v>February</v>
      </c>
      <c r="J1548" s="6" t="str">
        <f t="shared" si="3"/>
        <v>Bhubaneswar-</v>
      </c>
      <c r="K1548" s="6" t="str">
        <f t="shared" si="4"/>
        <v>Bhubaneswar-</v>
      </c>
      <c r="L1548" s="6" t="str">
        <f t="shared" si="5"/>
        <v>Bhubaneswar</v>
      </c>
      <c r="M1548" s="6" t="str">
        <f t="shared" si="6"/>
        <v>Bhubaneswar</v>
      </c>
      <c r="N1548" s="6" t="str">
        <f t="shared" si="7"/>
        <v>North&amp;</v>
      </c>
      <c r="O1548" s="6" t="str">
        <f t="shared" si="8"/>
        <v>North-</v>
      </c>
      <c r="P1548" s="6" t="str">
        <f t="shared" si="9"/>
        <v>North^</v>
      </c>
      <c r="Q1548" s="6" t="str">
        <f t="shared" si="10"/>
        <v>North</v>
      </c>
      <c r="R1548" s="6" t="str">
        <f>vlookup(M1548,'City Head_Details'!$A$2:$B$5,2,0)</f>
        <v>Karuna</v>
      </c>
      <c r="S1548" s="6" t="str">
        <f t="shared" ref="S1548:T1548" si="1556">Proper(trim(G1548))</f>
        <v>Maitenance</v>
      </c>
      <c r="T1548" s="6" t="str">
        <f t="shared" si="1556"/>
        <v>Labour Cost</v>
      </c>
    </row>
    <row r="1549">
      <c r="A1549" s="23" t="s">
        <v>2944</v>
      </c>
      <c r="B1549" s="32" t="s">
        <v>2945</v>
      </c>
      <c r="C1549" s="6">
        <v>175300.0</v>
      </c>
      <c r="D1549" s="6" t="str">
        <f>IFERROR(__xludf.DUMMYFUNCTION("Split(B1549,""/"")"),"February")</f>
        <v>February</v>
      </c>
      <c r="E1549" s="6" t="str">
        <f>IFERROR(__xludf.DUMMYFUNCTION("""COMPUTED_VALUE"""),"Bhubaneswar-")</f>
        <v>Bhubaneswar-</v>
      </c>
      <c r="F1549" s="6" t="str">
        <f>IFERROR(__xludf.DUMMYFUNCTION("""COMPUTED_VALUE"""),"South")</f>
        <v>South</v>
      </c>
      <c r="G1549" s="6" t="str">
        <f>IFERROR(__xludf.DUMMYFUNCTION("""COMPUTED_VALUE"""),"Materials")</f>
        <v>Materials</v>
      </c>
      <c r="H1549" s="6" t="str">
        <f>IFERROR(__xludf.DUMMYFUNCTION("""COMPUTED_VALUE"""),"Rent")</f>
        <v>Rent</v>
      </c>
      <c r="I1549" s="6" t="str">
        <f t="shared" si="2"/>
        <v>February</v>
      </c>
      <c r="J1549" s="6" t="str">
        <f t="shared" si="3"/>
        <v>Bhubaneswar-</v>
      </c>
      <c r="K1549" s="6" t="str">
        <f t="shared" si="4"/>
        <v>Bhubaneswar-</v>
      </c>
      <c r="L1549" s="6" t="str">
        <f t="shared" si="5"/>
        <v>Bhubaneswar</v>
      </c>
      <c r="M1549" s="6" t="str">
        <f t="shared" si="6"/>
        <v>Bhubaneswar</v>
      </c>
      <c r="N1549" s="6" t="str">
        <f t="shared" si="7"/>
        <v>South</v>
      </c>
      <c r="O1549" s="6" t="str">
        <f t="shared" si="8"/>
        <v>South</v>
      </c>
      <c r="P1549" s="6" t="str">
        <f t="shared" si="9"/>
        <v>South</v>
      </c>
      <c r="Q1549" s="6" t="str">
        <f t="shared" si="10"/>
        <v>South</v>
      </c>
      <c r="R1549" s="6" t="str">
        <f>vlookup(M1549,'City Head_Details'!$A$2:$B$5,2,0)</f>
        <v>Karuna</v>
      </c>
      <c r="S1549" s="6" t="str">
        <f t="shared" ref="S1549:T1549" si="1557">Proper(trim(G1549))</f>
        <v>Materials</v>
      </c>
      <c r="T1549" s="6" t="str">
        <f t="shared" si="1557"/>
        <v>Rent</v>
      </c>
    </row>
    <row r="1550">
      <c r="A1550" s="23" t="s">
        <v>2946</v>
      </c>
      <c r="B1550" s="32" t="s">
        <v>2947</v>
      </c>
      <c r="C1550" s="6">
        <v>92200.0</v>
      </c>
      <c r="D1550" s="6" t="str">
        <f>IFERROR(__xludf.DUMMYFUNCTION("Split(B1550,""/"")"),"February")</f>
        <v>February</v>
      </c>
      <c r="E1550" s="6" t="str">
        <f>IFERROR(__xludf.DUMMYFUNCTION("""COMPUTED_VALUE"""),"Bhubaneswar-")</f>
        <v>Bhubaneswar-</v>
      </c>
      <c r="F1550" s="6" t="str">
        <f>IFERROR(__xludf.DUMMYFUNCTION("""COMPUTED_VALUE"""),"South")</f>
        <v>South</v>
      </c>
      <c r="G1550" s="6" t="str">
        <f>IFERROR(__xludf.DUMMYFUNCTION("""COMPUTED_VALUE"""),"Materials")</f>
        <v>Materials</v>
      </c>
      <c r="H1550" s="6" t="str">
        <f>IFERROR(__xludf.DUMMYFUNCTION("""COMPUTED_VALUE"""),"Overhead costs")</f>
        <v>Overhead costs</v>
      </c>
      <c r="I1550" s="6" t="str">
        <f t="shared" si="2"/>
        <v>February</v>
      </c>
      <c r="J1550" s="6" t="str">
        <f t="shared" si="3"/>
        <v>Bhubaneswar-</v>
      </c>
      <c r="K1550" s="6" t="str">
        <f t="shared" si="4"/>
        <v>Bhubaneswar-</v>
      </c>
      <c r="L1550" s="6" t="str">
        <f t="shared" si="5"/>
        <v>Bhubaneswar</v>
      </c>
      <c r="M1550" s="6" t="str">
        <f t="shared" si="6"/>
        <v>Bhubaneswar</v>
      </c>
      <c r="N1550" s="6" t="str">
        <f t="shared" si="7"/>
        <v>South</v>
      </c>
      <c r="O1550" s="6" t="str">
        <f t="shared" si="8"/>
        <v>South</v>
      </c>
      <c r="P1550" s="6" t="str">
        <f t="shared" si="9"/>
        <v>South</v>
      </c>
      <c r="Q1550" s="6" t="str">
        <f t="shared" si="10"/>
        <v>South</v>
      </c>
      <c r="R1550" s="6" t="str">
        <f>vlookup(M1550,'City Head_Details'!$A$2:$B$5,2,0)</f>
        <v>Karuna</v>
      </c>
      <c r="S1550" s="6" t="str">
        <f t="shared" ref="S1550:T1550" si="1558">Proper(trim(G1550))</f>
        <v>Materials</v>
      </c>
      <c r="T1550" s="6" t="str">
        <f t="shared" si="1558"/>
        <v>Overhead Costs</v>
      </c>
    </row>
    <row r="1551">
      <c r="A1551" s="23" t="s">
        <v>2948</v>
      </c>
      <c r="B1551" s="32" t="s">
        <v>2949</v>
      </c>
      <c r="C1551" s="6">
        <v>160500.0</v>
      </c>
      <c r="D1551" s="6" t="str">
        <f>IFERROR(__xludf.DUMMYFUNCTION("Split(B1551,""/"")"),"February")</f>
        <v>February</v>
      </c>
      <c r="E1551" s="6" t="str">
        <f>IFERROR(__xludf.DUMMYFUNCTION("""COMPUTED_VALUE"""),"Bhubaneswar-")</f>
        <v>Bhubaneswar-</v>
      </c>
      <c r="F1551" s="6" t="str">
        <f>IFERROR(__xludf.DUMMYFUNCTION("""COMPUTED_VALUE"""),"South")</f>
        <v>South</v>
      </c>
      <c r="G1551" s="6" t="str">
        <f>IFERROR(__xludf.DUMMYFUNCTION("""COMPUTED_VALUE"""),"Materials")</f>
        <v>Materials</v>
      </c>
      <c r="H1551" s="6" t="str">
        <f>IFERROR(__xludf.DUMMYFUNCTION("""COMPUTED_VALUE"""),"Insurance")</f>
        <v>Insurance</v>
      </c>
      <c r="I1551" s="6" t="str">
        <f t="shared" si="2"/>
        <v>February</v>
      </c>
      <c r="J1551" s="6" t="str">
        <f t="shared" si="3"/>
        <v>Bhubaneswar-</v>
      </c>
      <c r="K1551" s="6" t="str">
        <f t="shared" si="4"/>
        <v>Bhubaneswar-</v>
      </c>
      <c r="L1551" s="6" t="str">
        <f t="shared" si="5"/>
        <v>Bhubaneswar</v>
      </c>
      <c r="M1551" s="6" t="str">
        <f t="shared" si="6"/>
        <v>Bhubaneswar</v>
      </c>
      <c r="N1551" s="6" t="str">
        <f t="shared" si="7"/>
        <v>South</v>
      </c>
      <c r="O1551" s="6" t="str">
        <f t="shared" si="8"/>
        <v>South</v>
      </c>
      <c r="P1551" s="6" t="str">
        <f t="shared" si="9"/>
        <v>South</v>
      </c>
      <c r="Q1551" s="6" t="str">
        <f t="shared" si="10"/>
        <v>South</v>
      </c>
      <c r="R1551" s="6" t="str">
        <f>vlookup(M1551,'City Head_Details'!$A$2:$B$5,2,0)</f>
        <v>Karuna</v>
      </c>
      <c r="S1551" s="6" t="str">
        <f t="shared" ref="S1551:T1551" si="1559">Proper(trim(G1551))</f>
        <v>Materials</v>
      </c>
      <c r="T1551" s="6" t="str">
        <f t="shared" si="1559"/>
        <v>Insurance</v>
      </c>
    </row>
    <row r="1552">
      <c r="A1552" s="23" t="s">
        <v>2950</v>
      </c>
      <c r="B1552" s="32" t="s">
        <v>2951</v>
      </c>
      <c r="C1552" s="6">
        <v>170600.0</v>
      </c>
      <c r="D1552" s="6" t="str">
        <f>IFERROR(__xludf.DUMMYFUNCTION("Split(B1552,""/"")"),"February")</f>
        <v>February</v>
      </c>
      <c r="E1552" s="6" t="str">
        <f>IFERROR(__xludf.DUMMYFUNCTION("""COMPUTED_VALUE"""),"Bhubaneswar-")</f>
        <v>Bhubaneswar-</v>
      </c>
      <c r="F1552" s="6" t="str">
        <f>IFERROR(__xludf.DUMMYFUNCTION("""COMPUTED_VALUE"""),"South")</f>
        <v>South</v>
      </c>
      <c r="G1552" s="6" t="str">
        <f>IFERROR(__xludf.DUMMYFUNCTION("""COMPUTED_VALUE"""),"Maitenance")</f>
        <v>Maitenance</v>
      </c>
      <c r="H1552" s="6" t="str">
        <f>IFERROR(__xludf.DUMMYFUNCTION("""COMPUTED_VALUE"""),"Material Cost")</f>
        <v>Material Cost</v>
      </c>
      <c r="I1552" s="6" t="str">
        <f t="shared" si="2"/>
        <v>February</v>
      </c>
      <c r="J1552" s="6" t="str">
        <f t="shared" si="3"/>
        <v>Bhubaneswar-</v>
      </c>
      <c r="K1552" s="6" t="str">
        <f t="shared" si="4"/>
        <v>Bhubaneswar-</v>
      </c>
      <c r="L1552" s="6" t="str">
        <f t="shared" si="5"/>
        <v>Bhubaneswar</v>
      </c>
      <c r="M1552" s="6" t="str">
        <f t="shared" si="6"/>
        <v>Bhubaneswar</v>
      </c>
      <c r="N1552" s="6" t="str">
        <f t="shared" si="7"/>
        <v>South</v>
      </c>
      <c r="O1552" s="6" t="str">
        <f t="shared" si="8"/>
        <v>South</v>
      </c>
      <c r="P1552" s="6" t="str">
        <f t="shared" si="9"/>
        <v>South</v>
      </c>
      <c r="Q1552" s="6" t="str">
        <f t="shared" si="10"/>
        <v>South</v>
      </c>
      <c r="R1552" s="6" t="str">
        <f>vlookup(M1552,'City Head_Details'!$A$2:$B$5,2,0)</f>
        <v>Karuna</v>
      </c>
      <c r="S1552" s="6" t="str">
        <f t="shared" ref="S1552:T1552" si="1560">Proper(trim(G1552))</f>
        <v>Maitenance</v>
      </c>
      <c r="T1552" s="6" t="str">
        <f t="shared" si="1560"/>
        <v>Material Cost</v>
      </c>
    </row>
    <row r="1553">
      <c r="A1553" s="23" t="s">
        <v>2952</v>
      </c>
      <c r="B1553" s="32" t="s">
        <v>2953</v>
      </c>
      <c r="C1553" s="6">
        <v>151900.0</v>
      </c>
      <c r="D1553" s="6" t="str">
        <f>IFERROR(__xludf.DUMMYFUNCTION("Split(B1553,""/"")"),"February")</f>
        <v>February</v>
      </c>
      <c r="E1553" s="6" t="str">
        <f>IFERROR(__xludf.DUMMYFUNCTION("""COMPUTED_VALUE"""),"Bhubaneswar-")</f>
        <v>Bhubaneswar-</v>
      </c>
      <c r="F1553" s="6" t="str">
        <f>IFERROR(__xludf.DUMMYFUNCTION("""COMPUTED_VALUE"""),"South")</f>
        <v>South</v>
      </c>
      <c r="G1553" s="6" t="str">
        <f>IFERROR(__xludf.DUMMYFUNCTION("""COMPUTED_VALUE"""),"Maitenance")</f>
        <v>Maitenance</v>
      </c>
      <c r="H1553" s="6" t="str">
        <f>IFERROR(__xludf.DUMMYFUNCTION("""COMPUTED_VALUE"""),"Labour Cost")</f>
        <v>Labour Cost</v>
      </c>
      <c r="I1553" s="6" t="str">
        <f t="shared" si="2"/>
        <v>February</v>
      </c>
      <c r="J1553" s="6" t="str">
        <f t="shared" si="3"/>
        <v>Bhubaneswar-</v>
      </c>
      <c r="K1553" s="6" t="str">
        <f t="shared" si="4"/>
        <v>Bhubaneswar-</v>
      </c>
      <c r="L1553" s="6" t="str">
        <f t="shared" si="5"/>
        <v>Bhubaneswar</v>
      </c>
      <c r="M1553" s="6" t="str">
        <f t="shared" si="6"/>
        <v>Bhubaneswar</v>
      </c>
      <c r="N1553" s="6" t="str">
        <f t="shared" si="7"/>
        <v>South</v>
      </c>
      <c r="O1553" s="6" t="str">
        <f t="shared" si="8"/>
        <v>South</v>
      </c>
      <c r="P1553" s="6" t="str">
        <f t="shared" si="9"/>
        <v>South</v>
      </c>
      <c r="Q1553" s="6" t="str">
        <f t="shared" si="10"/>
        <v>South</v>
      </c>
      <c r="R1553" s="6" t="str">
        <f>vlookup(M1553,'City Head_Details'!$A$2:$B$5,2,0)</f>
        <v>Karuna</v>
      </c>
      <c r="S1553" s="6" t="str">
        <f t="shared" ref="S1553:T1553" si="1561">Proper(trim(G1553))</f>
        <v>Maitenance</v>
      </c>
      <c r="T1553" s="6" t="str">
        <f t="shared" si="1561"/>
        <v>Labour Cost</v>
      </c>
    </row>
    <row r="1554">
      <c r="A1554" s="23" t="s">
        <v>2954</v>
      </c>
      <c r="B1554" s="32" t="s">
        <v>2955</v>
      </c>
      <c r="C1554" s="6">
        <v>104600.0</v>
      </c>
      <c r="D1554" s="6" t="str">
        <f>IFERROR(__xludf.DUMMYFUNCTION("Split(B1554,""/"")"),"February")</f>
        <v>February</v>
      </c>
      <c r="E1554" s="6" t="str">
        <f>IFERROR(__xludf.DUMMYFUNCTION("""COMPUTED_VALUE"""),"Bhubaneswar")</f>
        <v>Bhubaneswar</v>
      </c>
      <c r="F1554" s="6" t="str">
        <f>IFERROR(__xludf.DUMMYFUNCTION("""COMPUTED_VALUE"""),"South^")</f>
        <v>South^</v>
      </c>
      <c r="G1554" s="6" t="str">
        <f>IFERROR(__xludf.DUMMYFUNCTION("""COMPUTED_VALUE"""),"Maitenance")</f>
        <v>Maitenance</v>
      </c>
      <c r="H1554" s="6" t="str">
        <f>IFERROR(__xludf.DUMMYFUNCTION("""COMPUTED_VALUE"""),"Rent")</f>
        <v>Rent</v>
      </c>
      <c r="I1554" s="6" t="str">
        <f t="shared" si="2"/>
        <v>February</v>
      </c>
      <c r="J1554" s="6" t="str">
        <f t="shared" si="3"/>
        <v>Bhubaneswar</v>
      </c>
      <c r="K1554" s="6" t="str">
        <f t="shared" si="4"/>
        <v>Bhubaneswar</v>
      </c>
      <c r="L1554" s="6" t="str">
        <f t="shared" si="5"/>
        <v>Bhubaneswar</v>
      </c>
      <c r="M1554" s="6" t="str">
        <f t="shared" si="6"/>
        <v>Bhubaneswar</v>
      </c>
      <c r="N1554" s="6" t="str">
        <f t="shared" si="7"/>
        <v>South^</v>
      </c>
      <c r="O1554" s="6" t="str">
        <f t="shared" si="8"/>
        <v>South^</v>
      </c>
      <c r="P1554" s="6" t="str">
        <f t="shared" si="9"/>
        <v>South^</v>
      </c>
      <c r="Q1554" s="6" t="str">
        <f t="shared" si="10"/>
        <v>South</v>
      </c>
      <c r="R1554" s="6" t="str">
        <f>vlookup(M1554,'City Head_Details'!$A$2:$B$5,2,0)</f>
        <v>Karuna</v>
      </c>
      <c r="S1554" s="6" t="str">
        <f t="shared" ref="S1554:T1554" si="1562">Proper(trim(G1554))</f>
        <v>Maitenance</v>
      </c>
      <c r="T1554" s="6" t="str">
        <f t="shared" si="1562"/>
        <v>Rent</v>
      </c>
    </row>
    <row r="1555">
      <c r="A1555" s="23" t="s">
        <v>2956</v>
      </c>
      <c r="B1555" s="32" t="s">
        <v>2407</v>
      </c>
      <c r="C1555" s="6">
        <v>177600.0</v>
      </c>
      <c r="D1555" s="6" t="str">
        <f>IFERROR(__xludf.DUMMYFUNCTION("Split(B1555,""/"")"),"February")</f>
        <v>February</v>
      </c>
      <c r="E1555" s="6" t="str">
        <f>IFERROR(__xludf.DUMMYFUNCTION("""COMPUTED_VALUE"""),"Bhubaneswar")</f>
        <v>Bhubaneswar</v>
      </c>
      <c r="F1555" s="6" t="str">
        <f>IFERROR(__xludf.DUMMYFUNCTION("""COMPUTED_VALUE"""),"South")</f>
        <v>South</v>
      </c>
      <c r="G1555" s="6" t="str">
        <f>IFERROR(__xludf.DUMMYFUNCTION("""COMPUTED_VALUE"""),"Maitenance")</f>
        <v>Maitenance</v>
      </c>
      <c r="H1555" s="6" t="str">
        <f>IFERROR(__xludf.DUMMYFUNCTION("""COMPUTED_VALUE"""),"Overhead costs")</f>
        <v>Overhead costs</v>
      </c>
      <c r="I1555" s="6" t="str">
        <f t="shared" si="2"/>
        <v>February</v>
      </c>
      <c r="J1555" s="6" t="str">
        <f t="shared" si="3"/>
        <v>Bhubaneswar</v>
      </c>
      <c r="K1555" s="6" t="str">
        <f t="shared" si="4"/>
        <v>Bhubaneswar</v>
      </c>
      <c r="L1555" s="6" t="str">
        <f t="shared" si="5"/>
        <v>Bhubaneswar</v>
      </c>
      <c r="M1555" s="6" t="str">
        <f t="shared" si="6"/>
        <v>Bhubaneswar</v>
      </c>
      <c r="N1555" s="6" t="str">
        <f t="shared" si="7"/>
        <v>South</v>
      </c>
      <c r="O1555" s="6" t="str">
        <f t="shared" si="8"/>
        <v>South</v>
      </c>
      <c r="P1555" s="6" t="str">
        <f t="shared" si="9"/>
        <v>South</v>
      </c>
      <c r="Q1555" s="6" t="str">
        <f t="shared" si="10"/>
        <v>South</v>
      </c>
      <c r="R1555" s="6" t="str">
        <f>vlookup(M1555,'City Head_Details'!$A$2:$B$5,2,0)</f>
        <v>Karuna</v>
      </c>
      <c r="S1555" s="6" t="str">
        <f t="shared" ref="S1555:T1555" si="1563">Proper(trim(G1555))</f>
        <v>Maitenance</v>
      </c>
      <c r="T1555" s="6" t="str">
        <f t="shared" si="1563"/>
        <v>Overhead Costs</v>
      </c>
    </row>
    <row r="1556">
      <c r="A1556" s="23" t="s">
        <v>2957</v>
      </c>
      <c r="B1556" s="32" t="s">
        <v>2958</v>
      </c>
      <c r="C1556" s="6">
        <v>155100.0</v>
      </c>
      <c r="D1556" s="6" t="str">
        <f>IFERROR(__xludf.DUMMYFUNCTION("Split(B1556,""/"")"),"February")</f>
        <v>February</v>
      </c>
      <c r="E1556" s="6" t="str">
        <f>IFERROR(__xludf.DUMMYFUNCTION("""COMPUTED_VALUE"""),"Bhubaneswar")</f>
        <v>Bhubaneswar</v>
      </c>
      <c r="F1556" s="6" t="str">
        <f>IFERROR(__xludf.DUMMYFUNCTION("""COMPUTED_VALUE"""),"South")</f>
        <v>South</v>
      </c>
      <c r="G1556" s="6" t="str">
        <f>IFERROR(__xludf.DUMMYFUNCTION("""COMPUTED_VALUE"""),"Maitenance")</f>
        <v>Maitenance</v>
      </c>
      <c r="H1556" s="6" t="str">
        <f>IFERROR(__xludf.DUMMYFUNCTION("""COMPUTED_VALUE"""),"Insurance")</f>
        <v>Insurance</v>
      </c>
      <c r="I1556" s="6" t="str">
        <f t="shared" si="2"/>
        <v>February</v>
      </c>
      <c r="J1556" s="6" t="str">
        <f t="shared" si="3"/>
        <v>Bhubaneswar</v>
      </c>
      <c r="K1556" s="6" t="str">
        <f t="shared" si="4"/>
        <v>Bhubaneswar</v>
      </c>
      <c r="L1556" s="6" t="str">
        <f t="shared" si="5"/>
        <v>Bhubaneswar</v>
      </c>
      <c r="M1556" s="6" t="str">
        <f t="shared" si="6"/>
        <v>Bhubaneswar</v>
      </c>
      <c r="N1556" s="6" t="str">
        <f t="shared" si="7"/>
        <v>South</v>
      </c>
      <c r="O1556" s="6" t="str">
        <f t="shared" si="8"/>
        <v>South</v>
      </c>
      <c r="P1556" s="6" t="str">
        <f t="shared" si="9"/>
        <v>South</v>
      </c>
      <c r="Q1556" s="6" t="str">
        <f t="shared" si="10"/>
        <v>South</v>
      </c>
      <c r="R1556" s="6" t="str">
        <f>vlookup(M1556,'City Head_Details'!$A$2:$B$5,2,0)</f>
        <v>Karuna</v>
      </c>
      <c r="S1556" s="6" t="str">
        <f t="shared" ref="S1556:T1556" si="1564">Proper(trim(G1556))</f>
        <v>Maitenance</v>
      </c>
      <c r="T1556" s="6" t="str">
        <f t="shared" si="1564"/>
        <v>Insurance</v>
      </c>
    </row>
    <row r="1557">
      <c r="A1557" s="23" t="s">
        <v>2959</v>
      </c>
      <c r="B1557" s="32" t="s">
        <v>2960</v>
      </c>
      <c r="C1557" s="6">
        <v>172800.0</v>
      </c>
      <c r="D1557" s="6" t="str">
        <f>IFERROR(__xludf.DUMMYFUNCTION("Split(B1557,""/"")"),"February")</f>
        <v>February</v>
      </c>
      <c r="E1557" s="6" t="str">
        <f>IFERROR(__xludf.DUMMYFUNCTION("""COMPUTED_VALUE"""),"Bhubaneswar")</f>
        <v>Bhubaneswar</v>
      </c>
      <c r="F1557" s="6" t="str">
        <f>IFERROR(__xludf.DUMMYFUNCTION("""COMPUTED_VALUE"""),"South")</f>
        <v>South</v>
      </c>
      <c r="G1557" s="6" t="str">
        <f>IFERROR(__xludf.DUMMYFUNCTION("""COMPUTED_VALUE"""),"Assembly")</f>
        <v>Assembly</v>
      </c>
      <c r="H1557" s="6" t="str">
        <f>IFERROR(__xludf.DUMMYFUNCTION("""COMPUTED_VALUE"""),"Material Cost")</f>
        <v>Material Cost</v>
      </c>
      <c r="I1557" s="6" t="str">
        <f t="shared" si="2"/>
        <v>February</v>
      </c>
      <c r="J1557" s="6" t="str">
        <f t="shared" si="3"/>
        <v>Bhubaneswar</v>
      </c>
      <c r="K1557" s="6" t="str">
        <f t="shared" si="4"/>
        <v>Bhubaneswar</v>
      </c>
      <c r="L1557" s="6" t="str">
        <f t="shared" si="5"/>
        <v>Bhubaneswar</v>
      </c>
      <c r="M1557" s="6" t="str">
        <f t="shared" si="6"/>
        <v>Bhubaneswar</v>
      </c>
      <c r="N1557" s="6" t="str">
        <f t="shared" si="7"/>
        <v>South</v>
      </c>
      <c r="O1557" s="6" t="str">
        <f t="shared" si="8"/>
        <v>South</v>
      </c>
      <c r="P1557" s="6" t="str">
        <f t="shared" si="9"/>
        <v>South</v>
      </c>
      <c r="Q1557" s="6" t="str">
        <f t="shared" si="10"/>
        <v>South</v>
      </c>
      <c r="R1557" s="6" t="str">
        <f>vlookup(M1557,'City Head_Details'!$A$2:$B$5,2,0)</f>
        <v>Karuna</v>
      </c>
      <c r="S1557" s="6" t="str">
        <f t="shared" ref="S1557:T1557" si="1565">Proper(trim(G1557))</f>
        <v>Assembly</v>
      </c>
      <c r="T1557" s="6" t="str">
        <f t="shared" si="1565"/>
        <v>Material Cost</v>
      </c>
    </row>
    <row r="1558">
      <c r="A1558" s="23" t="s">
        <v>2961</v>
      </c>
      <c r="B1558" s="32" t="s">
        <v>1253</v>
      </c>
      <c r="C1558" s="6">
        <v>195000.0</v>
      </c>
      <c r="D1558" s="6" t="str">
        <f>IFERROR(__xludf.DUMMYFUNCTION("Split(B1558,""/"")"),"February")</f>
        <v>February</v>
      </c>
      <c r="E1558" s="6" t="str">
        <f>IFERROR(__xludf.DUMMYFUNCTION("""COMPUTED_VALUE"""),"Bhubaneswar")</f>
        <v>Bhubaneswar</v>
      </c>
      <c r="F1558" s="6" t="str">
        <f>IFERROR(__xludf.DUMMYFUNCTION("""COMPUTED_VALUE"""),"South")</f>
        <v>South</v>
      </c>
      <c r="G1558" s="6" t="str">
        <f>IFERROR(__xludf.DUMMYFUNCTION("""COMPUTED_VALUE"""),"Assembly")</f>
        <v>Assembly</v>
      </c>
      <c r="H1558" s="6" t="str">
        <f>IFERROR(__xludf.DUMMYFUNCTION("""COMPUTED_VALUE"""),"Labour Cost")</f>
        <v>Labour Cost</v>
      </c>
      <c r="I1558" s="6" t="str">
        <f t="shared" si="2"/>
        <v>February</v>
      </c>
      <c r="J1558" s="6" t="str">
        <f t="shared" si="3"/>
        <v>Bhubaneswar</v>
      </c>
      <c r="K1558" s="6" t="str">
        <f t="shared" si="4"/>
        <v>Bhubaneswar</v>
      </c>
      <c r="L1558" s="6" t="str">
        <f t="shared" si="5"/>
        <v>Bhubaneswar</v>
      </c>
      <c r="M1558" s="6" t="str">
        <f t="shared" si="6"/>
        <v>Bhubaneswar</v>
      </c>
      <c r="N1558" s="6" t="str">
        <f t="shared" si="7"/>
        <v>South</v>
      </c>
      <c r="O1558" s="6" t="str">
        <f t="shared" si="8"/>
        <v>South</v>
      </c>
      <c r="P1558" s="6" t="str">
        <f t="shared" si="9"/>
        <v>South</v>
      </c>
      <c r="Q1558" s="6" t="str">
        <f t="shared" si="10"/>
        <v>South</v>
      </c>
      <c r="R1558" s="6" t="str">
        <f>vlookup(M1558,'City Head_Details'!$A$2:$B$5,2,0)</f>
        <v>Karuna</v>
      </c>
      <c r="S1558" s="6" t="str">
        <f t="shared" ref="S1558:T1558" si="1566">Proper(trim(G1558))</f>
        <v>Assembly</v>
      </c>
      <c r="T1558" s="6" t="str">
        <f t="shared" si="1566"/>
        <v>Labour Cost</v>
      </c>
    </row>
    <row r="1559">
      <c r="A1559" s="23" t="s">
        <v>2962</v>
      </c>
      <c r="B1559" s="32" t="s">
        <v>2963</v>
      </c>
      <c r="C1559" s="6">
        <v>155300.0</v>
      </c>
      <c r="D1559" s="6" t="str">
        <f>IFERROR(__xludf.DUMMYFUNCTION("Split(B1559,""/"")"),"February")</f>
        <v>February</v>
      </c>
      <c r="E1559" s="6" t="str">
        <f>IFERROR(__xludf.DUMMYFUNCTION("""COMPUTED_VALUE"""),"Bhubaneswar")</f>
        <v>Bhubaneswar</v>
      </c>
      <c r="F1559" s="6" t="str">
        <f>IFERROR(__xludf.DUMMYFUNCTION("""COMPUTED_VALUE"""),"South")</f>
        <v>South</v>
      </c>
      <c r="G1559" s="6" t="str">
        <f>IFERROR(__xludf.DUMMYFUNCTION("""COMPUTED_VALUE"""),"Assembly")</f>
        <v>Assembly</v>
      </c>
      <c r="H1559" s="6" t="str">
        <f>IFERROR(__xludf.DUMMYFUNCTION("""COMPUTED_VALUE"""),"Rent")</f>
        <v>Rent</v>
      </c>
      <c r="I1559" s="6" t="str">
        <f t="shared" si="2"/>
        <v>February</v>
      </c>
      <c r="J1559" s="6" t="str">
        <f t="shared" si="3"/>
        <v>Bhubaneswar</v>
      </c>
      <c r="K1559" s="6" t="str">
        <f t="shared" si="4"/>
        <v>Bhubaneswar</v>
      </c>
      <c r="L1559" s="6" t="str">
        <f t="shared" si="5"/>
        <v>Bhubaneswar</v>
      </c>
      <c r="M1559" s="6" t="str">
        <f t="shared" si="6"/>
        <v>Bhubaneswar</v>
      </c>
      <c r="N1559" s="6" t="str">
        <f t="shared" si="7"/>
        <v>South</v>
      </c>
      <c r="O1559" s="6" t="str">
        <f t="shared" si="8"/>
        <v>South</v>
      </c>
      <c r="P1559" s="6" t="str">
        <f t="shared" si="9"/>
        <v>South</v>
      </c>
      <c r="Q1559" s="6" t="str">
        <f t="shared" si="10"/>
        <v>South</v>
      </c>
      <c r="R1559" s="6" t="str">
        <f>vlookup(M1559,'City Head_Details'!$A$2:$B$5,2,0)</f>
        <v>Karuna</v>
      </c>
      <c r="S1559" s="6" t="str">
        <f t="shared" ref="S1559:T1559" si="1567">Proper(trim(G1559))</f>
        <v>Assembly</v>
      </c>
      <c r="T1559" s="6" t="str">
        <f t="shared" si="1567"/>
        <v>Rent</v>
      </c>
    </row>
    <row r="1560">
      <c r="A1560" s="23" t="s">
        <v>2964</v>
      </c>
      <c r="B1560" s="32" t="s">
        <v>2965</v>
      </c>
      <c r="C1560" s="6">
        <v>106900.0</v>
      </c>
      <c r="D1560" s="6" t="str">
        <f>IFERROR(__xludf.DUMMYFUNCTION("Split(B1560,""/"")"),"February")</f>
        <v>February</v>
      </c>
      <c r="E1560" s="6" t="str">
        <f>IFERROR(__xludf.DUMMYFUNCTION("""COMPUTED_VALUE"""),"Bhubaneswar")</f>
        <v>Bhubaneswar</v>
      </c>
      <c r="F1560" s="6" t="str">
        <f>IFERROR(__xludf.DUMMYFUNCTION("""COMPUTED_VALUE"""),"South")</f>
        <v>South</v>
      </c>
      <c r="G1560" s="6" t="str">
        <f>IFERROR(__xludf.DUMMYFUNCTION("""COMPUTED_VALUE"""),"Assembly")</f>
        <v>Assembly</v>
      </c>
      <c r="H1560" s="6" t="str">
        <f>IFERROR(__xludf.DUMMYFUNCTION("""COMPUTED_VALUE"""),"Overhead costs")</f>
        <v>Overhead costs</v>
      </c>
      <c r="I1560" s="6" t="str">
        <f t="shared" si="2"/>
        <v>February</v>
      </c>
      <c r="J1560" s="6" t="str">
        <f t="shared" si="3"/>
        <v>Bhubaneswar</v>
      </c>
      <c r="K1560" s="6" t="str">
        <f t="shared" si="4"/>
        <v>Bhubaneswar</v>
      </c>
      <c r="L1560" s="6" t="str">
        <f t="shared" si="5"/>
        <v>Bhubaneswar</v>
      </c>
      <c r="M1560" s="6" t="str">
        <f t="shared" si="6"/>
        <v>Bhubaneswar</v>
      </c>
      <c r="N1560" s="6" t="str">
        <f t="shared" si="7"/>
        <v>South</v>
      </c>
      <c r="O1560" s="6" t="str">
        <f t="shared" si="8"/>
        <v>South</v>
      </c>
      <c r="P1560" s="6" t="str">
        <f t="shared" si="9"/>
        <v>South</v>
      </c>
      <c r="Q1560" s="6" t="str">
        <f t="shared" si="10"/>
        <v>South</v>
      </c>
      <c r="R1560" s="6" t="str">
        <f>vlookup(M1560,'City Head_Details'!$A$2:$B$5,2,0)</f>
        <v>Karuna</v>
      </c>
      <c r="S1560" s="6" t="str">
        <f t="shared" ref="S1560:T1560" si="1568">Proper(trim(G1560))</f>
        <v>Assembly</v>
      </c>
      <c r="T1560" s="6" t="str">
        <f t="shared" si="1568"/>
        <v>Overhead Costs</v>
      </c>
    </row>
    <row r="1561">
      <c r="A1561" s="23" t="s">
        <v>2966</v>
      </c>
      <c r="B1561" s="32" t="s">
        <v>945</v>
      </c>
      <c r="C1561" s="6">
        <v>144400.0</v>
      </c>
      <c r="D1561" s="6" t="str">
        <f>IFERROR(__xludf.DUMMYFUNCTION("Split(B1561,""/"")"),"February")</f>
        <v>February</v>
      </c>
      <c r="E1561" s="6" t="str">
        <f>IFERROR(__xludf.DUMMYFUNCTION("""COMPUTED_VALUE"""),"Bhubaneswar")</f>
        <v>Bhubaneswar</v>
      </c>
      <c r="F1561" s="6" t="str">
        <f>IFERROR(__xludf.DUMMYFUNCTION("""COMPUTED_VALUE"""),"South")</f>
        <v>South</v>
      </c>
      <c r="G1561" s="6" t="str">
        <f>IFERROR(__xludf.DUMMYFUNCTION("""COMPUTED_VALUE"""),"Assembly")</f>
        <v>Assembly</v>
      </c>
      <c r="H1561" s="6" t="str">
        <f>IFERROR(__xludf.DUMMYFUNCTION("""COMPUTED_VALUE"""),"Insurance")</f>
        <v>Insurance</v>
      </c>
      <c r="I1561" s="6" t="str">
        <f t="shared" si="2"/>
        <v>February</v>
      </c>
      <c r="J1561" s="6" t="str">
        <f t="shared" si="3"/>
        <v>Bhubaneswar</v>
      </c>
      <c r="K1561" s="6" t="str">
        <f t="shared" si="4"/>
        <v>Bhubaneswar</v>
      </c>
      <c r="L1561" s="6" t="str">
        <f t="shared" si="5"/>
        <v>Bhubaneswar</v>
      </c>
      <c r="M1561" s="6" t="str">
        <f t="shared" si="6"/>
        <v>Bhubaneswar</v>
      </c>
      <c r="N1561" s="6" t="str">
        <f t="shared" si="7"/>
        <v>South</v>
      </c>
      <c r="O1561" s="6" t="str">
        <f t="shared" si="8"/>
        <v>South</v>
      </c>
      <c r="P1561" s="6" t="str">
        <f t="shared" si="9"/>
        <v>South</v>
      </c>
      <c r="Q1561" s="6" t="str">
        <f t="shared" si="10"/>
        <v>South</v>
      </c>
      <c r="R1561" s="6" t="str">
        <f>vlookup(M1561,'City Head_Details'!$A$2:$B$5,2,0)</f>
        <v>Karuna</v>
      </c>
      <c r="S1561" s="6" t="str">
        <f t="shared" ref="S1561:T1561" si="1569">Proper(trim(G1561))</f>
        <v>Assembly</v>
      </c>
      <c r="T1561" s="6" t="str">
        <f t="shared" si="1569"/>
        <v>Insurance</v>
      </c>
    </row>
    <row r="1562">
      <c r="A1562" s="23" t="s">
        <v>2967</v>
      </c>
      <c r="B1562" s="32" t="s">
        <v>2968</v>
      </c>
      <c r="C1562" s="6">
        <v>155200.0</v>
      </c>
      <c r="D1562" s="6" t="str">
        <f>IFERROR(__xludf.DUMMYFUNCTION("Split(B1562,""/"")"),"February")</f>
        <v>February</v>
      </c>
      <c r="E1562" s="6" t="str">
        <f>IFERROR(__xludf.DUMMYFUNCTION("""COMPUTED_VALUE"""),"Bhubaneswar")</f>
        <v>Bhubaneswar</v>
      </c>
      <c r="F1562" s="6" t="str">
        <f>IFERROR(__xludf.DUMMYFUNCTION("""COMPUTED_VALUE"""),"East")</f>
        <v>East</v>
      </c>
      <c r="G1562" s="6" t="str">
        <f>IFERROR(__xludf.DUMMYFUNCTION("""COMPUTED_VALUE"""),"Production")</f>
        <v>Production</v>
      </c>
      <c r="H1562" s="6" t="str">
        <f>IFERROR(__xludf.DUMMYFUNCTION("""COMPUTED_VALUE"""),"Material Cost")</f>
        <v>Material Cost</v>
      </c>
      <c r="I1562" s="6" t="str">
        <f t="shared" si="2"/>
        <v>February</v>
      </c>
      <c r="J1562" s="6" t="str">
        <f t="shared" si="3"/>
        <v>Bhubaneswar</v>
      </c>
      <c r="K1562" s="6" t="str">
        <f t="shared" si="4"/>
        <v>Bhubaneswar</v>
      </c>
      <c r="L1562" s="6" t="str">
        <f t="shared" si="5"/>
        <v>Bhubaneswar</v>
      </c>
      <c r="M1562" s="6" t="str">
        <f t="shared" si="6"/>
        <v>Bhubaneswar</v>
      </c>
      <c r="N1562" s="6" t="str">
        <f t="shared" si="7"/>
        <v>East</v>
      </c>
      <c r="O1562" s="6" t="str">
        <f t="shared" si="8"/>
        <v>East</v>
      </c>
      <c r="P1562" s="6" t="str">
        <f t="shared" si="9"/>
        <v>East</v>
      </c>
      <c r="Q1562" s="6" t="str">
        <f t="shared" si="10"/>
        <v>East</v>
      </c>
      <c r="R1562" s="6" t="str">
        <f>vlookup(M1562,'City Head_Details'!$A$2:$B$5,2,0)</f>
        <v>Karuna</v>
      </c>
      <c r="S1562" s="6" t="str">
        <f t="shared" ref="S1562:T1562" si="1570">Proper(trim(G1562))</f>
        <v>Production</v>
      </c>
      <c r="T1562" s="6" t="str">
        <f t="shared" si="1570"/>
        <v>Material Cost</v>
      </c>
    </row>
    <row r="1563">
      <c r="A1563" s="23" t="s">
        <v>2969</v>
      </c>
      <c r="B1563" s="32" t="s">
        <v>2970</v>
      </c>
      <c r="C1563" s="6">
        <v>138100.0</v>
      </c>
      <c r="D1563" s="6" t="str">
        <f>IFERROR(__xludf.DUMMYFUNCTION("Split(B1563,""/"")"),"February")</f>
        <v>February</v>
      </c>
      <c r="E1563" s="6" t="str">
        <f>IFERROR(__xludf.DUMMYFUNCTION("""COMPUTED_VALUE"""),"Bhubaneswar")</f>
        <v>Bhubaneswar</v>
      </c>
      <c r="F1563" s="6" t="str">
        <f>IFERROR(__xludf.DUMMYFUNCTION("""COMPUTED_VALUE"""),"East")</f>
        <v>East</v>
      </c>
      <c r="G1563" s="6" t="str">
        <f>IFERROR(__xludf.DUMMYFUNCTION("""COMPUTED_VALUE"""),"Production")</f>
        <v>Production</v>
      </c>
      <c r="H1563" s="6" t="str">
        <f>IFERROR(__xludf.DUMMYFUNCTION("""COMPUTED_VALUE"""),"Labour Cost")</f>
        <v>Labour Cost</v>
      </c>
      <c r="I1563" s="6" t="str">
        <f t="shared" si="2"/>
        <v>February</v>
      </c>
      <c r="J1563" s="6" t="str">
        <f t="shared" si="3"/>
        <v>Bhubaneswar</v>
      </c>
      <c r="K1563" s="6" t="str">
        <f t="shared" si="4"/>
        <v>Bhubaneswar</v>
      </c>
      <c r="L1563" s="6" t="str">
        <f t="shared" si="5"/>
        <v>Bhubaneswar</v>
      </c>
      <c r="M1563" s="6" t="str">
        <f t="shared" si="6"/>
        <v>Bhubaneswar</v>
      </c>
      <c r="N1563" s="6" t="str">
        <f t="shared" si="7"/>
        <v>East</v>
      </c>
      <c r="O1563" s="6" t="str">
        <f t="shared" si="8"/>
        <v>East</v>
      </c>
      <c r="P1563" s="6" t="str">
        <f t="shared" si="9"/>
        <v>East</v>
      </c>
      <c r="Q1563" s="6" t="str">
        <f t="shared" si="10"/>
        <v>East</v>
      </c>
      <c r="R1563" s="6" t="str">
        <f>vlookup(M1563,'City Head_Details'!$A$2:$B$5,2,0)</f>
        <v>Karuna</v>
      </c>
      <c r="S1563" s="6" t="str">
        <f t="shared" ref="S1563:T1563" si="1571">Proper(trim(G1563))</f>
        <v>Production</v>
      </c>
      <c r="T1563" s="6" t="str">
        <f t="shared" si="1571"/>
        <v>Labour Cost</v>
      </c>
    </row>
    <row r="1564">
      <c r="A1564" s="23" t="s">
        <v>2971</v>
      </c>
      <c r="B1564" s="32" t="s">
        <v>2972</v>
      </c>
      <c r="C1564" s="6">
        <v>190600.0</v>
      </c>
      <c r="D1564" s="6" t="str">
        <f>IFERROR(__xludf.DUMMYFUNCTION("Split(B1564,""/"")"),"February")</f>
        <v>February</v>
      </c>
      <c r="E1564" s="6" t="str">
        <f>IFERROR(__xludf.DUMMYFUNCTION("""COMPUTED_VALUE"""),"Bhubaneswar")</f>
        <v>Bhubaneswar</v>
      </c>
      <c r="F1564" s="6" t="str">
        <f>IFERROR(__xludf.DUMMYFUNCTION("""COMPUTED_VALUE"""),"East")</f>
        <v>East</v>
      </c>
      <c r="G1564" s="6" t="str">
        <f>IFERROR(__xludf.DUMMYFUNCTION("""COMPUTED_VALUE"""),"Production")</f>
        <v>Production</v>
      </c>
      <c r="H1564" s="6" t="str">
        <f>IFERROR(__xludf.DUMMYFUNCTION("""COMPUTED_VALUE"""),"Rent")</f>
        <v>Rent</v>
      </c>
      <c r="I1564" s="6" t="str">
        <f t="shared" si="2"/>
        <v>February</v>
      </c>
      <c r="J1564" s="6" t="str">
        <f t="shared" si="3"/>
        <v>Bhubaneswar</v>
      </c>
      <c r="K1564" s="6" t="str">
        <f t="shared" si="4"/>
        <v>Bhubaneswar</v>
      </c>
      <c r="L1564" s="6" t="str">
        <f t="shared" si="5"/>
        <v>Bhubaneswar</v>
      </c>
      <c r="M1564" s="6" t="str">
        <f t="shared" si="6"/>
        <v>Bhubaneswar</v>
      </c>
      <c r="N1564" s="6" t="str">
        <f t="shared" si="7"/>
        <v>East</v>
      </c>
      <c r="O1564" s="6" t="str">
        <f t="shared" si="8"/>
        <v>East</v>
      </c>
      <c r="P1564" s="6" t="str">
        <f t="shared" si="9"/>
        <v>East</v>
      </c>
      <c r="Q1564" s="6" t="str">
        <f t="shared" si="10"/>
        <v>East</v>
      </c>
      <c r="R1564" s="6" t="str">
        <f>vlookup(M1564,'City Head_Details'!$A$2:$B$5,2,0)</f>
        <v>Karuna</v>
      </c>
      <c r="S1564" s="6" t="str">
        <f t="shared" ref="S1564:T1564" si="1572">Proper(trim(G1564))</f>
        <v>Production</v>
      </c>
      <c r="T1564" s="6" t="str">
        <f t="shared" si="1572"/>
        <v>Rent</v>
      </c>
    </row>
    <row r="1565">
      <c r="A1565" s="23" t="s">
        <v>2973</v>
      </c>
      <c r="B1565" s="32" t="s">
        <v>2974</v>
      </c>
      <c r="C1565" s="6">
        <v>98300.0</v>
      </c>
      <c r="D1565" s="6" t="str">
        <f>IFERROR(__xludf.DUMMYFUNCTION("Split(B1565,""/"")"),"February")</f>
        <v>February</v>
      </c>
      <c r="E1565" s="6" t="str">
        <f>IFERROR(__xludf.DUMMYFUNCTION("""COMPUTED_VALUE"""),"Bhubaneswar")</f>
        <v>Bhubaneswar</v>
      </c>
      <c r="F1565" s="6" t="str">
        <f>IFERROR(__xludf.DUMMYFUNCTION("""COMPUTED_VALUE"""),"East")</f>
        <v>East</v>
      </c>
      <c r="G1565" s="6" t="str">
        <f>IFERROR(__xludf.DUMMYFUNCTION("""COMPUTED_VALUE"""),"Production")</f>
        <v>Production</v>
      </c>
      <c r="H1565" s="6" t="str">
        <f>IFERROR(__xludf.DUMMYFUNCTION("""COMPUTED_VALUE"""),"Overhead costs")</f>
        <v>Overhead costs</v>
      </c>
      <c r="I1565" s="6" t="str">
        <f t="shared" si="2"/>
        <v>February</v>
      </c>
      <c r="J1565" s="6" t="str">
        <f t="shared" si="3"/>
        <v>Bhubaneswar</v>
      </c>
      <c r="K1565" s="6" t="str">
        <f t="shared" si="4"/>
        <v>Bhubaneswar</v>
      </c>
      <c r="L1565" s="6" t="str">
        <f t="shared" si="5"/>
        <v>Bhubaneswar</v>
      </c>
      <c r="M1565" s="6" t="str">
        <f t="shared" si="6"/>
        <v>Bhubaneswar</v>
      </c>
      <c r="N1565" s="6" t="str">
        <f t="shared" si="7"/>
        <v>East</v>
      </c>
      <c r="O1565" s="6" t="str">
        <f t="shared" si="8"/>
        <v>East</v>
      </c>
      <c r="P1565" s="6" t="str">
        <f t="shared" si="9"/>
        <v>East</v>
      </c>
      <c r="Q1565" s="6" t="str">
        <f t="shared" si="10"/>
        <v>East</v>
      </c>
      <c r="R1565" s="6" t="str">
        <f>vlookup(M1565,'City Head_Details'!$A$2:$B$5,2,0)</f>
        <v>Karuna</v>
      </c>
      <c r="S1565" s="6" t="str">
        <f t="shared" ref="S1565:T1565" si="1573">Proper(trim(G1565))</f>
        <v>Production</v>
      </c>
      <c r="T1565" s="6" t="str">
        <f t="shared" si="1573"/>
        <v>Overhead Costs</v>
      </c>
    </row>
    <row r="1566">
      <c r="A1566" s="23" t="s">
        <v>2975</v>
      </c>
      <c r="B1566" s="32" t="s">
        <v>2976</v>
      </c>
      <c r="C1566" s="6">
        <v>129700.0</v>
      </c>
      <c r="D1566" s="6" t="str">
        <f>IFERROR(__xludf.DUMMYFUNCTION("Split(B1566,""/"")"),"February")</f>
        <v>February</v>
      </c>
      <c r="E1566" s="6" t="str">
        <f>IFERROR(__xludf.DUMMYFUNCTION("""COMPUTED_VALUE"""),"Bhubaneswar")</f>
        <v>Bhubaneswar</v>
      </c>
      <c r="F1566" s="6" t="str">
        <f>IFERROR(__xludf.DUMMYFUNCTION("""COMPUTED_VALUE"""),"East^")</f>
        <v>East^</v>
      </c>
      <c r="G1566" s="6" t="str">
        <f>IFERROR(__xludf.DUMMYFUNCTION("""COMPUTED_VALUE"""),"Production")</f>
        <v>Production</v>
      </c>
      <c r="H1566" s="6" t="str">
        <f>IFERROR(__xludf.DUMMYFUNCTION("""COMPUTED_VALUE"""),"Insurance")</f>
        <v>Insurance</v>
      </c>
      <c r="I1566" s="6" t="str">
        <f t="shared" si="2"/>
        <v>February</v>
      </c>
      <c r="J1566" s="6" t="str">
        <f t="shared" si="3"/>
        <v>Bhubaneswar</v>
      </c>
      <c r="K1566" s="6" t="str">
        <f t="shared" si="4"/>
        <v>Bhubaneswar</v>
      </c>
      <c r="L1566" s="6" t="str">
        <f t="shared" si="5"/>
        <v>Bhubaneswar</v>
      </c>
      <c r="M1566" s="6" t="str">
        <f t="shared" si="6"/>
        <v>Bhubaneswar</v>
      </c>
      <c r="N1566" s="6" t="str">
        <f t="shared" si="7"/>
        <v>East^</v>
      </c>
      <c r="O1566" s="6" t="str">
        <f t="shared" si="8"/>
        <v>East^</v>
      </c>
      <c r="P1566" s="6" t="str">
        <f t="shared" si="9"/>
        <v>East^</v>
      </c>
      <c r="Q1566" s="6" t="str">
        <f t="shared" si="10"/>
        <v>East</v>
      </c>
      <c r="R1566" s="6" t="str">
        <f>vlookup(M1566,'City Head_Details'!$A$2:$B$5,2,0)</f>
        <v>Karuna</v>
      </c>
      <c r="S1566" s="6" t="str">
        <f t="shared" ref="S1566:T1566" si="1574">Proper(trim(G1566))</f>
        <v>Production</v>
      </c>
      <c r="T1566" s="6" t="str">
        <f t="shared" si="1574"/>
        <v>Insurance</v>
      </c>
    </row>
    <row r="1567">
      <c r="A1567" s="23" t="s">
        <v>2977</v>
      </c>
      <c r="B1567" s="32" t="s">
        <v>2978</v>
      </c>
      <c r="C1567" s="6">
        <v>145000.0</v>
      </c>
      <c r="D1567" s="6" t="str">
        <f>IFERROR(__xludf.DUMMYFUNCTION("Split(B1567,""/"")"),"February")</f>
        <v>February</v>
      </c>
      <c r="E1567" s="6" t="str">
        <f>IFERROR(__xludf.DUMMYFUNCTION("""COMPUTED_VALUE"""),"Bhubaneswar")</f>
        <v>Bhubaneswar</v>
      </c>
      <c r="F1567" s="6" t="str">
        <f>IFERROR(__xludf.DUMMYFUNCTION("""COMPUTED_VALUE"""),"East")</f>
        <v>East</v>
      </c>
      <c r="G1567" s="6" t="str">
        <f>IFERROR(__xludf.DUMMYFUNCTION("""COMPUTED_VALUE"""),"Materials")</f>
        <v>Materials</v>
      </c>
      <c r="H1567" s="6" t="str">
        <f>IFERROR(__xludf.DUMMYFUNCTION("""COMPUTED_VALUE"""),"Material Cost")</f>
        <v>Material Cost</v>
      </c>
      <c r="I1567" s="6" t="str">
        <f t="shared" si="2"/>
        <v>February</v>
      </c>
      <c r="J1567" s="6" t="str">
        <f t="shared" si="3"/>
        <v>Bhubaneswar</v>
      </c>
      <c r="K1567" s="6" t="str">
        <f t="shared" si="4"/>
        <v>Bhubaneswar</v>
      </c>
      <c r="L1567" s="6" t="str">
        <f t="shared" si="5"/>
        <v>Bhubaneswar</v>
      </c>
      <c r="M1567" s="6" t="str">
        <f t="shared" si="6"/>
        <v>Bhubaneswar</v>
      </c>
      <c r="N1567" s="6" t="str">
        <f t="shared" si="7"/>
        <v>East</v>
      </c>
      <c r="O1567" s="6" t="str">
        <f t="shared" si="8"/>
        <v>East</v>
      </c>
      <c r="P1567" s="6" t="str">
        <f t="shared" si="9"/>
        <v>East</v>
      </c>
      <c r="Q1567" s="6" t="str">
        <f t="shared" si="10"/>
        <v>East</v>
      </c>
      <c r="R1567" s="6" t="str">
        <f>vlookup(M1567,'City Head_Details'!$A$2:$B$5,2,0)</f>
        <v>Karuna</v>
      </c>
      <c r="S1567" s="6" t="str">
        <f t="shared" ref="S1567:T1567" si="1575">Proper(trim(G1567))</f>
        <v>Materials</v>
      </c>
      <c r="T1567" s="6" t="str">
        <f t="shared" si="1575"/>
        <v>Material Cost</v>
      </c>
    </row>
    <row r="1568">
      <c r="A1568" s="23" t="s">
        <v>2979</v>
      </c>
      <c r="B1568" s="32" t="s">
        <v>2980</v>
      </c>
      <c r="C1568" s="6">
        <v>98100.0</v>
      </c>
      <c r="D1568" s="6" t="str">
        <f>IFERROR(__xludf.DUMMYFUNCTION("Split(B1568,""/"")"),"February")</f>
        <v>February</v>
      </c>
      <c r="E1568" s="6" t="str">
        <f>IFERROR(__xludf.DUMMYFUNCTION("""COMPUTED_VALUE"""),"Bhubaneswar")</f>
        <v>Bhubaneswar</v>
      </c>
      <c r="F1568" s="6" t="str">
        <f>IFERROR(__xludf.DUMMYFUNCTION("""COMPUTED_VALUE"""),"East")</f>
        <v>East</v>
      </c>
      <c r="G1568" s="6" t="str">
        <f>IFERROR(__xludf.DUMMYFUNCTION("""COMPUTED_VALUE"""),"Materials")</f>
        <v>Materials</v>
      </c>
      <c r="H1568" s="6" t="str">
        <f>IFERROR(__xludf.DUMMYFUNCTION("""COMPUTED_VALUE"""),"Labour Cost")</f>
        <v>Labour Cost</v>
      </c>
      <c r="I1568" s="6" t="str">
        <f t="shared" si="2"/>
        <v>February</v>
      </c>
      <c r="J1568" s="6" t="str">
        <f t="shared" si="3"/>
        <v>Bhubaneswar</v>
      </c>
      <c r="K1568" s="6" t="str">
        <f t="shared" si="4"/>
        <v>Bhubaneswar</v>
      </c>
      <c r="L1568" s="6" t="str">
        <f t="shared" si="5"/>
        <v>Bhubaneswar</v>
      </c>
      <c r="M1568" s="6" t="str">
        <f t="shared" si="6"/>
        <v>Bhubaneswar</v>
      </c>
      <c r="N1568" s="6" t="str">
        <f t="shared" si="7"/>
        <v>East</v>
      </c>
      <c r="O1568" s="6" t="str">
        <f t="shared" si="8"/>
        <v>East</v>
      </c>
      <c r="P1568" s="6" t="str">
        <f t="shared" si="9"/>
        <v>East</v>
      </c>
      <c r="Q1568" s="6" t="str">
        <f t="shared" si="10"/>
        <v>East</v>
      </c>
      <c r="R1568" s="6" t="str">
        <f>vlookup(M1568,'City Head_Details'!$A$2:$B$5,2,0)</f>
        <v>Karuna</v>
      </c>
      <c r="S1568" s="6" t="str">
        <f t="shared" ref="S1568:T1568" si="1576">Proper(trim(G1568))</f>
        <v>Materials</v>
      </c>
      <c r="T1568" s="6" t="str">
        <f t="shared" si="1576"/>
        <v>Labour Cost</v>
      </c>
    </row>
    <row r="1569">
      <c r="A1569" s="23" t="s">
        <v>2981</v>
      </c>
      <c r="B1569" s="32" t="s">
        <v>300</v>
      </c>
      <c r="C1569" s="6">
        <v>148600.0</v>
      </c>
      <c r="D1569" s="6" t="str">
        <f>IFERROR(__xludf.DUMMYFUNCTION("Split(B1569,""/"")"),"February")</f>
        <v>February</v>
      </c>
      <c r="E1569" s="6" t="str">
        <f>IFERROR(__xludf.DUMMYFUNCTION("""COMPUTED_VALUE"""),"Bhubaneswar")</f>
        <v>Bhubaneswar</v>
      </c>
      <c r="F1569" s="6" t="str">
        <f>IFERROR(__xludf.DUMMYFUNCTION("""COMPUTED_VALUE"""),"East")</f>
        <v>East</v>
      </c>
      <c r="G1569" s="6" t="str">
        <f>IFERROR(__xludf.DUMMYFUNCTION("""COMPUTED_VALUE"""),"Materials")</f>
        <v>Materials</v>
      </c>
      <c r="H1569" s="6" t="str">
        <f>IFERROR(__xludf.DUMMYFUNCTION("""COMPUTED_VALUE"""),"Rent")</f>
        <v>Rent</v>
      </c>
      <c r="I1569" s="6" t="str">
        <f t="shared" si="2"/>
        <v>February</v>
      </c>
      <c r="J1569" s="6" t="str">
        <f t="shared" si="3"/>
        <v>Bhubaneswar</v>
      </c>
      <c r="K1569" s="6" t="str">
        <f t="shared" si="4"/>
        <v>Bhubaneswar</v>
      </c>
      <c r="L1569" s="6" t="str">
        <f t="shared" si="5"/>
        <v>Bhubaneswar</v>
      </c>
      <c r="M1569" s="6" t="str">
        <f t="shared" si="6"/>
        <v>Bhubaneswar</v>
      </c>
      <c r="N1569" s="6" t="str">
        <f t="shared" si="7"/>
        <v>East</v>
      </c>
      <c r="O1569" s="6" t="str">
        <f t="shared" si="8"/>
        <v>East</v>
      </c>
      <c r="P1569" s="6" t="str">
        <f t="shared" si="9"/>
        <v>East</v>
      </c>
      <c r="Q1569" s="6" t="str">
        <f t="shared" si="10"/>
        <v>East</v>
      </c>
      <c r="R1569" s="6" t="str">
        <f>vlookup(M1569,'City Head_Details'!$A$2:$B$5,2,0)</f>
        <v>Karuna</v>
      </c>
      <c r="S1569" s="6" t="str">
        <f t="shared" ref="S1569:T1569" si="1577">Proper(trim(G1569))</f>
        <v>Materials</v>
      </c>
      <c r="T1569" s="6" t="str">
        <f t="shared" si="1577"/>
        <v>Rent</v>
      </c>
    </row>
    <row r="1570">
      <c r="A1570" s="23" t="s">
        <v>2982</v>
      </c>
      <c r="B1570" s="32" t="s">
        <v>1056</v>
      </c>
      <c r="C1570" s="6">
        <v>195000.0</v>
      </c>
      <c r="D1570" s="6" t="str">
        <f>IFERROR(__xludf.DUMMYFUNCTION("Split(B1570,""/"")"),"February")</f>
        <v>February</v>
      </c>
      <c r="E1570" s="6" t="str">
        <f>IFERROR(__xludf.DUMMYFUNCTION("""COMPUTED_VALUE"""),"Bhubaneswar")</f>
        <v>Bhubaneswar</v>
      </c>
      <c r="F1570" s="6" t="str">
        <f>IFERROR(__xludf.DUMMYFUNCTION("""COMPUTED_VALUE"""),"East")</f>
        <v>East</v>
      </c>
      <c r="G1570" s="6" t="str">
        <f>IFERROR(__xludf.DUMMYFUNCTION("""COMPUTED_VALUE"""),"Materials")</f>
        <v>Materials</v>
      </c>
      <c r="H1570" s="6" t="str">
        <f>IFERROR(__xludf.DUMMYFUNCTION("""COMPUTED_VALUE"""),"Overhead costs")</f>
        <v>Overhead costs</v>
      </c>
      <c r="I1570" s="6" t="str">
        <f t="shared" si="2"/>
        <v>February</v>
      </c>
      <c r="J1570" s="6" t="str">
        <f t="shared" si="3"/>
        <v>Bhubaneswar</v>
      </c>
      <c r="K1570" s="6" t="str">
        <f t="shared" si="4"/>
        <v>Bhubaneswar</v>
      </c>
      <c r="L1570" s="6" t="str">
        <f t="shared" si="5"/>
        <v>Bhubaneswar</v>
      </c>
      <c r="M1570" s="6" t="str">
        <f t="shared" si="6"/>
        <v>Bhubaneswar</v>
      </c>
      <c r="N1570" s="6" t="str">
        <f t="shared" si="7"/>
        <v>East</v>
      </c>
      <c r="O1570" s="6" t="str">
        <f t="shared" si="8"/>
        <v>East</v>
      </c>
      <c r="P1570" s="6" t="str">
        <f t="shared" si="9"/>
        <v>East</v>
      </c>
      <c r="Q1570" s="6" t="str">
        <f t="shared" si="10"/>
        <v>East</v>
      </c>
      <c r="R1570" s="6" t="str">
        <f>vlookup(M1570,'City Head_Details'!$A$2:$B$5,2,0)</f>
        <v>Karuna</v>
      </c>
      <c r="S1570" s="6" t="str">
        <f t="shared" ref="S1570:T1570" si="1578">Proper(trim(G1570))</f>
        <v>Materials</v>
      </c>
      <c r="T1570" s="6" t="str">
        <f t="shared" si="1578"/>
        <v>Overhead Costs</v>
      </c>
    </row>
    <row r="1571">
      <c r="A1571" s="23" t="s">
        <v>2983</v>
      </c>
      <c r="B1571" s="32" t="s">
        <v>2984</v>
      </c>
      <c r="C1571" s="6">
        <v>174700.0</v>
      </c>
      <c r="D1571" s="6" t="str">
        <f>IFERROR(__xludf.DUMMYFUNCTION("Split(B1571,""/"")"),"February")</f>
        <v>February</v>
      </c>
      <c r="E1571" s="6" t="str">
        <f>IFERROR(__xludf.DUMMYFUNCTION("""COMPUTED_VALUE"""),"Bhubaneswar")</f>
        <v>Bhubaneswar</v>
      </c>
      <c r="F1571" s="6" t="str">
        <f>IFERROR(__xludf.DUMMYFUNCTION("""COMPUTED_VALUE"""),"East")</f>
        <v>East</v>
      </c>
      <c r="G1571" s="6" t="str">
        <f>IFERROR(__xludf.DUMMYFUNCTION("""COMPUTED_VALUE"""),"Materials")</f>
        <v>Materials</v>
      </c>
      <c r="H1571" s="6" t="str">
        <f>IFERROR(__xludf.DUMMYFUNCTION("""COMPUTED_VALUE"""),"Insurance")</f>
        <v>Insurance</v>
      </c>
      <c r="I1571" s="6" t="str">
        <f t="shared" si="2"/>
        <v>February</v>
      </c>
      <c r="J1571" s="6" t="str">
        <f t="shared" si="3"/>
        <v>Bhubaneswar</v>
      </c>
      <c r="K1571" s="6" t="str">
        <f t="shared" si="4"/>
        <v>Bhubaneswar</v>
      </c>
      <c r="L1571" s="6" t="str">
        <f t="shared" si="5"/>
        <v>Bhubaneswar</v>
      </c>
      <c r="M1571" s="6" t="str">
        <f t="shared" si="6"/>
        <v>Bhubaneswar</v>
      </c>
      <c r="N1571" s="6" t="str">
        <f t="shared" si="7"/>
        <v>East</v>
      </c>
      <c r="O1571" s="6" t="str">
        <f t="shared" si="8"/>
        <v>East</v>
      </c>
      <c r="P1571" s="6" t="str">
        <f t="shared" si="9"/>
        <v>East</v>
      </c>
      <c r="Q1571" s="6" t="str">
        <f t="shared" si="10"/>
        <v>East</v>
      </c>
      <c r="R1571" s="6" t="str">
        <f>vlookup(M1571,'City Head_Details'!$A$2:$B$5,2,0)</f>
        <v>Karuna</v>
      </c>
      <c r="S1571" s="6" t="str">
        <f t="shared" ref="S1571:T1571" si="1579">Proper(trim(G1571))</f>
        <v>Materials</v>
      </c>
      <c r="T1571" s="6" t="str">
        <f t="shared" si="1579"/>
        <v>Insurance</v>
      </c>
    </row>
    <row r="1572">
      <c r="A1572" s="23" t="s">
        <v>2985</v>
      </c>
      <c r="B1572" s="32" t="s">
        <v>474</v>
      </c>
      <c r="C1572" s="6">
        <v>193800.0</v>
      </c>
      <c r="D1572" s="6" t="str">
        <f>IFERROR(__xludf.DUMMYFUNCTION("Split(B1572,""/"")"),"February")</f>
        <v>February</v>
      </c>
      <c r="E1572" s="6" t="str">
        <f>IFERROR(__xludf.DUMMYFUNCTION("""COMPUTED_VALUE"""),"Bhubaneswar")</f>
        <v>Bhubaneswar</v>
      </c>
      <c r="F1572" s="6" t="str">
        <f>IFERROR(__xludf.DUMMYFUNCTION("""COMPUTED_VALUE"""),"East")</f>
        <v>East</v>
      </c>
      <c r="G1572" s="6" t="str">
        <f>IFERROR(__xludf.DUMMYFUNCTION("""COMPUTED_VALUE"""),"Maitenance")</f>
        <v>Maitenance</v>
      </c>
      <c r="H1572" s="6" t="str">
        <f>IFERROR(__xludf.DUMMYFUNCTION("""COMPUTED_VALUE"""),"Material Cost")</f>
        <v>Material Cost</v>
      </c>
      <c r="I1572" s="6" t="str">
        <f t="shared" si="2"/>
        <v>February</v>
      </c>
      <c r="J1572" s="6" t="str">
        <f t="shared" si="3"/>
        <v>Bhubaneswar</v>
      </c>
      <c r="K1572" s="6" t="str">
        <f t="shared" si="4"/>
        <v>Bhubaneswar</v>
      </c>
      <c r="L1572" s="6" t="str">
        <f t="shared" si="5"/>
        <v>Bhubaneswar</v>
      </c>
      <c r="M1572" s="6" t="str">
        <f t="shared" si="6"/>
        <v>Bhubaneswar</v>
      </c>
      <c r="N1572" s="6" t="str">
        <f t="shared" si="7"/>
        <v>East</v>
      </c>
      <c r="O1572" s="6" t="str">
        <f t="shared" si="8"/>
        <v>East</v>
      </c>
      <c r="P1572" s="6" t="str">
        <f t="shared" si="9"/>
        <v>East</v>
      </c>
      <c r="Q1572" s="6" t="str">
        <f t="shared" si="10"/>
        <v>East</v>
      </c>
      <c r="R1572" s="6" t="str">
        <f>vlookup(M1572,'City Head_Details'!$A$2:$B$5,2,0)</f>
        <v>Karuna</v>
      </c>
      <c r="S1572" s="6" t="str">
        <f t="shared" ref="S1572:T1572" si="1580">Proper(trim(G1572))</f>
        <v>Maitenance</v>
      </c>
      <c r="T1572" s="6" t="str">
        <f t="shared" si="1580"/>
        <v>Material Cost</v>
      </c>
    </row>
    <row r="1573">
      <c r="A1573" s="23" t="s">
        <v>2986</v>
      </c>
      <c r="B1573" s="32" t="s">
        <v>119</v>
      </c>
      <c r="C1573" s="6">
        <v>110500.0</v>
      </c>
      <c r="D1573" s="6" t="str">
        <f>IFERROR(__xludf.DUMMYFUNCTION("Split(B1573,""/"")"),"February")</f>
        <v>February</v>
      </c>
      <c r="E1573" s="6" t="str">
        <f>IFERROR(__xludf.DUMMYFUNCTION("""COMPUTED_VALUE"""),"Bhubaneswar")</f>
        <v>Bhubaneswar</v>
      </c>
      <c r="F1573" s="6" t="str">
        <f>IFERROR(__xludf.DUMMYFUNCTION("""COMPUTED_VALUE"""),"East")</f>
        <v>East</v>
      </c>
      <c r="G1573" s="6" t="str">
        <f>IFERROR(__xludf.DUMMYFUNCTION("""COMPUTED_VALUE"""),"Maitenance")</f>
        <v>Maitenance</v>
      </c>
      <c r="H1573" s="6" t="str">
        <f>IFERROR(__xludf.DUMMYFUNCTION("""COMPUTED_VALUE"""),"Labour Cost")</f>
        <v>Labour Cost</v>
      </c>
      <c r="I1573" s="6" t="str">
        <f t="shared" si="2"/>
        <v>February</v>
      </c>
      <c r="J1573" s="6" t="str">
        <f t="shared" si="3"/>
        <v>Bhubaneswar</v>
      </c>
      <c r="K1573" s="6" t="str">
        <f t="shared" si="4"/>
        <v>Bhubaneswar</v>
      </c>
      <c r="L1573" s="6" t="str">
        <f t="shared" si="5"/>
        <v>Bhubaneswar</v>
      </c>
      <c r="M1573" s="6" t="str">
        <f t="shared" si="6"/>
        <v>Bhubaneswar</v>
      </c>
      <c r="N1573" s="6" t="str">
        <f t="shared" si="7"/>
        <v>East</v>
      </c>
      <c r="O1573" s="6" t="str">
        <f t="shared" si="8"/>
        <v>East</v>
      </c>
      <c r="P1573" s="6" t="str">
        <f t="shared" si="9"/>
        <v>East</v>
      </c>
      <c r="Q1573" s="6" t="str">
        <f t="shared" si="10"/>
        <v>East</v>
      </c>
      <c r="R1573" s="6" t="str">
        <f>vlookup(M1573,'City Head_Details'!$A$2:$B$5,2,0)</f>
        <v>Karuna</v>
      </c>
      <c r="S1573" s="6" t="str">
        <f t="shared" ref="S1573:T1573" si="1581">Proper(trim(G1573))</f>
        <v>Maitenance</v>
      </c>
      <c r="T1573" s="6" t="str">
        <f t="shared" si="1581"/>
        <v>Labour Cost</v>
      </c>
    </row>
    <row r="1574">
      <c r="A1574" s="23" t="s">
        <v>2987</v>
      </c>
      <c r="B1574" s="32" t="s">
        <v>2988</v>
      </c>
      <c r="C1574" s="6">
        <v>110600.0</v>
      </c>
      <c r="D1574" s="6" t="str">
        <f>IFERROR(__xludf.DUMMYFUNCTION("Split(B1574,""/"")"),"February")</f>
        <v>February</v>
      </c>
      <c r="E1574" s="6" t="str">
        <f>IFERROR(__xludf.DUMMYFUNCTION("""COMPUTED_VALUE"""),"Bhubaneswar")</f>
        <v>Bhubaneswar</v>
      </c>
      <c r="F1574" s="6" t="str">
        <f>IFERROR(__xludf.DUMMYFUNCTION("""COMPUTED_VALUE"""),"East")</f>
        <v>East</v>
      </c>
      <c r="G1574" s="6" t="str">
        <f>IFERROR(__xludf.DUMMYFUNCTION("""COMPUTED_VALUE"""),"Maitenance")</f>
        <v>Maitenance</v>
      </c>
      <c r="H1574" s="6" t="str">
        <f>IFERROR(__xludf.DUMMYFUNCTION("""COMPUTED_VALUE"""),"Rent")</f>
        <v>Rent</v>
      </c>
      <c r="I1574" s="6" t="str">
        <f t="shared" si="2"/>
        <v>February</v>
      </c>
      <c r="J1574" s="6" t="str">
        <f t="shared" si="3"/>
        <v>Bhubaneswar</v>
      </c>
      <c r="K1574" s="6" t="str">
        <f t="shared" si="4"/>
        <v>Bhubaneswar</v>
      </c>
      <c r="L1574" s="6" t="str">
        <f t="shared" si="5"/>
        <v>Bhubaneswar</v>
      </c>
      <c r="M1574" s="6" t="str">
        <f t="shared" si="6"/>
        <v>Bhubaneswar</v>
      </c>
      <c r="N1574" s="6" t="str">
        <f t="shared" si="7"/>
        <v>East</v>
      </c>
      <c r="O1574" s="6" t="str">
        <f t="shared" si="8"/>
        <v>East</v>
      </c>
      <c r="P1574" s="6" t="str">
        <f t="shared" si="9"/>
        <v>East</v>
      </c>
      <c r="Q1574" s="6" t="str">
        <f t="shared" si="10"/>
        <v>East</v>
      </c>
      <c r="R1574" s="6" t="str">
        <f>vlookup(M1574,'City Head_Details'!$A$2:$B$5,2,0)</f>
        <v>Karuna</v>
      </c>
      <c r="S1574" s="6" t="str">
        <f t="shared" ref="S1574:T1574" si="1582">Proper(trim(G1574))</f>
        <v>Maitenance</v>
      </c>
      <c r="T1574" s="6" t="str">
        <f t="shared" si="1582"/>
        <v>Rent</v>
      </c>
    </row>
    <row r="1575">
      <c r="A1575" s="23" t="s">
        <v>2989</v>
      </c>
      <c r="B1575" s="32" t="s">
        <v>2990</v>
      </c>
      <c r="C1575" s="6">
        <v>192200.0</v>
      </c>
      <c r="D1575" s="6" t="str">
        <f>IFERROR(__xludf.DUMMYFUNCTION("Split(B1575,""/"")"),"February")</f>
        <v>February</v>
      </c>
      <c r="E1575" s="6" t="str">
        <f>IFERROR(__xludf.DUMMYFUNCTION("""COMPUTED_VALUE"""),"Bhubaneswar^")</f>
        <v>Bhubaneswar^</v>
      </c>
      <c r="F1575" s="6" t="str">
        <f>IFERROR(__xludf.DUMMYFUNCTION("""COMPUTED_VALUE"""),"East")</f>
        <v>East</v>
      </c>
      <c r="G1575" s="6" t="str">
        <f>IFERROR(__xludf.DUMMYFUNCTION("""COMPUTED_VALUE"""),"Maitenance")</f>
        <v>Maitenance</v>
      </c>
      <c r="H1575" s="6" t="str">
        <f>IFERROR(__xludf.DUMMYFUNCTION("""COMPUTED_VALUE"""),"Overhead costs")</f>
        <v>Overhead costs</v>
      </c>
      <c r="I1575" s="6" t="str">
        <f t="shared" si="2"/>
        <v>February</v>
      </c>
      <c r="J1575" s="6" t="str">
        <f t="shared" si="3"/>
        <v>Bhubaneswar^</v>
      </c>
      <c r="K1575" s="6" t="str">
        <f t="shared" si="4"/>
        <v>Bhubaneswar^</v>
      </c>
      <c r="L1575" s="6" t="str">
        <f t="shared" si="5"/>
        <v>Bhubaneswar^</v>
      </c>
      <c r="M1575" s="6" t="str">
        <f t="shared" si="6"/>
        <v>Bhubaneswar</v>
      </c>
      <c r="N1575" s="6" t="str">
        <f t="shared" si="7"/>
        <v>East</v>
      </c>
      <c r="O1575" s="6" t="str">
        <f t="shared" si="8"/>
        <v>East</v>
      </c>
      <c r="P1575" s="6" t="str">
        <f t="shared" si="9"/>
        <v>East</v>
      </c>
      <c r="Q1575" s="6" t="str">
        <f t="shared" si="10"/>
        <v>East</v>
      </c>
      <c r="R1575" s="6" t="str">
        <f>vlookup(M1575,'City Head_Details'!$A$2:$B$5,2,0)</f>
        <v>Karuna</v>
      </c>
      <c r="S1575" s="6" t="str">
        <f t="shared" ref="S1575:T1575" si="1583">Proper(trim(G1575))</f>
        <v>Maitenance</v>
      </c>
      <c r="T1575" s="6" t="str">
        <f t="shared" si="1583"/>
        <v>Overhead Costs</v>
      </c>
    </row>
    <row r="1576">
      <c r="A1576" s="23" t="s">
        <v>2991</v>
      </c>
      <c r="B1576" s="32" t="s">
        <v>2992</v>
      </c>
      <c r="C1576" s="6">
        <v>137900.0</v>
      </c>
      <c r="D1576" s="6" t="str">
        <f>IFERROR(__xludf.DUMMYFUNCTION("Split(B1576,""/"")"),"February")</f>
        <v>February</v>
      </c>
      <c r="E1576" s="6" t="str">
        <f>IFERROR(__xludf.DUMMYFUNCTION("""COMPUTED_VALUE"""),"Bhubaneswar")</f>
        <v>Bhubaneswar</v>
      </c>
      <c r="F1576" s="6" t="str">
        <f>IFERROR(__xludf.DUMMYFUNCTION("""COMPUTED_VALUE"""),"East")</f>
        <v>East</v>
      </c>
      <c r="G1576" s="6" t="str">
        <f>IFERROR(__xludf.DUMMYFUNCTION("""COMPUTED_VALUE"""),"Maitenance")</f>
        <v>Maitenance</v>
      </c>
      <c r="H1576" s="6" t="str">
        <f>IFERROR(__xludf.DUMMYFUNCTION("""COMPUTED_VALUE"""),"Insurance")</f>
        <v>Insurance</v>
      </c>
      <c r="I1576" s="6" t="str">
        <f t="shared" si="2"/>
        <v>February</v>
      </c>
      <c r="J1576" s="6" t="str">
        <f t="shared" si="3"/>
        <v>Bhubaneswar</v>
      </c>
      <c r="K1576" s="6" t="str">
        <f t="shared" si="4"/>
        <v>Bhubaneswar</v>
      </c>
      <c r="L1576" s="6" t="str">
        <f t="shared" si="5"/>
        <v>Bhubaneswar</v>
      </c>
      <c r="M1576" s="6" t="str">
        <f t="shared" si="6"/>
        <v>Bhubaneswar</v>
      </c>
      <c r="N1576" s="6" t="str">
        <f t="shared" si="7"/>
        <v>East</v>
      </c>
      <c r="O1576" s="6" t="str">
        <f t="shared" si="8"/>
        <v>East</v>
      </c>
      <c r="P1576" s="6" t="str">
        <f t="shared" si="9"/>
        <v>East</v>
      </c>
      <c r="Q1576" s="6" t="str">
        <f t="shared" si="10"/>
        <v>East</v>
      </c>
      <c r="R1576" s="6" t="str">
        <f>vlookup(M1576,'City Head_Details'!$A$2:$B$5,2,0)</f>
        <v>Karuna</v>
      </c>
      <c r="S1576" s="6" t="str">
        <f t="shared" ref="S1576:T1576" si="1584">Proper(trim(G1576))</f>
        <v>Maitenance</v>
      </c>
      <c r="T1576" s="6" t="str">
        <f t="shared" si="1584"/>
        <v>Insurance</v>
      </c>
    </row>
    <row r="1577">
      <c r="A1577" s="23" t="s">
        <v>2993</v>
      </c>
      <c r="B1577" s="32" t="s">
        <v>2994</v>
      </c>
      <c r="C1577" s="6">
        <v>158600.0</v>
      </c>
      <c r="D1577" s="6" t="str">
        <f>IFERROR(__xludf.DUMMYFUNCTION("Split(B1577,""/"")"),"February")</f>
        <v>February</v>
      </c>
      <c r="E1577" s="6" t="str">
        <f>IFERROR(__xludf.DUMMYFUNCTION("""COMPUTED_VALUE"""),"Bhubaneswar")</f>
        <v>Bhubaneswar</v>
      </c>
      <c r="F1577" s="6" t="str">
        <f>IFERROR(__xludf.DUMMYFUNCTION("""COMPUTED_VALUE"""),"East")</f>
        <v>East</v>
      </c>
      <c r="G1577" s="6" t="str">
        <f>IFERROR(__xludf.DUMMYFUNCTION("""COMPUTED_VALUE"""),"Assembly")</f>
        <v>Assembly</v>
      </c>
      <c r="H1577" s="6" t="str">
        <f>IFERROR(__xludf.DUMMYFUNCTION("""COMPUTED_VALUE"""),"Material Cost")</f>
        <v>Material Cost</v>
      </c>
      <c r="I1577" s="6" t="str">
        <f t="shared" si="2"/>
        <v>February</v>
      </c>
      <c r="J1577" s="6" t="str">
        <f t="shared" si="3"/>
        <v>Bhubaneswar</v>
      </c>
      <c r="K1577" s="6" t="str">
        <f t="shared" si="4"/>
        <v>Bhubaneswar</v>
      </c>
      <c r="L1577" s="6" t="str">
        <f t="shared" si="5"/>
        <v>Bhubaneswar</v>
      </c>
      <c r="M1577" s="6" t="str">
        <f t="shared" si="6"/>
        <v>Bhubaneswar</v>
      </c>
      <c r="N1577" s="6" t="str">
        <f t="shared" si="7"/>
        <v>East</v>
      </c>
      <c r="O1577" s="6" t="str">
        <f t="shared" si="8"/>
        <v>East</v>
      </c>
      <c r="P1577" s="6" t="str">
        <f t="shared" si="9"/>
        <v>East</v>
      </c>
      <c r="Q1577" s="6" t="str">
        <f t="shared" si="10"/>
        <v>East</v>
      </c>
      <c r="R1577" s="6" t="str">
        <f>vlookup(M1577,'City Head_Details'!$A$2:$B$5,2,0)</f>
        <v>Karuna</v>
      </c>
      <c r="S1577" s="6" t="str">
        <f t="shared" ref="S1577:T1577" si="1585">Proper(trim(G1577))</f>
        <v>Assembly</v>
      </c>
      <c r="T1577" s="6" t="str">
        <f t="shared" si="1585"/>
        <v>Material Cost</v>
      </c>
    </row>
    <row r="1578">
      <c r="A1578" s="23" t="s">
        <v>2995</v>
      </c>
      <c r="B1578" s="32" t="s">
        <v>2996</v>
      </c>
      <c r="C1578" s="6">
        <v>113600.0</v>
      </c>
      <c r="D1578" s="6" t="str">
        <f>IFERROR(__xludf.DUMMYFUNCTION("Split(B1578,""/"")"),"February")</f>
        <v>February</v>
      </c>
      <c r="E1578" s="6" t="str">
        <f>IFERROR(__xludf.DUMMYFUNCTION("""COMPUTED_VALUE"""),"Bhubaneswar")</f>
        <v>Bhubaneswar</v>
      </c>
      <c r="F1578" s="6" t="str">
        <f>IFERROR(__xludf.DUMMYFUNCTION("""COMPUTED_VALUE"""),"East")</f>
        <v>East</v>
      </c>
      <c r="G1578" s="6" t="str">
        <f>IFERROR(__xludf.DUMMYFUNCTION("""COMPUTED_VALUE"""),"Assembly")</f>
        <v>Assembly</v>
      </c>
      <c r="H1578" s="6" t="str">
        <f>IFERROR(__xludf.DUMMYFUNCTION("""COMPUTED_VALUE"""),"Labour Cost")</f>
        <v>Labour Cost</v>
      </c>
      <c r="I1578" s="6" t="str">
        <f t="shared" si="2"/>
        <v>February</v>
      </c>
      <c r="J1578" s="6" t="str">
        <f t="shared" si="3"/>
        <v>Bhubaneswar</v>
      </c>
      <c r="K1578" s="6" t="str">
        <f t="shared" si="4"/>
        <v>Bhubaneswar</v>
      </c>
      <c r="L1578" s="6" t="str">
        <f t="shared" si="5"/>
        <v>Bhubaneswar</v>
      </c>
      <c r="M1578" s="6" t="str">
        <f t="shared" si="6"/>
        <v>Bhubaneswar</v>
      </c>
      <c r="N1578" s="6" t="str">
        <f t="shared" si="7"/>
        <v>East</v>
      </c>
      <c r="O1578" s="6" t="str">
        <f t="shared" si="8"/>
        <v>East</v>
      </c>
      <c r="P1578" s="6" t="str">
        <f t="shared" si="9"/>
        <v>East</v>
      </c>
      <c r="Q1578" s="6" t="str">
        <f t="shared" si="10"/>
        <v>East</v>
      </c>
      <c r="R1578" s="6" t="str">
        <f>vlookup(M1578,'City Head_Details'!$A$2:$B$5,2,0)</f>
        <v>Karuna</v>
      </c>
      <c r="S1578" s="6" t="str">
        <f t="shared" ref="S1578:T1578" si="1586">Proper(trim(G1578))</f>
        <v>Assembly</v>
      </c>
      <c r="T1578" s="6" t="str">
        <f t="shared" si="1586"/>
        <v>Labour Cost</v>
      </c>
    </row>
    <row r="1579">
      <c r="A1579" s="23" t="s">
        <v>2997</v>
      </c>
      <c r="B1579" s="32" t="s">
        <v>544</v>
      </c>
      <c r="C1579" s="6">
        <v>100800.0</v>
      </c>
      <c r="D1579" s="6" t="str">
        <f>IFERROR(__xludf.DUMMYFUNCTION("Split(B1579,""/"")"),"February")</f>
        <v>February</v>
      </c>
      <c r="E1579" s="6" t="str">
        <f>IFERROR(__xludf.DUMMYFUNCTION("""COMPUTED_VALUE"""),"Bhubaneswar")</f>
        <v>Bhubaneswar</v>
      </c>
      <c r="F1579" s="6" t="str">
        <f>IFERROR(__xludf.DUMMYFUNCTION("""COMPUTED_VALUE"""),"East")</f>
        <v>East</v>
      </c>
      <c r="G1579" s="6" t="str">
        <f>IFERROR(__xludf.DUMMYFUNCTION("""COMPUTED_VALUE"""),"Assembly")</f>
        <v>Assembly</v>
      </c>
      <c r="H1579" s="6" t="str">
        <f>IFERROR(__xludf.DUMMYFUNCTION("""COMPUTED_VALUE"""),"Rent")</f>
        <v>Rent</v>
      </c>
      <c r="I1579" s="6" t="str">
        <f t="shared" si="2"/>
        <v>February</v>
      </c>
      <c r="J1579" s="6" t="str">
        <f t="shared" si="3"/>
        <v>Bhubaneswar</v>
      </c>
      <c r="K1579" s="6" t="str">
        <f t="shared" si="4"/>
        <v>Bhubaneswar</v>
      </c>
      <c r="L1579" s="6" t="str">
        <f t="shared" si="5"/>
        <v>Bhubaneswar</v>
      </c>
      <c r="M1579" s="6" t="str">
        <f t="shared" si="6"/>
        <v>Bhubaneswar</v>
      </c>
      <c r="N1579" s="6" t="str">
        <f t="shared" si="7"/>
        <v>East</v>
      </c>
      <c r="O1579" s="6" t="str">
        <f t="shared" si="8"/>
        <v>East</v>
      </c>
      <c r="P1579" s="6" t="str">
        <f t="shared" si="9"/>
        <v>East</v>
      </c>
      <c r="Q1579" s="6" t="str">
        <f t="shared" si="10"/>
        <v>East</v>
      </c>
      <c r="R1579" s="6" t="str">
        <f>vlookup(M1579,'City Head_Details'!$A$2:$B$5,2,0)</f>
        <v>Karuna</v>
      </c>
      <c r="S1579" s="6" t="str">
        <f t="shared" ref="S1579:T1579" si="1587">Proper(trim(G1579))</f>
        <v>Assembly</v>
      </c>
      <c r="T1579" s="6" t="str">
        <f t="shared" si="1587"/>
        <v>Rent</v>
      </c>
    </row>
    <row r="1580">
      <c r="A1580" s="23" t="s">
        <v>2998</v>
      </c>
      <c r="B1580" s="32" t="s">
        <v>2999</v>
      </c>
      <c r="C1580" s="6">
        <v>196200.0</v>
      </c>
      <c r="D1580" s="6" t="str">
        <f>IFERROR(__xludf.DUMMYFUNCTION("Split(B1580,""/"")"),"February")</f>
        <v>February</v>
      </c>
      <c r="E1580" s="6" t="str">
        <f>IFERROR(__xludf.DUMMYFUNCTION("""COMPUTED_VALUE"""),"Bhubaneswar^")</f>
        <v>Bhubaneswar^</v>
      </c>
      <c r="F1580" s="6" t="str">
        <f>IFERROR(__xludf.DUMMYFUNCTION("""COMPUTED_VALUE"""),"East")</f>
        <v>East</v>
      </c>
      <c r="G1580" s="6" t="str">
        <f>IFERROR(__xludf.DUMMYFUNCTION("""COMPUTED_VALUE"""),"Assembly")</f>
        <v>Assembly</v>
      </c>
      <c r="H1580" s="6" t="str">
        <f>IFERROR(__xludf.DUMMYFUNCTION("""COMPUTED_VALUE"""),"Overhead costs")</f>
        <v>Overhead costs</v>
      </c>
      <c r="I1580" s="6" t="str">
        <f t="shared" si="2"/>
        <v>February</v>
      </c>
      <c r="J1580" s="6" t="str">
        <f t="shared" si="3"/>
        <v>Bhubaneswar^</v>
      </c>
      <c r="K1580" s="6" t="str">
        <f t="shared" si="4"/>
        <v>Bhubaneswar^</v>
      </c>
      <c r="L1580" s="6" t="str">
        <f t="shared" si="5"/>
        <v>Bhubaneswar^</v>
      </c>
      <c r="M1580" s="6" t="str">
        <f t="shared" si="6"/>
        <v>Bhubaneswar</v>
      </c>
      <c r="N1580" s="6" t="str">
        <f t="shared" si="7"/>
        <v>East</v>
      </c>
      <c r="O1580" s="6" t="str">
        <f t="shared" si="8"/>
        <v>East</v>
      </c>
      <c r="P1580" s="6" t="str">
        <f t="shared" si="9"/>
        <v>East</v>
      </c>
      <c r="Q1580" s="6" t="str">
        <f t="shared" si="10"/>
        <v>East</v>
      </c>
      <c r="R1580" s="6" t="str">
        <f>vlookup(M1580,'City Head_Details'!$A$2:$B$5,2,0)</f>
        <v>Karuna</v>
      </c>
      <c r="S1580" s="6" t="str">
        <f t="shared" ref="S1580:T1580" si="1588">Proper(trim(G1580))</f>
        <v>Assembly</v>
      </c>
      <c r="T1580" s="6" t="str">
        <f t="shared" si="1588"/>
        <v>Overhead Costs</v>
      </c>
    </row>
    <row r="1581">
      <c r="A1581" s="23" t="s">
        <v>3000</v>
      </c>
      <c r="B1581" s="32" t="s">
        <v>3001</v>
      </c>
      <c r="C1581" s="6">
        <v>106700.0</v>
      </c>
      <c r="D1581" s="6" t="str">
        <f>IFERROR(__xludf.DUMMYFUNCTION("Split(B1581,""/"")"),"February")</f>
        <v>February</v>
      </c>
      <c r="E1581" s="6" t="str">
        <f>IFERROR(__xludf.DUMMYFUNCTION("""COMPUTED_VALUE"""),"Bhubaneswar")</f>
        <v>Bhubaneswar</v>
      </c>
      <c r="F1581" s="6" t="str">
        <f>IFERROR(__xludf.DUMMYFUNCTION("""COMPUTED_VALUE"""),"East")</f>
        <v>East</v>
      </c>
      <c r="G1581" s="6" t="str">
        <f>IFERROR(__xludf.DUMMYFUNCTION("""COMPUTED_VALUE"""),"Assembly")</f>
        <v>Assembly</v>
      </c>
      <c r="H1581" s="6" t="str">
        <f>IFERROR(__xludf.DUMMYFUNCTION("""COMPUTED_VALUE"""),"Insurance")</f>
        <v>Insurance</v>
      </c>
      <c r="I1581" s="6" t="str">
        <f t="shared" si="2"/>
        <v>February</v>
      </c>
      <c r="J1581" s="6" t="str">
        <f t="shared" si="3"/>
        <v>Bhubaneswar</v>
      </c>
      <c r="K1581" s="6" t="str">
        <f t="shared" si="4"/>
        <v>Bhubaneswar</v>
      </c>
      <c r="L1581" s="6" t="str">
        <f t="shared" si="5"/>
        <v>Bhubaneswar</v>
      </c>
      <c r="M1581" s="6" t="str">
        <f t="shared" si="6"/>
        <v>Bhubaneswar</v>
      </c>
      <c r="N1581" s="6" t="str">
        <f t="shared" si="7"/>
        <v>East</v>
      </c>
      <c r="O1581" s="6" t="str">
        <f t="shared" si="8"/>
        <v>East</v>
      </c>
      <c r="P1581" s="6" t="str">
        <f t="shared" si="9"/>
        <v>East</v>
      </c>
      <c r="Q1581" s="6" t="str">
        <f t="shared" si="10"/>
        <v>East</v>
      </c>
      <c r="R1581" s="6" t="str">
        <f>vlookup(M1581,'City Head_Details'!$A$2:$B$5,2,0)</f>
        <v>Karuna</v>
      </c>
      <c r="S1581" s="6" t="str">
        <f t="shared" ref="S1581:T1581" si="1589">Proper(trim(G1581))</f>
        <v>Assembly</v>
      </c>
      <c r="T1581" s="6" t="str">
        <f t="shared" si="1589"/>
        <v>Insurance</v>
      </c>
    </row>
    <row r="1582">
      <c r="A1582" s="23" t="s">
        <v>3002</v>
      </c>
      <c r="B1582" s="32" t="s">
        <v>109</v>
      </c>
      <c r="C1582" s="6">
        <v>96000.0</v>
      </c>
      <c r="D1582" s="6" t="str">
        <f>IFERROR(__xludf.DUMMYFUNCTION("Split(B1582,""/"")"),"February")</f>
        <v>February</v>
      </c>
      <c r="E1582" s="6" t="str">
        <f>IFERROR(__xludf.DUMMYFUNCTION("""COMPUTED_VALUE"""),"Bhubaneswar")</f>
        <v>Bhubaneswar</v>
      </c>
      <c r="F1582" s="6" t="str">
        <f>IFERROR(__xludf.DUMMYFUNCTION("""COMPUTED_VALUE"""),"West")</f>
        <v>West</v>
      </c>
      <c r="G1582" s="6" t="str">
        <f>IFERROR(__xludf.DUMMYFUNCTION("""COMPUTED_VALUE"""),"Production")</f>
        <v>Production</v>
      </c>
      <c r="H1582" s="6" t="str">
        <f>IFERROR(__xludf.DUMMYFUNCTION("""COMPUTED_VALUE"""),"Material Cost")</f>
        <v>Material Cost</v>
      </c>
      <c r="I1582" s="6" t="str">
        <f t="shared" si="2"/>
        <v>February</v>
      </c>
      <c r="J1582" s="6" t="str">
        <f t="shared" si="3"/>
        <v>Bhubaneswar</v>
      </c>
      <c r="K1582" s="6" t="str">
        <f t="shared" si="4"/>
        <v>Bhubaneswar</v>
      </c>
      <c r="L1582" s="6" t="str">
        <f t="shared" si="5"/>
        <v>Bhubaneswar</v>
      </c>
      <c r="M1582" s="6" t="str">
        <f t="shared" si="6"/>
        <v>Bhubaneswar</v>
      </c>
      <c r="N1582" s="6" t="str">
        <f t="shared" si="7"/>
        <v>West</v>
      </c>
      <c r="O1582" s="6" t="str">
        <f t="shared" si="8"/>
        <v>West</v>
      </c>
      <c r="P1582" s="6" t="str">
        <f t="shared" si="9"/>
        <v>West</v>
      </c>
      <c r="Q1582" s="6" t="str">
        <f t="shared" si="10"/>
        <v>West</v>
      </c>
      <c r="R1582" s="6" t="str">
        <f>vlookup(M1582,'City Head_Details'!$A$2:$B$5,2,0)</f>
        <v>Karuna</v>
      </c>
      <c r="S1582" s="6" t="str">
        <f t="shared" ref="S1582:T1582" si="1590">Proper(trim(G1582))</f>
        <v>Production</v>
      </c>
      <c r="T1582" s="6" t="str">
        <f t="shared" si="1590"/>
        <v>Material Cost</v>
      </c>
    </row>
    <row r="1583">
      <c r="A1583" s="23" t="s">
        <v>3003</v>
      </c>
      <c r="B1583" s="32" t="s">
        <v>3004</v>
      </c>
      <c r="C1583" s="6">
        <v>150200.0</v>
      </c>
      <c r="D1583" s="6" t="str">
        <f>IFERROR(__xludf.DUMMYFUNCTION("Split(B1583,""/"")"),"February")</f>
        <v>February</v>
      </c>
      <c r="E1583" s="6" t="str">
        <f>IFERROR(__xludf.DUMMYFUNCTION("""COMPUTED_VALUE"""),"Bhubaneswar")</f>
        <v>Bhubaneswar</v>
      </c>
      <c r="F1583" s="6" t="str">
        <f>IFERROR(__xludf.DUMMYFUNCTION("""COMPUTED_VALUE"""),"West")</f>
        <v>West</v>
      </c>
      <c r="G1583" s="6" t="str">
        <f>IFERROR(__xludf.DUMMYFUNCTION("""COMPUTED_VALUE"""),"Production")</f>
        <v>Production</v>
      </c>
      <c r="H1583" s="6" t="str">
        <f>IFERROR(__xludf.DUMMYFUNCTION("""COMPUTED_VALUE"""),"Labour Cost")</f>
        <v>Labour Cost</v>
      </c>
      <c r="I1583" s="6" t="str">
        <f t="shared" si="2"/>
        <v>February</v>
      </c>
      <c r="J1583" s="6" t="str">
        <f t="shared" si="3"/>
        <v>Bhubaneswar</v>
      </c>
      <c r="K1583" s="6" t="str">
        <f t="shared" si="4"/>
        <v>Bhubaneswar</v>
      </c>
      <c r="L1583" s="6" t="str">
        <f t="shared" si="5"/>
        <v>Bhubaneswar</v>
      </c>
      <c r="M1583" s="6" t="str">
        <f t="shared" si="6"/>
        <v>Bhubaneswar</v>
      </c>
      <c r="N1583" s="6" t="str">
        <f t="shared" si="7"/>
        <v>West</v>
      </c>
      <c r="O1583" s="6" t="str">
        <f t="shared" si="8"/>
        <v>West</v>
      </c>
      <c r="P1583" s="6" t="str">
        <f t="shared" si="9"/>
        <v>West</v>
      </c>
      <c r="Q1583" s="6" t="str">
        <f t="shared" si="10"/>
        <v>West</v>
      </c>
      <c r="R1583" s="6" t="str">
        <f>vlookup(M1583,'City Head_Details'!$A$2:$B$5,2,0)</f>
        <v>Karuna</v>
      </c>
      <c r="S1583" s="6" t="str">
        <f t="shared" ref="S1583:T1583" si="1591">Proper(trim(G1583))</f>
        <v>Production</v>
      </c>
      <c r="T1583" s="6" t="str">
        <f t="shared" si="1591"/>
        <v>Labour Cost</v>
      </c>
    </row>
    <row r="1584">
      <c r="A1584" s="23" t="s">
        <v>3005</v>
      </c>
      <c r="B1584" s="32" t="s">
        <v>3006</v>
      </c>
      <c r="C1584" s="6">
        <v>168300.0</v>
      </c>
      <c r="D1584" s="6" t="str">
        <f>IFERROR(__xludf.DUMMYFUNCTION("Split(B1584,""/"")"),"February")</f>
        <v>February</v>
      </c>
      <c r="E1584" s="6" t="str">
        <f>IFERROR(__xludf.DUMMYFUNCTION("""COMPUTED_VALUE"""),"Bhubaneswar")</f>
        <v>Bhubaneswar</v>
      </c>
      <c r="F1584" s="6" t="str">
        <f>IFERROR(__xludf.DUMMYFUNCTION("""COMPUTED_VALUE"""),"West")</f>
        <v>West</v>
      </c>
      <c r="G1584" s="6" t="str">
        <f>IFERROR(__xludf.DUMMYFUNCTION("""COMPUTED_VALUE"""),"Production")</f>
        <v>Production</v>
      </c>
      <c r="H1584" s="6" t="str">
        <f>IFERROR(__xludf.DUMMYFUNCTION("""COMPUTED_VALUE"""),"Rent")</f>
        <v>Rent</v>
      </c>
      <c r="I1584" s="6" t="str">
        <f t="shared" si="2"/>
        <v>February</v>
      </c>
      <c r="J1584" s="6" t="str">
        <f t="shared" si="3"/>
        <v>Bhubaneswar</v>
      </c>
      <c r="K1584" s="6" t="str">
        <f t="shared" si="4"/>
        <v>Bhubaneswar</v>
      </c>
      <c r="L1584" s="6" t="str">
        <f t="shared" si="5"/>
        <v>Bhubaneswar</v>
      </c>
      <c r="M1584" s="6" t="str">
        <f t="shared" si="6"/>
        <v>Bhubaneswar</v>
      </c>
      <c r="N1584" s="6" t="str">
        <f t="shared" si="7"/>
        <v>West</v>
      </c>
      <c r="O1584" s="6" t="str">
        <f t="shared" si="8"/>
        <v>West</v>
      </c>
      <c r="P1584" s="6" t="str">
        <f t="shared" si="9"/>
        <v>West</v>
      </c>
      <c r="Q1584" s="6" t="str">
        <f t="shared" si="10"/>
        <v>West</v>
      </c>
      <c r="R1584" s="6" t="str">
        <f>vlookup(M1584,'City Head_Details'!$A$2:$B$5,2,0)</f>
        <v>Karuna</v>
      </c>
      <c r="S1584" s="6" t="str">
        <f t="shared" ref="S1584:T1584" si="1592">Proper(trim(G1584))</f>
        <v>Production</v>
      </c>
      <c r="T1584" s="6" t="str">
        <f t="shared" si="1592"/>
        <v>Rent</v>
      </c>
    </row>
    <row r="1585">
      <c r="A1585" s="23" t="s">
        <v>3007</v>
      </c>
      <c r="B1585" s="32" t="s">
        <v>1419</v>
      </c>
      <c r="C1585" s="6">
        <v>160400.0</v>
      </c>
      <c r="D1585" s="6" t="str">
        <f>IFERROR(__xludf.DUMMYFUNCTION("Split(B1585,""/"")"),"February")</f>
        <v>February</v>
      </c>
      <c r="E1585" s="6" t="str">
        <f>IFERROR(__xludf.DUMMYFUNCTION("""COMPUTED_VALUE"""),"Bhubaneswar")</f>
        <v>Bhubaneswar</v>
      </c>
      <c r="F1585" s="6" t="str">
        <f>IFERROR(__xludf.DUMMYFUNCTION("""COMPUTED_VALUE"""),"West")</f>
        <v>West</v>
      </c>
      <c r="G1585" s="6" t="str">
        <f>IFERROR(__xludf.DUMMYFUNCTION("""COMPUTED_VALUE"""),"Production")</f>
        <v>Production</v>
      </c>
      <c r="H1585" s="6" t="str">
        <f>IFERROR(__xludf.DUMMYFUNCTION("""COMPUTED_VALUE"""),"Overhead costs")</f>
        <v>Overhead costs</v>
      </c>
      <c r="I1585" s="6" t="str">
        <f t="shared" si="2"/>
        <v>February</v>
      </c>
      <c r="J1585" s="6" t="str">
        <f t="shared" si="3"/>
        <v>Bhubaneswar</v>
      </c>
      <c r="K1585" s="6" t="str">
        <f t="shared" si="4"/>
        <v>Bhubaneswar</v>
      </c>
      <c r="L1585" s="6" t="str">
        <f t="shared" si="5"/>
        <v>Bhubaneswar</v>
      </c>
      <c r="M1585" s="6" t="str">
        <f t="shared" si="6"/>
        <v>Bhubaneswar</v>
      </c>
      <c r="N1585" s="6" t="str">
        <f t="shared" si="7"/>
        <v>West</v>
      </c>
      <c r="O1585" s="6" t="str">
        <f t="shared" si="8"/>
        <v>West</v>
      </c>
      <c r="P1585" s="6" t="str">
        <f t="shared" si="9"/>
        <v>West</v>
      </c>
      <c r="Q1585" s="6" t="str">
        <f t="shared" si="10"/>
        <v>West</v>
      </c>
      <c r="R1585" s="6" t="str">
        <f>vlookup(M1585,'City Head_Details'!$A$2:$B$5,2,0)</f>
        <v>Karuna</v>
      </c>
      <c r="S1585" s="6" t="str">
        <f t="shared" ref="S1585:T1585" si="1593">Proper(trim(G1585))</f>
        <v>Production</v>
      </c>
      <c r="T1585" s="6" t="str">
        <f t="shared" si="1593"/>
        <v>Overhead Costs</v>
      </c>
    </row>
    <row r="1586">
      <c r="A1586" s="23" t="s">
        <v>3008</v>
      </c>
      <c r="B1586" s="32" t="s">
        <v>724</v>
      </c>
      <c r="C1586" s="6">
        <v>172000.0</v>
      </c>
      <c r="D1586" s="6" t="str">
        <f>IFERROR(__xludf.DUMMYFUNCTION("Split(B1586,""/"")"),"February")</f>
        <v>February</v>
      </c>
      <c r="E1586" s="6" t="str">
        <f>IFERROR(__xludf.DUMMYFUNCTION("""COMPUTED_VALUE"""),"Bhubaneswar")</f>
        <v>Bhubaneswar</v>
      </c>
      <c r="F1586" s="6" t="str">
        <f>IFERROR(__xludf.DUMMYFUNCTION("""COMPUTED_VALUE"""),"West")</f>
        <v>West</v>
      </c>
      <c r="G1586" s="6" t="str">
        <f>IFERROR(__xludf.DUMMYFUNCTION("""COMPUTED_VALUE"""),"Production")</f>
        <v>Production</v>
      </c>
      <c r="H1586" s="6" t="str">
        <f>IFERROR(__xludf.DUMMYFUNCTION("""COMPUTED_VALUE"""),"Insurance")</f>
        <v>Insurance</v>
      </c>
      <c r="I1586" s="6" t="str">
        <f t="shared" si="2"/>
        <v>February</v>
      </c>
      <c r="J1586" s="6" t="str">
        <f t="shared" si="3"/>
        <v>Bhubaneswar</v>
      </c>
      <c r="K1586" s="6" t="str">
        <f t="shared" si="4"/>
        <v>Bhubaneswar</v>
      </c>
      <c r="L1586" s="6" t="str">
        <f t="shared" si="5"/>
        <v>Bhubaneswar</v>
      </c>
      <c r="M1586" s="6" t="str">
        <f t="shared" si="6"/>
        <v>Bhubaneswar</v>
      </c>
      <c r="N1586" s="6" t="str">
        <f t="shared" si="7"/>
        <v>West</v>
      </c>
      <c r="O1586" s="6" t="str">
        <f t="shared" si="8"/>
        <v>West</v>
      </c>
      <c r="P1586" s="6" t="str">
        <f t="shared" si="9"/>
        <v>West</v>
      </c>
      <c r="Q1586" s="6" t="str">
        <f t="shared" si="10"/>
        <v>West</v>
      </c>
      <c r="R1586" s="6" t="str">
        <f>vlookup(M1586,'City Head_Details'!$A$2:$B$5,2,0)</f>
        <v>Karuna</v>
      </c>
      <c r="S1586" s="6" t="str">
        <f t="shared" ref="S1586:T1586" si="1594">Proper(trim(G1586))</f>
        <v>Production</v>
      </c>
      <c r="T1586" s="6" t="str">
        <f t="shared" si="1594"/>
        <v>Insurance</v>
      </c>
    </row>
    <row r="1587">
      <c r="A1587" s="23" t="s">
        <v>3009</v>
      </c>
      <c r="B1587" s="32" t="s">
        <v>1044</v>
      </c>
      <c r="C1587" s="6">
        <v>141100.0</v>
      </c>
      <c r="D1587" s="6" t="str">
        <f>IFERROR(__xludf.DUMMYFUNCTION("Split(B1587,""/"")"),"February")</f>
        <v>February</v>
      </c>
      <c r="E1587" s="6" t="str">
        <f>IFERROR(__xludf.DUMMYFUNCTION("""COMPUTED_VALUE"""),"Bhubaneswar")</f>
        <v>Bhubaneswar</v>
      </c>
      <c r="F1587" s="6" t="str">
        <f>IFERROR(__xludf.DUMMYFUNCTION("""COMPUTED_VALUE"""),"West")</f>
        <v>West</v>
      </c>
      <c r="G1587" s="6" t="str">
        <f>IFERROR(__xludf.DUMMYFUNCTION("""COMPUTED_VALUE"""),"Materials")</f>
        <v>Materials</v>
      </c>
      <c r="H1587" s="6" t="str">
        <f>IFERROR(__xludf.DUMMYFUNCTION("""COMPUTED_VALUE"""),"Material Cost")</f>
        <v>Material Cost</v>
      </c>
      <c r="I1587" s="6" t="str">
        <f t="shared" si="2"/>
        <v>February</v>
      </c>
      <c r="J1587" s="6" t="str">
        <f t="shared" si="3"/>
        <v>Bhubaneswar</v>
      </c>
      <c r="K1587" s="6" t="str">
        <f t="shared" si="4"/>
        <v>Bhubaneswar</v>
      </c>
      <c r="L1587" s="6" t="str">
        <f t="shared" si="5"/>
        <v>Bhubaneswar</v>
      </c>
      <c r="M1587" s="6" t="str">
        <f t="shared" si="6"/>
        <v>Bhubaneswar</v>
      </c>
      <c r="N1587" s="6" t="str">
        <f t="shared" si="7"/>
        <v>West</v>
      </c>
      <c r="O1587" s="6" t="str">
        <f t="shared" si="8"/>
        <v>West</v>
      </c>
      <c r="P1587" s="6" t="str">
        <f t="shared" si="9"/>
        <v>West</v>
      </c>
      <c r="Q1587" s="6" t="str">
        <f t="shared" si="10"/>
        <v>West</v>
      </c>
      <c r="R1587" s="6" t="str">
        <f>vlookup(M1587,'City Head_Details'!$A$2:$B$5,2,0)</f>
        <v>Karuna</v>
      </c>
      <c r="S1587" s="6" t="str">
        <f t="shared" ref="S1587:T1587" si="1595">Proper(trim(G1587))</f>
        <v>Materials</v>
      </c>
      <c r="T1587" s="6" t="str">
        <f t="shared" si="1595"/>
        <v>Material Cost</v>
      </c>
    </row>
    <row r="1588">
      <c r="A1588" s="23" t="s">
        <v>3010</v>
      </c>
      <c r="B1588" s="32" t="s">
        <v>498</v>
      </c>
      <c r="C1588" s="6">
        <v>187100.0</v>
      </c>
      <c r="D1588" s="6" t="str">
        <f>IFERROR(__xludf.DUMMYFUNCTION("Split(B1588,""/"")"),"February")</f>
        <v>February</v>
      </c>
      <c r="E1588" s="6" t="str">
        <f>IFERROR(__xludf.DUMMYFUNCTION("""COMPUTED_VALUE"""),"Bhubaneswar")</f>
        <v>Bhubaneswar</v>
      </c>
      <c r="F1588" s="6" t="str">
        <f>IFERROR(__xludf.DUMMYFUNCTION("""COMPUTED_VALUE"""),"West")</f>
        <v>West</v>
      </c>
      <c r="G1588" s="6" t="str">
        <f>IFERROR(__xludf.DUMMYFUNCTION("""COMPUTED_VALUE"""),"Materials")</f>
        <v>Materials</v>
      </c>
      <c r="H1588" s="6" t="str">
        <f>IFERROR(__xludf.DUMMYFUNCTION("""COMPUTED_VALUE"""),"Labour Cost")</f>
        <v>Labour Cost</v>
      </c>
      <c r="I1588" s="6" t="str">
        <f t="shared" si="2"/>
        <v>February</v>
      </c>
      <c r="J1588" s="6" t="str">
        <f t="shared" si="3"/>
        <v>Bhubaneswar</v>
      </c>
      <c r="K1588" s="6" t="str">
        <f t="shared" si="4"/>
        <v>Bhubaneswar</v>
      </c>
      <c r="L1588" s="6" t="str">
        <f t="shared" si="5"/>
        <v>Bhubaneswar</v>
      </c>
      <c r="M1588" s="6" t="str">
        <f t="shared" si="6"/>
        <v>Bhubaneswar</v>
      </c>
      <c r="N1588" s="6" t="str">
        <f t="shared" si="7"/>
        <v>West</v>
      </c>
      <c r="O1588" s="6" t="str">
        <f t="shared" si="8"/>
        <v>West</v>
      </c>
      <c r="P1588" s="6" t="str">
        <f t="shared" si="9"/>
        <v>West</v>
      </c>
      <c r="Q1588" s="6" t="str">
        <f t="shared" si="10"/>
        <v>West</v>
      </c>
      <c r="R1588" s="6" t="str">
        <f>vlookup(M1588,'City Head_Details'!$A$2:$B$5,2,0)</f>
        <v>Karuna</v>
      </c>
      <c r="S1588" s="6" t="str">
        <f t="shared" ref="S1588:T1588" si="1596">Proper(trim(G1588))</f>
        <v>Materials</v>
      </c>
      <c r="T1588" s="6" t="str">
        <f t="shared" si="1596"/>
        <v>Labour Cost</v>
      </c>
    </row>
    <row r="1589">
      <c r="A1589" s="23" t="s">
        <v>3011</v>
      </c>
      <c r="B1589" s="32" t="s">
        <v>3012</v>
      </c>
      <c r="C1589" s="6">
        <v>195400.0</v>
      </c>
      <c r="D1589" s="6" t="str">
        <f>IFERROR(__xludf.DUMMYFUNCTION("Split(B1589,""/"")"),"February")</f>
        <v>February</v>
      </c>
      <c r="E1589" s="6" t="str">
        <f>IFERROR(__xludf.DUMMYFUNCTION("""COMPUTED_VALUE"""),"Bhubaneswar")</f>
        <v>Bhubaneswar</v>
      </c>
      <c r="F1589" s="6" t="str">
        <f>IFERROR(__xludf.DUMMYFUNCTION("""COMPUTED_VALUE"""),"West")</f>
        <v>West</v>
      </c>
      <c r="G1589" s="6" t="str">
        <f>IFERROR(__xludf.DUMMYFUNCTION("""COMPUTED_VALUE"""),"Materials")</f>
        <v>Materials</v>
      </c>
      <c r="H1589" s="6" t="str">
        <f>IFERROR(__xludf.DUMMYFUNCTION("""COMPUTED_VALUE"""),"Rent")</f>
        <v>Rent</v>
      </c>
      <c r="I1589" s="6" t="str">
        <f t="shared" si="2"/>
        <v>February</v>
      </c>
      <c r="J1589" s="6" t="str">
        <f t="shared" si="3"/>
        <v>Bhubaneswar</v>
      </c>
      <c r="K1589" s="6" t="str">
        <f t="shared" si="4"/>
        <v>Bhubaneswar</v>
      </c>
      <c r="L1589" s="6" t="str">
        <f t="shared" si="5"/>
        <v>Bhubaneswar</v>
      </c>
      <c r="M1589" s="6" t="str">
        <f t="shared" si="6"/>
        <v>Bhubaneswar</v>
      </c>
      <c r="N1589" s="6" t="str">
        <f t="shared" si="7"/>
        <v>West</v>
      </c>
      <c r="O1589" s="6" t="str">
        <f t="shared" si="8"/>
        <v>West</v>
      </c>
      <c r="P1589" s="6" t="str">
        <f t="shared" si="9"/>
        <v>West</v>
      </c>
      <c r="Q1589" s="6" t="str">
        <f t="shared" si="10"/>
        <v>West</v>
      </c>
      <c r="R1589" s="6" t="str">
        <f>vlookup(M1589,'City Head_Details'!$A$2:$B$5,2,0)</f>
        <v>Karuna</v>
      </c>
      <c r="S1589" s="6" t="str">
        <f t="shared" ref="S1589:T1589" si="1597">Proper(trim(G1589))</f>
        <v>Materials</v>
      </c>
      <c r="T1589" s="6" t="str">
        <f t="shared" si="1597"/>
        <v>Rent</v>
      </c>
    </row>
    <row r="1590">
      <c r="A1590" s="23" t="s">
        <v>3013</v>
      </c>
      <c r="B1590" s="32" t="s">
        <v>3014</v>
      </c>
      <c r="C1590" s="6">
        <v>161800.0</v>
      </c>
      <c r="D1590" s="6" t="str">
        <f>IFERROR(__xludf.DUMMYFUNCTION("Split(B1590,""/"")"),"February")</f>
        <v>February</v>
      </c>
      <c r="E1590" s="6" t="str">
        <f>IFERROR(__xludf.DUMMYFUNCTION("""COMPUTED_VALUE"""),"Bhubaneswar")</f>
        <v>Bhubaneswar</v>
      </c>
      <c r="F1590" s="6" t="str">
        <f>IFERROR(__xludf.DUMMYFUNCTION("""COMPUTED_VALUE"""),"West")</f>
        <v>West</v>
      </c>
      <c r="G1590" s="6" t="str">
        <f>IFERROR(__xludf.DUMMYFUNCTION("""COMPUTED_VALUE"""),"Materials")</f>
        <v>Materials</v>
      </c>
      <c r="H1590" s="6" t="str">
        <f>IFERROR(__xludf.DUMMYFUNCTION("""COMPUTED_VALUE"""),"Overhead costs")</f>
        <v>Overhead costs</v>
      </c>
      <c r="I1590" s="6" t="str">
        <f t="shared" si="2"/>
        <v>February</v>
      </c>
      <c r="J1590" s="6" t="str">
        <f t="shared" si="3"/>
        <v>Bhubaneswar</v>
      </c>
      <c r="K1590" s="6" t="str">
        <f t="shared" si="4"/>
        <v>Bhubaneswar</v>
      </c>
      <c r="L1590" s="6" t="str">
        <f t="shared" si="5"/>
        <v>Bhubaneswar</v>
      </c>
      <c r="M1590" s="6" t="str">
        <f t="shared" si="6"/>
        <v>Bhubaneswar</v>
      </c>
      <c r="N1590" s="6" t="str">
        <f t="shared" si="7"/>
        <v>West</v>
      </c>
      <c r="O1590" s="6" t="str">
        <f t="shared" si="8"/>
        <v>West</v>
      </c>
      <c r="P1590" s="6" t="str">
        <f t="shared" si="9"/>
        <v>West</v>
      </c>
      <c r="Q1590" s="6" t="str">
        <f t="shared" si="10"/>
        <v>West</v>
      </c>
      <c r="R1590" s="6" t="str">
        <f>vlookup(M1590,'City Head_Details'!$A$2:$B$5,2,0)</f>
        <v>Karuna</v>
      </c>
      <c r="S1590" s="6" t="str">
        <f t="shared" ref="S1590:T1590" si="1598">Proper(trim(G1590))</f>
        <v>Materials</v>
      </c>
      <c r="T1590" s="6" t="str">
        <f t="shared" si="1598"/>
        <v>Overhead Costs</v>
      </c>
    </row>
    <row r="1591">
      <c r="A1591" s="23" t="s">
        <v>3015</v>
      </c>
      <c r="B1591" s="32" t="s">
        <v>3016</v>
      </c>
      <c r="C1591" s="6">
        <v>168900.0</v>
      </c>
      <c r="D1591" s="6" t="str">
        <f>IFERROR(__xludf.DUMMYFUNCTION("Split(B1591,""/"")"),"February")</f>
        <v>February</v>
      </c>
      <c r="E1591" s="6" t="str">
        <f>IFERROR(__xludf.DUMMYFUNCTION("""COMPUTED_VALUE"""),"Bhubaneswar")</f>
        <v>Bhubaneswar</v>
      </c>
      <c r="F1591" s="6" t="str">
        <f>IFERROR(__xludf.DUMMYFUNCTION("""COMPUTED_VALUE"""),"West")</f>
        <v>West</v>
      </c>
      <c r="G1591" s="6" t="str">
        <f>IFERROR(__xludf.DUMMYFUNCTION("""COMPUTED_VALUE"""),"Materials")</f>
        <v>Materials</v>
      </c>
      <c r="H1591" s="6" t="str">
        <f>IFERROR(__xludf.DUMMYFUNCTION("""COMPUTED_VALUE"""),"Insurance")</f>
        <v>Insurance</v>
      </c>
      <c r="I1591" s="6" t="str">
        <f t="shared" si="2"/>
        <v>February</v>
      </c>
      <c r="J1591" s="6" t="str">
        <f t="shared" si="3"/>
        <v>Bhubaneswar</v>
      </c>
      <c r="K1591" s="6" t="str">
        <f t="shared" si="4"/>
        <v>Bhubaneswar</v>
      </c>
      <c r="L1591" s="6" t="str">
        <f t="shared" si="5"/>
        <v>Bhubaneswar</v>
      </c>
      <c r="M1591" s="6" t="str">
        <f t="shared" si="6"/>
        <v>Bhubaneswar</v>
      </c>
      <c r="N1591" s="6" t="str">
        <f t="shared" si="7"/>
        <v>West</v>
      </c>
      <c r="O1591" s="6" t="str">
        <f t="shared" si="8"/>
        <v>West</v>
      </c>
      <c r="P1591" s="6" t="str">
        <f t="shared" si="9"/>
        <v>West</v>
      </c>
      <c r="Q1591" s="6" t="str">
        <f t="shared" si="10"/>
        <v>West</v>
      </c>
      <c r="R1591" s="6" t="str">
        <f>vlookup(M1591,'City Head_Details'!$A$2:$B$5,2,0)</f>
        <v>Karuna</v>
      </c>
      <c r="S1591" s="6" t="str">
        <f t="shared" ref="S1591:T1591" si="1599">Proper(trim(G1591))</f>
        <v>Materials</v>
      </c>
      <c r="T1591" s="6" t="str">
        <f t="shared" si="1599"/>
        <v>Insurance</v>
      </c>
    </row>
    <row r="1592">
      <c r="A1592" s="23" t="s">
        <v>3017</v>
      </c>
      <c r="B1592" s="32" t="s">
        <v>782</v>
      </c>
      <c r="C1592" s="6">
        <v>149200.0</v>
      </c>
      <c r="D1592" s="6" t="str">
        <f>IFERROR(__xludf.DUMMYFUNCTION("Split(B1592,""/"")"),"February")</f>
        <v>February</v>
      </c>
      <c r="E1592" s="6" t="str">
        <f>IFERROR(__xludf.DUMMYFUNCTION("""COMPUTED_VALUE"""),"Bhubaneswar")</f>
        <v>Bhubaneswar</v>
      </c>
      <c r="F1592" s="6" t="str">
        <f>IFERROR(__xludf.DUMMYFUNCTION("""COMPUTED_VALUE"""),"West")</f>
        <v>West</v>
      </c>
      <c r="G1592" s="6" t="str">
        <f>IFERROR(__xludf.DUMMYFUNCTION("""COMPUTED_VALUE"""),"Maitenance")</f>
        <v>Maitenance</v>
      </c>
      <c r="H1592" s="6" t="str">
        <f>IFERROR(__xludf.DUMMYFUNCTION("""COMPUTED_VALUE"""),"Material Cost")</f>
        <v>Material Cost</v>
      </c>
      <c r="I1592" s="6" t="str">
        <f t="shared" si="2"/>
        <v>February</v>
      </c>
      <c r="J1592" s="6" t="str">
        <f t="shared" si="3"/>
        <v>Bhubaneswar</v>
      </c>
      <c r="K1592" s="6" t="str">
        <f t="shared" si="4"/>
        <v>Bhubaneswar</v>
      </c>
      <c r="L1592" s="6" t="str">
        <f t="shared" si="5"/>
        <v>Bhubaneswar</v>
      </c>
      <c r="M1592" s="6" t="str">
        <f t="shared" si="6"/>
        <v>Bhubaneswar</v>
      </c>
      <c r="N1592" s="6" t="str">
        <f t="shared" si="7"/>
        <v>West</v>
      </c>
      <c r="O1592" s="6" t="str">
        <f t="shared" si="8"/>
        <v>West</v>
      </c>
      <c r="P1592" s="6" t="str">
        <f t="shared" si="9"/>
        <v>West</v>
      </c>
      <c r="Q1592" s="6" t="str">
        <f t="shared" si="10"/>
        <v>West</v>
      </c>
      <c r="R1592" s="6" t="str">
        <f>vlookup(M1592,'City Head_Details'!$A$2:$B$5,2,0)</f>
        <v>Karuna</v>
      </c>
      <c r="S1592" s="6" t="str">
        <f t="shared" ref="S1592:T1592" si="1600">Proper(trim(G1592))</f>
        <v>Maitenance</v>
      </c>
      <c r="T1592" s="6" t="str">
        <f t="shared" si="1600"/>
        <v>Material Cost</v>
      </c>
    </row>
    <row r="1593">
      <c r="A1593" s="23" t="s">
        <v>3018</v>
      </c>
      <c r="B1593" s="32" t="s">
        <v>3019</v>
      </c>
      <c r="C1593" s="6">
        <v>194000.0</v>
      </c>
      <c r="D1593" s="6" t="str">
        <f>IFERROR(__xludf.DUMMYFUNCTION("Split(B1593,""/"")"),"February")</f>
        <v>February</v>
      </c>
      <c r="E1593" s="6" t="str">
        <f>IFERROR(__xludf.DUMMYFUNCTION("""COMPUTED_VALUE"""),"Bhubaneswar")</f>
        <v>Bhubaneswar</v>
      </c>
      <c r="F1593" s="6" t="str">
        <f>IFERROR(__xludf.DUMMYFUNCTION("""COMPUTED_VALUE"""),"West^")</f>
        <v>West^</v>
      </c>
      <c r="G1593" s="6" t="str">
        <f>IFERROR(__xludf.DUMMYFUNCTION("""COMPUTED_VALUE"""),"Maitenance")</f>
        <v>Maitenance</v>
      </c>
      <c r="H1593" s="6" t="str">
        <f>IFERROR(__xludf.DUMMYFUNCTION("""COMPUTED_VALUE"""),"Labour Cost")</f>
        <v>Labour Cost</v>
      </c>
      <c r="I1593" s="6" t="str">
        <f t="shared" si="2"/>
        <v>February</v>
      </c>
      <c r="J1593" s="6" t="str">
        <f t="shared" si="3"/>
        <v>Bhubaneswar</v>
      </c>
      <c r="K1593" s="6" t="str">
        <f t="shared" si="4"/>
        <v>Bhubaneswar</v>
      </c>
      <c r="L1593" s="6" t="str">
        <f t="shared" si="5"/>
        <v>Bhubaneswar</v>
      </c>
      <c r="M1593" s="6" t="str">
        <f t="shared" si="6"/>
        <v>Bhubaneswar</v>
      </c>
      <c r="N1593" s="6" t="str">
        <f t="shared" si="7"/>
        <v>West^</v>
      </c>
      <c r="O1593" s="6" t="str">
        <f t="shared" si="8"/>
        <v>West^</v>
      </c>
      <c r="P1593" s="6" t="str">
        <f t="shared" si="9"/>
        <v>West^</v>
      </c>
      <c r="Q1593" s="6" t="str">
        <f t="shared" si="10"/>
        <v>West</v>
      </c>
      <c r="R1593" s="6" t="str">
        <f>vlookup(M1593,'City Head_Details'!$A$2:$B$5,2,0)</f>
        <v>Karuna</v>
      </c>
      <c r="S1593" s="6" t="str">
        <f t="shared" ref="S1593:T1593" si="1601">Proper(trim(G1593))</f>
        <v>Maitenance</v>
      </c>
      <c r="T1593" s="6" t="str">
        <f t="shared" si="1601"/>
        <v>Labour Cost</v>
      </c>
    </row>
    <row r="1594">
      <c r="A1594" s="23" t="s">
        <v>3020</v>
      </c>
      <c r="B1594" s="32" t="s">
        <v>3021</v>
      </c>
      <c r="C1594" s="6">
        <v>122100.0</v>
      </c>
      <c r="D1594" s="6" t="str">
        <f>IFERROR(__xludf.DUMMYFUNCTION("Split(B1594,""/"")"),"February")</f>
        <v>February</v>
      </c>
      <c r="E1594" s="6" t="str">
        <f>IFERROR(__xludf.DUMMYFUNCTION("""COMPUTED_VALUE"""),"Bhubaneswar")</f>
        <v>Bhubaneswar</v>
      </c>
      <c r="F1594" s="6" t="str">
        <f>IFERROR(__xludf.DUMMYFUNCTION("""COMPUTED_VALUE"""),"West^")</f>
        <v>West^</v>
      </c>
      <c r="G1594" s="6" t="str">
        <f>IFERROR(__xludf.DUMMYFUNCTION("""COMPUTED_VALUE"""),"Maitenance")</f>
        <v>Maitenance</v>
      </c>
      <c r="H1594" s="6" t="str">
        <f>IFERROR(__xludf.DUMMYFUNCTION("""COMPUTED_VALUE"""),"Rent")</f>
        <v>Rent</v>
      </c>
      <c r="I1594" s="6" t="str">
        <f t="shared" si="2"/>
        <v>February</v>
      </c>
      <c r="J1594" s="6" t="str">
        <f t="shared" si="3"/>
        <v>Bhubaneswar</v>
      </c>
      <c r="K1594" s="6" t="str">
        <f t="shared" si="4"/>
        <v>Bhubaneswar</v>
      </c>
      <c r="L1594" s="6" t="str">
        <f t="shared" si="5"/>
        <v>Bhubaneswar</v>
      </c>
      <c r="M1594" s="6" t="str">
        <f t="shared" si="6"/>
        <v>Bhubaneswar</v>
      </c>
      <c r="N1594" s="6" t="str">
        <f t="shared" si="7"/>
        <v>West^</v>
      </c>
      <c r="O1594" s="6" t="str">
        <f t="shared" si="8"/>
        <v>West^</v>
      </c>
      <c r="P1594" s="6" t="str">
        <f t="shared" si="9"/>
        <v>West^</v>
      </c>
      <c r="Q1594" s="6" t="str">
        <f t="shared" si="10"/>
        <v>West</v>
      </c>
      <c r="R1594" s="6" t="str">
        <f>vlookup(M1594,'City Head_Details'!$A$2:$B$5,2,0)</f>
        <v>Karuna</v>
      </c>
      <c r="S1594" s="6" t="str">
        <f t="shared" ref="S1594:T1594" si="1602">Proper(trim(G1594))</f>
        <v>Maitenance</v>
      </c>
      <c r="T1594" s="6" t="str">
        <f t="shared" si="1602"/>
        <v>Rent</v>
      </c>
    </row>
    <row r="1595">
      <c r="A1595" s="23" t="s">
        <v>3022</v>
      </c>
      <c r="B1595" s="32" t="s">
        <v>3023</v>
      </c>
      <c r="C1595" s="6">
        <v>130800.0</v>
      </c>
      <c r="D1595" s="6" t="str">
        <f>IFERROR(__xludf.DUMMYFUNCTION("Split(B1595,""/"")"),"February")</f>
        <v>February</v>
      </c>
      <c r="E1595" s="6" t="str">
        <f>IFERROR(__xludf.DUMMYFUNCTION("""COMPUTED_VALUE"""),"Bhubaneswar")</f>
        <v>Bhubaneswar</v>
      </c>
      <c r="F1595" s="6" t="str">
        <f>IFERROR(__xludf.DUMMYFUNCTION("""COMPUTED_VALUE"""),"West^")</f>
        <v>West^</v>
      </c>
      <c r="G1595" s="6" t="str">
        <f>IFERROR(__xludf.DUMMYFUNCTION("""COMPUTED_VALUE"""),"Maitenance")</f>
        <v>Maitenance</v>
      </c>
      <c r="H1595" s="6" t="str">
        <f>IFERROR(__xludf.DUMMYFUNCTION("""COMPUTED_VALUE"""),"Overhead costs")</f>
        <v>Overhead costs</v>
      </c>
      <c r="I1595" s="6" t="str">
        <f t="shared" si="2"/>
        <v>February</v>
      </c>
      <c r="J1595" s="6" t="str">
        <f t="shared" si="3"/>
        <v>Bhubaneswar</v>
      </c>
      <c r="K1595" s="6" t="str">
        <f t="shared" si="4"/>
        <v>Bhubaneswar</v>
      </c>
      <c r="L1595" s="6" t="str">
        <f t="shared" si="5"/>
        <v>Bhubaneswar</v>
      </c>
      <c r="M1595" s="6" t="str">
        <f t="shared" si="6"/>
        <v>Bhubaneswar</v>
      </c>
      <c r="N1595" s="6" t="str">
        <f t="shared" si="7"/>
        <v>West^</v>
      </c>
      <c r="O1595" s="6" t="str">
        <f t="shared" si="8"/>
        <v>West^</v>
      </c>
      <c r="P1595" s="6" t="str">
        <f t="shared" si="9"/>
        <v>West^</v>
      </c>
      <c r="Q1595" s="6" t="str">
        <f t="shared" si="10"/>
        <v>West</v>
      </c>
      <c r="R1595" s="6" t="str">
        <f>vlookup(M1595,'City Head_Details'!$A$2:$B$5,2,0)</f>
        <v>Karuna</v>
      </c>
      <c r="S1595" s="6" t="str">
        <f t="shared" ref="S1595:T1595" si="1603">Proper(trim(G1595))</f>
        <v>Maitenance</v>
      </c>
      <c r="T1595" s="6" t="str">
        <f t="shared" si="1603"/>
        <v>Overhead Costs</v>
      </c>
    </row>
    <row r="1596">
      <c r="A1596" s="23" t="s">
        <v>3024</v>
      </c>
      <c r="B1596" s="32" t="s">
        <v>3025</v>
      </c>
      <c r="C1596" s="6">
        <v>150500.0</v>
      </c>
      <c r="D1596" s="6" t="str">
        <f>IFERROR(__xludf.DUMMYFUNCTION("Split(B1596,""/"")"),"February")</f>
        <v>February</v>
      </c>
      <c r="E1596" s="6" t="str">
        <f>IFERROR(__xludf.DUMMYFUNCTION("""COMPUTED_VALUE"""),"Bhubaneswar")</f>
        <v>Bhubaneswar</v>
      </c>
      <c r="F1596" s="6" t="str">
        <f>IFERROR(__xludf.DUMMYFUNCTION("""COMPUTED_VALUE"""),"West^")</f>
        <v>West^</v>
      </c>
      <c r="G1596" s="6" t="str">
        <f>IFERROR(__xludf.DUMMYFUNCTION("""COMPUTED_VALUE"""),"Maitenance")</f>
        <v>Maitenance</v>
      </c>
      <c r="H1596" s="6" t="str">
        <f>IFERROR(__xludf.DUMMYFUNCTION("""COMPUTED_VALUE"""),"Insurance")</f>
        <v>Insurance</v>
      </c>
      <c r="I1596" s="6" t="str">
        <f t="shared" si="2"/>
        <v>February</v>
      </c>
      <c r="J1596" s="6" t="str">
        <f t="shared" si="3"/>
        <v>Bhubaneswar</v>
      </c>
      <c r="K1596" s="6" t="str">
        <f t="shared" si="4"/>
        <v>Bhubaneswar</v>
      </c>
      <c r="L1596" s="6" t="str">
        <f t="shared" si="5"/>
        <v>Bhubaneswar</v>
      </c>
      <c r="M1596" s="6" t="str">
        <f t="shared" si="6"/>
        <v>Bhubaneswar</v>
      </c>
      <c r="N1596" s="6" t="str">
        <f t="shared" si="7"/>
        <v>West^</v>
      </c>
      <c r="O1596" s="6" t="str">
        <f t="shared" si="8"/>
        <v>West^</v>
      </c>
      <c r="P1596" s="6" t="str">
        <f t="shared" si="9"/>
        <v>West^</v>
      </c>
      <c r="Q1596" s="6" t="str">
        <f t="shared" si="10"/>
        <v>West</v>
      </c>
      <c r="R1596" s="6" t="str">
        <f>vlookup(M1596,'City Head_Details'!$A$2:$B$5,2,0)</f>
        <v>Karuna</v>
      </c>
      <c r="S1596" s="6" t="str">
        <f t="shared" ref="S1596:T1596" si="1604">Proper(trim(G1596))</f>
        <v>Maitenance</v>
      </c>
      <c r="T1596" s="6" t="str">
        <f t="shared" si="1604"/>
        <v>Insurance</v>
      </c>
    </row>
    <row r="1597">
      <c r="A1597" s="23" t="s">
        <v>3026</v>
      </c>
      <c r="B1597" s="32" t="s">
        <v>3027</v>
      </c>
      <c r="C1597" s="6">
        <v>193900.0</v>
      </c>
      <c r="D1597" s="6" t="str">
        <f>IFERROR(__xludf.DUMMYFUNCTION("Split(B1597,""/"")"),"February")</f>
        <v>February</v>
      </c>
      <c r="E1597" s="6" t="str">
        <f>IFERROR(__xludf.DUMMYFUNCTION("""COMPUTED_VALUE"""),"Bhubaneswar")</f>
        <v>Bhubaneswar</v>
      </c>
      <c r="F1597" s="6" t="str">
        <f>IFERROR(__xludf.DUMMYFUNCTION("""COMPUTED_VALUE"""),"West^")</f>
        <v>West^</v>
      </c>
      <c r="G1597" s="6" t="str">
        <f>IFERROR(__xludf.DUMMYFUNCTION("""COMPUTED_VALUE"""),"Assembly")</f>
        <v>Assembly</v>
      </c>
      <c r="H1597" s="6" t="str">
        <f>IFERROR(__xludf.DUMMYFUNCTION("""COMPUTED_VALUE"""),"Material Cost")</f>
        <v>Material Cost</v>
      </c>
      <c r="I1597" s="6" t="str">
        <f t="shared" si="2"/>
        <v>February</v>
      </c>
      <c r="J1597" s="6" t="str">
        <f t="shared" si="3"/>
        <v>Bhubaneswar</v>
      </c>
      <c r="K1597" s="6" t="str">
        <f t="shared" si="4"/>
        <v>Bhubaneswar</v>
      </c>
      <c r="L1597" s="6" t="str">
        <f t="shared" si="5"/>
        <v>Bhubaneswar</v>
      </c>
      <c r="M1597" s="6" t="str">
        <f t="shared" si="6"/>
        <v>Bhubaneswar</v>
      </c>
      <c r="N1597" s="6" t="str">
        <f t="shared" si="7"/>
        <v>West^</v>
      </c>
      <c r="O1597" s="6" t="str">
        <f t="shared" si="8"/>
        <v>West^</v>
      </c>
      <c r="P1597" s="6" t="str">
        <f t="shared" si="9"/>
        <v>West^</v>
      </c>
      <c r="Q1597" s="6" t="str">
        <f t="shared" si="10"/>
        <v>West</v>
      </c>
      <c r="R1597" s="6" t="str">
        <f>vlookup(M1597,'City Head_Details'!$A$2:$B$5,2,0)</f>
        <v>Karuna</v>
      </c>
      <c r="S1597" s="6" t="str">
        <f t="shared" ref="S1597:T1597" si="1605">Proper(trim(G1597))</f>
        <v>Assembly</v>
      </c>
      <c r="T1597" s="6" t="str">
        <f t="shared" si="1605"/>
        <v>Material Cost</v>
      </c>
    </row>
    <row r="1598">
      <c r="A1598" s="23" t="s">
        <v>3028</v>
      </c>
      <c r="B1598" s="32" t="s">
        <v>3029</v>
      </c>
      <c r="C1598" s="6">
        <v>147400.0</v>
      </c>
      <c r="D1598" s="6" t="str">
        <f>IFERROR(__xludf.DUMMYFUNCTION("Split(B1598,""/"")"),"February")</f>
        <v>February</v>
      </c>
      <c r="E1598" s="6" t="str">
        <f>IFERROR(__xludf.DUMMYFUNCTION("""COMPUTED_VALUE"""),"Bhubaneswar")</f>
        <v>Bhubaneswar</v>
      </c>
      <c r="F1598" s="6" t="str">
        <f>IFERROR(__xludf.DUMMYFUNCTION("""COMPUTED_VALUE"""),"West")</f>
        <v>West</v>
      </c>
      <c r="G1598" s="6" t="str">
        <f>IFERROR(__xludf.DUMMYFUNCTION("""COMPUTED_VALUE"""),"Assembly")</f>
        <v>Assembly</v>
      </c>
      <c r="H1598" s="6" t="str">
        <f>IFERROR(__xludf.DUMMYFUNCTION("""COMPUTED_VALUE"""),"Labour Cost")</f>
        <v>Labour Cost</v>
      </c>
      <c r="I1598" s="6" t="str">
        <f t="shared" si="2"/>
        <v>February</v>
      </c>
      <c r="J1598" s="6" t="str">
        <f t="shared" si="3"/>
        <v>Bhubaneswar</v>
      </c>
      <c r="K1598" s="6" t="str">
        <f t="shared" si="4"/>
        <v>Bhubaneswar</v>
      </c>
      <c r="L1598" s="6" t="str">
        <f t="shared" si="5"/>
        <v>Bhubaneswar</v>
      </c>
      <c r="M1598" s="6" t="str">
        <f t="shared" si="6"/>
        <v>Bhubaneswar</v>
      </c>
      <c r="N1598" s="6" t="str">
        <f t="shared" si="7"/>
        <v>West</v>
      </c>
      <c r="O1598" s="6" t="str">
        <f t="shared" si="8"/>
        <v>West</v>
      </c>
      <c r="P1598" s="6" t="str">
        <f t="shared" si="9"/>
        <v>West</v>
      </c>
      <c r="Q1598" s="6" t="str">
        <f t="shared" si="10"/>
        <v>West</v>
      </c>
      <c r="R1598" s="6" t="str">
        <f>vlookup(M1598,'City Head_Details'!$A$2:$B$5,2,0)</f>
        <v>Karuna</v>
      </c>
      <c r="S1598" s="6" t="str">
        <f t="shared" ref="S1598:T1598" si="1606">Proper(trim(G1598))</f>
        <v>Assembly</v>
      </c>
      <c r="T1598" s="6" t="str">
        <f t="shared" si="1606"/>
        <v>Labour Cost</v>
      </c>
    </row>
    <row r="1599">
      <c r="A1599" s="23" t="s">
        <v>3030</v>
      </c>
      <c r="B1599" s="32" t="s">
        <v>3031</v>
      </c>
      <c r="C1599" s="6">
        <v>132500.0</v>
      </c>
      <c r="D1599" s="6" t="str">
        <f>IFERROR(__xludf.DUMMYFUNCTION("Split(B1599,""/"")"),"February")</f>
        <v>February</v>
      </c>
      <c r="E1599" s="6" t="str">
        <f>IFERROR(__xludf.DUMMYFUNCTION("""COMPUTED_VALUE"""),"Bhubaneswar")</f>
        <v>Bhubaneswar</v>
      </c>
      <c r="F1599" s="6" t="str">
        <f>IFERROR(__xludf.DUMMYFUNCTION("""COMPUTED_VALUE"""),"West")</f>
        <v>West</v>
      </c>
      <c r="G1599" s="6" t="str">
        <f>IFERROR(__xludf.DUMMYFUNCTION("""COMPUTED_VALUE"""),"Assembly")</f>
        <v>Assembly</v>
      </c>
      <c r="H1599" s="6" t="str">
        <f>IFERROR(__xludf.DUMMYFUNCTION("""COMPUTED_VALUE"""),"Rent")</f>
        <v>Rent</v>
      </c>
      <c r="I1599" s="6" t="str">
        <f t="shared" si="2"/>
        <v>February</v>
      </c>
      <c r="J1599" s="6" t="str">
        <f t="shared" si="3"/>
        <v>Bhubaneswar</v>
      </c>
      <c r="K1599" s="6" t="str">
        <f t="shared" si="4"/>
        <v>Bhubaneswar</v>
      </c>
      <c r="L1599" s="6" t="str">
        <f t="shared" si="5"/>
        <v>Bhubaneswar</v>
      </c>
      <c r="M1599" s="6" t="str">
        <f t="shared" si="6"/>
        <v>Bhubaneswar</v>
      </c>
      <c r="N1599" s="6" t="str">
        <f t="shared" si="7"/>
        <v>West</v>
      </c>
      <c r="O1599" s="6" t="str">
        <f t="shared" si="8"/>
        <v>West</v>
      </c>
      <c r="P1599" s="6" t="str">
        <f t="shared" si="9"/>
        <v>West</v>
      </c>
      <c r="Q1599" s="6" t="str">
        <f t="shared" si="10"/>
        <v>West</v>
      </c>
      <c r="R1599" s="6" t="str">
        <f>vlookup(M1599,'City Head_Details'!$A$2:$B$5,2,0)</f>
        <v>Karuna</v>
      </c>
      <c r="S1599" s="6" t="str">
        <f t="shared" ref="S1599:T1599" si="1607">Proper(trim(G1599))</f>
        <v>Assembly</v>
      </c>
      <c r="T1599" s="6" t="str">
        <f t="shared" si="1607"/>
        <v>Rent</v>
      </c>
    </row>
    <row r="1600">
      <c r="A1600" s="23" t="s">
        <v>3032</v>
      </c>
      <c r="B1600" s="32" t="s">
        <v>3033</v>
      </c>
      <c r="C1600" s="6">
        <v>145500.0</v>
      </c>
      <c r="D1600" s="6" t="str">
        <f>IFERROR(__xludf.DUMMYFUNCTION("Split(B1600,""/"")"),"February")</f>
        <v>February</v>
      </c>
      <c r="E1600" s="6" t="str">
        <f>IFERROR(__xludf.DUMMYFUNCTION("""COMPUTED_VALUE"""),"Bhubaneswar")</f>
        <v>Bhubaneswar</v>
      </c>
      <c r="F1600" s="6" t="str">
        <f>IFERROR(__xludf.DUMMYFUNCTION("""COMPUTED_VALUE"""),"West")</f>
        <v>West</v>
      </c>
      <c r="G1600" s="6" t="str">
        <f>IFERROR(__xludf.DUMMYFUNCTION("""COMPUTED_VALUE"""),"Assembly")</f>
        <v>Assembly</v>
      </c>
      <c r="H1600" s="6" t="str">
        <f>IFERROR(__xludf.DUMMYFUNCTION("""COMPUTED_VALUE"""),"Overhead costs")</f>
        <v>Overhead costs</v>
      </c>
      <c r="I1600" s="6" t="str">
        <f t="shared" si="2"/>
        <v>February</v>
      </c>
      <c r="J1600" s="6" t="str">
        <f t="shared" si="3"/>
        <v>Bhubaneswar</v>
      </c>
      <c r="K1600" s="6" t="str">
        <f t="shared" si="4"/>
        <v>Bhubaneswar</v>
      </c>
      <c r="L1600" s="6" t="str">
        <f t="shared" si="5"/>
        <v>Bhubaneswar</v>
      </c>
      <c r="M1600" s="6" t="str">
        <f t="shared" si="6"/>
        <v>Bhubaneswar</v>
      </c>
      <c r="N1600" s="6" t="str">
        <f t="shared" si="7"/>
        <v>West</v>
      </c>
      <c r="O1600" s="6" t="str">
        <f t="shared" si="8"/>
        <v>West</v>
      </c>
      <c r="P1600" s="6" t="str">
        <f t="shared" si="9"/>
        <v>West</v>
      </c>
      <c r="Q1600" s="6" t="str">
        <f t="shared" si="10"/>
        <v>West</v>
      </c>
      <c r="R1600" s="6" t="str">
        <f>vlookup(M1600,'City Head_Details'!$A$2:$B$5,2,0)</f>
        <v>Karuna</v>
      </c>
      <c r="S1600" s="6" t="str">
        <f t="shared" ref="S1600:T1600" si="1608">Proper(trim(G1600))</f>
        <v>Assembly</v>
      </c>
      <c r="T1600" s="6" t="str">
        <f t="shared" si="1608"/>
        <v>Overhead Costs</v>
      </c>
    </row>
    <row r="1601">
      <c r="A1601" s="23" t="s">
        <v>3034</v>
      </c>
      <c r="B1601" s="32" t="s">
        <v>3035</v>
      </c>
      <c r="C1601" s="6">
        <v>140400.0</v>
      </c>
      <c r="D1601" s="6" t="str">
        <f>IFERROR(__xludf.DUMMYFUNCTION("Split(B1601,""/"")"),"February")</f>
        <v>February</v>
      </c>
      <c r="E1601" s="6" t="str">
        <f>IFERROR(__xludf.DUMMYFUNCTION("""COMPUTED_VALUE"""),"Bhubaneswar")</f>
        <v>Bhubaneswar</v>
      </c>
      <c r="F1601" s="6" t="str">
        <f>IFERROR(__xludf.DUMMYFUNCTION("""COMPUTED_VALUE"""),"West")</f>
        <v>West</v>
      </c>
      <c r="G1601" s="6" t="str">
        <f>IFERROR(__xludf.DUMMYFUNCTION("""COMPUTED_VALUE"""),"Assembly")</f>
        <v>Assembly</v>
      </c>
      <c r="H1601" s="6" t="str">
        <f>IFERROR(__xludf.DUMMYFUNCTION("""COMPUTED_VALUE"""),"Insurance")</f>
        <v>Insurance</v>
      </c>
      <c r="I1601" s="6" t="str">
        <f t="shared" si="2"/>
        <v>February</v>
      </c>
      <c r="J1601" s="6" t="str">
        <f t="shared" si="3"/>
        <v>Bhubaneswar</v>
      </c>
      <c r="K1601" s="6" t="str">
        <f t="shared" si="4"/>
        <v>Bhubaneswar</v>
      </c>
      <c r="L1601" s="6" t="str">
        <f t="shared" si="5"/>
        <v>Bhubaneswar</v>
      </c>
      <c r="M1601" s="6" t="str">
        <f t="shared" si="6"/>
        <v>Bhubaneswar</v>
      </c>
      <c r="N1601" s="6" t="str">
        <f t="shared" si="7"/>
        <v>West</v>
      </c>
      <c r="O1601" s="6" t="str">
        <f t="shared" si="8"/>
        <v>West</v>
      </c>
      <c r="P1601" s="6" t="str">
        <f t="shared" si="9"/>
        <v>West</v>
      </c>
      <c r="Q1601" s="6" t="str">
        <f t="shared" si="10"/>
        <v>West</v>
      </c>
      <c r="R1601" s="6" t="str">
        <f>vlookup(M1601,'City Head_Details'!$A$2:$B$5,2,0)</f>
        <v>Karuna</v>
      </c>
      <c r="S1601" s="6" t="str">
        <f t="shared" ref="S1601:T1601" si="1609">Proper(trim(G1601))</f>
        <v>Assembly</v>
      </c>
      <c r="T1601" s="6" t="str">
        <f t="shared" si="1609"/>
        <v>Insurance</v>
      </c>
    </row>
    <row r="1602">
      <c r="A1602" s="23" t="s">
        <v>3036</v>
      </c>
      <c r="B1602" s="32" t="s">
        <v>893</v>
      </c>
      <c r="C1602" s="6">
        <v>102700.0</v>
      </c>
      <c r="D1602" s="6" t="str">
        <f>IFERROR(__xludf.DUMMYFUNCTION("Split(B1602,""/"")"),"March")</f>
        <v>March</v>
      </c>
      <c r="E1602" s="6" t="str">
        <f>IFERROR(__xludf.DUMMYFUNCTION("""COMPUTED_VALUE"""),"Bangalore")</f>
        <v>Bangalore</v>
      </c>
      <c r="F1602" s="6" t="str">
        <f>IFERROR(__xludf.DUMMYFUNCTION("""COMPUTED_VALUE"""),"North")</f>
        <v>North</v>
      </c>
      <c r="G1602" s="6" t="str">
        <f>IFERROR(__xludf.DUMMYFUNCTION("""COMPUTED_VALUE"""),"Production")</f>
        <v>Production</v>
      </c>
      <c r="H1602" s="6" t="str">
        <f>IFERROR(__xludf.DUMMYFUNCTION("""COMPUTED_VALUE"""),"Material Cost")</f>
        <v>Material Cost</v>
      </c>
      <c r="I1602" s="6" t="str">
        <f t="shared" si="2"/>
        <v>March</v>
      </c>
      <c r="J1602" s="6" t="str">
        <f t="shared" si="3"/>
        <v>Bangalore</v>
      </c>
      <c r="K1602" s="6" t="str">
        <f t="shared" si="4"/>
        <v>Bangalore</v>
      </c>
      <c r="L1602" s="6" t="str">
        <f t="shared" si="5"/>
        <v>Bangalore</v>
      </c>
      <c r="M1602" s="6" t="str">
        <f t="shared" si="6"/>
        <v>Bangalore</v>
      </c>
      <c r="N1602" s="6" t="str">
        <f t="shared" si="7"/>
        <v>North</v>
      </c>
      <c r="O1602" s="6" t="str">
        <f t="shared" si="8"/>
        <v>North</v>
      </c>
      <c r="P1602" s="6" t="str">
        <f t="shared" si="9"/>
        <v>North</v>
      </c>
      <c r="Q1602" s="6" t="str">
        <f t="shared" si="10"/>
        <v>North</v>
      </c>
      <c r="R1602" s="6" t="str">
        <f>vlookup(M1602,'City Head_Details'!$A$2:$B$5,2,0)</f>
        <v>Arun</v>
      </c>
      <c r="S1602" s="6" t="str">
        <f t="shared" ref="S1602:T1602" si="1610">Proper(trim(G1602))</f>
        <v>Production</v>
      </c>
      <c r="T1602" s="6" t="str">
        <f t="shared" si="1610"/>
        <v>Material Cost</v>
      </c>
    </row>
    <row r="1603">
      <c r="A1603" s="23" t="s">
        <v>3037</v>
      </c>
      <c r="B1603" s="32" t="s">
        <v>712</v>
      </c>
      <c r="C1603" s="6">
        <v>150000.0</v>
      </c>
      <c r="D1603" s="6" t="str">
        <f>IFERROR(__xludf.DUMMYFUNCTION("Split(B1603,""/"")"),"March")</f>
        <v>March</v>
      </c>
      <c r="E1603" s="6" t="str">
        <f>IFERROR(__xludf.DUMMYFUNCTION("""COMPUTED_VALUE"""),"Bangalore")</f>
        <v>Bangalore</v>
      </c>
      <c r="F1603" s="6" t="str">
        <f>IFERROR(__xludf.DUMMYFUNCTION("""COMPUTED_VALUE"""),"North")</f>
        <v>North</v>
      </c>
      <c r="G1603" s="6" t="str">
        <f>IFERROR(__xludf.DUMMYFUNCTION("""COMPUTED_VALUE"""),"Production")</f>
        <v>Production</v>
      </c>
      <c r="H1603" s="6" t="str">
        <f>IFERROR(__xludf.DUMMYFUNCTION("""COMPUTED_VALUE"""),"Labour Cost")</f>
        <v>Labour Cost</v>
      </c>
      <c r="I1603" s="6" t="str">
        <f t="shared" si="2"/>
        <v>March</v>
      </c>
      <c r="J1603" s="6" t="str">
        <f t="shared" si="3"/>
        <v>Bangalore</v>
      </c>
      <c r="K1603" s="6" t="str">
        <f t="shared" si="4"/>
        <v>Bangalore</v>
      </c>
      <c r="L1603" s="6" t="str">
        <f t="shared" si="5"/>
        <v>Bangalore</v>
      </c>
      <c r="M1603" s="6" t="str">
        <f t="shared" si="6"/>
        <v>Bangalore</v>
      </c>
      <c r="N1603" s="6" t="str">
        <f t="shared" si="7"/>
        <v>North</v>
      </c>
      <c r="O1603" s="6" t="str">
        <f t="shared" si="8"/>
        <v>North</v>
      </c>
      <c r="P1603" s="6" t="str">
        <f t="shared" si="9"/>
        <v>North</v>
      </c>
      <c r="Q1603" s="6" t="str">
        <f t="shared" si="10"/>
        <v>North</v>
      </c>
      <c r="R1603" s="6" t="str">
        <f>vlookup(M1603,'City Head_Details'!$A$2:$B$5,2,0)</f>
        <v>Arun</v>
      </c>
      <c r="S1603" s="6" t="str">
        <f t="shared" ref="S1603:T1603" si="1611">Proper(trim(G1603))</f>
        <v>Production</v>
      </c>
      <c r="T1603" s="6" t="str">
        <f t="shared" si="1611"/>
        <v>Labour Cost</v>
      </c>
    </row>
    <row r="1604">
      <c r="A1604" s="23" t="s">
        <v>3038</v>
      </c>
      <c r="B1604" s="32" t="s">
        <v>1037</v>
      </c>
      <c r="C1604" s="6">
        <v>164300.0</v>
      </c>
      <c r="D1604" s="6" t="str">
        <f>IFERROR(__xludf.DUMMYFUNCTION("Split(B1604,""/"")"),"March")</f>
        <v>March</v>
      </c>
      <c r="E1604" s="6" t="str">
        <f>IFERROR(__xludf.DUMMYFUNCTION("""COMPUTED_VALUE"""),"Bangalore")</f>
        <v>Bangalore</v>
      </c>
      <c r="F1604" s="6" t="str">
        <f>IFERROR(__xludf.DUMMYFUNCTION("""COMPUTED_VALUE"""),"North")</f>
        <v>North</v>
      </c>
      <c r="G1604" s="6" t="str">
        <f>IFERROR(__xludf.DUMMYFUNCTION("""COMPUTED_VALUE"""),"Production")</f>
        <v>Production</v>
      </c>
      <c r="H1604" s="6" t="str">
        <f>IFERROR(__xludf.DUMMYFUNCTION("""COMPUTED_VALUE"""),"Rent")</f>
        <v>Rent</v>
      </c>
      <c r="I1604" s="6" t="str">
        <f t="shared" si="2"/>
        <v>March</v>
      </c>
      <c r="J1604" s="6" t="str">
        <f t="shared" si="3"/>
        <v>Bangalore</v>
      </c>
      <c r="K1604" s="6" t="str">
        <f t="shared" si="4"/>
        <v>Bangalore</v>
      </c>
      <c r="L1604" s="6" t="str">
        <f t="shared" si="5"/>
        <v>Bangalore</v>
      </c>
      <c r="M1604" s="6" t="str">
        <f t="shared" si="6"/>
        <v>Bangalore</v>
      </c>
      <c r="N1604" s="6" t="str">
        <f t="shared" si="7"/>
        <v>North</v>
      </c>
      <c r="O1604" s="6" t="str">
        <f t="shared" si="8"/>
        <v>North</v>
      </c>
      <c r="P1604" s="6" t="str">
        <f t="shared" si="9"/>
        <v>North</v>
      </c>
      <c r="Q1604" s="6" t="str">
        <f t="shared" si="10"/>
        <v>North</v>
      </c>
      <c r="R1604" s="6" t="str">
        <f>vlookup(M1604,'City Head_Details'!$A$2:$B$5,2,0)</f>
        <v>Arun</v>
      </c>
      <c r="S1604" s="6" t="str">
        <f t="shared" ref="S1604:T1604" si="1612">Proper(trim(G1604))</f>
        <v>Production</v>
      </c>
      <c r="T1604" s="6" t="str">
        <f t="shared" si="1612"/>
        <v>Rent</v>
      </c>
    </row>
    <row r="1605">
      <c r="A1605" s="23" t="s">
        <v>3039</v>
      </c>
      <c r="B1605" s="32" t="s">
        <v>3040</v>
      </c>
      <c r="C1605" s="6">
        <v>136400.0</v>
      </c>
      <c r="D1605" s="6" t="str">
        <f>IFERROR(__xludf.DUMMYFUNCTION("Split(B1605,""/"")"),"March")</f>
        <v>March</v>
      </c>
      <c r="E1605" s="6" t="str">
        <f>IFERROR(__xludf.DUMMYFUNCTION("""COMPUTED_VALUE"""),"Bangalore")</f>
        <v>Bangalore</v>
      </c>
      <c r="F1605" s="6" t="str">
        <f>IFERROR(__xludf.DUMMYFUNCTION("""COMPUTED_VALUE"""),"North")</f>
        <v>North</v>
      </c>
      <c r="G1605" s="6" t="str">
        <f>IFERROR(__xludf.DUMMYFUNCTION("""COMPUTED_VALUE"""),"Production")</f>
        <v>Production</v>
      </c>
      <c r="H1605" s="6" t="str">
        <f>IFERROR(__xludf.DUMMYFUNCTION("""COMPUTED_VALUE"""),"Overhead costs")</f>
        <v>Overhead costs</v>
      </c>
      <c r="I1605" s="6" t="str">
        <f t="shared" si="2"/>
        <v>March</v>
      </c>
      <c r="J1605" s="6" t="str">
        <f t="shared" si="3"/>
        <v>Bangalore</v>
      </c>
      <c r="K1605" s="6" t="str">
        <f t="shared" si="4"/>
        <v>Bangalore</v>
      </c>
      <c r="L1605" s="6" t="str">
        <f t="shared" si="5"/>
        <v>Bangalore</v>
      </c>
      <c r="M1605" s="6" t="str">
        <f t="shared" si="6"/>
        <v>Bangalore</v>
      </c>
      <c r="N1605" s="6" t="str">
        <f t="shared" si="7"/>
        <v>North</v>
      </c>
      <c r="O1605" s="6" t="str">
        <f t="shared" si="8"/>
        <v>North</v>
      </c>
      <c r="P1605" s="6" t="str">
        <f t="shared" si="9"/>
        <v>North</v>
      </c>
      <c r="Q1605" s="6" t="str">
        <f t="shared" si="10"/>
        <v>North</v>
      </c>
      <c r="R1605" s="6" t="str">
        <f>vlookup(M1605,'City Head_Details'!$A$2:$B$5,2,0)</f>
        <v>Arun</v>
      </c>
      <c r="S1605" s="6" t="str">
        <f t="shared" ref="S1605:T1605" si="1613">Proper(trim(G1605))</f>
        <v>Production</v>
      </c>
      <c r="T1605" s="6" t="str">
        <f t="shared" si="1613"/>
        <v>Overhead Costs</v>
      </c>
    </row>
    <row r="1606">
      <c r="A1606" s="23" t="s">
        <v>3041</v>
      </c>
      <c r="B1606" s="32" t="s">
        <v>3042</v>
      </c>
      <c r="C1606" s="6">
        <v>149300.0</v>
      </c>
      <c r="D1606" s="6" t="str">
        <f>IFERROR(__xludf.DUMMYFUNCTION("Split(B1606,""/"")"),"March")</f>
        <v>March</v>
      </c>
      <c r="E1606" s="6" t="str">
        <f>IFERROR(__xludf.DUMMYFUNCTION("""COMPUTED_VALUE"""),"Bangalore")</f>
        <v>Bangalore</v>
      </c>
      <c r="F1606" s="6" t="str">
        <f>IFERROR(__xludf.DUMMYFUNCTION("""COMPUTED_VALUE"""),"North")</f>
        <v>North</v>
      </c>
      <c r="G1606" s="6" t="str">
        <f>IFERROR(__xludf.DUMMYFUNCTION("""COMPUTED_VALUE"""),"Production")</f>
        <v>Production</v>
      </c>
      <c r="H1606" s="6" t="str">
        <f>IFERROR(__xludf.DUMMYFUNCTION("""COMPUTED_VALUE"""),"Insurance")</f>
        <v>Insurance</v>
      </c>
      <c r="I1606" s="6" t="str">
        <f t="shared" si="2"/>
        <v>March</v>
      </c>
      <c r="J1606" s="6" t="str">
        <f t="shared" si="3"/>
        <v>Bangalore</v>
      </c>
      <c r="K1606" s="6" t="str">
        <f t="shared" si="4"/>
        <v>Bangalore</v>
      </c>
      <c r="L1606" s="6" t="str">
        <f t="shared" si="5"/>
        <v>Bangalore</v>
      </c>
      <c r="M1606" s="6" t="str">
        <f t="shared" si="6"/>
        <v>Bangalore</v>
      </c>
      <c r="N1606" s="6" t="str">
        <f t="shared" si="7"/>
        <v>North</v>
      </c>
      <c r="O1606" s="6" t="str">
        <f t="shared" si="8"/>
        <v>North</v>
      </c>
      <c r="P1606" s="6" t="str">
        <f t="shared" si="9"/>
        <v>North</v>
      </c>
      <c r="Q1606" s="6" t="str">
        <f t="shared" si="10"/>
        <v>North</v>
      </c>
      <c r="R1606" s="6" t="str">
        <f>vlookup(M1606,'City Head_Details'!$A$2:$B$5,2,0)</f>
        <v>Arun</v>
      </c>
      <c r="S1606" s="6" t="str">
        <f t="shared" ref="S1606:T1606" si="1614">Proper(trim(G1606))</f>
        <v>Production</v>
      </c>
      <c r="T1606" s="6" t="str">
        <f t="shared" si="1614"/>
        <v>Insurance</v>
      </c>
    </row>
    <row r="1607">
      <c r="A1607" s="23" t="s">
        <v>3043</v>
      </c>
      <c r="B1607" s="32" t="s">
        <v>518</v>
      </c>
      <c r="C1607" s="6">
        <v>103500.0</v>
      </c>
      <c r="D1607" s="6" t="str">
        <f>IFERROR(__xludf.DUMMYFUNCTION("Split(B1607,""/"")"),"March")</f>
        <v>March</v>
      </c>
      <c r="E1607" s="6" t="str">
        <f>IFERROR(__xludf.DUMMYFUNCTION("""COMPUTED_VALUE"""),"Bangalore")</f>
        <v>Bangalore</v>
      </c>
      <c r="F1607" s="6" t="str">
        <f>IFERROR(__xludf.DUMMYFUNCTION("""COMPUTED_VALUE"""),"North")</f>
        <v>North</v>
      </c>
      <c r="G1607" s="6" t="str">
        <f>IFERROR(__xludf.DUMMYFUNCTION("""COMPUTED_VALUE"""),"Materials")</f>
        <v>Materials</v>
      </c>
      <c r="H1607" s="6" t="str">
        <f>IFERROR(__xludf.DUMMYFUNCTION("""COMPUTED_VALUE"""),"Material Cost")</f>
        <v>Material Cost</v>
      </c>
      <c r="I1607" s="6" t="str">
        <f t="shared" si="2"/>
        <v>March</v>
      </c>
      <c r="J1607" s="6" t="str">
        <f t="shared" si="3"/>
        <v>Bangalore</v>
      </c>
      <c r="K1607" s="6" t="str">
        <f t="shared" si="4"/>
        <v>Bangalore</v>
      </c>
      <c r="L1607" s="6" t="str">
        <f t="shared" si="5"/>
        <v>Bangalore</v>
      </c>
      <c r="M1607" s="6" t="str">
        <f t="shared" si="6"/>
        <v>Bangalore</v>
      </c>
      <c r="N1607" s="6" t="str">
        <f t="shared" si="7"/>
        <v>North</v>
      </c>
      <c r="O1607" s="6" t="str">
        <f t="shared" si="8"/>
        <v>North</v>
      </c>
      <c r="P1607" s="6" t="str">
        <f t="shared" si="9"/>
        <v>North</v>
      </c>
      <c r="Q1607" s="6" t="str">
        <f t="shared" si="10"/>
        <v>North</v>
      </c>
      <c r="R1607" s="6" t="str">
        <f>vlookup(M1607,'City Head_Details'!$A$2:$B$5,2,0)</f>
        <v>Arun</v>
      </c>
      <c r="S1607" s="6" t="str">
        <f t="shared" ref="S1607:T1607" si="1615">Proper(trim(G1607))</f>
        <v>Materials</v>
      </c>
      <c r="T1607" s="6" t="str">
        <f t="shared" si="1615"/>
        <v>Material Cost</v>
      </c>
    </row>
    <row r="1608">
      <c r="A1608" s="23" t="s">
        <v>3044</v>
      </c>
      <c r="B1608" s="32" t="s">
        <v>2790</v>
      </c>
      <c r="C1608" s="6">
        <v>171500.0</v>
      </c>
      <c r="D1608" s="6" t="str">
        <f>IFERROR(__xludf.DUMMYFUNCTION("Split(B1608,""/"")"),"March")</f>
        <v>March</v>
      </c>
      <c r="E1608" s="6" t="str">
        <f>IFERROR(__xludf.DUMMYFUNCTION("""COMPUTED_VALUE"""),"Bangalore")</f>
        <v>Bangalore</v>
      </c>
      <c r="F1608" s="6" t="str">
        <f>IFERROR(__xludf.DUMMYFUNCTION("""COMPUTED_VALUE"""),"North")</f>
        <v>North</v>
      </c>
      <c r="G1608" s="6" t="str">
        <f>IFERROR(__xludf.DUMMYFUNCTION("""COMPUTED_VALUE"""),"Materials")</f>
        <v>Materials</v>
      </c>
      <c r="H1608" s="6" t="str">
        <f>IFERROR(__xludf.DUMMYFUNCTION("""COMPUTED_VALUE"""),"Labour Cost")</f>
        <v>Labour Cost</v>
      </c>
      <c r="I1608" s="6" t="str">
        <f t="shared" si="2"/>
        <v>March</v>
      </c>
      <c r="J1608" s="6" t="str">
        <f t="shared" si="3"/>
        <v>Bangalore</v>
      </c>
      <c r="K1608" s="6" t="str">
        <f t="shared" si="4"/>
        <v>Bangalore</v>
      </c>
      <c r="L1608" s="6" t="str">
        <f t="shared" si="5"/>
        <v>Bangalore</v>
      </c>
      <c r="M1608" s="6" t="str">
        <f t="shared" si="6"/>
        <v>Bangalore</v>
      </c>
      <c r="N1608" s="6" t="str">
        <f t="shared" si="7"/>
        <v>North</v>
      </c>
      <c r="O1608" s="6" t="str">
        <f t="shared" si="8"/>
        <v>North</v>
      </c>
      <c r="P1608" s="6" t="str">
        <f t="shared" si="9"/>
        <v>North</v>
      </c>
      <c r="Q1608" s="6" t="str">
        <f t="shared" si="10"/>
        <v>North</v>
      </c>
      <c r="R1608" s="6" t="str">
        <f>vlookup(M1608,'City Head_Details'!$A$2:$B$5,2,0)</f>
        <v>Arun</v>
      </c>
      <c r="S1608" s="6" t="str">
        <f t="shared" ref="S1608:T1608" si="1616">Proper(trim(G1608))</f>
        <v>Materials</v>
      </c>
      <c r="T1608" s="6" t="str">
        <f t="shared" si="1616"/>
        <v>Labour Cost</v>
      </c>
    </row>
    <row r="1609">
      <c r="A1609" s="23" t="s">
        <v>3045</v>
      </c>
      <c r="B1609" s="32" t="s">
        <v>3046</v>
      </c>
      <c r="C1609" s="6">
        <v>189300.0</v>
      </c>
      <c r="D1609" s="6" t="str">
        <f>IFERROR(__xludf.DUMMYFUNCTION("Split(B1609,""/"")"),"March")</f>
        <v>March</v>
      </c>
      <c r="E1609" s="6" t="str">
        <f>IFERROR(__xludf.DUMMYFUNCTION("""COMPUTED_VALUE"""),"Bangalore")</f>
        <v>Bangalore</v>
      </c>
      <c r="F1609" s="6" t="str">
        <f>IFERROR(__xludf.DUMMYFUNCTION("""COMPUTED_VALUE"""),"North")</f>
        <v>North</v>
      </c>
      <c r="G1609" s="6" t="str">
        <f>IFERROR(__xludf.DUMMYFUNCTION("""COMPUTED_VALUE"""),"Materials")</f>
        <v>Materials</v>
      </c>
      <c r="H1609" s="6" t="str">
        <f>IFERROR(__xludf.DUMMYFUNCTION("""COMPUTED_VALUE"""),"Rent")</f>
        <v>Rent</v>
      </c>
      <c r="I1609" s="6" t="str">
        <f t="shared" si="2"/>
        <v>March</v>
      </c>
      <c r="J1609" s="6" t="str">
        <f t="shared" si="3"/>
        <v>Bangalore</v>
      </c>
      <c r="K1609" s="6" t="str">
        <f t="shared" si="4"/>
        <v>Bangalore</v>
      </c>
      <c r="L1609" s="6" t="str">
        <f t="shared" si="5"/>
        <v>Bangalore</v>
      </c>
      <c r="M1609" s="6" t="str">
        <f t="shared" si="6"/>
        <v>Bangalore</v>
      </c>
      <c r="N1609" s="6" t="str">
        <f t="shared" si="7"/>
        <v>North</v>
      </c>
      <c r="O1609" s="6" t="str">
        <f t="shared" si="8"/>
        <v>North</v>
      </c>
      <c r="P1609" s="6" t="str">
        <f t="shared" si="9"/>
        <v>North</v>
      </c>
      <c r="Q1609" s="6" t="str">
        <f t="shared" si="10"/>
        <v>North</v>
      </c>
      <c r="R1609" s="6" t="str">
        <f>vlookup(M1609,'City Head_Details'!$A$2:$B$5,2,0)</f>
        <v>Arun</v>
      </c>
      <c r="S1609" s="6" t="str">
        <f t="shared" ref="S1609:T1609" si="1617">Proper(trim(G1609))</f>
        <v>Materials</v>
      </c>
      <c r="T1609" s="6" t="str">
        <f t="shared" si="1617"/>
        <v>Rent</v>
      </c>
    </row>
    <row r="1610">
      <c r="A1610" s="23" t="s">
        <v>3047</v>
      </c>
      <c r="B1610" s="32" t="s">
        <v>3048</v>
      </c>
      <c r="C1610" s="6">
        <v>113700.0</v>
      </c>
      <c r="D1610" s="6" t="str">
        <f>IFERROR(__xludf.DUMMYFUNCTION("Split(B1610,""/"")"),"March")</f>
        <v>March</v>
      </c>
      <c r="E1610" s="6" t="str">
        <f>IFERROR(__xludf.DUMMYFUNCTION("""COMPUTED_VALUE"""),"Bangalore^")</f>
        <v>Bangalore^</v>
      </c>
      <c r="F1610" s="6" t="str">
        <f>IFERROR(__xludf.DUMMYFUNCTION("""COMPUTED_VALUE"""),"North")</f>
        <v>North</v>
      </c>
      <c r="G1610" s="6" t="str">
        <f>IFERROR(__xludf.DUMMYFUNCTION("""COMPUTED_VALUE"""),"Materials")</f>
        <v>Materials</v>
      </c>
      <c r="H1610" s="6" t="str">
        <f>IFERROR(__xludf.DUMMYFUNCTION("""COMPUTED_VALUE"""),"Overhead costs")</f>
        <v>Overhead costs</v>
      </c>
      <c r="I1610" s="6" t="str">
        <f t="shared" si="2"/>
        <v>March</v>
      </c>
      <c r="J1610" s="6" t="str">
        <f t="shared" si="3"/>
        <v>Bangalore^</v>
      </c>
      <c r="K1610" s="6" t="str">
        <f t="shared" si="4"/>
        <v>Bangalore^</v>
      </c>
      <c r="L1610" s="6" t="str">
        <f t="shared" si="5"/>
        <v>Bangalore^</v>
      </c>
      <c r="M1610" s="6" t="str">
        <f t="shared" si="6"/>
        <v>Bangalore</v>
      </c>
      <c r="N1610" s="6" t="str">
        <f t="shared" si="7"/>
        <v>North</v>
      </c>
      <c r="O1610" s="6" t="str">
        <f t="shared" si="8"/>
        <v>North</v>
      </c>
      <c r="P1610" s="6" t="str">
        <f t="shared" si="9"/>
        <v>North</v>
      </c>
      <c r="Q1610" s="6" t="str">
        <f t="shared" si="10"/>
        <v>North</v>
      </c>
      <c r="R1610" s="6" t="str">
        <f>vlookup(M1610,'City Head_Details'!$A$2:$B$5,2,0)</f>
        <v>Arun</v>
      </c>
      <c r="S1610" s="6" t="str">
        <f t="shared" ref="S1610:T1610" si="1618">Proper(trim(G1610))</f>
        <v>Materials</v>
      </c>
      <c r="T1610" s="6" t="str">
        <f t="shared" si="1618"/>
        <v>Overhead Costs</v>
      </c>
    </row>
    <row r="1611">
      <c r="A1611" s="23" t="s">
        <v>3049</v>
      </c>
      <c r="B1611" s="32" t="s">
        <v>3050</v>
      </c>
      <c r="C1611" s="6">
        <v>120300.0</v>
      </c>
      <c r="D1611" s="6" t="str">
        <f>IFERROR(__xludf.DUMMYFUNCTION("Split(B1611,""/"")"),"March")</f>
        <v>March</v>
      </c>
      <c r="E1611" s="6" t="str">
        <f>IFERROR(__xludf.DUMMYFUNCTION("""COMPUTED_VALUE"""),"Bangalore")</f>
        <v>Bangalore</v>
      </c>
      <c r="F1611" s="6" t="str">
        <f>IFERROR(__xludf.DUMMYFUNCTION("""COMPUTED_VALUE"""),"North")</f>
        <v>North</v>
      </c>
      <c r="G1611" s="6" t="str">
        <f>IFERROR(__xludf.DUMMYFUNCTION("""COMPUTED_VALUE"""),"Materials")</f>
        <v>Materials</v>
      </c>
      <c r="H1611" s="6" t="str">
        <f>IFERROR(__xludf.DUMMYFUNCTION("""COMPUTED_VALUE"""),"Insurance")</f>
        <v>Insurance</v>
      </c>
      <c r="I1611" s="6" t="str">
        <f t="shared" si="2"/>
        <v>March</v>
      </c>
      <c r="J1611" s="6" t="str">
        <f t="shared" si="3"/>
        <v>Bangalore</v>
      </c>
      <c r="K1611" s="6" t="str">
        <f t="shared" si="4"/>
        <v>Bangalore</v>
      </c>
      <c r="L1611" s="6" t="str">
        <f t="shared" si="5"/>
        <v>Bangalore</v>
      </c>
      <c r="M1611" s="6" t="str">
        <f t="shared" si="6"/>
        <v>Bangalore</v>
      </c>
      <c r="N1611" s="6" t="str">
        <f t="shared" si="7"/>
        <v>North</v>
      </c>
      <c r="O1611" s="6" t="str">
        <f t="shared" si="8"/>
        <v>North</v>
      </c>
      <c r="P1611" s="6" t="str">
        <f t="shared" si="9"/>
        <v>North</v>
      </c>
      <c r="Q1611" s="6" t="str">
        <f t="shared" si="10"/>
        <v>North</v>
      </c>
      <c r="R1611" s="6" t="str">
        <f>vlookup(M1611,'City Head_Details'!$A$2:$B$5,2,0)</f>
        <v>Arun</v>
      </c>
      <c r="S1611" s="6" t="str">
        <f t="shared" ref="S1611:T1611" si="1619">Proper(trim(G1611))</f>
        <v>Materials</v>
      </c>
      <c r="T1611" s="6" t="str">
        <f t="shared" si="1619"/>
        <v>Insurance</v>
      </c>
    </row>
    <row r="1612">
      <c r="A1612" s="23" t="s">
        <v>3051</v>
      </c>
      <c r="B1612" s="32" t="s">
        <v>2051</v>
      </c>
      <c r="C1612" s="6">
        <v>152100.0</v>
      </c>
      <c r="D1612" s="6" t="str">
        <f>IFERROR(__xludf.DUMMYFUNCTION("Split(B1612,""/"")"),"March")</f>
        <v>March</v>
      </c>
      <c r="E1612" s="6" t="str">
        <f>IFERROR(__xludf.DUMMYFUNCTION("""COMPUTED_VALUE"""),"Bangalore")</f>
        <v>Bangalore</v>
      </c>
      <c r="F1612" s="6" t="str">
        <f>IFERROR(__xludf.DUMMYFUNCTION("""COMPUTED_VALUE"""),"North")</f>
        <v>North</v>
      </c>
      <c r="G1612" s="6" t="str">
        <f>IFERROR(__xludf.DUMMYFUNCTION("""COMPUTED_VALUE"""),"Maitenance")</f>
        <v>Maitenance</v>
      </c>
      <c r="H1612" s="6" t="str">
        <f>IFERROR(__xludf.DUMMYFUNCTION("""COMPUTED_VALUE"""),"Material Cost")</f>
        <v>Material Cost</v>
      </c>
      <c r="I1612" s="6" t="str">
        <f t="shared" si="2"/>
        <v>March</v>
      </c>
      <c r="J1612" s="6" t="str">
        <f t="shared" si="3"/>
        <v>Bangalore</v>
      </c>
      <c r="K1612" s="6" t="str">
        <f t="shared" si="4"/>
        <v>Bangalore</v>
      </c>
      <c r="L1612" s="6" t="str">
        <f t="shared" si="5"/>
        <v>Bangalore</v>
      </c>
      <c r="M1612" s="6" t="str">
        <f t="shared" si="6"/>
        <v>Bangalore</v>
      </c>
      <c r="N1612" s="6" t="str">
        <f t="shared" si="7"/>
        <v>North</v>
      </c>
      <c r="O1612" s="6" t="str">
        <f t="shared" si="8"/>
        <v>North</v>
      </c>
      <c r="P1612" s="6" t="str">
        <f t="shared" si="9"/>
        <v>North</v>
      </c>
      <c r="Q1612" s="6" t="str">
        <f t="shared" si="10"/>
        <v>North</v>
      </c>
      <c r="R1612" s="6" t="str">
        <f>vlookup(M1612,'City Head_Details'!$A$2:$B$5,2,0)</f>
        <v>Arun</v>
      </c>
      <c r="S1612" s="6" t="str">
        <f t="shared" ref="S1612:T1612" si="1620">Proper(trim(G1612))</f>
        <v>Maitenance</v>
      </c>
      <c r="T1612" s="6" t="str">
        <f t="shared" si="1620"/>
        <v>Material Cost</v>
      </c>
    </row>
    <row r="1613">
      <c r="A1613" s="23" t="s">
        <v>3052</v>
      </c>
      <c r="B1613" s="32" t="s">
        <v>3053</v>
      </c>
      <c r="C1613" s="6">
        <v>176700.0</v>
      </c>
      <c r="D1613" s="6" t="str">
        <f>IFERROR(__xludf.DUMMYFUNCTION("Split(B1613,""/"")"),"March")</f>
        <v>March</v>
      </c>
      <c r="E1613" s="6" t="str">
        <f>IFERROR(__xludf.DUMMYFUNCTION("""COMPUTED_VALUE"""),"Bangalore-")</f>
        <v>Bangalore-</v>
      </c>
      <c r="F1613" s="6" t="str">
        <f>IFERROR(__xludf.DUMMYFUNCTION("""COMPUTED_VALUE"""),"North")</f>
        <v>North</v>
      </c>
      <c r="G1613" s="6" t="str">
        <f>IFERROR(__xludf.DUMMYFUNCTION("""COMPUTED_VALUE"""),"Maitenance")</f>
        <v>Maitenance</v>
      </c>
      <c r="H1613" s="6" t="str">
        <f>IFERROR(__xludf.DUMMYFUNCTION("""COMPUTED_VALUE"""),"Labour Cost")</f>
        <v>Labour Cost</v>
      </c>
      <c r="I1613" s="6" t="str">
        <f t="shared" si="2"/>
        <v>March</v>
      </c>
      <c r="J1613" s="6" t="str">
        <f t="shared" si="3"/>
        <v>Bangalore-</v>
      </c>
      <c r="K1613" s="6" t="str">
        <f t="shared" si="4"/>
        <v>Bangalore-</v>
      </c>
      <c r="L1613" s="6" t="str">
        <f t="shared" si="5"/>
        <v>Bangalore</v>
      </c>
      <c r="M1613" s="6" t="str">
        <f t="shared" si="6"/>
        <v>Bangalore</v>
      </c>
      <c r="N1613" s="6" t="str">
        <f t="shared" si="7"/>
        <v>North</v>
      </c>
      <c r="O1613" s="6" t="str">
        <f t="shared" si="8"/>
        <v>North</v>
      </c>
      <c r="P1613" s="6" t="str">
        <f t="shared" si="9"/>
        <v>North</v>
      </c>
      <c r="Q1613" s="6" t="str">
        <f t="shared" si="10"/>
        <v>North</v>
      </c>
      <c r="R1613" s="6" t="str">
        <f>vlookup(M1613,'City Head_Details'!$A$2:$B$5,2,0)</f>
        <v>Arun</v>
      </c>
      <c r="S1613" s="6" t="str">
        <f t="shared" ref="S1613:T1613" si="1621">Proper(trim(G1613))</f>
        <v>Maitenance</v>
      </c>
      <c r="T1613" s="6" t="str">
        <f t="shared" si="1621"/>
        <v>Labour Cost</v>
      </c>
    </row>
    <row r="1614">
      <c r="A1614" s="23" t="s">
        <v>3054</v>
      </c>
      <c r="B1614" s="32" t="s">
        <v>3055</v>
      </c>
      <c r="C1614" s="6">
        <v>165600.0</v>
      </c>
      <c r="D1614" s="6" t="str">
        <f>IFERROR(__xludf.DUMMYFUNCTION("Split(B1614,""/"")"),"March")</f>
        <v>March</v>
      </c>
      <c r="E1614" s="6" t="str">
        <f>IFERROR(__xludf.DUMMYFUNCTION("""COMPUTED_VALUE"""),"Bangalore-")</f>
        <v>Bangalore-</v>
      </c>
      <c r="F1614" s="6" t="str">
        <f>IFERROR(__xludf.DUMMYFUNCTION("""COMPUTED_VALUE"""),"North")</f>
        <v>North</v>
      </c>
      <c r="G1614" s="6" t="str">
        <f>IFERROR(__xludf.DUMMYFUNCTION("""COMPUTED_VALUE"""),"Maitenance")</f>
        <v>Maitenance</v>
      </c>
      <c r="H1614" s="6" t="str">
        <f>IFERROR(__xludf.DUMMYFUNCTION("""COMPUTED_VALUE"""),"Rent")</f>
        <v>Rent</v>
      </c>
      <c r="I1614" s="6" t="str">
        <f t="shared" si="2"/>
        <v>March</v>
      </c>
      <c r="J1614" s="6" t="str">
        <f t="shared" si="3"/>
        <v>Bangalore-</v>
      </c>
      <c r="K1614" s="6" t="str">
        <f t="shared" si="4"/>
        <v>Bangalore-</v>
      </c>
      <c r="L1614" s="6" t="str">
        <f t="shared" si="5"/>
        <v>Bangalore</v>
      </c>
      <c r="M1614" s="6" t="str">
        <f t="shared" si="6"/>
        <v>Bangalore</v>
      </c>
      <c r="N1614" s="6" t="str">
        <f t="shared" si="7"/>
        <v>North</v>
      </c>
      <c r="O1614" s="6" t="str">
        <f t="shared" si="8"/>
        <v>North</v>
      </c>
      <c r="P1614" s="6" t="str">
        <f t="shared" si="9"/>
        <v>North</v>
      </c>
      <c r="Q1614" s="6" t="str">
        <f t="shared" si="10"/>
        <v>North</v>
      </c>
      <c r="R1614" s="6" t="str">
        <f>vlookup(M1614,'City Head_Details'!$A$2:$B$5,2,0)</f>
        <v>Arun</v>
      </c>
      <c r="S1614" s="6" t="str">
        <f t="shared" ref="S1614:T1614" si="1622">Proper(trim(G1614))</f>
        <v>Maitenance</v>
      </c>
      <c r="T1614" s="6" t="str">
        <f t="shared" si="1622"/>
        <v>Rent</v>
      </c>
    </row>
    <row r="1615">
      <c r="A1615" s="23" t="s">
        <v>3056</v>
      </c>
      <c r="B1615" s="32" t="s">
        <v>3057</v>
      </c>
      <c r="C1615" s="6">
        <v>134900.0</v>
      </c>
      <c r="D1615" s="6" t="str">
        <f>IFERROR(__xludf.DUMMYFUNCTION("Split(B1615,""/"")"),"March")</f>
        <v>March</v>
      </c>
      <c r="E1615" s="6" t="str">
        <f>IFERROR(__xludf.DUMMYFUNCTION("""COMPUTED_VALUE"""),"Bangalore-")</f>
        <v>Bangalore-</v>
      </c>
      <c r="F1615" s="6" t="str">
        <f>IFERROR(__xludf.DUMMYFUNCTION("""COMPUTED_VALUE"""),"North")</f>
        <v>North</v>
      </c>
      <c r="G1615" s="6" t="str">
        <f>IFERROR(__xludf.DUMMYFUNCTION("""COMPUTED_VALUE"""),"Maitenance")</f>
        <v>Maitenance</v>
      </c>
      <c r="H1615" s="6" t="str">
        <f>IFERROR(__xludf.DUMMYFUNCTION("""COMPUTED_VALUE"""),"Overhead costs")</f>
        <v>Overhead costs</v>
      </c>
      <c r="I1615" s="6" t="str">
        <f t="shared" si="2"/>
        <v>March</v>
      </c>
      <c r="J1615" s="6" t="str">
        <f t="shared" si="3"/>
        <v>Bangalore-</v>
      </c>
      <c r="K1615" s="6" t="str">
        <f t="shared" si="4"/>
        <v>Bangalore-</v>
      </c>
      <c r="L1615" s="6" t="str">
        <f t="shared" si="5"/>
        <v>Bangalore</v>
      </c>
      <c r="M1615" s="6" t="str">
        <f t="shared" si="6"/>
        <v>Bangalore</v>
      </c>
      <c r="N1615" s="6" t="str">
        <f t="shared" si="7"/>
        <v>North</v>
      </c>
      <c r="O1615" s="6" t="str">
        <f t="shared" si="8"/>
        <v>North</v>
      </c>
      <c r="P1615" s="6" t="str">
        <f t="shared" si="9"/>
        <v>North</v>
      </c>
      <c r="Q1615" s="6" t="str">
        <f t="shared" si="10"/>
        <v>North</v>
      </c>
      <c r="R1615" s="6" t="str">
        <f>vlookup(M1615,'City Head_Details'!$A$2:$B$5,2,0)</f>
        <v>Arun</v>
      </c>
      <c r="S1615" s="6" t="str">
        <f t="shared" ref="S1615:T1615" si="1623">Proper(trim(G1615))</f>
        <v>Maitenance</v>
      </c>
      <c r="T1615" s="6" t="str">
        <f t="shared" si="1623"/>
        <v>Overhead Costs</v>
      </c>
    </row>
    <row r="1616">
      <c r="A1616" s="23" t="s">
        <v>3058</v>
      </c>
      <c r="B1616" s="32" t="s">
        <v>3059</v>
      </c>
      <c r="C1616" s="6">
        <v>111400.0</v>
      </c>
      <c r="D1616" s="6" t="str">
        <f>IFERROR(__xludf.DUMMYFUNCTION("Split(B1616,""/"")"),"March")</f>
        <v>March</v>
      </c>
      <c r="E1616" s="6" t="str">
        <f>IFERROR(__xludf.DUMMYFUNCTION("""COMPUTED_VALUE"""),"Bangalore-")</f>
        <v>Bangalore-</v>
      </c>
      <c r="F1616" s="6" t="str">
        <f>IFERROR(__xludf.DUMMYFUNCTION("""COMPUTED_VALUE"""),"North")</f>
        <v>North</v>
      </c>
      <c r="G1616" s="6" t="str">
        <f>IFERROR(__xludf.DUMMYFUNCTION("""COMPUTED_VALUE"""),"Maitenance")</f>
        <v>Maitenance</v>
      </c>
      <c r="H1616" s="6" t="str">
        <f>IFERROR(__xludf.DUMMYFUNCTION("""COMPUTED_VALUE"""),"Insurance")</f>
        <v>Insurance</v>
      </c>
      <c r="I1616" s="6" t="str">
        <f t="shared" si="2"/>
        <v>March</v>
      </c>
      <c r="J1616" s="6" t="str">
        <f t="shared" si="3"/>
        <v>Bangalore-</v>
      </c>
      <c r="K1616" s="6" t="str">
        <f t="shared" si="4"/>
        <v>Bangalore-</v>
      </c>
      <c r="L1616" s="6" t="str">
        <f t="shared" si="5"/>
        <v>Bangalore</v>
      </c>
      <c r="M1616" s="6" t="str">
        <f t="shared" si="6"/>
        <v>Bangalore</v>
      </c>
      <c r="N1616" s="6" t="str">
        <f t="shared" si="7"/>
        <v>North</v>
      </c>
      <c r="O1616" s="6" t="str">
        <f t="shared" si="8"/>
        <v>North</v>
      </c>
      <c r="P1616" s="6" t="str">
        <f t="shared" si="9"/>
        <v>North</v>
      </c>
      <c r="Q1616" s="6" t="str">
        <f t="shared" si="10"/>
        <v>North</v>
      </c>
      <c r="R1616" s="6" t="str">
        <f>vlookup(M1616,'City Head_Details'!$A$2:$B$5,2,0)</f>
        <v>Arun</v>
      </c>
      <c r="S1616" s="6" t="str">
        <f t="shared" ref="S1616:T1616" si="1624">Proper(trim(G1616))</f>
        <v>Maitenance</v>
      </c>
      <c r="T1616" s="6" t="str">
        <f t="shared" si="1624"/>
        <v>Insurance</v>
      </c>
    </row>
    <row r="1617">
      <c r="A1617" s="23" t="s">
        <v>3060</v>
      </c>
      <c r="B1617" s="32" t="s">
        <v>113</v>
      </c>
      <c r="C1617" s="6">
        <v>108900.0</v>
      </c>
      <c r="D1617" s="6" t="str">
        <f>IFERROR(__xludf.DUMMYFUNCTION("Split(B1617,""/"")"),"March")</f>
        <v>March</v>
      </c>
      <c r="E1617" s="6" t="str">
        <f>IFERROR(__xludf.DUMMYFUNCTION("""COMPUTED_VALUE"""),"Bangalore-")</f>
        <v>Bangalore-</v>
      </c>
      <c r="F1617" s="6" t="str">
        <f>IFERROR(__xludf.DUMMYFUNCTION("""COMPUTED_VALUE"""),"North")</f>
        <v>North</v>
      </c>
      <c r="G1617" s="6" t="str">
        <f>IFERROR(__xludf.DUMMYFUNCTION("""COMPUTED_VALUE"""),"Assembly")</f>
        <v>Assembly</v>
      </c>
      <c r="H1617" s="6" t="str">
        <f>IFERROR(__xludf.DUMMYFUNCTION("""COMPUTED_VALUE"""),"Material Cost")</f>
        <v>Material Cost</v>
      </c>
      <c r="I1617" s="6" t="str">
        <f t="shared" si="2"/>
        <v>March</v>
      </c>
      <c r="J1617" s="6" t="str">
        <f t="shared" si="3"/>
        <v>Bangalore-</v>
      </c>
      <c r="K1617" s="6" t="str">
        <f t="shared" si="4"/>
        <v>Bangalore-</v>
      </c>
      <c r="L1617" s="6" t="str">
        <f t="shared" si="5"/>
        <v>Bangalore</v>
      </c>
      <c r="M1617" s="6" t="str">
        <f t="shared" si="6"/>
        <v>Bangalore</v>
      </c>
      <c r="N1617" s="6" t="str">
        <f t="shared" si="7"/>
        <v>North</v>
      </c>
      <c r="O1617" s="6" t="str">
        <f t="shared" si="8"/>
        <v>North</v>
      </c>
      <c r="P1617" s="6" t="str">
        <f t="shared" si="9"/>
        <v>North</v>
      </c>
      <c r="Q1617" s="6" t="str">
        <f t="shared" si="10"/>
        <v>North</v>
      </c>
      <c r="R1617" s="6" t="str">
        <f>vlookup(M1617,'City Head_Details'!$A$2:$B$5,2,0)</f>
        <v>Arun</v>
      </c>
      <c r="S1617" s="6" t="str">
        <f t="shared" ref="S1617:T1617" si="1625">Proper(trim(G1617))</f>
        <v>Assembly</v>
      </c>
      <c r="T1617" s="6" t="str">
        <f t="shared" si="1625"/>
        <v>Material Cost</v>
      </c>
    </row>
    <row r="1618">
      <c r="A1618" s="23" t="s">
        <v>3061</v>
      </c>
      <c r="B1618" s="32" t="s">
        <v>1035</v>
      </c>
      <c r="C1618" s="6">
        <v>184600.0</v>
      </c>
      <c r="D1618" s="6" t="str">
        <f>IFERROR(__xludf.DUMMYFUNCTION("Split(B1618,""/"")"),"March")</f>
        <v>March</v>
      </c>
      <c r="E1618" s="6" t="str">
        <f>IFERROR(__xludf.DUMMYFUNCTION("""COMPUTED_VALUE"""),"Bangalore-")</f>
        <v>Bangalore-</v>
      </c>
      <c r="F1618" s="6" t="str">
        <f>IFERROR(__xludf.DUMMYFUNCTION("""COMPUTED_VALUE"""),"North")</f>
        <v>North</v>
      </c>
      <c r="G1618" s="6" t="str">
        <f>IFERROR(__xludf.DUMMYFUNCTION("""COMPUTED_VALUE"""),"Assembly")</f>
        <v>Assembly</v>
      </c>
      <c r="H1618" s="6" t="str">
        <f>IFERROR(__xludf.DUMMYFUNCTION("""COMPUTED_VALUE"""),"Labour Cost")</f>
        <v>Labour Cost</v>
      </c>
      <c r="I1618" s="6" t="str">
        <f t="shared" si="2"/>
        <v>March</v>
      </c>
      <c r="J1618" s="6" t="str">
        <f t="shared" si="3"/>
        <v>Bangalore-</v>
      </c>
      <c r="K1618" s="6" t="str">
        <f t="shared" si="4"/>
        <v>Bangalore-</v>
      </c>
      <c r="L1618" s="6" t="str">
        <f t="shared" si="5"/>
        <v>Bangalore</v>
      </c>
      <c r="M1618" s="6" t="str">
        <f t="shared" si="6"/>
        <v>Bangalore</v>
      </c>
      <c r="N1618" s="6" t="str">
        <f t="shared" si="7"/>
        <v>North</v>
      </c>
      <c r="O1618" s="6" t="str">
        <f t="shared" si="8"/>
        <v>North</v>
      </c>
      <c r="P1618" s="6" t="str">
        <f t="shared" si="9"/>
        <v>North</v>
      </c>
      <c r="Q1618" s="6" t="str">
        <f t="shared" si="10"/>
        <v>North</v>
      </c>
      <c r="R1618" s="6" t="str">
        <f>vlookup(M1618,'City Head_Details'!$A$2:$B$5,2,0)</f>
        <v>Arun</v>
      </c>
      <c r="S1618" s="6" t="str">
        <f t="shared" ref="S1618:T1618" si="1626">Proper(trim(G1618))</f>
        <v>Assembly</v>
      </c>
      <c r="T1618" s="6" t="str">
        <f t="shared" si="1626"/>
        <v>Labour Cost</v>
      </c>
    </row>
    <row r="1619">
      <c r="A1619" s="23" t="s">
        <v>3062</v>
      </c>
      <c r="B1619" s="32" t="s">
        <v>3063</v>
      </c>
      <c r="C1619" s="6">
        <v>90800.0</v>
      </c>
      <c r="D1619" s="6" t="str">
        <f>IFERROR(__xludf.DUMMYFUNCTION("Split(B1619,""/"")"),"March")</f>
        <v>March</v>
      </c>
      <c r="E1619" s="6" t="str">
        <f>IFERROR(__xludf.DUMMYFUNCTION("""COMPUTED_VALUE"""),"Bangalore-")</f>
        <v>Bangalore-</v>
      </c>
      <c r="F1619" s="6" t="str">
        <f>IFERROR(__xludf.DUMMYFUNCTION("""COMPUTED_VALUE"""),"North")</f>
        <v>North</v>
      </c>
      <c r="G1619" s="6" t="str">
        <f>IFERROR(__xludf.DUMMYFUNCTION("""COMPUTED_VALUE"""),"Assembly")</f>
        <v>Assembly</v>
      </c>
      <c r="H1619" s="6" t="str">
        <f>IFERROR(__xludf.DUMMYFUNCTION("""COMPUTED_VALUE"""),"Rent")</f>
        <v>Rent</v>
      </c>
      <c r="I1619" s="6" t="str">
        <f t="shared" si="2"/>
        <v>March</v>
      </c>
      <c r="J1619" s="6" t="str">
        <f t="shared" si="3"/>
        <v>Bangalore-</v>
      </c>
      <c r="K1619" s="6" t="str">
        <f t="shared" si="4"/>
        <v>Bangalore-</v>
      </c>
      <c r="L1619" s="6" t="str">
        <f t="shared" si="5"/>
        <v>Bangalore</v>
      </c>
      <c r="M1619" s="6" t="str">
        <f t="shared" si="6"/>
        <v>Bangalore</v>
      </c>
      <c r="N1619" s="6" t="str">
        <f t="shared" si="7"/>
        <v>North</v>
      </c>
      <c r="O1619" s="6" t="str">
        <f t="shared" si="8"/>
        <v>North</v>
      </c>
      <c r="P1619" s="6" t="str">
        <f t="shared" si="9"/>
        <v>North</v>
      </c>
      <c r="Q1619" s="6" t="str">
        <f t="shared" si="10"/>
        <v>North</v>
      </c>
      <c r="R1619" s="6" t="str">
        <f>vlookup(M1619,'City Head_Details'!$A$2:$B$5,2,0)</f>
        <v>Arun</v>
      </c>
      <c r="S1619" s="6" t="str">
        <f t="shared" ref="S1619:T1619" si="1627">Proper(trim(G1619))</f>
        <v>Assembly</v>
      </c>
      <c r="T1619" s="6" t="str">
        <f t="shared" si="1627"/>
        <v>Rent</v>
      </c>
    </row>
    <row r="1620">
      <c r="A1620" s="23" t="s">
        <v>3064</v>
      </c>
      <c r="B1620" s="32" t="s">
        <v>3065</v>
      </c>
      <c r="C1620" s="6">
        <v>114100.0</v>
      </c>
      <c r="D1620" s="6" t="str">
        <f>IFERROR(__xludf.DUMMYFUNCTION("Split(B1620,""/"")"),"March")</f>
        <v>March</v>
      </c>
      <c r="E1620" s="6" t="str">
        <f>IFERROR(__xludf.DUMMYFUNCTION("""COMPUTED_VALUE"""),"Bangalore-")</f>
        <v>Bangalore-</v>
      </c>
      <c r="F1620" s="6" t="str">
        <f>IFERROR(__xludf.DUMMYFUNCTION("""COMPUTED_VALUE"""),"North")</f>
        <v>North</v>
      </c>
      <c r="G1620" s="6" t="str">
        <f>IFERROR(__xludf.DUMMYFUNCTION("""COMPUTED_VALUE"""),"Assembly")</f>
        <v>Assembly</v>
      </c>
      <c r="H1620" s="6" t="str">
        <f>IFERROR(__xludf.DUMMYFUNCTION("""COMPUTED_VALUE"""),"Overhead costs")</f>
        <v>Overhead costs</v>
      </c>
      <c r="I1620" s="6" t="str">
        <f t="shared" si="2"/>
        <v>March</v>
      </c>
      <c r="J1620" s="6" t="str">
        <f t="shared" si="3"/>
        <v>Bangalore-</v>
      </c>
      <c r="K1620" s="6" t="str">
        <f t="shared" si="4"/>
        <v>Bangalore-</v>
      </c>
      <c r="L1620" s="6" t="str">
        <f t="shared" si="5"/>
        <v>Bangalore</v>
      </c>
      <c r="M1620" s="6" t="str">
        <f t="shared" si="6"/>
        <v>Bangalore</v>
      </c>
      <c r="N1620" s="6" t="str">
        <f t="shared" si="7"/>
        <v>North</v>
      </c>
      <c r="O1620" s="6" t="str">
        <f t="shared" si="8"/>
        <v>North</v>
      </c>
      <c r="P1620" s="6" t="str">
        <f t="shared" si="9"/>
        <v>North</v>
      </c>
      <c r="Q1620" s="6" t="str">
        <f t="shared" si="10"/>
        <v>North</v>
      </c>
      <c r="R1620" s="6" t="str">
        <f>vlookup(M1620,'City Head_Details'!$A$2:$B$5,2,0)</f>
        <v>Arun</v>
      </c>
      <c r="S1620" s="6" t="str">
        <f t="shared" ref="S1620:T1620" si="1628">Proper(trim(G1620))</f>
        <v>Assembly</v>
      </c>
      <c r="T1620" s="6" t="str">
        <f t="shared" si="1628"/>
        <v>Overhead Costs</v>
      </c>
    </row>
    <row r="1621">
      <c r="A1621" s="23" t="s">
        <v>3066</v>
      </c>
      <c r="B1621" s="32" t="s">
        <v>3067</v>
      </c>
      <c r="C1621" s="6">
        <v>164900.0</v>
      </c>
      <c r="D1621" s="6" t="str">
        <f>IFERROR(__xludf.DUMMYFUNCTION("Split(B1621,""/"")"),"March")</f>
        <v>March</v>
      </c>
      <c r="E1621" s="6" t="str">
        <f>IFERROR(__xludf.DUMMYFUNCTION("""COMPUTED_VALUE"""),"Bangalore-")</f>
        <v>Bangalore-</v>
      </c>
      <c r="F1621" s="6" t="str">
        <f>IFERROR(__xludf.DUMMYFUNCTION("""COMPUTED_VALUE"""),"North")</f>
        <v>North</v>
      </c>
      <c r="G1621" s="6" t="str">
        <f>IFERROR(__xludf.DUMMYFUNCTION("""COMPUTED_VALUE"""),"Assembly")</f>
        <v>Assembly</v>
      </c>
      <c r="H1621" s="6" t="str">
        <f>IFERROR(__xludf.DUMMYFUNCTION("""COMPUTED_VALUE"""),"Insurance")</f>
        <v>Insurance</v>
      </c>
      <c r="I1621" s="6" t="str">
        <f t="shared" si="2"/>
        <v>March</v>
      </c>
      <c r="J1621" s="6" t="str">
        <f t="shared" si="3"/>
        <v>Bangalore-</v>
      </c>
      <c r="K1621" s="6" t="str">
        <f t="shared" si="4"/>
        <v>Bangalore-</v>
      </c>
      <c r="L1621" s="6" t="str">
        <f t="shared" si="5"/>
        <v>Bangalore</v>
      </c>
      <c r="M1621" s="6" t="str">
        <f t="shared" si="6"/>
        <v>Bangalore</v>
      </c>
      <c r="N1621" s="6" t="str">
        <f t="shared" si="7"/>
        <v>North</v>
      </c>
      <c r="O1621" s="6" t="str">
        <f t="shared" si="8"/>
        <v>North</v>
      </c>
      <c r="P1621" s="6" t="str">
        <f t="shared" si="9"/>
        <v>North</v>
      </c>
      <c r="Q1621" s="6" t="str">
        <f t="shared" si="10"/>
        <v>North</v>
      </c>
      <c r="R1621" s="6" t="str">
        <f>vlookup(M1621,'City Head_Details'!$A$2:$B$5,2,0)</f>
        <v>Arun</v>
      </c>
      <c r="S1621" s="6" t="str">
        <f t="shared" ref="S1621:T1621" si="1629">Proper(trim(G1621))</f>
        <v>Assembly</v>
      </c>
      <c r="T1621" s="6" t="str">
        <f t="shared" si="1629"/>
        <v>Insurance</v>
      </c>
    </row>
    <row r="1622">
      <c r="A1622" s="23" t="s">
        <v>3068</v>
      </c>
      <c r="B1622" s="32" t="s">
        <v>922</v>
      </c>
      <c r="C1622" s="6">
        <v>194600.0</v>
      </c>
      <c r="D1622" s="6" t="str">
        <f>IFERROR(__xludf.DUMMYFUNCTION("Split(B1622,""/"")"),"March")</f>
        <v>March</v>
      </c>
      <c r="E1622" s="6" t="str">
        <f>IFERROR(__xludf.DUMMYFUNCTION("""COMPUTED_VALUE"""),"Bangalore")</f>
        <v>Bangalore</v>
      </c>
      <c r="F1622" s="6" t="str">
        <f>IFERROR(__xludf.DUMMYFUNCTION("""COMPUTED_VALUE"""),"South")</f>
        <v>South</v>
      </c>
      <c r="G1622" s="6" t="str">
        <f>IFERROR(__xludf.DUMMYFUNCTION("""COMPUTED_VALUE"""),"Production")</f>
        <v>Production</v>
      </c>
      <c r="H1622" s="6" t="str">
        <f>IFERROR(__xludf.DUMMYFUNCTION("""COMPUTED_VALUE"""),"Material Cost")</f>
        <v>Material Cost</v>
      </c>
      <c r="I1622" s="6" t="str">
        <f t="shared" si="2"/>
        <v>March</v>
      </c>
      <c r="J1622" s="6" t="str">
        <f t="shared" si="3"/>
        <v>Bangalore</v>
      </c>
      <c r="K1622" s="6" t="str">
        <f t="shared" si="4"/>
        <v>Bangalore</v>
      </c>
      <c r="L1622" s="6" t="str">
        <f t="shared" si="5"/>
        <v>Bangalore</v>
      </c>
      <c r="M1622" s="6" t="str">
        <f t="shared" si="6"/>
        <v>Bangalore</v>
      </c>
      <c r="N1622" s="6" t="str">
        <f t="shared" si="7"/>
        <v>South</v>
      </c>
      <c r="O1622" s="6" t="str">
        <f t="shared" si="8"/>
        <v>South</v>
      </c>
      <c r="P1622" s="6" t="str">
        <f t="shared" si="9"/>
        <v>South</v>
      </c>
      <c r="Q1622" s="6" t="str">
        <f t="shared" si="10"/>
        <v>South</v>
      </c>
      <c r="R1622" s="6" t="str">
        <f>vlookup(M1622,'City Head_Details'!$A$2:$B$5,2,0)</f>
        <v>Arun</v>
      </c>
      <c r="S1622" s="6" t="str">
        <f t="shared" ref="S1622:T1622" si="1630">Proper(trim(G1622))</f>
        <v>Production</v>
      </c>
      <c r="T1622" s="6" t="str">
        <f t="shared" si="1630"/>
        <v>Material Cost</v>
      </c>
    </row>
    <row r="1623">
      <c r="A1623" s="23" t="s">
        <v>3069</v>
      </c>
      <c r="B1623" s="32" t="s">
        <v>458</v>
      </c>
      <c r="C1623" s="6">
        <v>151700.0</v>
      </c>
      <c r="D1623" s="6" t="str">
        <f>IFERROR(__xludf.DUMMYFUNCTION("Split(B1623,""/"")"),"March")</f>
        <v>March</v>
      </c>
      <c r="E1623" s="6" t="str">
        <f>IFERROR(__xludf.DUMMYFUNCTION("""COMPUTED_VALUE"""),"Bangalore")</f>
        <v>Bangalore</v>
      </c>
      <c r="F1623" s="6" t="str">
        <f>IFERROR(__xludf.DUMMYFUNCTION("""COMPUTED_VALUE"""),"South")</f>
        <v>South</v>
      </c>
      <c r="G1623" s="6" t="str">
        <f>IFERROR(__xludf.DUMMYFUNCTION("""COMPUTED_VALUE"""),"Production")</f>
        <v>Production</v>
      </c>
      <c r="H1623" s="6" t="str">
        <f>IFERROR(__xludf.DUMMYFUNCTION("""COMPUTED_VALUE"""),"Labour Cost")</f>
        <v>Labour Cost</v>
      </c>
      <c r="I1623" s="6" t="str">
        <f t="shared" si="2"/>
        <v>March</v>
      </c>
      <c r="J1623" s="6" t="str">
        <f t="shared" si="3"/>
        <v>Bangalore</v>
      </c>
      <c r="K1623" s="6" t="str">
        <f t="shared" si="4"/>
        <v>Bangalore</v>
      </c>
      <c r="L1623" s="6" t="str">
        <f t="shared" si="5"/>
        <v>Bangalore</v>
      </c>
      <c r="M1623" s="6" t="str">
        <f t="shared" si="6"/>
        <v>Bangalore</v>
      </c>
      <c r="N1623" s="6" t="str">
        <f t="shared" si="7"/>
        <v>South</v>
      </c>
      <c r="O1623" s="6" t="str">
        <f t="shared" si="8"/>
        <v>South</v>
      </c>
      <c r="P1623" s="6" t="str">
        <f t="shared" si="9"/>
        <v>South</v>
      </c>
      <c r="Q1623" s="6" t="str">
        <f t="shared" si="10"/>
        <v>South</v>
      </c>
      <c r="R1623" s="6" t="str">
        <f>vlookup(M1623,'City Head_Details'!$A$2:$B$5,2,0)</f>
        <v>Arun</v>
      </c>
      <c r="S1623" s="6" t="str">
        <f t="shared" ref="S1623:T1623" si="1631">Proper(trim(G1623))</f>
        <v>Production</v>
      </c>
      <c r="T1623" s="6" t="str">
        <f t="shared" si="1631"/>
        <v>Labour Cost</v>
      </c>
    </row>
    <row r="1624">
      <c r="A1624" s="23" t="s">
        <v>3070</v>
      </c>
      <c r="B1624" s="32" t="s">
        <v>3071</v>
      </c>
      <c r="C1624" s="6">
        <v>171700.0</v>
      </c>
      <c r="D1624" s="6" t="str">
        <f>IFERROR(__xludf.DUMMYFUNCTION("Split(B1624,""/"")"),"March")</f>
        <v>March</v>
      </c>
      <c r="E1624" s="6" t="str">
        <f>IFERROR(__xludf.DUMMYFUNCTION("""COMPUTED_VALUE"""),"Bangalore")</f>
        <v>Bangalore</v>
      </c>
      <c r="F1624" s="6" t="str">
        <f>IFERROR(__xludf.DUMMYFUNCTION("""COMPUTED_VALUE"""),"South")</f>
        <v>South</v>
      </c>
      <c r="G1624" s="6" t="str">
        <f>IFERROR(__xludf.DUMMYFUNCTION("""COMPUTED_VALUE"""),"Production")</f>
        <v>Production</v>
      </c>
      <c r="H1624" s="6" t="str">
        <f>IFERROR(__xludf.DUMMYFUNCTION("""COMPUTED_VALUE"""),"Rent")</f>
        <v>Rent</v>
      </c>
      <c r="I1624" s="6" t="str">
        <f t="shared" si="2"/>
        <v>March</v>
      </c>
      <c r="J1624" s="6" t="str">
        <f t="shared" si="3"/>
        <v>Bangalore</v>
      </c>
      <c r="K1624" s="6" t="str">
        <f t="shared" si="4"/>
        <v>Bangalore</v>
      </c>
      <c r="L1624" s="6" t="str">
        <f t="shared" si="5"/>
        <v>Bangalore</v>
      </c>
      <c r="M1624" s="6" t="str">
        <f t="shared" si="6"/>
        <v>Bangalore</v>
      </c>
      <c r="N1624" s="6" t="str">
        <f t="shared" si="7"/>
        <v>South</v>
      </c>
      <c r="O1624" s="6" t="str">
        <f t="shared" si="8"/>
        <v>South</v>
      </c>
      <c r="P1624" s="6" t="str">
        <f t="shared" si="9"/>
        <v>South</v>
      </c>
      <c r="Q1624" s="6" t="str">
        <f t="shared" si="10"/>
        <v>South</v>
      </c>
      <c r="R1624" s="6" t="str">
        <f>vlookup(M1624,'City Head_Details'!$A$2:$B$5,2,0)</f>
        <v>Arun</v>
      </c>
      <c r="S1624" s="6" t="str">
        <f t="shared" ref="S1624:T1624" si="1632">Proper(trim(G1624))</f>
        <v>Production</v>
      </c>
      <c r="T1624" s="6" t="str">
        <f t="shared" si="1632"/>
        <v>Rent</v>
      </c>
    </row>
    <row r="1625">
      <c r="A1625" s="23" t="s">
        <v>3072</v>
      </c>
      <c r="B1625" s="32" t="s">
        <v>718</v>
      </c>
      <c r="C1625" s="6">
        <v>197200.0</v>
      </c>
      <c r="D1625" s="6" t="str">
        <f>IFERROR(__xludf.DUMMYFUNCTION("Split(B1625,""/"")"),"March")</f>
        <v>March</v>
      </c>
      <c r="E1625" s="6" t="str">
        <f>IFERROR(__xludf.DUMMYFUNCTION("""COMPUTED_VALUE"""),"Bangalore")</f>
        <v>Bangalore</v>
      </c>
      <c r="F1625" s="6" t="str">
        <f>IFERROR(__xludf.DUMMYFUNCTION("""COMPUTED_VALUE"""),"South")</f>
        <v>South</v>
      </c>
      <c r="G1625" s="6" t="str">
        <f>IFERROR(__xludf.DUMMYFUNCTION("""COMPUTED_VALUE"""),"Production")</f>
        <v>Production</v>
      </c>
      <c r="H1625" s="6" t="str">
        <f>IFERROR(__xludf.DUMMYFUNCTION("""COMPUTED_VALUE"""),"Overhead costs")</f>
        <v>Overhead costs</v>
      </c>
      <c r="I1625" s="6" t="str">
        <f t="shared" si="2"/>
        <v>March</v>
      </c>
      <c r="J1625" s="6" t="str">
        <f t="shared" si="3"/>
        <v>Bangalore</v>
      </c>
      <c r="K1625" s="6" t="str">
        <f t="shared" si="4"/>
        <v>Bangalore</v>
      </c>
      <c r="L1625" s="6" t="str">
        <f t="shared" si="5"/>
        <v>Bangalore</v>
      </c>
      <c r="M1625" s="6" t="str">
        <f t="shared" si="6"/>
        <v>Bangalore</v>
      </c>
      <c r="N1625" s="6" t="str">
        <f t="shared" si="7"/>
        <v>South</v>
      </c>
      <c r="O1625" s="6" t="str">
        <f t="shared" si="8"/>
        <v>South</v>
      </c>
      <c r="P1625" s="6" t="str">
        <f t="shared" si="9"/>
        <v>South</v>
      </c>
      <c r="Q1625" s="6" t="str">
        <f t="shared" si="10"/>
        <v>South</v>
      </c>
      <c r="R1625" s="6" t="str">
        <f>vlookup(M1625,'City Head_Details'!$A$2:$B$5,2,0)</f>
        <v>Arun</v>
      </c>
      <c r="S1625" s="6" t="str">
        <f t="shared" ref="S1625:T1625" si="1633">Proper(trim(G1625))</f>
        <v>Production</v>
      </c>
      <c r="T1625" s="6" t="str">
        <f t="shared" si="1633"/>
        <v>Overhead Costs</v>
      </c>
    </row>
    <row r="1626">
      <c r="A1626" s="23" t="s">
        <v>3073</v>
      </c>
      <c r="B1626" s="32" t="s">
        <v>3074</v>
      </c>
      <c r="C1626" s="6">
        <v>184500.0</v>
      </c>
      <c r="D1626" s="6" t="str">
        <f>IFERROR(__xludf.DUMMYFUNCTION("Split(B1626,""/"")"),"March")</f>
        <v>March</v>
      </c>
      <c r="E1626" s="6" t="str">
        <f>IFERROR(__xludf.DUMMYFUNCTION("""COMPUTED_VALUE"""),"Bangalore")</f>
        <v>Bangalore</v>
      </c>
      <c r="F1626" s="6" t="str">
        <f>IFERROR(__xludf.DUMMYFUNCTION("""COMPUTED_VALUE"""),"South^")</f>
        <v>South^</v>
      </c>
      <c r="G1626" s="6" t="str">
        <f>IFERROR(__xludf.DUMMYFUNCTION("""COMPUTED_VALUE"""),"Production")</f>
        <v>Production</v>
      </c>
      <c r="H1626" s="6" t="str">
        <f>IFERROR(__xludf.DUMMYFUNCTION("""COMPUTED_VALUE"""),"Insurance")</f>
        <v>Insurance</v>
      </c>
      <c r="I1626" s="6" t="str">
        <f t="shared" si="2"/>
        <v>March</v>
      </c>
      <c r="J1626" s="6" t="str">
        <f t="shared" si="3"/>
        <v>Bangalore</v>
      </c>
      <c r="K1626" s="6" t="str">
        <f t="shared" si="4"/>
        <v>Bangalore</v>
      </c>
      <c r="L1626" s="6" t="str">
        <f t="shared" si="5"/>
        <v>Bangalore</v>
      </c>
      <c r="M1626" s="6" t="str">
        <f t="shared" si="6"/>
        <v>Bangalore</v>
      </c>
      <c r="N1626" s="6" t="str">
        <f t="shared" si="7"/>
        <v>South^</v>
      </c>
      <c r="O1626" s="6" t="str">
        <f t="shared" si="8"/>
        <v>South^</v>
      </c>
      <c r="P1626" s="6" t="str">
        <f t="shared" si="9"/>
        <v>South^</v>
      </c>
      <c r="Q1626" s="6" t="str">
        <f t="shared" si="10"/>
        <v>South</v>
      </c>
      <c r="R1626" s="6" t="str">
        <f>vlookup(M1626,'City Head_Details'!$A$2:$B$5,2,0)</f>
        <v>Arun</v>
      </c>
      <c r="S1626" s="6" t="str">
        <f t="shared" ref="S1626:T1626" si="1634">Proper(trim(G1626))</f>
        <v>Production</v>
      </c>
      <c r="T1626" s="6" t="str">
        <f t="shared" si="1634"/>
        <v>Insurance</v>
      </c>
    </row>
    <row r="1627">
      <c r="A1627" s="23" t="s">
        <v>3075</v>
      </c>
      <c r="B1627" s="32" t="s">
        <v>1364</v>
      </c>
      <c r="C1627" s="6">
        <v>116000.0</v>
      </c>
      <c r="D1627" s="6" t="str">
        <f>IFERROR(__xludf.DUMMYFUNCTION("Split(B1627,""/"")"),"March")</f>
        <v>March</v>
      </c>
      <c r="E1627" s="6" t="str">
        <f>IFERROR(__xludf.DUMMYFUNCTION("""COMPUTED_VALUE"""),"Bangalore")</f>
        <v>Bangalore</v>
      </c>
      <c r="F1627" s="6" t="str">
        <f>IFERROR(__xludf.DUMMYFUNCTION("""COMPUTED_VALUE"""),"South")</f>
        <v>South</v>
      </c>
      <c r="G1627" s="6" t="str">
        <f>IFERROR(__xludf.DUMMYFUNCTION("""COMPUTED_VALUE"""),"Materials")</f>
        <v>Materials</v>
      </c>
      <c r="H1627" s="6" t="str">
        <f>IFERROR(__xludf.DUMMYFUNCTION("""COMPUTED_VALUE"""),"Material Cost")</f>
        <v>Material Cost</v>
      </c>
      <c r="I1627" s="6" t="str">
        <f t="shared" si="2"/>
        <v>March</v>
      </c>
      <c r="J1627" s="6" t="str">
        <f t="shared" si="3"/>
        <v>Bangalore</v>
      </c>
      <c r="K1627" s="6" t="str">
        <f t="shared" si="4"/>
        <v>Bangalore</v>
      </c>
      <c r="L1627" s="6" t="str">
        <f t="shared" si="5"/>
        <v>Bangalore</v>
      </c>
      <c r="M1627" s="6" t="str">
        <f t="shared" si="6"/>
        <v>Bangalore</v>
      </c>
      <c r="N1627" s="6" t="str">
        <f t="shared" si="7"/>
        <v>South</v>
      </c>
      <c r="O1627" s="6" t="str">
        <f t="shared" si="8"/>
        <v>South</v>
      </c>
      <c r="P1627" s="6" t="str">
        <f t="shared" si="9"/>
        <v>South</v>
      </c>
      <c r="Q1627" s="6" t="str">
        <f t="shared" si="10"/>
        <v>South</v>
      </c>
      <c r="R1627" s="6" t="str">
        <f>vlookup(M1627,'City Head_Details'!$A$2:$B$5,2,0)</f>
        <v>Arun</v>
      </c>
      <c r="S1627" s="6" t="str">
        <f t="shared" ref="S1627:T1627" si="1635">Proper(trim(G1627))</f>
        <v>Materials</v>
      </c>
      <c r="T1627" s="6" t="str">
        <f t="shared" si="1635"/>
        <v>Material Cost</v>
      </c>
    </row>
    <row r="1628">
      <c r="A1628" s="23" t="s">
        <v>3076</v>
      </c>
      <c r="B1628" s="32" t="s">
        <v>568</v>
      </c>
      <c r="C1628" s="6">
        <v>151600.0</v>
      </c>
      <c r="D1628" s="6" t="str">
        <f>IFERROR(__xludf.DUMMYFUNCTION("Split(B1628,""/"")"),"March")</f>
        <v>March</v>
      </c>
      <c r="E1628" s="6" t="str">
        <f>IFERROR(__xludf.DUMMYFUNCTION("""COMPUTED_VALUE"""),"Bangalore")</f>
        <v>Bangalore</v>
      </c>
      <c r="F1628" s="6" t="str">
        <f>IFERROR(__xludf.DUMMYFUNCTION("""COMPUTED_VALUE"""),"South")</f>
        <v>South</v>
      </c>
      <c r="G1628" s="6" t="str">
        <f>IFERROR(__xludf.DUMMYFUNCTION("""COMPUTED_VALUE"""),"Materials")</f>
        <v>Materials</v>
      </c>
      <c r="H1628" s="6" t="str">
        <f>IFERROR(__xludf.DUMMYFUNCTION("""COMPUTED_VALUE"""),"Labour Cost")</f>
        <v>Labour Cost</v>
      </c>
      <c r="I1628" s="6" t="str">
        <f t="shared" si="2"/>
        <v>March</v>
      </c>
      <c r="J1628" s="6" t="str">
        <f t="shared" si="3"/>
        <v>Bangalore</v>
      </c>
      <c r="K1628" s="6" t="str">
        <f t="shared" si="4"/>
        <v>Bangalore</v>
      </c>
      <c r="L1628" s="6" t="str">
        <f t="shared" si="5"/>
        <v>Bangalore</v>
      </c>
      <c r="M1628" s="6" t="str">
        <f t="shared" si="6"/>
        <v>Bangalore</v>
      </c>
      <c r="N1628" s="6" t="str">
        <f t="shared" si="7"/>
        <v>South</v>
      </c>
      <c r="O1628" s="6" t="str">
        <f t="shared" si="8"/>
        <v>South</v>
      </c>
      <c r="P1628" s="6" t="str">
        <f t="shared" si="9"/>
        <v>South</v>
      </c>
      <c r="Q1628" s="6" t="str">
        <f t="shared" si="10"/>
        <v>South</v>
      </c>
      <c r="R1628" s="6" t="str">
        <f>vlookup(M1628,'City Head_Details'!$A$2:$B$5,2,0)</f>
        <v>Arun</v>
      </c>
      <c r="S1628" s="6" t="str">
        <f t="shared" ref="S1628:T1628" si="1636">Proper(trim(G1628))</f>
        <v>Materials</v>
      </c>
      <c r="T1628" s="6" t="str">
        <f t="shared" si="1636"/>
        <v>Labour Cost</v>
      </c>
    </row>
    <row r="1629">
      <c r="A1629" s="23" t="s">
        <v>3077</v>
      </c>
      <c r="B1629" s="32" t="s">
        <v>3078</v>
      </c>
      <c r="C1629" s="6">
        <v>197100.0</v>
      </c>
      <c r="D1629" s="6" t="str">
        <f>IFERROR(__xludf.DUMMYFUNCTION("Split(B1629,""/"")"),"March")</f>
        <v>March</v>
      </c>
      <c r="E1629" s="6" t="str">
        <f>IFERROR(__xludf.DUMMYFUNCTION("""COMPUTED_VALUE"""),"Bangalore")</f>
        <v>Bangalore</v>
      </c>
      <c r="F1629" s="6" t="str">
        <f>IFERROR(__xludf.DUMMYFUNCTION("""COMPUTED_VALUE"""),"South")</f>
        <v>South</v>
      </c>
      <c r="G1629" s="6" t="str">
        <f>IFERROR(__xludf.DUMMYFUNCTION("""COMPUTED_VALUE"""),"Materials")</f>
        <v>Materials</v>
      </c>
      <c r="H1629" s="6" t="str">
        <f>IFERROR(__xludf.DUMMYFUNCTION("""COMPUTED_VALUE"""),"Rent")</f>
        <v>Rent</v>
      </c>
      <c r="I1629" s="6" t="str">
        <f t="shared" si="2"/>
        <v>March</v>
      </c>
      <c r="J1629" s="6" t="str">
        <f t="shared" si="3"/>
        <v>Bangalore</v>
      </c>
      <c r="K1629" s="6" t="str">
        <f t="shared" si="4"/>
        <v>Bangalore</v>
      </c>
      <c r="L1629" s="6" t="str">
        <f t="shared" si="5"/>
        <v>Bangalore</v>
      </c>
      <c r="M1629" s="6" t="str">
        <f t="shared" si="6"/>
        <v>Bangalore</v>
      </c>
      <c r="N1629" s="6" t="str">
        <f t="shared" si="7"/>
        <v>South</v>
      </c>
      <c r="O1629" s="6" t="str">
        <f t="shared" si="8"/>
        <v>South</v>
      </c>
      <c r="P1629" s="6" t="str">
        <f t="shared" si="9"/>
        <v>South</v>
      </c>
      <c r="Q1629" s="6" t="str">
        <f t="shared" si="10"/>
        <v>South</v>
      </c>
      <c r="R1629" s="6" t="str">
        <f>vlookup(M1629,'City Head_Details'!$A$2:$B$5,2,0)</f>
        <v>Arun</v>
      </c>
      <c r="S1629" s="6" t="str">
        <f t="shared" ref="S1629:T1629" si="1637">Proper(trim(G1629))</f>
        <v>Materials</v>
      </c>
      <c r="T1629" s="6" t="str">
        <f t="shared" si="1637"/>
        <v>Rent</v>
      </c>
    </row>
    <row r="1630">
      <c r="A1630" s="23" t="s">
        <v>3079</v>
      </c>
      <c r="B1630" s="32" t="s">
        <v>462</v>
      </c>
      <c r="C1630" s="6">
        <v>134600.0</v>
      </c>
      <c r="D1630" s="6" t="str">
        <f>IFERROR(__xludf.DUMMYFUNCTION("Split(B1630,""/"")"),"March")</f>
        <v>March</v>
      </c>
      <c r="E1630" s="6" t="str">
        <f>IFERROR(__xludf.DUMMYFUNCTION("""COMPUTED_VALUE"""),"Bangalore")</f>
        <v>Bangalore</v>
      </c>
      <c r="F1630" s="6" t="str">
        <f>IFERROR(__xludf.DUMMYFUNCTION("""COMPUTED_VALUE"""),"South")</f>
        <v>South</v>
      </c>
      <c r="G1630" s="6" t="str">
        <f>IFERROR(__xludf.DUMMYFUNCTION("""COMPUTED_VALUE"""),"Materials")</f>
        <v>Materials</v>
      </c>
      <c r="H1630" s="6" t="str">
        <f>IFERROR(__xludf.DUMMYFUNCTION("""COMPUTED_VALUE"""),"Overhead costs")</f>
        <v>Overhead costs</v>
      </c>
      <c r="I1630" s="6" t="str">
        <f t="shared" si="2"/>
        <v>March</v>
      </c>
      <c r="J1630" s="6" t="str">
        <f t="shared" si="3"/>
        <v>Bangalore</v>
      </c>
      <c r="K1630" s="6" t="str">
        <f t="shared" si="4"/>
        <v>Bangalore</v>
      </c>
      <c r="L1630" s="6" t="str">
        <f t="shared" si="5"/>
        <v>Bangalore</v>
      </c>
      <c r="M1630" s="6" t="str">
        <f t="shared" si="6"/>
        <v>Bangalore</v>
      </c>
      <c r="N1630" s="6" t="str">
        <f t="shared" si="7"/>
        <v>South</v>
      </c>
      <c r="O1630" s="6" t="str">
        <f t="shared" si="8"/>
        <v>South</v>
      </c>
      <c r="P1630" s="6" t="str">
        <f t="shared" si="9"/>
        <v>South</v>
      </c>
      <c r="Q1630" s="6" t="str">
        <f t="shared" si="10"/>
        <v>South</v>
      </c>
      <c r="R1630" s="6" t="str">
        <f>vlookup(M1630,'City Head_Details'!$A$2:$B$5,2,0)</f>
        <v>Arun</v>
      </c>
      <c r="S1630" s="6" t="str">
        <f t="shared" ref="S1630:T1630" si="1638">Proper(trim(G1630))</f>
        <v>Materials</v>
      </c>
      <c r="T1630" s="6" t="str">
        <f t="shared" si="1638"/>
        <v>Overhead Costs</v>
      </c>
    </row>
    <row r="1631">
      <c r="A1631" s="23" t="s">
        <v>3080</v>
      </c>
      <c r="B1631" s="32" t="s">
        <v>791</v>
      </c>
      <c r="C1631" s="6">
        <v>188300.0</v>
      </c>
      <c r="D1631" s="6" t="str">
        <f>IFERROR(__xludf.DUMMYFUNCTION("Split(B1631,""/"")"),"March")</f>
        <v>March</v>
      </c>
      <c r="E1631" s="6" t="str">
        <f>IFERROR(__xludf.DUMMYFUNCTION("""COMPUTED_VALUE"""),"Bangalore")</f>
        <v>Bangalore</v>
      </c>
      <c r="F1631" s="6" t="str">
        <f>IFERROR(__xludf.DUMMYFUNCTION("""COMPUTED_VALUE"""),"South")</f>
        <v>South</v>
      </c>
      <c r="G1631" s="6" t="str">
        <f>IFERROR(__xludf.DUMMYFUNCTION("""COMPUTED_VALUE"""),"Materials")</f>
        <v>Materials</v>
      </c>
      <c r="H1631" s="6" t="str">
        <f>IFERROR(__xludf.DUMMYFUNCTION("""COMPUTED_VALUE"""),"Insurance")</f>
        <v>Insurance</v>
      </c>
      <c r="I1631" s="6" t="str">
        <f t="shared" si="2"/>
        <v>March</v>
      </c>
      <c r="J1631" s="6" t="str">
        <f t="shared" si="3"/>
        <v>Bangalore</v>
      </c>
      <c r="K1631" s="6" t="str">
        <f t="shared" si="4"/>
        <v>Bangalore</v>
      </c>
      <c r="L1631" s="6" t="str">
        <f t="shared" si="5"/>
        <v>Bangalore</v>
      </c>
      <c r="M1631" s="6" t="str">
        <f t="shared" si="6"/>
        <v>Bangalore</v>
      </c>
      <c r="N1631" s="6" t="str">
        <f t="shared" si="7"/>
        <v>South</v>
      </c>
      <c r="O1631" s="6" t="str">
        <f t="shared" si="8"/>
        <v>South</v>
      </c>
      <c r="P1631" s="6" t="str">
        <f t="shared" si="9"/>
        <v>South</v>
      </c>
      <c r="Q1631" s="6" t="str">
        <f t="shared" si="10"/>
        <v>South</v>
      </c>
      <c r="R1631" s="6" t="str">
        <f>vlookup(M1631,'City Head_Details'!$A$2:$B$5,2,0)</f>
        <v>Arun</v>
      </c>
      <c r="S1631" s="6" t="str">
        <f t="shared" ref="S1631:T1631" si="1639">Proper(trim(G1631))</f>
        <v>Materials</v>
      </c>
      <c r="T1631" s="6" t="str">
        <f t="shared" si="1639"/>
        <v>Insurance</v>
      </c>
    </row>
    <row r="1632">
      <c r="A1632" s="23" t="s">
        <v>3081</v>
      </c>
      <c r="B1632" s="32" t="s">
        <v>1206</v>
      </c>
      <c r="C1632" s="6">
        <v>148700.0</v>
      </c>
      <c r="D1632" s="6" t="str">
        <f>IFERROR(__xludf.DUMMYFUNCTION("Split(B1632,""/"")"),"March")</f>
        <v>March</v>
      </c>
      <c r="E1632" s="6" t="str">
        <f>IFERROR(__xludf.DUMMYFUNCTION("""COMPUTED_VALUE"""),"Bangalore")</f>
        <v>Bangalore</v>
      </c>
      <c r="F1632" s="6" t="str">
        <f>IFERROR(__xludf.DUMMYFUNCTION("""COMPUTED_VALUE"""),"South")</f>
        <v>South</v>
      </c>
      <c r="G1632" s="6" t="str">
        <f>IFERROR(__xludf.DUMMYFUNCTION("""COMPUTED_VALUE"""),"Maitenance")</f>
        <v>Maitenance</v>
      </c>
      <c r="H1632" s="6" t="str">
        <f>IFERROR(__xludf.DUMMYFUNCTION("""COMPUTED_VALUE"""),"Material Cost")</f>
        <v>Material Cost</v>
      </c>
      <c r="I1632" s="6" t="str">
        <f t="shared" si="2"/>
        <v>March</v>
      </c>
      <c r="J1632" s="6" t="str">
        <f t="shared" si="3"/>
        <v>Bangalore</v>
      </c>
      <c r="K1632" s="6" t="str">
        <f t="shared" si="4"/>
        <v>Bangalore</v>
      </c>
      <c r="L1632" s="6" t="str">
        <f t="shared" si="5"/>
        <v>Bangalore</v>
      </c>
      <c r="M1632" s="6" t="str">
        <f t="shared" si="6"/>
        <v>Bangalore</v>
      </c>
      <c r="N1632" s="6" t="str">
        <f t="shared" si="7"/>
        <v>South</v>
      </c>
      <c r="O1632" s="6" t="str">
        <f t="shared" si="8"/>
        <v>South</v>
      </c>
      <c r="P1632" s="6" t="str">
        <f t="shared" si="9"/>
        <v>South</v>
      </c>
      <c r="Q1632" s="6" t="str">
        <f t="shared" si="10"/>
        <v>South</v>
      </c>
      <c r="R1632" s="6" t="str">
        <f>vlookup(M1632,'City Head_Details'!$A$2:$B$5,2,0)</f>
        <v>Arun</v>
      </c>
      <c r="S1632" s="6" t="str">
        <f t="shared" ref="S1632:T1632" si="1640">Proper(trim(G1632))</f>
        <v>Maitenance</v>
      </c>
      <c r="T1632" s="6" t="str">
        <f t="shared" si="1640"/>
        <v>Material Cost</v>
      </c>
    </row>
    <row r="1633">
      <c r="A1633" s="23" t="s">
        <v>3082</v>
      </c>
      <c r="B1633" s="32" t="s">
        <v>3083</v>
      </c>
      <c r="C1633" s="6">
        <v>111000.0</v>
      </c>
      <c r="D1633" s="6" t="str">
        <f>IFERROR(__xludf.DUMMYFUNCTION("Split(B1633,""/"")"),"March")</f>
        <v>March</v>
      </c>
      <c r="E1633" s="6" t="str">
        <f>IFERROR(__xludf.DUMMYFUNCTION("""COMPUTED_VALUE"""),"Bangalore")</f>
        <v>Bangalore</v>
      </c>
      <c r="F1633" s="6" t="str">
        <f>IFERROR(__xludf.DUMMYFUNCTION("""COMPUTED_VALUE"""),"South")</f>
        <v>South</v>
      </c>
      <c r="G1633" s="6" t="str">
        <f>IFERROR(__xludf.DUMMYFUNCTION("""COMPUTED_VALUE"""),"Maitenance")</f>
        <v>Maitenance</v>
      </c>
      <c r="H1633" s="6" t="str">
        <f>IFERROR(__xludf.DUMMYFUNCTION("""COMPUTED_VALUE"""),"Labour Cost")</f>
        <v>Labour Cost</v>
      </c>
      <c r="I1633" s="6" t="str">
        <f t="shared" si="2"/>
        <v>March</v>
      </c>
      <c r="J1633" s="6" t="str">
        <f t="shared" si="3"/>
        <v>Bangalore</v>
      </c>
      <c r="K1633" s="6" t="str">
        <f t="shared" si="4"/>
        <v>Bangalore</v>
      </c>
      <c r="L1633" s="6" t="str">
        <f t="shared" si="5"/>
        <v>Bangalore</v>
      </c>
      <c r="M1633" s="6" t="str">
        <f t="shared" si="6"/>
        <v>Bangalore</v>
      </c>
      <c r="N1633" s="6" t="str">
        <f t="shared" si="7"/>
        <v>South</v>
      </c>
      <c r="O1633" s="6" t="str">
        <f t="shared" si="8"/>
        <v>South</v>
      </c>
      <c r="P1633" s="6" t="str">
        <f t="shared" si="9"/>
        <v>South</v>
      </c>
      <c r="Q1633" s="6" t="str">
        <f t="shared" si="10"/>
        <v>South</v>
      </c>
      <c r="R1633" s="6" t="str">
        <f>vlookup(M1633,'City Head_Details'!$A$2:$B$5,2,0)</f>
        <v>Arun</v>
      </c>
      <c r="S1633" s="6" t="str">
        <f t="shared" ref="S1633:T1633" si="1641">Proper(trim(G1633))</f>
        <v>Maitenance</v>
      </c>
      <c r="T1633" s="6" t="str">
        <f t="shared" si="1641"/>
        <v>Labour Cost</v>
      </c>
    </row>
    <row r="1634">
      <c r="A1634" s="23" t="s">
        <v>3084</v>
      </c>
      <c r="B1634" s="32" t="s">
        <v>3085</v>
      </c>
      <c r="C1634" s="6">
        <v>124500.0</v>
      </c>
      <c r="D1634" s="6" t="str">
        <f>IFERROR(__xludf.DUMMYFUNCTION("Split(B1634,""/"")"),"March")</f>
        <v>March</v>
      </c>
      <c r="E1634" s="6" t="str">
        <f>IFERROR(__xludf.DUMMYFUNCTION("""COMPUTED_VALUE"""),"Bangalore")</f>
        <v>Bangalore</v>
      </c>
      <c r="F1634" s="6" t="str">
        <f>IFERROR(__xludf.DUMMYFUNCTION("""COMPUTED_VALUE"""),"South")</f>
        <v>South</v>
      </c>
      <c r="G1634" s="6" t="str">
        <f>IFERROR(__xludf.DUMMYFUNCTION("""COMPUTED_VALUE"""),"Maitenance")</f>
        <v>Maitenance</v>
      </c>
      <c r="H1634" s="6" t="str">
        <f>IFERROR(__xludf.DUMMYFUNCTION("""COMPUTED_VALUE"""),"Rent")</f>
        <v>Rent</v>
      </c>
      <c r="I1634" s="6" t="str">
        <f t="shared" si="2"/>
        <v>March</v>
      </c>
      <c r="J1634" s="6" t="str">
        <f t="shared" si="3"/>
        <v>Bangalore</v>
      </c>
      <c r="K1634" s="6" t="str">
        <f t="shared" si="4"/>
        <v>Bangalore</v>
      </c>
      <c r="L1634" s="6" t="str">
        <f t="shared" si="5"/>
        <v>Bangalore</v>
      </c>
      <c r="M1634" s="6" t="str">
        <f t="shared" si="6"/>
        <v>Bangalore</v>
      </c>
      <c r="N1634" s="6" t="str">
        <f t="shared" si="7"/>
        <v>South</v>
      </c>
      <c r="O1634" s="6" t="str">
        <f t="shared" si="8"/>
        <v>South</v>
      </c>
      <c r="P1634" s="6" t="str">
        <f t="shared" si="9"/>
        <v>South</v>
      </c>
      <c r="Q1634" s="6" t="str">
        <f t="shared" si="10"/>
        <v>South</v>
      </c>
      <c r="R1634" s="6" t="str">
        <f>vlookup(M1634,'City Head_Details'!$A$2:$B$5,2,0)</f>
        <v>Arun</v>
      </c>
      <c r="S1634" s="6" t="str">
        <f t="shared" ref="S1634:T1634" si="1642">Proper(trim(G1634))</f>
        <v>Maitenance</v>
      </c>
      <c r="T1634" s="6" t="str">
        <f t="shared" si="1642"/>
        <v>Rent</v>
      </c>
    </row>
    <row r="1635">
      <c r="A1635" s="23" t="s">
        <v>3086</v>
      </c>
      <c r="B1635" s="32" t="s">
        <v>3087</v>
      </c>
      <c r="C1635" s="6">
        <v>189500.0</v>
      </c>
      <c r="D1635" s="6" t="str">
        <f>IFERROR(__xludf.DUMMYFUNCTION("Split(B1635,""/"")"),"March")</f>
        <v>March</v>
      </c>
      <c r="E1635" s="6" t="str">
        <f>IFERROR(__xludf.DUMMYFUNCTION("""COMPUTED_VALUE"""),"Bangalore")</f>
        <v>Bangalore</v>
      </c>
      <c r="F1635" s="6" t="str">
        <f>IFERROR(__xludf.DUMMYFUNCTION("""COMPUTED_VALUE"""),"South")</f>
        <v>South</v>
      </c>
      <c r="G1635" s="6" t="str">
        <f>IFERROR(__xludf.DUMMYFUNCTION("""COMPUTED_VALUE"""),"Maitenance")</f>
        <v>Maitenance</v>
      </c>
      <c r="H1635" s="6" t="str">
        <f>IFERROR(__xludf.DUMMYFUNCTION("""COMPUTED_VALUE"""),"Overhead costs")</f>
        <v>Overhead costs</v>
      </c>
      <c r="I1635" s="6" t="str">
        <f t="shared" si="2"/>
        <v>March</v>
      </c>
      <c r="J1635" s="6" t="str">
        <f t="shared" si="3"/>
        <v>Bangalore</v>
      </c>
      <c r="K1635" s="6" t="str">
        <f t="shared" si="4"/>
        <v>Bangalore</v>
      </c>
      <c r="L1635" s="6" t="str">
        <f t="shared" si="5"/>
        <v>Bangalore</v>
      </c>
      <c r="M1635" s="6" t="str">
        <f t="shared" si="6"/>
        <v>Bangalore</v>
      </c>
      <c r="N1635" s="6" t="str">
        <f t="shared" si="7"/>
        <v>South</v>
      </c>
      <c r="O1635" s="6" t="str">
        <f t="shared" si="8"/>
        <v>South</v>
      </c>
      <c r="P1635" s="6" t="str">
        <f t="shared" si="9"/>
        <v>South</v>
      </c>
      <c r="Q1635" s="6" t="str">
        <f t="shared" si="10"/>
        <v>South</v>
      </c>
      <c r="R1635" s="6" t="str">
        <f>vlookup(M1635,'City Head_Details'!$A$2:$B$5,2,0)</f>
        <v>Arun</v>
      </c>
      <c r="S1635" s="6" t="str">
        <f t="shared" ref="S1635:T1635" si="1643">Proper(trim(G1635))</f>
        <v>Maitenance</v>
      </c>
      <c r="T1635" s="6" t="str">
        <f t="shared" si="1643"/>
        <v>Overhead Costs</v>
      </c>
    </row>
    <row r="1636">
      <c r="A1636" s="23" t="s">
        <v>3088</v>
      </c>
      <c r="B1636" s="32" t="s">
        <v>889</v>
      </c>
      <c r="C1636" s="6">
        <v>178200.0</v>
      </c>
      <c r="D1636" s="6" t="str">
        <f>IFERROR(__xludf.DUMMYFUNCTION("Split(B1636,""/"")"),"March")</f>
        <v>March</v>
      </c>
      <c r="E1636" s="6" t="str">
        <f>IFERROR(__xludf.DUMMYFUNCTION("""COMPUTED_VALUE"""),"Bangalore")</f>
        <v>Bangalore</v>
      </c>
      <c r="F1636" s="6" t="str">
        <f>IFERROR(__xludf.DUMMYFUNCTION("""COMPUTED_VALUE"""),"South")</f>
        <v>South</v>
      </c>
      <c r="G1636" s="6" t="str">
        <f>IFERROR(__xludf.DUMMYFUNCTION("""COMPUTED_VALUE"""),"Maitenance")</f>
        <v>Maitenance</v>
      </c>
      <c r="H1636" s="6" t="str">
        <f>IFERROR(__xludf.DUMMYFUNCTION("""COMPUTED_VALUE"""),"Insurance")</f>
        <v>Insurance</v>
      </c>
      <c r="I1636" s="6" t="str">
        <f t="shared" si="2"/>
        <v>March</v>
      </c>
      <c r="J1636" s="6" t="str">
        <f t="shared" si="3"/>
        <v>Bangalore</v>
      </c>
      <c r="K1636" s="6" t="str">
        <f t="shared" si="4"/>
        <v>Bangalore</v>
      </c>
      <c r="L1636" s="6" t="str">
        <f t="shared" si="5"/>
        <v>Bangalore</v>
      </c>
      <c r="M1636" s="6" t="str">
        <f t="shared" si="6"/>
        <v>Bangalore</v>
      </c>
      <c r="N1636" s="6" t="str">
        <f t="shared" si="7"/>
        <v>South</v>
      </c>
      <c r="O1636" s="6" t="str">
        <f t="shared" si="8"/>
        <v>South</v>
      </c>
      <c r="P1636" s="6" t="str">
        <f t="shared" si="9"/>
        <v>South</v>
      </c>
      <c r="Q1636" s="6" t="str">
        <f t="shared" si="10"/>
        <v>South</v>
      </c>
      <c r="R1636" s="6" t="str">
        <f>vlookup(M1636,'City Head_Details'!$A$2:$B$5,2,0)</f>
        <v>Arun</v>
      </c>
      <c r="S1636" s="6" t="str">
        <f t="shared" ref="S1636:T1636" si="1644">Proper(trim(G1636))</f>
        <v>Maitenance</v>
      </c>
      <c r="T1636" s="6" t="str">
        <f t="shared" si="1644"/>
        <v>Insurance</v>
      </c>
    </row>
    <row r="1637">
      <c r="A1637" s="23" t="s">
        <v>3089</v>
      </c>
      <c r="B1637" s="32" t="s">
        <v>3090</v>
      </c>
      <c r="C1637" s="6">
        <v>163100.0</v>
      </c>
      <c r="D1637" s="6" t="str">
        <f>IFERROR(__xludf.DUMMYFUNCTION("Split(B1637,""/"")"),"March")</f>
        <v>March</v>
      </c>
      <c r="E1637" s="6" t="str">
        <f>IFERROR(__xludf.DUMMYFUNCTION("""COMPUTED_VALUE"""),"Bangalore")</f>
        <v>Bangalore</v>
      </c>
      <c r="F1637" s="6" t="str">
        <f>IFERROR(__xludf.DUMMYFUNCTION("""COMPUTED_VALUE"""),"South")</f>
        <v>South</v>
      </c>
      <c r="G1637" s="6" t="str">
        <f>IFERROR(__xludf.DUMMYFUNCTION("""COMPUTED_VALUE"""),"Assembly")</f>
        <v>Assembly</v>
      </c>
      <c r="H1637" s="6" t="str">
        <f>IFERROR(__xludf.DUMMYFUNCTION("""COMPUTED_VALUE"""),"Material Cost")</f>
        <v>Material Cost</v>
      </c>
      <c r="I1637" s="6" t="str">
        <f t="shared" si="2"/>
        <v>March</v>
      </c>
      <c r="J1637" s="6" t="str">
        <f t="shared" si="3"/>
        <v>Bangalore</v>
      </c>
      <c r="K1637" s="6" t="str">
        <f t="shared" si="4"/>
        <v>Bangalore</v>
      </c>
      <c r="L1637" s="6" t="str">
        <f t="shared" si="5"/>
        <v>Bangalore</v>
      </c>
      <c r="M1637" s="6" t="str">
        <f t="shared" si="6"/>
        <v>Bangalore</v>
      </c>
      <c r="N1637" s="6" t="str">
        <f t="shared" si="7"/>
        <v>South</v>
      </c>
      <c r="O1637" s="6" t="str">
        <f t="shared" si="8"/>
        <v>South</v>
      </c>
      <c r="P1637" s="6" t="str">
        <f t="shared" si="9"/>
        <v>South</v>
      </c>
      <c r="Q1637" s="6" t="str">
        <f t="shared" si="10"/>
        <v>South</v>
      </c>
      <c r="R1637" s="6" t="str">
        <f>vlookup(M1637,'City Head_Details'!$A$2:$B$5,2,0)</f>
        <v>Arun</v>
      </c>
      <c r="S1637" s="6" t="str">
        <f t="shared" ref="S1637:T1637" si="1645">Proper(trim(G1637))</f>
        <v>Assembly</v>
      </c>
      <c r="T1637" s="6" t="str">
        <f t="shared" si="1645"/>
        <v>Material Cost</v>
      </c>
    </row>
    <row r="1638">
      <c r="A1638" s="23" t="s">
        <v>3091</v>
      </c>
      <c r="B1638" s="32" t="s">
        <v>722</v>
      </c>
      <c r="C1638" s="6">
        <v>183700.0</v>
      </c>
      <c r="D1638" s="6" t="str">
        <f>IFERROR(__xludf.DUMMYFUNCTION("Split(B1638,""/"")"),"March")</f>
        <v>March</v>
      </c>
      <c r="E1638" s="6" t="str">
        <f>IFERROR(__xludf.DUMMYFUNCTION("""COMPUTED_VALUE"""),"Bangalore")</f>
        <v>Bangalore</v>
      </c>
      <c r="F1638" s="6" t="str">
        <f>IFERROR(__xludf.DUMMYFUNCTION("""COMPUTED_VALUE"""),"South")</f>
        <v>South</v>
      </c>
      <c r="G1638" s="6" t="str">
        <f>IFERROR(__xludf.DUMMYFUNCTION("""COMPUTED_VALUE"""),"Assembly")</f>
        <v>Assembly</v>
      </c>
      <c r="H1638" s="6" t="str">
        <f>IFERROR(__xludf.DUMMYFUNCTION("""COMPUTED_VALUE"""),"Labour Cost")</f>
        <v>Labour Cost</v>
      </c>
      <c r="I1638" s="6" t="str">
        <f t="shared" si="2"/>
        <v>March</v>
      </c>
      <c r="J1638" s="6" t="str">
        <f t="shared" si="3"/>
        <v>Bangalore</v>
      </c>
      <c r="K1638" s="6" t="str">
        <f t="shared" si="4"/>
        <v>Bangalore</v>
      </c>
      <c r="L1638" s="6" t="str">
        <f t="shared" si="5"/>
        <v>Bangalore</v>
      </c>
      <c r="M1638" s="6" t="str">
        <f t="shared" si="6"/>
        <v>Bangalore</v>
      </c>
      <c r="N1638" s="6" t="str">
        <f t="shared" si="7"/>
        <v>South</v>
      </c>
      <c r="O1638" s="6" t="str">
        <f t="shared" si="8"/>
        <v>South</v>
      </c>
      <c r="P1638" s="6" t="str">
        <f t="shared" si="9"/>
        <v>South</v>
      </c>
      <c r="Q1638" s="6" t="str">
        <f t="shared" si="10"/>
        <v>South</v>
      </c>
      <c r="R1638" s="6" t="str">
        <f>vlookup(M1638,'City Head_Details'!$A$2:$B$5,2,0)</f>
        <v>Arun</v>
      </c>
      <c r="S1638" s="6" t="str">
        <f t="shared" ref="S1638:T1638" si="1646">Proper(trim(G1638))</f>
        <v>Assembly</v>
      </c>
      <c r="T1638" s="6" t="str">
        <f t="shared" si="1646"/>
        <v>Labour Cost</v>
      </c>
    </row>
    <row r="1639">
      <c r="A1639" s="23" t="s">
        <v>3092</v>
      </c>
      <c r="B1639" s="32" t="s">
        <v>3093</v>
      </c>
      <c r="C1639" s="6">
        <v>196500.0</v>
      </c>
      <c r="D1639" s="6" t="str">
        <f>IFERROR(__xludf.DUMMYFUNCTION("Split(B1639,""/"")"),"March")</f>
        <v>March</v>
      </c>
      <c r="E1639" s="6" t="str">
        <f>IFERROR(__xludf.DUMMYFUNCTION("""COMPUTED_VALUE"""),"Bangalore")</f>
        <v>Bangalore</v>
      </c>
      <c r="F1639" s="6" t="str">
        <f>IFERROR(__xludf.DUMMYFUNCTION("""COMPUTED_VALUE"""),"South")</f>
        <v>South</v>
      </c>
      <c r="G1639" s="6" t="str">
        <f>IFERROR(__xludf.DUMMYFUNCTION("""COMPUTED_VALUE"""),"Assembly")</f>
        <v>Assembly</v>
      </c>
      <c r="H1639" s="6" t="str">
        <f>IFERROR(__xludf.DUMMYFUNCTION("""COMPUTED_VALUE"""),"Rent")</f>
        <v>Rent</v>
      </c>
      <c r="I1639" s="6" t="str">
        <f t="shared" si="2"/>
        <v>March</v>
      </c>
      <c r="J1639" s="6" t="str">
        <f t="shared" si="3"/>
        <v>Bangalore</v>
      </c>
      <c r="K1639" s="6" t="str">
        <f t="shared" si="4"/>
        <v>Bangalore</v>
      </c>
      <c r="L1639" s="6" t="str">
        <f t="shared" si="5"/>
        <v>Bangalore</v>
      </c>
      <c r="M1639" s="6" t="str">
        <f t="shared" si="6"/>
        <v>Bangalore</v>
      </c>
      <c r="N1639" s="6" t="str">
        <f t="shared" si="7"/>
        <v>South</v>
      </c>
      <c r="O1639" s="6" t="str">
        <f t="shared" si="8"/>
        <v>South</v>
      </c>
      <c r="P1639" s="6" t="str">
        <f t="shared" si="9"/>
        <v>South</v>
      </c>
      <c r="Q1639" s="6" t="str">
        <f t="shared" si="10"/>
        <v>South</v>
      </c>
      <c r="R1639" s="6" t="str">
        <f>vlookup(M1639,'City Head_Details'!$A$2:$B$5,2,0)</f>
        <v>Arun</v>
      </c>
      <c r="S1639" s="6" t="str">
        <f t="shared" ref="S1639:T1639" si="1647">Proper(trim(G1639))</f>
        <v>Assembly</v>
      </c>
      <c r="T1639" s="6" t="str">
        <f t="shared" si="1647"/>
        <v>Rent</v>
      </c>
    </row>
    <row r="1640">
      <c r="A1640" s="23" t="s">
        <v>3094</v>
      </c>
      <c r="B1640" s="32" t="s">
        <v>3095</v>
      </c>
      <c r="C1640" s="6">
        <v>112800.0</v>
      </c>
      <c r="D1640" s="6" t="str">
        <f>IFERROR(__xludf.DUMMYFUNCTION("Split(B1640,""/"")"),"March")</f>
        <v>March</v>
      </c>
      <c r="E1640" s="6" t="str">
        <f>IFERROR(__xludf.DUMMYFUNCTION("""COMPUTED_VALUE"""),"Bangalore^")</f>
        <v>Bangalore^</v>
      </c>
      <c r="F1640" s="6" t="str">
        <f>IFERROR(__xludf.DUMMYFUNCTION("""COMPUTED_VALUE"""),"South")</f>
        <v>South</v>
      </c>
      <c r="G1640" s="6" t="str">
        <f>IFERROR(__xludf.DUMMYFUNCTION("""COMPUTED_VALUE"""),"Assembly")</f>
        <v>Assembly</v>
      </c>
      <c r="H1640" s="6" t="str">
        <f>IFERROR(__xludf.DUMMYFUNCTION("""COMPUTED_VALUE"""),"Overhead costs")</f>
        <v>Overhead costs</v>
      </c>
      <c r="I1640" s="6" t="str">
        <f t="shared" si="2"/>
        <v>March</v>
      </c>
      <c r="J1640" s="6" t="str">
        <f t="shared" si="3"/>
        <v>Bangalore^</v>
      </c>
      <c r="K1640" s="6" t="str">
        <f t="shared" si="4"/>
        <v>Bangalore^</v>
      </c>
      <c r="L1640" s="6" t="str">
        <f t="shared" si="5"/>
        <v>Bangalore^</v>
      </c>
      <c r="M1640" s="6" t="str">
        <f t="shared" si="6"/>
        <v>Bangalore</v>
      </c>
      <c r="N1640" s="6" t="str">
        <f t="shared" si="7"/>
        <v>South</v>
      </c>
      <c r="O1640" s="6" t="str">
        <f t="shared" si="8"/>
        <v>South</v>
      </c>
      <c r="P1640" s="6" t="str">
        <f t="shared" si="9"/>
        <v>South</v>
      </c>
      <c r="Q1640" s="6" t="str">
        <f t="shared" si="10"/>
        <v>South</v>
      </c>
      <c r="R1640" s="6" t="str">
        <f>vlookup(M1640,'City Head_Details'!$A$2:$B$5,2,0)</f>
        <v>Arun</v>
      </c>
      <c r="S1640" s="6" t="str">
        <f t="shared" ref="S1640:T1640" si="1648">Proper(trim(G1640))</f>
        <v>Assembly</v>
      </c>
      <c r="T1640" s="6" t="str">
        <f t="shared" si="1648"/>
        <v>Overhead Costs</v>
      </c>
    </row>
    <row r="1641">
      <c r="A1641" s="23" t="s">
        <v>3096</v>
      </c>
      <c r="B1641" s="32" t="s">
        <v>3097</v>
      </c>
      <c r="C1641" s="6">
        <v>158200.0</v>
      </c>
      <c r="D1641" s="6" t="str">
        <f>IFERROR(__xludf.DUMMYFUNCTION("Split(B1641,""/"")"),"March")</f>
        <v>March</v>
      </c>
      <c r="E1641" s="6" t="str">
        <f>IFERROR(__xludf.DUMMYFUNCTION("""COMPUTED_VALUE"""),"Bangalore^")</f>
        <v>Bangalore^</v>
      </c>
      <c r="F1641" s="6" t="str">
        <f>IFERROR(__xludf.DUMMYFUNCTION("""COMPUTED_VALUE"""),"South")</f>
        <v>South</v>
      </c>
      <c r="G1641" s="6" t="str">
        <f>IFERROR(__xludf.DUMMYFUNCTION("""COMPUTED_VALUE"""),"Assembly")</f>
        <v>Assembly</v>
      </c>
      <c r="H1641" s="6" t="str">
        <f>IFERROR(__xludf.DUMMYFUNCTION("""COMPUTED_VALUE"""),"Insurance")</f>
        <v>Insurance</v>
      </c>
      <c r="I1641" s="6" t="str">
        <f t="shared" si="2"/>
        <v>March</v>
      </c>
      <c r="J1641" s="6" t="str">
        <f t="shared" si="3"/>
        <v>Bangalore^</v>
      </c>
      <c r="K1641" s="6" t="str">
        <f t="shared" si="4"/>
        <v>Bangalore^</v>
      </c>
      <c r="L1641" s="6" t="str">
        <f t="shared" si="5"/>
        <v>Bangalore^</v>
      </c>
      <c r="M1641" s="6" t="str">
        <f t="shared" si="6"/>
        <v>Bangalore</v>
      </c>
      <c r="N1641" s="6" t="str">
        <f t="shared" si="7"/>
        <v>South</v>
      </c>
      <c r="O1641" s="6" t="str">
        <f t="shared" si="8"/>
        <v>South</v>
      </c>
      <c r="P1641" s="6" t="str">
        <f t="shared" si="9"/>
        <v>South</v>
      </c>
      <c r="Q1641" s="6" t="str">
        <f t="shared" si="10"/>
        <v>South</v>
      </c>
      <c r="R1641" s="6" t="str">
        <f>vlookup(M1641,'City Head_Details'!$A$2:$B$5,2,0)</f>
        <v>Arun</v>
      </c>
      <c r="S1641" s="6" t="str">
        <f t="shared" ref="S1641:T1641" si="1649">Proper(trim(G1641))</f>
        <v>Assembly</v>
      </c>
      <c r="T1641" s="6" t="str">
        <f t="shared" si="1649"/>
        <v>Insurance</v>
      </c>
    </row>
    <row r="1642">
      <c r="A1642" s="23" t="s">
        <v>3098</v>
      </c>
      <c r="B1642" s="32" t="s">
        <v>3099</v>
      </c>
      <c r="C1642" s="6">
        <v>174800.0</v>
      </c>
      <c r="D1642" s="6" t="str">
        <f>IFERROR(__xludf.DUMMYFUNCTION("Split(B1642,""/"")"),"March")</f>
        <v>March</v>
      </c>
      <c r="E1642" s="6" t="str">
        <f>IFERROR(__xludf.DUMMYFUNCTION("""COMPUTED_VALUE"""),"Bangalore^")</f>
        <v>Bangalore^</v>
      </c>
      <c r="F1642" s="6" t="str">
        <f>IFERROR(__xludf.DUMMYFUNCTION("""COMPUTED_VALUE"""),"East")</f>
        <v>East</v>
      </c>
      <c r="G1642" s="6" t="str">
        <f>IFERROR(__xludf.DUMMYFUNCTION("""COMPUTED_VALUE"""),"Production")</f>
        <v>Production</v>
      </c>
      <c r="H1642" s="6" t="str">
        <f>IFERROR(__xludf.DUMMYFUNCTION("""COMPUTED_VALUE"""),"Material Cost")</f>
        <v>Material Cost</v>
      </c>
      <c r="I1642" s="6" t="str">
        <f t="shared" si="2"/>
        <v>March</v>
      </c>
      <c r="J1642" s="6" t="str">
        <f t="shared" si="3"/>
        <v>Bangalore^</v>
      </c>
      <c r="K1642" s="6" t="str">
        <f t="shared" si="4"/>
        <v>Bangalore^</v>
      </c>
      <c r="L1642" s="6" t="str">
        <f t="shared" si="5"/>
        <v>Bangalore^</v>
      </c>
      <c r="M1642" s="6" t="str">
        <f t="shared" si="6"/>
        <v>Bangalore</v>
      </c>
      <c r="N1642" s="6" t="str">
        <f t="shared" si="7"/>
        <v>East</v>
      </c>
      <c r="O1642" s="6" t="str">
        <f t="shared" si="8"/>
        <v>East</v>
      </c>
      <c r="P1642" s="6" t="str">
        <f t="shared" si="9"/>
        <v>East</v>
      </c>
      <c r="Q1642" s="6" t="str">
        <f t="shared" si="10"/>
        <v>East</v>
      </c>
      <c r="R1642" s="6" t="str">
        <f>vlookup(M1642,'City Head_Details'!$A$2:$B$5,2,0)</f>
        <v>Arun</v>
      </c>
      <c r="S1642" s="6" t="str">
        <f t="shared" ref="S1642:T1642" si="1650">Proper(trim(G1642))</f>
        <v>Production</v>
      </c>
      <c r="T1642" s="6" t="str">
        <f t="shared" si="1650"/>
        <v>Material Cost</v>
      </c>
    </row>
    <row r="1643">
      <c r="A1643" s="23" t="s">
        <v>3100</v>
      </c>
      <c r="B1643" s="32" t="s">
        <v>3101</v>
      </c>
      <c r="C1643" s="6">
        <v>177200.0</v>
      </c>
      <c r="D1643" s="6" t="str">
        <f>IFERROR(__xludf.DUMMYFUNCTION("Split(B1643,""/"")"),"March")</f>
        <v>March</v>
      </c>
      <c r="E1643" s="6" t="str">
        <f>IFERROR(__xludf.DUMMYFUNCTION("""COMPUTED_VALUE"""),"Bangalore^")</f>
        <v>Bangalore^</v>
      </c>
      <c r="F1643" s="6" t="str">
        <f>IFERROR(__xludf.DUMMYFUNCTION("""COMPUTED_VALUE"""),"East")</f>
        <v>East</v>
      </c>
      <c r="G1643" s="6" t="str">
        <f>IFERROR(__xludf.DUMMYFUNCTION("""COMPUTED_VALUE"""),"Production")</f>
        <v>Production</v>
      </c>
      <c r="H1643" s="6" t="str">
        <f>IFERROR(__xludf.DUMMYFUNCTION("""COMPUTED_VALUE"""),"Labour Cost")</f>
        <v>Labour Cost</v>
      </c>
      <c r="I1643" s="6" t="str">
        <f t="shared" si="2"/>
        <v>March</v>
      </c>
      <c r="J1643" s="6" t="str">
        <f t="shared" si="3"/>
        <v>Bangalore^</v>
      </c>
      <c r="K1643" s="6" t="str">
        <f t="shared" si="4"/>
        <v>Bangalore^</v>
      </c>
      <c r="L1643" s="6" t="str">
        <f t="shared" si="5"/>
        <v>Bangalore^</v>
      </c>
      <c r="M1643" s="6" t="str">
        <f t="shared" si="6"/>
        <v>Bangalore</v>
      </c>
      <c r="N1643" s="6" t="str">
        <f t="shared" si="7"/>
        <v>East</v>
      </c>
      <c r="O1643" s="6" t="str">
        <f t="shared" si="8"/>
        <v>East</v>
      </c>
      <c r="P1643" s="6" t="str">
        <f t="shared" si="9"/>
        <v>East</v>
      </c>
      <c r="Q1643" s="6" t="str">
        <f t="shared" si="10"/>
        <v>East</v>
      </c>
      <c r="R1643" s="6" t="str">
        <f>vlookup(M1643,'City Head_Details'!$A$2:$B$5,2,0)</f>
        <v>Arun</v>
      </c>
      <c r="S1643" s="6" t="str">
        <f t="shared" ref="S1643:T1643" si="1651">Proper(trim(G1643))</f>
        <v>Production</v>
      </c>
      <c r="T1643" s="6" t="str">
        <f t="shared" si="1651"/>
        <v>Labour Cost</v>
      </c>
    </row>
    <row r="1644">
      <c r="A1644" s="23" t="s">
        <v>3102</v>
      </c>
      <c r="B1644" s="32" t="s">
        <v>3103</v>
      </c>
      <c r="C1644" s="6">
        <v>116300.0</v>
      </c>
      <c r="D1644" s="6" t="str">
        <f>IFERROR(__xludf.DUMMYFUNCTION("Split(B1644,""/"")"),"March")</f>
        <v>March</v>
      </c>
      <c r="E1644" s="6" t="str">
        <f>IFERROR(__xludf.DUMMYFUNCTION("""COMPUTED_VALUE"""),"Bangalore^")</f>
        <v>Bangalore^</v>
      </c>
      <c r="F1644" s="6" t="str">
        <f>IFERROR(__xludf.DUMMYFUNCTION("""COMPUTED_VALUE"""),"East")</f>
        <v>East</v>
      </c>
      <c r="G1644" s="6" t="str">
        <f>IFERROR(__xludf.DUMMYFUNCTION("""COMPUTED_VALUE"""),"Production")</f>
        <v>Production</v>
      </c>
      <c r="H1644" s="6" t="str">
        <f>IFERROR(__xludf.DUMMYFUNCTION("""COMPUTED_VALUE"""),"Rent")</f>
        <v>Rent</v>
      </c>
      <c r="I1644" s="6" t="str">
        <f t="shared" si="2"/>
        <v>March</v>
      </c>
      <c r="J1644" s="6" t="str">
        <f t="shared" si="3"/>
        <v>Bangalore^</v>
      </c>
      <c r="K1644" s="6" t="str">
        <f t="shared" si="4"/>
        <v>Bangalore^</v>
      </c>
      <c r="L1644" s="6" t="str">
        <f t="shared" si="5"/>
        <v>Bangalore^</v>
      </c>
      <c r="M1644" s="6" t="str">
        <f t="shared" si="6"/>
        <v>Bangalore</v>
      </c>
      <c r="N1644" s="6" t="str">
        <f t="shared" si="7"/>
        <v>East</v>
      </c>
      <c r="O1644" s="6" t="str">
        <f t="shared" si="8"/>
        <v>East</v>
      </c>
      <c r="P1644" s="6" t="str">
        <f t="shared" si="9"/>
        <v>East</v>
      </c>
      <c r="Q1644" s="6" t="str">
        <f t="shared" si="10"/>
        <v>East</v>
      </c>
      <c r="R1644" s="6" t="str">
        <f>vlookup(M1644,'City Head_Details'!$A$2:$B$5,2,0)</f>
        <v>Arun</v>
      </c>
      <c r="S1644" s="6" t="str">
        <f t="shared" ref="S1644:T1644" si="1652">Proper(trim(G1644))</f>
        <v>Production</v>
      </c>
      <c r="T1644" s="6" t="str">
        <f t="shared" si="1652"/>
        <v>Rent</v>
      </c>
    </row>
    <row r="1645">
      <c r="A1645" s="23" t="s">
        <v>3104</v>
      </c>
      <c r="B1645" s="32" t="s">
        <v>3105</v>
      </c>
      <c r="C1645" s="6">
        <v>195200.0</v>
      </c>
      <c r="D1645" s="6" t="str">
        <f>IFERROR(__xludf.DUMMYFUNCTION("Split(B1645,""/"")"),"March")</f>
        <v>March</v>
      </c>
      <c r="E1645" s="6" t="str">
        <f>IFERROR(__xludf.DUMMYFUNCTION("""COMPUTED_VALUE"""),"Bangalore^")</f>
        <v>Bangalore^</v>
      </c>
      <c r="F1645" s="6" t="str">
        <f>IFERROR(__xludf.DUMMYFUNCTION("""COMPUTED_VALUE"""),"East")</f>
        <v>East</v>
      </c>
      <c r="G1645" s="6" t="str">
        <f>IFERROR(__xludf.DUMMYFUNCTION("""COMPUTED_VALUE"""),"Production")</f>
        <v>Production</v>
      </c>
      <c r="H1645" s="6" t="str">
        <f>IFERROR(__xludf.DUMMYFUNCTION("""COMPUTED_VALUE"""),"Overhead costs")</f>
        <v>Overhead costs</v>
      </c>
      <c r="I1645" s="6" t="str">
        <f t="shared" si="2"/>
        <v>March</v>
      </c>
      <c r="J1645" s="6" t="str">
        <f t="shared" si="3"/>
        <v>Bangalore^</v>
      </c>
      <c r="K1645" s="6" t="str">
        <f t="shared" si="4"/>
        <v>Bangalore^</v>
      </c>
      <c r="L1645" s="6" t="str">
        <f t="shared" si="5"/>
        <v>Bangalore^</v>
      </c>
      <c r="M1645" s="6" t="str">
        <f t="shared" si="6"/>
        <v>Bangalore</v>
      </c>
      <c r="N1645" s="6" t="str">
        <f t="shared" si="7"/>
        <v>East</v>
      </c>
      <c r="O1645" s="6" t="str">
        <f t="shared" si="8"/>
        <v>East</v>
      </c>
      <c r="P1645" s="6" t="str">
        <f t="shared" si="9"/>
        <v>East</v>
      </c>
      <c r="Q1645" s="6" t="str">
        <f t="shared" si="10"/>
        <v>East</v>
      </c>
      <c r="R1645" s="6" t="str">
        <f>vlookup(M1645,'City Head_Details'!$A$2:$B$5,2,0)</f>
        <v>Arun</v>
      </c>
      <c r="S1645" s="6" t="str">
        <f t="shared" ref="S1645:T1645" si="1653">Proper(trim(G1645))</f>
        <v>Production</v>
      </c>
      <c r="T1645" s="6" t="str">
        <f t="shared" si="1653"/>
        <v>Overhead Costs</v>
      </c>
    </row>
    <row r="1646">
      <c r="A1646" s="23" t="s">
        <v>3106</v>
      </c>
      <c r="B1646" s="32" t="s">
        <v>3107</v>
      </c>
      <c r="C1646" s="6">
        <v>150900.0</v>
      </c>
      <c r="D1646" s="6" t="str">
        <f>IFERROR(__xludf.DUMMYFUNCTION("Split(B1646,""/"")"),"March")</f>
        <v>March</v>
      </c>
      <c r="E1646" s="6" t="str">
        <f>IFERROR(__xludf.DUMMYFUNCTION("""COMPUTED_VALUE"""),"Bangalore^")</f>
        <v>Bangalore^</v>
      </c>
      <c r="F1646" s="6" t="str">
        <f>IFERROR(__xludf.DUMMYFUNCTION("""COMPUTED_VALUE"""),"East")</f>
        <v>East</v>
      </c>
      <c r="G1646" s="6" t="str">
        <f>IFERROR(__xludf.DUMMYFUNCTION("""COMPUTED_VALUE"""),"Production")</f>
        <v>Production</v>
      </c>
      <c r="H1646" s="6" t="str">
        <f>IFERROR(__xludf.DUMMYFUNCTION("""COMPUTED_VALUE"""),"Insurance")</f>
        <v>Insurance</v>
      </c>
      <c r="I1646" s="6" t="str">
        <f t="shared" si="2"/>
        <v>March</v>
      </c>
      <c r="J1646" s="6" t="str">
        <f t="shared" si="3"/>
        <v>Bangalore^</v>
      </c>
      <c r="K1646" s="6" t="str">
        <f t="shared" si="4"/>
        <v>Bangalore^</v>
      </c>
      <c r="L1646" s="6" t="str">
        <f t="shared" si="5"/>
        <v>Bangalore^</v>
      </c>
      <c r="M1646" s="6" t="str">
        <f t="shared" si="6"/>
        <v>Bangalore</v>
      </c>
      <c r="N1646" s="6" t="str">
        <f t="shared" si="7"/>
        <v>East</v>
      </c>
      <c r="O1646" s="6" t="str">
        <f t="shared" si="8"/>
        <v>East</v>
      </c>
      <c r="P1646" s="6" t="str">
        <f t="shared" si="9"/>
        <v>East</v>
      </c>
      <c r="Q1646" s="6" t="str">
        <f t="shared" si="10"/>
        <v>East</v>
      </c>
      <c r="R1646" s="6" t="str">
        <f>vlookup(M1646,'City Head_Details'!$A$2:$B$5,2,0)</f>
        <v>Arun</v>
      </c>
      <c r="S1646" s="6" t="str">
        <f t="shared" ref="S1646:T1646" si="1654">Proper(trim(G1646))</f>
        <v>Production</v>
      </c>
      <c r="T1646" s="6" t="str">
        <f t="shared" si="1654"/>
        <v>Insurance</v>
      </c>
    </row>
    <row r="1647">
      <c r="A1647" s="23" t="s">
        <v>3108</v>
      </c>
      <c r="B1647" s="32" t="s">
        <v>3109</v>
      </c>
      <c r="C1647" s="6">
        <v>97900.0</v>
      </c>
      <c r="D1647" s="6" t="str">
        <f>IFERROR(__xludf.DUMMYFUNCTION("Split(B1647,""/"")"),"March")</f>
        <v>March</v>
      </c>
      <c r="E1647" s="6" t="str">
        <f>IFERROR(__xludf.DUMMYFUNCTION("""COMPUTED_VALUE"""),"Bangalore^")</f>
        <v>Bangalore^</v>
      </c>
      <c r="F1647" s="6" t="str">
        <f>IFERROR(__xludf.DUMMYFUNCTION("""COMPUTED_VALUE"""),"East")</f>
        <v>East</v>
      </c>
      <c r="G1647" s="6" t="str">
        <f>IFERROR(__xludf.DUMMYFUNCTION("""COMPUTED_VALUE"""),"Materials")</f>
        <v>Materials</v>
      </c>
      <c r="H1647" s="6" t="str">
        <f>IFERROR(__xludf.DUMMYFUNCTION("""COMPUTED_VALUE"""),"Material Cost")</f>
        <v>Material Cost</v>
      </c>
      <c r="I1647" s="6" t="str">
        <f t="shared" si="2"/>
        <v>March</v>
      </c>
      <c r="J1647" s="6" t="str">
        <f t="shared" si="3"/>
        <v>Bangalore^</v>
      </c>
      <c r="K1647" s="6" t="str">
        <f t="shared" si="4"/>
        <v>Bangalore^</v>
      </c>
      <c r="L1647" s="6" t="str">
        <f t="shared" si="5"/>
        <v>Bangalore^</v>
      </c>
      <c r="M1647" s="6" t="str">
        <f t="shared" si="6"/>
        <v>Bangalore</v>
      </c>
      <c r="N1647" s="6" t="str">
        <f t="shared" si="7"/>
        <v>East</v>
      </c>
      <c r="O1647" s="6" t="str">
        <f t="shared" si="8"/>
        <v>East</v>
      </c>
      <c r="P1647" s="6" t="str">
        <f t="shared" si="9"/>
        <v>East</v>
      </c>
      <c r="Q1647" s="6" t="str">
        <f t="shared" si="10"/>
        <v>East</v>
      </c>
      <c r="R1647" s="6" t="str">
        <f>vlookup(M1647,'City Head_Details'!$A$2:$B$5,2,0)</f>
        <v>Arun</v>
      </c>
      <c r="S1647" s="6" t="str">
        <f t="shared" ref="S1647:T1647" si="1655">Proper(trim(G1647))</f>
        <v>Materials</v>
      </c>
      <c r="T1647" s="6" t="str">
        <f t="shared" si="1655"/>
        <v>Material Cost</v>
      </c>
    </row>
    <row r="1648">
      <c r="A1648" s="23" t="s">
        <v>3110</v>
      </c>
      <c r="B1648" s="32" t="s">
        <v>3111</v>
      </c>
      <c r="C1648" s="6">
        <v>187000.0</v>
      </c>
      <c r="D1648" s="6" t="str">
        <f>IFERROR(__xludf.DUMMYFUNCTION("Split(B1648,""/"")"),"March")</f>
        <v>March</v>
      </c>
      <c r="E1648" s="6" t="str">
        <f>IFERROR(__xludf.DUMMYFUNCTION("""COMPUTED_VALUE"""),"Bangalore^")</f>
        <v>Bangalore^</v>
      </c>
      <c r="F1648" s="6" t="str">
        <f>IFERROR(__xludf.DUMMYFUNCTION("""COMPUTED_VALUE"""),"East")</f>
        <v>East</v>
      </c>
      <c r="G1648" s="6" t="str">
        <f>IFERROR(__xludf.DUMMYFUNCTION("""COMPUTED_VALUE"""),"Materials")</f>
        <v>Materials</v>
      </c>
      <c r="H1648" s="6" t="str">
        <f>IFERROR(__xludf.DUMMYFUNCTION("""COMPUTED_VALUE"""),"Labour Cost")</f>
        <v>Labour Cost</v>
      </c>
      <c r="I1648" s="6" t="str">
        <f t="shared" si="2"/>
        <v>March</v>
      </c>
      <c r="J1648" s="6" t="str">
        <f t="shared" si="3"/>
        <v>Bangalore^</v>
      </c>
      <c r="K1648" s="6" t="str">
        <f t="shared" si="4"/>
        <v>Bangalore^</v>
      </c>
      <c r="L1648" s="6" t="str">
        <f t="shared" si="5"/>
        <v>Bangalore^</v>
      </c>
      <c r="M1648" s="6" t="str">
        <f t="shared" si="6"/>
        <v>Bangalore</v>
      </c>
      <c r="N1648" s="6" t="str">
        <f t="shared" si="7"/>
        <v>East</v>
      </c>
      <c r="O1648" s="6" t="str">
        <f t="shared" si="8"/>
        <v>East</v>
      </c>
      <c r="P1648" s="6" t="str">
        <f t="shared" si="9"/>
        <v>East</v>
      </c>
      <c r="Q1648" s="6" t="str">
        <f t="shared" si="10"/>
        <v>East</v>
      </c>
      <c r="R1648" s="6" t="str">
        <f>vlookup(M1648,'City Head_Details'!$A$2:$B$5,2,0)</f>
        <v>Arun</v>
      </c>
      <c r="S1648" s="6" t="str">
        <f t="shared" ref="S1648:T1648" si="1656">Proper(trim(G1648))</f>
        <v>Materials</v>
      </c>
      <c r="T1648" s="6" t="str">
        <f t="shared" si="1656"/>
        <v>Labour Cost</v>
      </c>
    </row>
    <row r="1649">
      <c r="A1649" s="23" t="s">
        <v>3112</v>
      </c>
      <c r="B1649" s="32" t="s">
        <v>3113</v>
      </c>
      <c r="C1649" s="6">
        <v>93900.0</v>
      </c>
      <c r="D1649" s="6" t="str">
        <f>IFERROR(__xludf.DUMMYFUNCTION("Split(B1649,""/"")"),"March")</f>
        <v>March</v>
      </c>
      <c r="E1649" s="6" t="str">
        <f>IFERROR(__xludf.DUMMYFUNCTION("""COMPUTED_VALUE"""),"Bangalore^")</f>
        <v>Bangalore^</v>
      </c>
      <c r="F1649" s="6" t="str">
        <f>IFERROR(__xludf.DUMMYFUNCTION("""COMPUTED_VALUE"""),"East")</f>
        <v>East</v>
      </c>
      <c r="G1649" s="6" t="str">
        <f>IFERROR(__xludf.DUMMYFUNCTION("""COMPUTED_VALUE"""),"Materials")</f>
        <v>Materials</v>
      </c>
      <c r="H1649" s="6" t="str">
        <f>IFERROR(__xludf.DUMMYFUNCTION("""COMPUTED_VALUE"""),"Rent")</f>
        <v>Rent</v>
      </c>
      <c r="I1649" s="6" t="str">
        <f t="shared" si="2"/>
        <v>March</v>
      </c>
      <c r="J1649" s="6" t="str">
        <f t="shared" si="3"/>
        <v>Bangalore^</v>
      </c>
      <c r="K1649" s="6" t="str">
        <f t="shared" si="4"/>
        <v>Bangalore^</v>
      </c>
      <c r="L1649" s="6" t="str">
        <f t="shared" si="5"/>
        <v>Bangalore^</v>
      </c>
      <c r="M1649" s="6" t="str">
        <f t="shared" si="6"/>
        <v>Bangalore</v>
      </c>
      <c r="N1649" s="6" t="str">
        <f t="shared" si="7"/>
        <v>East</v>
      </c>
      <c r="O1649" s="6" t="str">
        <f t="shared" si="8"/>
        <v>East</v>
      </c>
      <c r="P1649" s="6" t="str">
        <f t="shared" si="9"/>
        <v>East</v>
      </c>
      <c r="Q1649" s="6" t="str">
        <f t="shared" si="10"/>
        <v>East</v>
      </c>
      <c r="R1649" s="6" t="str">
        <f>vlookup(M1649,'City Head_Details'!$A$2:$B$5,2,0)</f>
        <v>Arun</v>
      </c>
      <c r="S1649" s="6" t="str">
        <f t="shared" ref="S1649:T1649" si="1657">Proper(trim(G1649))</f>
        <v>Materials</v>
      </c>
      <c r="T1649" s="6" t="str">
        <f t="shared" si="1657"/>
        <v>Rent</v>
      </c>
    </row>
    <row r="1650">
      <c r="A1650" s="23" t="s">
        <v>3114</v>
      </c>
      <c r="B1650" s="32" t="s">
        <v>3115</v>
      </c>
      <c r="C1650" s="6">
        <v>91200.0</v>
      </c>
      <c r="D1650" s="6" t="str">
        <f>IFERROR(__xludf.DUMMYFUNCTION("Split(B1650,""/"")"),"March")</f>
        <v>March</v>
      </c>
      <c r="E1650" s="6" t="str">
        <f>IFERROR(__xludf.DUMMYFUNCTION("""COMPUTED_VALUE"""),"Bangalore^")</f>
        <v>Bangalore^</v>
      </c>
      <c r="F1650" s="6" t="str">
        <f>IFERROR(__xludf.DUMMYFUNCTION("""COMPUTED_VALUE"""),"East")</f>
        <v>East</v>
      </c>
      <c r="G1650" s="6" t="str">
        <f>IFERROR(__xludf.DUMMYFUNCTION("""COMPUTED_VALUE"""),"Materials")</f>
        <v>Materials</v>
      </c>
      <c r="H1650" s="6" t="str">
        <f>IFERROR(__xludf.DUMMYFUNCTION("""COMPUTED_VALUE"""),"Overhead costs")</f>
        <v>Overhead costs</v>
      </c>
      <c r="I1650" s="6" t="str">
        <f t="shared" si="2"/>
        <v>March</v>
      </c>
      <c r="J1650" s="6" t="str">
        <f t="shared" si="3"/>
        <v>Bangalore^</v>
      </c>
      <c r="K1650" s="6" t="str">
        <f t="shared" si="4"/>
        <v>Bangalore^</v>
      </c>
      <c r="L1650" s="6" t="str">
        <f t="shared" si="5"/>
        <v>Bangalore^</v>
      </c>
      <c r="M1650" s="6" t="str">
        <f t="shared" si="6"/>
        <v>Bangalore</v>
      </c>
      <c r="N1650" s="6" t="str">
        <f t="shared" si="7"/>
        <v>East</v>
      </c>
      <c r="O1650" s="6" t="str">
        <f t="shared" si="8"/>
        <v>East</v>
      </c>
      <c r="P1650" s="6" t="str">
        <f t="shared" si="9"/>
        <v>East</v>
      </c>
      <c r="Q1650" s="6" t="str">
        <f t="shared" si="10"/>
        <v>East</v>
      </c>
      <c r="R1650" s="6" t="str">
        <f>vlookup(M1650,'City Head_Details'!$A$2:$B$5,2,0)</f>
        <v>Arun</v>
      </c>
      <c r="S1650" s="6" t="str">
        <f t="shared" ref="S1650:T1650" si="1658">Proper(trim(G1650))</f>
        <v>Materials</v>
      </c>
      <c r="T1650" s="6" t="str">
        <f t="shared" si="1658"/>
        <v>Overhead Costs</v>
      </c>
    </row>
    <row r="1651">
      <c r="A1651" s="23" t="s">
        <v>3116</v>
      </c>
      <c r="B1651" s="32" t="s">
        <v>3117</v>
      </c>
      <c r="C1651" s="6">
        <v>163300.0</v>
      </c>
      <c r="D1651" s="6" t="str">
        <f>IFERROR(__xludf.DUMMYFUNCTION("Split(B1651,""/"")"),"March")</f>
        <v>March</v>
      </c>
      <c r="E1651" s="6" t="str">
        <f>IFERROR(__xludf.DUMMYFUNCTION("""COMPUTED_VALUE"""),"Bangalore")</f>
        <v>Bangalore</v>
      </c>
      <c r="F1651" s="6" t="str">
        <f>IFERROR(__xludf.DUMMYFUNCTION("""COMPUTED_VALUE"""),"East")</f>
        <v>East</v>
      </c>
      <c r="G1651" s="6" t="str">
        <f>IFERROR(__xludf.DUMMYFUNCTION("""COMPUTED_VALUE"""),"Materials")</f>
        <v>Materials</v>
      </c>
      <c r="H1651" s="6" t="str">
        <f>IFERROR(__xludf.DUMMYFUNCTION("""COMPUTED_VALUE"""),"Insurance")</f>
        <v>Insurance</v>
      </c>
      <c r="I1651" s="6" t="str">
        <f t="shared" si="2"/>
        <v>March</v>
      </c>
      <c r="J1651" s="6" t="str">
        <f t="shared" si="3"/>
        <v>Bangalore</v>
      </c>
      <c r="K1651" s="6" t="str">
        <f t="shared" si="4"/>
        <v>Bangalore</v>
      </c>
      <c r="L1651" s="6" t="str">
        <f t="shared" si="5"/>
        <v>Bangalore</v>
      </c>
      <c r="M1651" s="6" t="str">
        <f t="shared" si="6"/>
        <v>Bangalore</v>
      </c>
      <c r="N1651" s="6" t="str">
        <f t="shared" si="7"/>
        <v>East</v>
      </c>
      <c r="O1651" s="6" t="str">
        <f t="shared" si="8"/>
        <v>East</v>
      </c>
      <c r="P1651" s="6" t="str">
        <f t="shared" si="9"/>
        <v>East</v>
      </c>
      <c r="Q1651" s="6" t="str">
        <f t="shared" si="10"/>
        <v>East</v>
      </c>
      <c r="R1651" s="6" t="str">
        <f>vlookup(M1651,'City Head_Details'!$A$2:$B$5,2,0)</f>
        <v>Arun</v>
      </c>
      <c r="S1651" s="6" t="str">
        <f t="shared" ref="S1651:T1651" si="1659">Proper(trim(G1651))</f>
        <v>Materials</v>
      </c>
      <c r="T1651" s="6" t="str">
        <f t="shared" si="1659"/>
        <v>Insurance</v>
      </c>
    </row>
    <row r="1652">
      <c r="A1652" s="23" t="s">
        <v>3118</v>
      </c>
      <c r="B1652" s="32" t="s">
        <v>2788</v>
      </c>
      <c r="C1652" s="6">
        <v>196800.0</v>
      </c>
      <c r="D1652" s="6" t="str">
        <f>IFERROR(__xludf.DUMMYFUNCTION("Split(B1652,""/"")"),"March")</f>
        <v>March</v>
      </c>
      <c r="E1652" s="6" t="str">
        <f>IFERROR(__xludf.DUMMYFUNCTION("""COMPUTED_VALUE"""),"Bangalore")</f>
        <v>Bangalore</v>
      </c>
      <c r="F1652" s="6" t="str">
        <f>IFERROR(__xludf.DUMMYFUNCTION("""COMPUTED_VALUE"""),"East")</f>
        <v>East</v>
      </c>
      <c r="G1652" s="6" t="str">
        <f>IFERROR(__xludf.DUMMYFUNCTION("""COMPUTED_VALUE"""),"Maitenance")</f>
        <v>Maitenance</v>
      </c>
      <c r="H1652" s="6" t="str">
        <f>IFERROR(__xludf.DUMMYFUNCTION("""COMPUTED_VALUE"""),"Material Cost")</f>
        <v>Material Cost</v>
      </c>
      <c r="I1652" s="6" t="str">
        <f t="shared" si="2"/>
        <v>March</v>
      </c>
      <c r="J1652" s="6" t="str">
        <f t="shared" si="3"/>
        <v>Bangalore</v>
      </c>
      <c r="K1652" s="6" t="str">
        <f t="shared" si="4"/>
        <v>Bangalore</v>
      </c>
      <c r="L1652" s="6" t="str">
        <f t="shared" si="5"/>
        <v>Bangalore</v>
      </c>
      <c r="M1652" s="6" t="str">
        <f t="shared" si="6"/>
        <v>Bangalore</v>
      </c>
      <c r="N1652" s="6" t="str">
        <f t="shared" si="7"/>
        <v>East</v>
      </c>
      <c r="O1652" s="6" t="str">
        <f t="shared" si="8"/>
        <v>East</v>
      </c>
      <c r="P1652" s="6" t="str">
        <f t="shared" si="9"/>
        <v>East</v>
      </c>
      <c r="Q1652" s="6" t="str">
        <f t="shared" si="10"/>
        <v>East</v>
      </c>
      <c r="R1652" s="6" t="str">
        <f>vlookup(M1652,'City Head_Details'!$A$2:$B$5,2,0)</f>
        <v>Arun</v>
      </c>
      <c r="S1652" s="6" t="str">
        <f t="shared" ref="S1652:T1652" si="1660">Proper(trim(G1652))</f>
        <v>Maitenance</v>
      </c>
      <c r="T1652" s="6" t="str">
        <f t="shared" si="1660"/>
        <v>Material Cost</v>
      </c>
    </row>
    <row r="1653">
      <c r="A1653" s="23" t="s">
        <v>3119</v>
      </c>
      <c r="B1653" s="32" t="s">
        <v>3120</v>
      </c>
      <c r="C1653" s="6">
        <v>99800.0</v>
      </c>
      <c r="D1653" s="6" t="str">
        <f>IFERROR(__xludf.DUMMYFUNCTION("Split(B1653,""/"")"),"March")</f>
        <v>March</v>
      </c>
      <c r="E1653" s="6" t="str">
        <f>IFERROR(__xludf.DUMMYFUNCTION("""COMPUTED_VALUE"""),"Bangalore")</f>
        <v>Bangalore</v>
      </c>
      <c r="F1653" s="6" t="str">
        <f>IFERROR(__xludf.DUMMYFUNCTION("""COMPUTED_VALUE"""),"East")</f>
        <v>East</v>
      </c>
      <c r="G1653" s="6" t="str">
        <f>IFERROR(__xludf.DUMMYFUNCTION("""COMPUTED_VALUE"""),"Maitenance")</f>
        <v>Maitenance</v>
      </c>
      <c r="H1653" s="6" t="str">
        <f>IFERROR(__xludf.DUMMYFUNCTION("""COMPUTED_VALUE"""),"Labour Cost")</f>
        <v>Labour Cost</v>
      </c>
      <c r="I1653" s="6" t="str">
        <f t="shared" si="2"/>
        <v>March</v>
      </c>
      <c r="J1653" s="6" t="str">
        <f t="shared" si="3"/>
        <v>Bangalore</v>
      </c>
      <c r="K1653" s="6" t="str">
        <f t="shared" si="4"/>
        <v>Bangalore</v>
      </c>
      <c r="L1653" s="6" t="str">
        <f t="shared" si="5"/>
        <v>Bangalore</v>
      </c>
      <c r="M1653" s="6" t="str">
        <f t="shared" si="6"/>
        <v>Bangalore</v>
      </c>
      <c r="N1653" s="6" t="str">
        <f t="shared" si="7"/>
        <v>East</v>
      </c>
      <c r="O1653" s="6" t="str">
        <f t="shared" si="8"/>
        <v>East</v>
      </c>
      <c r="P1653" s="6" t="str">
        <f t="shared" si="9"/>
        <v>East</v>
      </c>
      <c r="Q1653" s="6" t="str">
        <f t="shared" si="10"/>
        <v>East</v>
      </c>
      <c r="R1653" s="6" t="str">
        <f>vlookup(M1653,'City Head_Details'!$A$2:$B$5,2,0)</f>
        <v>Arun</v>
      </c>
      <c r="S1653" s="6" t="str">
        <f t="shared" ref="S1653:T1653" si="1661">Proper(trim(G1653))</f>
        <v>Maitenance</v>
      </c>
      <c r="T1653" s="6" t="str">
        <f t="shared" si="1661"/>
        <v>Labour Cost</v>
      </c>
    </row>
    <row r="1654">
      <c r="A1654" s="23" t="s">
        <v>3121</v>
      </c>
      <c r="B1654" s="32" t="s">
        <v>3122</v>
      </c>
      <c r="C1654" s="6">
        <v>193200.0</v>
      </c>
      <c r="D1654" s="6" t="str">
        <f>IFERROR(__xludf.DUMMYFUNCTION("Split(B1654,""/"")"),"March")</f>
        <v>March</v>
      </c>
      <c r="E1654" s="6" t="str">
        <f>IFERROR(__xludf.DUMMYFUNCTION("""COMPUTED_VALUE"""),"Bangalore")</f>
        <v>Bangalore</v>
      </c>
      <c r="F1654" s="6" t="str">
        <f>IFERROR(__xludf.DUMMYFUNCTION("""COMPUTED_VALUE"""),"East")</f>
        <v>East</v>
      </c>
      <c r="G1654" s="6" t="str">
        <f>IFERROR(__xludf.DUMMYFUNCTION("""COMPUTED_VALUE"""),"Maitenance")</f>
        <v>Maitenance</v>
      </c>
      <c r="H1654" s="6" t="str">
        <f>IFERROR(__xludf.DUMMYFUNCTION("""COMPUTED_VALUE"""),"Rent")</f>
        <v>Rent</v>
      </c>
      <c r="I1654" s="6" t="str">
        <f t="shared" si="2"/>
        <v>March</v>
      </c>
      <c r="J1654" s="6" t="str">
        <f t="shared" si="3"/>
        <v>Bangalore</v>
      </c>
      <c r="K1654" s="6" t="str">
        <f t="shared" si="4"/>
        <v>Bangalore</v>
      </c>
      <c r="L1654" s="6" t="str">
        <f t="shared" si="5"/>
        <v>Bangalore</v>
      </c>
      <c r="M1654" s="6" t="str">
        <f t="shared" si="6"/>
        <v>Bangalore</v>
      </c>
      <c r="N1654" s="6" t="str">
        <f t="shared" si="7"/>
        <v>East</v>
      </c>
      <c r="O1654" s="6" t="str">
        <f t="shared" si="8"/>
        <v>East</v>
      </c>
      <c r="P1654" s="6" t="str">
        <f t="shared" si="9"/>
        <v>East</v>
      </c>
      <c r="Q1654" s="6" t="str">
        <f t="shared" si="10"/>
        <v>East</v>
      </c>
      <c r="R1654" s="6" t="str">
        <f>vlookup(M1654,'City Head_Details'!$A$2:$B$5,2,0)</f>
        <v>Arun</v>
      </c>
      <c r="S1654" s="6" t="str">
        <f t="shared" ref="S1654:T1654" si="1662">Proper(trim(G1654))</f>
        <v>Maitenance</v>
      </c>
      <c r="T1654" s="6" t="str">
        <f t="shared" si="1662"/>
        <v>Rent</v>
      </c>
    </row>
    <row r="1655">
      <c r="A1655" s="23" t="s">
        <v>3123</v>
      </c>
      <c r="B1655" s="32" t="s">
        <v>3124</v>
      </c>
      <c r="C1655" s="6">
        <v>119600.0</v>
      </c>
      <c r="D1655" s="6" t="str">
        <f>IFERROR(__xludf.DUMMYFUNCTION("Split(B1655,""/"")"),"March")</f>
        <v>March</v>
      </c>
      <c r="E1655" s="6" t="str">
        <f>IFERROR(__xludf.DUMMYFUNCTION("""COMPUTED_VALUE"""),"Bangalore")</f>
        <v>Bangalore</v>
      </c>
      <c r="F1655" s="6" t="str">
        <f>IFERROR(__xludf.DUMMYFUNCTION("""COMPUTED_VALUE"""),"East")</f>
        <v>East</v>
      </c>
      <c r="G1655" s="6" t="str">
        <f>IFERROR(__xludf.DUMMYFUNCTION("""COMPUTED_VALUE"""),"Maitenance")</f>
        <v>Maitenance</v>
      </c>
      <c r="H1655" s="6" t="str">
        <f>IFERROR(__xludf.DUMMYFUNCTION("""COMPUTED_VALUE"""),"Overhead costs")</f>
        <v>Overhead costs</v>
      </c>
      <c r="I1655" s="6" t="str">
        <f t="shared" si="2"/>
        <v>March</v>
      </c>
      <c r="J1655" s="6" t="str">
        <f t="shared" si="3"/>
        <v>Bangalore</v>
      </c>
      <c r="K1655" s="6" t="str">
        <f t="shared" si="4"/>
        <v>Bangalore</v>
      </c>
      <c r="L1655" s="6" t="str">
        <f t="shared" si="5"/>
        <v>Bangalore</v>
      </c>
      <c r="M1655" s="6" t="str">
        <f t="shared" si="6"/>
        <v>Bangalore</v>
      </c>
      <c r="N1655" s="6" t="str">
        <f t="shared" si="7"/>
        <v>East</v>
      </c>
      <c r="O1655" s="6" t="str">
        <f t="shared" si="8"/>
        <v>East</v>
      </c>
      <c r="P1655" s="6" t="str">
        <f t="shared" si="9"/>
        <v>East</v>
      </c>
      <c r="Q1655" s="6" t="str">
        <f t="shared" si="10"/>
        <v>East</v>
      </c>
      <c r="R1655" s="6" t="str">
        <f>vlookup(M1655,'City Head_Details'!$A$2:$B$5,2,0)</f>
        <v>Arun</v>
      </c>
      <c r="S1655" s="6" t="str">
        <f t="shared" ref="S1655:T1655" si="1663">Proper(trim(G1655))</f>
        <v>Maitenance</v>
      </c>
      <c r="T1655" s="6" t="str">
        <f t="shared" si="1663"/>
        <v>Overhead Costs</v>
      </c>
    </row>
    <row r="1656">
      <c r="A1656" s="23" t="s">
        <v>3125</v>
      </c>
      <c r="B1656" s="32" t="s">
        <v>3126</v>
      </c>
      <c r="C1656" s="6">
        <v>96100.0</v>
      </c>
      <c r="D1656" s="6" t="str">
        <f>IFERROR(__xludf.DUMMYFUNCTION("Split(B1656,""/"")"),"March")</f>
        <v>March</v>
      </c>
      <c r="E1656" s="6" t="str">
        <f>IFERROR(__xludf.DUMMYFUNCTION("""COMPUTED_VALUE"""),"Bangalore")</f>
        <v>Bangalore</v>
      </c>
      <c r="F1656" s="6" t="str">
        <f>IFERROR(__xludf.DUMMYFUNCTION("""COMPUTED_VALUE"""),"East")</f>
        <v>East</v>
      </c>
      <c r="G1656" s="6" t="str">
        <f>IFERROR(__xludf.DUMMYFUNCTION("""COMPUTED_VALUE"""),"Maitenance")</f>
        <v>Maitenance</v>
      </c>
      <c r="H1656" s="6" t="str">
        <f>IFERROR(__xludf.DUMMYFUNCTION("""COMPUTED_VALUE"""),"Insurance")</f>
        <v>Insurance</v>
      </c>
      <c r="I1656" s="6" t="str">
        <f t="shared" si="2"/>
        <v>March</v>
      </c>
      <c r="J1656" s="6" t="str">
        <f t="shared" si="3"/>
        <v>Bangalore</v>
      </c>
      <c r="K1656" s="6" t="str">
        <f t="shared" si="4"/>
        <v>Bangalore</v>
      </c>
      <c r="L1656" s="6" t="str">
        <f t="shared" si="5"/>
        <v>Bangalore</v>
      </c>
      <c r="M1656" s="6" t="str">
        <f t="shared" si="6"/>
        <v>Bangalore</v>
      </c>
      <c r="N1656" s="6" t="str">
        <f t="shared" si="7"/>
        <v>East</v>
      </c>
      <c r="O1656" s="6" t="str">
        <f t="shared" si="8"/>
        <v>East</v>
      </c>
      <c r="P1656" s="6" t="str">
        <f t="shared" si="9"/>
        <v>East</v>
      </c>
      <c r="Q1656" s="6" t="str">
        <f t="shared" si="10"/>
        <v>East</v>
      </c>
      <c r="R1656" s="6" t="str">
        <f>vlookup(M1656,'City Head_Details'!$A$2:$B$5,2,0)</f>
        <v>Arun</v>
      </c>
      <c r="S1656" s="6" t="str">
        <f t="shared" ref="S1656:T1656" si="1664">Proper(trim(G1656))</f>
        <v>Maitenance</v>
      </c>
      <c r="T1656" s="6" t="str">
        <f t="shared" si="1664"/>
        <v>Insurance</v>
      </c>
    </row>
    <row r="1657">
      <c r="A1657" s="23" t="s">
        <v>3127</v>
      </c>
      <c r="B1657" s="32" t="s">
        <v>3128</v>
      </c>
      <c r="C1657" s="6">
        <v>170600.0</v>
      </c>
      <c r="D1657" s="6" t="str">
        <f>IFERROR(__xludf.DUMMYFUNCTION("Split(B1657,""/"")"),"March")</f>
        <v>March</v>
      </c>
      <c r="E1657" s="6" t="str">
        <f>IFERROR(__xludf.DUMMYFUNCTION("""COMPUTED_VALUE"""),"Bangalore")</f>
        <v>Bangalore</v>
      </c>
      <c r="F1657" s="6" t="str">
        <f>IFERROR(__xludf.DUMMYFUNCTION("""COMPUTED_VALUE"""),"East")</f>
        <v>East</v>
      </c>
      <c r="G1657" s="6" t="str">
        <f>IFERROR(__xludf.DUMMYFUNCTION("""COMPUTED_VALUE"""),"Assembly")</f>
        <v>Assembly</v>
      </c>
      <c r="H1657" s="6" t="str">
        <f>IFERROR(__xludf.DUMMYFUNCTION("""COMPUTED_VALUE"""),"Material Cost")</f>
        <v>Material Cost</v>
      </c>
      <c r="I1657" s="6" t="str">
        <f t="shared" si="2"/>
        <v>March</v>
      </c>
      <c r="J1657" s="6" t="str">
        <f t="shared" si="3"/>
        <v>Bangalore</v>
      </c>
      <c r="K1657" s="6" t="str">
        <f t="shared" si="4"/>
        <v>Bangalore</v>
      </c>
      <c r="L1657" s="6" t="str">
        <f t="shared" si="5"/>
        <v>Bangalore</v>
      </c>
      <c r="M1657" s="6" t="str">
        <f t="shared" si="6"/>
        <v>Bangalore</v>
      </c>
      <c r="N1657" s="6" t="str">
        <f t="shared" si="7"/>
        <v>East</v>
      </c>
      <c r="O1657" s="6" t="str">
        <f t="shared" si="8"/>
        <v>East</v>
      </c>
      <c r="P1657" s="6" t="str">
        <f t="shared" si="9"/>
        <v>East</v>
      </c>
      <c r="Q1657" s="6" t="str">
        <f t="shared" si="10"/>
        <v>East</v>
      </c>
      <c r="R1657" s="6" t="str">
        <f>vlookup(M1657,'City Head_Details'!$A$2:$B$5,2,0)</f>
        <v>Arun</v>
      </c>
      <c r="S1657" s="6" t="str">
        <f t="shared" ref="S1657:T1657" si="1665">Proper(trim(G1657))</f>
        <v>Assembly</v>
      </c>
      <c r="T1657" s="6" t="str">
        <f t="shared" si="1665"/>
        <v>Material Cost</v>
      </c>
    </row>
    <row r="1658">
      <c r="A1658" s="23" t="s">
        <v>3129</v>
      </c>
      <c r="B1658" s="32" t="s">
        <v>3130</v>
      </c>
      <c r="C1658" s="6">
        <v>191000.0</v>
      </c>
      <c r="D1658" s="6" t="str">
        <f>IFERROR(__xludf.DUMMYFUNCTION("Split(B1658,""/"")"),"March")</f>
        <v>March</v>
      </c>
      <c r="E1658" s="6" t="str">
        <f>IFERROR(__xludf.DUMMYFUNCTION("""COMPUTED_VALUE"""),"Bangalore")</f>
        <v>Bangalore</v>
      </c>
      <c r="F1658" s="6" t="str">
        <f>IFERROR(__xludf.DUMMYFUNCTION("""COMPUTED_VALUE"""),"East")</f>
        <v>East</v>
      </c>
      <c r="G1658" s="6" t="str">
        <f>IFERROR(__xludf.DUMMYFUNCTION("""COMPUTED_VALUE"""),"Assembly")</f>
        <v>Assembly</v>
      </c>
      <c r="H1658" s="6" t="str">
        <f>IFERROR(__xludf.DUMMYFUNCTION("""COMPUTED_VALUE"""),"Labour Cost")</f>
        <v>Labour Cost</v>
      </c>
      <c r="I1658" s="6" t="str">
        <f t="shared" si="2"/>
        <v>March</v>
      </c>
      <c r="J1658" s="6" t="str">
        <f t="shared" si="3"/>
        <v>Bangalore</v>
      </c>
      <c r="K1658" s="6" t="str">
        <f t="shared" si="4"/>
        <v>Bangalore</v>
      </c>
      <c r="L1658" s="6" t="str">
        <f t="shared" si="5"/>
        <v>Bangalore</v>
      </c>
      <c r="M1658" s="6" t="str">
        <f t="shared" si="6"/>
        <v>Bangalore</v>
      </c>
      <c r="N1658" s="6" t="str">
        <f t="shared" si="7"/>
        <v>East</v>
      </c>
      <c r="O1658" s="6" t="str">
        <f t="shared" si="8"/>
        <v>East</v>
      </c>
      <c r="P1658" s="6" t="str">
        <f t="shared" si="9"/>
        <v>East</v>
      </c>
      <c r="Q1658" s="6" t="str">
        <f t="shared" si="10"/>
        <v>East</v>
      </c>
      <c r="R1658" s="6" t="str">
        <f>vlookup(M1658,'City Head_Details'!$A$2:$B$5,2,0)</f>
        <v>Arun</v>
      </c>
      <c r="S1658" s="6" t="str">
        <f t="shared" ref="S1658:T1658" si="1666">Proper(trim(G1658))</f>
        <v>Assembly</v>
      </c>
      <c r="T1658" s="6" t="str">
        <f t="shared" si="1666"/>
        <v>Labour Cost</v>
      </c>
    </row>
    <row r="1659">
      <c r="A1659" s="23" t="s">
        <v>3131</v>
      </c>
      <c r="B1659" s="32" t="s">
        <v>3132</v>
      </c>
      <c r="C1659" s="6">
        <v>104900.0</v>
      </c>
      <c r="D1659" s="6" t="str">
        <f>IFERROR(__xludf.DUMMYFUNCTION("Split(B1659,""/"")"),"March")</f>
        <v>March</v>
      </c>
      <c r="E1659" s="6" t="str">
        <f>IFERROR(__xludf.DUMMYFUNCTION("""COMPUTED_VALUE"""),"Bangalore")</f>
        <v>Bangalore</v>
      </c>
      <c r="F1659" s="6" t="str">
        <f>IFERROR(__xludf.DUMMYFUNCTION("""COMPUTED_VALUE"""),"East")</f>
        <v>East</v>
      </c>
      <c r="G1659" s="6" t="str">
        <f>IFERROR(__xludf.DUMMYFUNCTION("""COMPUTED_VALUE"""),"Assembly")</f>
        <v>Assembly</v>
      </c>
      <c r="H1659" s="6" t="str">
        <f>IFERROR(__xludf.DUMMYFUNCTION("""COMPUTED_VALUE"""),"Rent")</f>
        <v>Rent</v>
      </c>
      <c r="I1659" s="6" t="str">
        <f t="shared" si="2"/>
        <v>March</v>
      </c>
      <c r="J1659" s="6" t="str">
        <f t="shared" si="3"/>
        <v>Bangalore</v>
      </c>
      <c r="K1659" s="6" t="str">
        <f t="shared" si="4"/>
        <v>Bangalore</v>
      </c>
      <c r="L1659" s="6" t="str">
        <f t="shared" si="5"/>
        <v>Bangalore</v>
      </c>
      <c r="M1659" s="6" t="str">
        <f t="shared" si="6"/>
        <v>Bangalore</v>
      </c>
      <c r="N1659" s="6" t="str">
        <f t="shared" si="7"/>
        <v>East</v>
      </c>
      <c r="O1659" s="6" t="str">
        <f t="shared" si="8"/>
        <v>East</v>
      </c>
      <c r="P1659" s="6" t="str">
        <f t="shared" si="9"/>
        <v>East</v>
      </c>
      <c r="Q1659" s="6" t="str">
        <f t="shared" si="10"/>
        <v>East</v>
      </c>
      <c r="R1659" s="6" t="str">
        <f>vlookup(M1659,'City Head_Details'!$A$2:$B$5,2,0)</f>
        <v>Arun</v>
      </c>
      <c r="S1659" s="6" t="str">
        <f t="shared" ref="S1659:T1659" si="1667">Proper(trim(G1659))</f>
        <v>Assembly</v>
      </c>
      <c r="T1659" s="6" t="str">
        <f t="shared" si="1667"/>
        <v>Rent</v>
      </c>
    </row>
    <row r="1660">
      <c r="A1660" s="23" t="s">
        <v>3133</v>
      </c>
      <c r="B1660" s="32" t="s">
        <v>1134</v>
      </c>
      <c r="C1660" s="6">
        <v>125700.0</v>
      </c>
      <c r="D1660" s="6" t="str">
        <f>IFERROR(__xludf.DUMMYFUNCTION("Split(B1660,""/"")"),"March")</f>
        <v>March</v>
      </c>
      <c r="E1660" s="6" t="str">
        <f>IFERROR(__xludf.DUMMYFUNCTION("""COMPUTED_VALUE"""),"Bangalore")</f>
        <v>Bangalore</v>
      </c>
      <c r="F1660" s="6" t="str">
        <f>IFERROR(__xludf.DUMMYFUNCTION("""COMPUTED_VALUE"""),"East")</f>
        <v>East</v>
      </c>
      <c r="G1660" s="6" t="str">
        <f>IFERROR(__xludf.DUMMYFUNCTION("""COMPUTED_VALUE"""),"Assembly")</f>
        <v>Assembly</v>
      </c>
      <c r="H1660" s="6" t="str">
        <f>IFERROR(__xludf.DUMMYFUNCTION("""COMPUTED_VALUE"""),"Overhead costs")</f>
        <v>Overhead costs</v>
      </c>
      <c r="I1660" s="6" t="str">
        <f t="shared" si="2"/>
        <v>March</v>
      </c>
      <c r="J1660" s="6" t="str">
        <f t="shared" si="3"/>
        <v>Bangalore</v>
      </c>
      <c r="K1660" s="6" t="str">
        <f t="shared" si="4"/>
        <v>Bangalore</v>
      </c>
      <c r="L1660" s="6" t="str">
        <f t="shared" si="5"/>
        <v>Bangalore</v>
      </c>
      <c r="M1660" s="6" t="str">
        <f t="shared" si="6"/>
        <v>Bangalore</v>
      </c>
      <c r="N1660" s="6" t="str">
        <f t="shared" si="7"/>
        <v>East</v>
      </c>
      <c r="O1660" s="6" t="str">
        <f t="shared" si="8"/>
        <v>East</v>
      </c>
      <c r="P1660" s="6" t="str">
        <f t="shared" si="9"/>
        <v>East</v>
      </c>
      <c r="Q1660" s="6" t="str">
        <f t="shared" si="10"/>
        <v>East</v>
      </c>
      <c r="R1660" s="6" t="str">
        <f>vlookup(M1660,'City Head_Details'!$A$2:$B$5,2,0)</f>
        <v>Arun</v>
      </c>
      <c r="S1660" s="6" t="str">
        <f t="shared" ref="S1660:T1660" si="1668">Proper(trim(G1660))</f>
        <v>Assembly</v>
      </c>
      <c r="T1660" s="6" t="str">
        <f t="shared" si="1668"/>
        <v>Overhead Costs</v>
      </c>
    </row>
    <row r="1661">
      <c r="A1661" s="23" t="s">
        <v>3134</v>
      </c>
      <c r="B1661" s="32" t="s">
        <v>3135</v>
      </c>
      <c r="C1661" s="6">
        <v>167700.0</v>
      </c>
      <c r="D1661" s="6" t="str">
        <f>IFERROR(__xludf.DUMMYFUNCTION("Split(B1661,""/"")"),"March")</f>
        <v>March</v>
      </c>
      <c r="E1661" s="6" t="str">
        <f>IFERROR(__xludf.DUMMYFUNCTION("""COMPUTED_VALUE"""),"Bangalore")</f>
        <v>Bangalore</v>
      </c>
      <c r="F1661" s="6" t="str">
        <f>IFERROR(__xludf.DUMMYFUNCTION("""COMPUTED_VALUE"""),"East")</f>
        <v>East</v>
      </c>
      <c r="G1661" s="6" t="str">
        <f>IFERROR(__xludf.DUMMYFUNCTION("""COMPUTED_VALUE"""),"Assembly")</f>
        <v>Assembly</v>
      </c>
      <c r="H1661" s="6" t="str">
        <f>IFERROR(__xludf.DUMMYFUNCTION("""COMPUTED_VALUE"""),"Insurance")</f>
        <v>Insurance</v>
      </c>
      <c r="I1661" s="6" t="str">
        <f t="shared" si="2"/>
        <v>March</v>
      </c>
      <c r="J1661" s="6" t="str">
        <f t="shared" si="3"/>
        <v>Bangalore</v>
      </c>
      <c r="K1661" s="6" t="str">
        <f t="shared" si="4"/>
        <v>Bangalore</v>
      </c>
      <c r="L1661" s="6" t="str">
        <f t="shared" si="5"/>
        <v>Bangalore</v>
      </c>
      <c r="M1661" s="6" t="str">
        <f t="shared" si="6"/>
        <v>Bangalore</v>
      </c>
      <c r="N1661" s="6" t="str">
        <f t="shared" si="7"/>
        <v>East</v>
      </c>
      <c r="O1661" s="6" t="str">
        <f t="shared" si="8"/>
        <v>East</v>
      </c>
      <c r="P1661" s="6" t="str">
        <f t="shared" si="9"/>
        <v>East</v>
      </c>
      <c r="Q1661" s="6" t="str">
        <f t="shared" si="10"/>
        <v>East</v>
      </c>
      <c r="R1661" s="6" t="str">
        <f>vlookup(M1661,'City Head_Details'!$A$2:$B$5,2,0)</f>
        <v>Arun</v>
      </c>
      <c r="S1661" s="6" t="str">
        <f t="shared" ref="S1661:T1661" si="1669">Proper(trim(G1661))</f>
        <v>Assembly</v>
      </c>
      <c r="T1661" s="6" t="str">
        <f t="shared" si="1669"/>
        <v>Insurance</v>
      </c>
    </row>
    <row r="1662">
      <c r="A1662" s="23" t="s">
        <v>3136</v>
      </c>
      <c r="B1662" s="32" t="s">
        <v>3137</v>
      </c>
      <c r="C1662" s="6">
        <v>123900.0</v>
      </c>
      <c r="D1662" s="6" t="str">
        <f>IFERROR(__xludf.DUMMYFUNCTION("Split(B1662,""/"")"),"March")</f>
        <v>March</v>
      </c>
      <c r="E1662" s="6" t="str">
        <f>IFERROR(__xludf.DUMMYFUNCTION("""COMPUTED_VALUE"""),"Bangalore")</f>
        <v>Bangalore</v>
      </c>
      <c r="F1662" s="6" t="str">
        <f>IFERROR(__xludf.DUMMYFUNCTION("""COMPUTED_VALUE"""),"West")</f>
        <v>West</v>
      </c>
      <c r="G1662" s="6" t="str">
        <f>IFERROR(__xludf.DUMMYFUNCTION("""COMPUTED_VALUE"""),"Production")</f>
        <v>Production</v>
      </c>
      <c r="H1662" s="6" t="str">
        <f>IFERROR(__xludf.DUMMYFUNCTION("""COMPUTED_VALUE"""),"Material Cost")</f>
        <v>Material Cost</v>
      </c>
      <c r="I1662" s="6" t="str">
        <f t="shared" si="2"/>
        <v>March</v>
      </c>
      <c r="J1662" s="6" t="str">
        <f t="shared" si="3"/>
        <v>Bangalore</v>
      </c>
      <c r="K1662" s="6" t="str">
        <f t="shared" si="4"/>
        <v>Bangalore</v>
      </c>
      <c r="L1662" s="6" t="str">
        <f t="shared" si="5"/>
        <v>Bangalore</v>
      </c>
      <c r="M1662" s="6" t="str">
        <f t="shared" si="6"/>
        <v>Bangalore</v>
      </c>
      <c r="N1662" s="6" t="str">
        <f t="shared" si="7"/>
        <v>West</v>
      </c>
      <c r="O1662" s="6" t="str">
        <f t="shared" si="8"/>
        <v>West</v>
      </c>
      <c r="P1662" s="6" t="str">
        <f t="shared" si="9"/>
        <v>West</v>
      </c>
      <c r="Q1662" s="6" t="str">
        <f t="shared" si="10"/>
        <v>West</v>
      </c>
      <c r="R1662" s="6" t="str">
        <f>vlookup(M1662,'City Head_Details'!$A$2:$B$5,2,0)</f>
        <v>Arun</v>
      </c>
      <c r="S1662" s="6" t="str">
        <f t="shared" ref="S1662:T1662" si="1670">Proper(trim(G1662))</f>
        <v>Production</v>
      </c>
      <c r="T1662" s="6" t="str">
        <f t="shared" si="1670"/>
        <v>Material Cost</v>
      </c>
    </row>
    <row r="1663">
      <c r="A1663" s="23" t="s">
        <v>3138</v>
      </c>
      <c r="B1663" s="32" t="s">
        <v>3139</v>
      </c>
      <c r="C1663" s="6">
        <v>160000.0</v>
      </c>
      <c r="D1663" s="6" t="str">
        <f>IFERROR(__xludf.DUMMYFUNCTION("Split(B1663,""/"")"),"March")</f>
        <v>March</v>
      </c>
      <c r="E1663" s="6" t="str">
        <f>IFERROR(__xludf.DUMMYFUNCTION("""COMPUTED_VALUE"""),"Bangalore")</f>
        <v>Bangalore</v>
      </c>
      <c r="F1663" s="6" t="str">
        <f>IFERROR(__xludf.DUMMYFUNCTION("""COMPUTED_VALUE"""),"West")</f>
        <v>West</v>
      </c>
      <c r="G1663" s="6" t="str">
        <f>IFERROR(__xludf.DUMMYFUNCTION("""COMPUTED_VALUE"""),"Production")</f>
        <v>Production</v>
      </c>
      <c r="H1663" s="6" t="str">
        <f>IFERROR(__xludf.DUMMYFUNCTION("""COMPUTED_VALUE"""),"Labour Cost")</f>
        <v>Labour Cost</v>
      </c>
      <c r="I1663" s="6" t="str">
        <f t="shared" si="2"/>
        <v>March</v>
      </c>
      <c r="J1663" s="6" t="str">
        <f t="shared" si="3"/>
        <v>Bangalore</v>
      </c>
      <c r="K1663" s="6" t="str">
        <f t="shared" si="4"/>
        <v>Bangalore</v>
      </c>
      <c r="L1663" s="6" t="str">
        <f t="shared" si="5"/>
        <v>Bangalore</v>
      </c>
      <c r="M1663" s="6" t="str">
        <f t="shared" si="6"/>
        <v>Bangalore</v>
      </c>
      <c r="N1663" s="6" t="str">
        <f t="shared" si="7"/>
        <v>West</v>
      </c>
      <c r="O1663" s="6" t="str">
        <f t="shared" si="8"/>
        <v>West</v>
      </c>
      <c r="P1663" s="6" t="str">
        <f t="shared" si="9"/>
        <v>West</v>
      </c>
      <c r="Q1663" s="6" t="str">
        <f t="shared" si="10"/>
        <v>West</v>
      </c>
      <c r="R1663" s="6" t="str">
        <f>vlookup(M1663,'City Head_Details'!$A$2:$B$5,2,0)</f>
        <v>Arun</v>
      </c>
      <c r="S1663" s="6" t="str">
        <f t="shared" ref="S1663:T1663" si="1671">Proper(trim(G1663))</f>
        <v>Production</v>
      </c>
      <c r="T1663" s="6" t="str">
        <f t="shared" si="1671"/>
        <v>Labour Cost</v>
      </c>
    </row>
    <row r="1664">
      <c r="A1664" s="23" t="s">
        <v>3140</v>
      </c>
      <c r="B1664" s="32" t="s">
        <v>3141</v>
      </c>
      <c r="C1664" s="6">
        <v>179400.0</v>
      </c>
      <c r="D1664" s="6" t="str">
        <f>IFERROR(__xludf.DUMMYFUNCTION("Split(B1664,""/"")"),"March")</f>
        <v>March</v>
      </c>
      <c r="E1664" s="6" t="str">
        <f>IFERROR(__xludf.DUMMYFUNCTION("""COMPUTED_VALUE"""),"Bangalore")</f>
        <v>Bangalore</v>
      </c>
      <c r="F1664" s="6" t="str">
        <f>IFERROR(__xludf.DUMMYFUNCTION("""COMPUTED_VALUE"""),"West")</f>
        <v>West</v>
      </c>
      <c r="G1664" s="6" t="str">
        <f>IFERROR(__xludf.DUMMYFUNCTION("""COMPUTED_VALUE"""),"Production")</f>
        <v>Production</v>
      </c>
      <c r="H1664" s="6" t="str">
        <f>IFERROR(__xludf.DUMMYFUNCTION("""COMPUTED_VALUE"""),"Rent")</f>
        <v>Rent</v>
      </c>
      <c r="I1664" s="6" t="str">
        <f t="shared" si="2"/>
        <v>March</v>
      </c>
      <c r="J1664" s="6" t="str">
        <f t="shared" si="3"/>
        <v>Bangalore</v>
      </c>
      <c r="K1664" s="6" t="str">
        <f t="shared" si="4"/>
        <v>Bangalore</v>
      </c>
      <c r="L1664" s="6" t="str">
        <f t="shared" si="5"/>
        <v>Bangalore</v>
      </c>
      <c r="M1664" s="6" t="str">
        <f t="shared" si="6"/>
        <v>Bangalore</v>
      </c>
      <c r="N1664" s="6" t="str">
        <f t="shared" si="7"/>
        <v>West</v>
      </c>
      <c r="O1664" s="6" t="str">
        <f t="shared" si="8"/>
        <v>West</v>
      </c>
      <c r="P1664" s="6" t="str">
        <f t="shared" si="9"/>
        <v>West</v>
      </c>
      <c r="Q1664" s="6" t="str">
        <f t="shared" si="10"/>
        <v>West</v>
      </c>
      <c r="R1664" s="6" t="str">
        <f>vlookup(M1664,'City Head_Details'!$A$2:$B$5,2,0)</f>
        <v>Arun</v>
      </c>
      <c r="S1664" s="6" t="str">
        <f t="shared" ref="S1664:T1664" si="1672">Proper(trim(G1664))</f>
        <v>Production</v>
      </c>
      <c r="T1664" s="6" t="str">
        <f t="shared" si="1672"/>
        <v>Rent</v>
      </c>
    </row>
    <row r="1665">
      <c r="A1665" s="23" t="s">
        <v>3142</v>
      </c>
      <c r="B1665" s="32" t="s">
        <v>3143</v>
      </c>
      <c r="C1665" s="6">
        <v>198700.0</v>
      </c>
      <c r="D1665" s="6" t="str">
        <f>IFERROR(__xludf.DUMMYFUNCTION("Split(B1665,""/"")"),"March")</f>
        <v>March</v>
      </c>
      <c r="E1665" s="6" t="str">
        <f>IFERROR(__xludf.DUMMYFUNCTION("""COMPUTED_VALUE"""),"Bangalore-")</f>
        <v>Bangalore-</v>
      </c>
      <c r="F1665" s="6" t="str">
        <f>IFERROR(__xludf.DUMMYFUNCTION("""COMPUTED_VALUE"""),"West^")</f>
        <v>West^</v>
      </c>
      <c r="G1665" s="6" t="str">
        <f>IFERROR(__xludf.DUMMYFUNCTION("""COMPUTED_VALUE"""),"Production")</f>
        <v>Production</v>
      </c>
      <c r="H1665" s="6" t="str">
        <f>IFERROR(__xludf.DUMMYFUNCTION("""COMPUTED_VALUE"""),"Overhead costs")</f>
        <v>Overhead costs</v>
      </c>
      <c r="I1665" s="6" t="str">
        <f t="shared" si="2"/>
        <v>March</v>
      </c>
      <c r="J1665" s="6" t="str">
        <f t="shared" si="3"/>
        <v>Bangalore-</v>
      </c>
      <c r="K1665" s="6" t="str">
        <f t="shared" si="4"/>
        <v>Bangalore-</v>
      </c>
      <c r="L1665" s="6" t="str">
        <f t="shared" si="5"/>
        <v>Bangalore</v>
      </c>
      <c r="M1665" s="6" t="str">
        <f t="shared" si="6"/>
        <v>Bangalore</v>
      </c>
      <c r="N1665" s="6" t="str">
        <f t="shared" si="7"/>
        <v>West^</v>
      </c>
      <c r="O1665" s="6" t="str">
        <f t="shared" si="8"/>
        <v>West^</v>
      </c>
      <c r="P1665" s="6" t="str">
        <f t="shared" si="9"/>
        <v>West^</v>
      </c>
      <c r="Q1665" s="6" t="str">
        <f t="shared" si="10"/>
        <v>West</v>
      </c>
      <c r="R1665" s="6" t="str">
        <f>vlookup(M1665,'City Head_Details'!$A$2:$B$5,2,0)</f>
        <v>Arun</v>
      </c>
      <c r="S1665" s="6" t="str">
        <f t="shared" ref="S1665:T1665" si="1673">Proper(trim(G1665))</f>
        <v>Production</v>
      </c>
      <c r="T1665" s="6" t="str">
        <f t="shared" si="1673"/>
        <v>Overhead Costs</v>
      </c>
    </row>
    <row r="1666">
      <c r="A1666" s="23" t="s">
        <v>3144</v>
      </c>
      <c r="B1666" s="32" t="s">
        <v>3145</v>
      </c>
      <c r="C1666" s="6">
        <v>105200.0</v>
      </c>
      <c r="D1666" s="6" t="str">
        <f>IFERROR(__xludf.DUMMYFUNCTION("Split(B1666,""/"")"),"March")</f>
        <v>March</v>
      </c>
      <c r="E1666" s="6" t="str">
        <f>IFERROR(__xludf.DUMMYFUNCTION("""COMPUTED_VALUE"""),"Bangalore-")</f>
        <v>Bangalore-</v>
      </c>
      <c r="F1666" s="6" t="str">
        <f>IFERROR(__xludf.DUMMYFUNCTION("""COMPUTED_VALUE"""),"West^")</f>
        <v>West^</v>
      </c>
      <c r="G1666" s="6" t="str">
        <f>IFERROR(__xludf.DUMMYFUNCTION("""COMPUTED_VALUE"""),"Production")</f>
        <v>Production</v>
      </c>
      <c r="H1666" s="6" t="str">
        <f>IFERROR(__xludf.DUMMYFUNCTION("""COMPUTED_VALUE"""),"Insurance")</f>
        <v>Insurance</v>
      </c>
      <c r="I1666" s="6" t="str">
        <f t="shared" si="2"/>
        <v>March</v>
      </c>
      <c r="J1666" s="6" t="str">
        <f t="shared" si="3"/>
        <v>Bangalore-</v>
      </c>
      <c r="K1666" s="6" t="str">
        <f t="shared" si="4"/>
        <v>Bangalore-</v>
      </c>
      <c r="L1666" s="6" t="str">
        <f t="shared" si="5"/>
        <v>Bangalore</v>
      </c>
      <c r="M1666" s="6" t="str">
        <f t="shared" si="6"/>
        <v>Bangalore</v>
      </c>
      <c r="N1666" s="6" t="str">
        <f t="shared" si="7"/>
        <v>West^</v>
      </c>
      <c r="O1666" s="6" t="str">
        <f t="shared" si="8"/>
        <v>West^</v>
      </c>
      <c r="P1666" s="6" t="str">
        <f t="shared" si="9"/>
        <v>West^</v>
      </c>
      <c r="Q1666" s="6" t="str">
        <f t="shared" si="10"/>
        <v>West</v>
      </c>
      <c r="R1666" s="6" t="str">
        <f>vlookup(M1666,'City Head_Details'!$A$2:$B$5,2,0)</f>
        <v>Arun</v>
      </c>
      <c r="S1666" s="6" t="str">
        <f t="shared" ref="S1666:T1666" si="1674">Proper(trim(G1666))</f>
        <v>Production</v>
      </c>
      <c r="T1666" s="6" t="str">
        <f t="shared" si="1674"/>
        <v>Insurance</v>
      </c>
    </row>
    <row r="1667">
      <c r="A1667" s="23" t="s">
        <v>3146</v>
      </c>
      <c r="B1667" s="32" t="s">
        <v>3147</v>
      </c>
      <c r="C1667" s="6">
        <v>144000.0</v>
      </c>
      <c r="D1667" s="6" t="str">
        <f>IFERROR(__xludf.DUMMYFUNCTION("Split(B1667,""/"")"),"March")</f>
        <v>March</v>
      </c>
      <c r="E1667" s="6" t="str">
        <f>IFERROR(__xludf.DUMMYFUNCTION("""COMPUTED_VALUE"""),"Bangalore-")</f>
        <v>Bangalore-</v>
      </c>
      <c r="F1667" s="6" t="str">
        <f>IFERROR(__xludf.DUMMYFUNCTION("""COMPUTED_VALUE"""),"West")</f>
        <v>West</v>
      </c>
      <c r="G1667" s="6" t="str">
        <f>IFERROR(__xludf.DUMMYFUNCTION("""COMPUTED_VALUE"""),"Materials")</f>
        <v>Materials</v>
      </c>
      <c r="H1667" s="6" t="str">
        <f>IFERROR(__xludf.DUMMYFUNCTION("""COMPUTED_VALUE"""),"Material Cost")</f>
        <v>Material Cost</v>
      </c>
      <c r="I1667" s="6" t="str">
        <f t="shared" si="2"/>
        <v>March</v>
      </c>
      <c r="J1667" s="6" t="str">
        <f t="shared" si="3"/>
        <v>Bangalore-</v>
      </c>
      <c r="K1667" s="6" t="str">
        <f t="shared" si="4"/>
        <v>Bangalore-</v>
      </c>
      <c r="L1667" s="6" t="str">
        <f t="shared" si="5"/>
        <v>Bangalore</v>
      </c>
      <c r="M1667" s="6" t="str">
        <f t="shared" si="6"/>
        <v>Bangalore</v>
      </c>
      <c r="N1667" s="6" t="str">
        <f t="shared" si="7"/>
        <v>West</v>
      </c>
      <c r="O1667" s="6" t="str">
        <f t="shared" si="8"/>
        <v>West</v>
      </c>
      <c r="P1667" s="6" t="str">
        <f t="shared" si="9"/>
        <v>West</v>
      </c>
      <c r="Q1667" s="6" t="str">
        <f t="shared" si="10"/>
        <v>West</v>
      </c>
      <c r="R1667" s="6" t="str">
        <f>vlookup(M1667,'City Head_Details'!$A$2:$B$5,2,0)</f>
        <v>Arun</v>
      </c>
      <c r="S1667" s="6" t="str">
        <f t="shared" ref="S1667:T1667" si="1675">Proper(trim(G1667))</f>
        <v>Materials</v>
      </c>
      <c r="T1667" s="6" t="str">
        <f t="shared" si="1675"/>
        <v>Material Cost</v>
      </c>
    </row>
    <row r="1668">
      <c r="A1668" s="23" t="s">
        <v>3148</v>
      </c>
      <c r="B1668" s="32" t="s">
        <v>3149</v>
      </c>
      <c r="C1668" s="6">
        <v>91500.0</v>
      </c>
      <c r="D1668" s="6" t="str">
        <f>IFERROR(__xludf.DUMMYFUNCTION("Split(B1668,""/"")"),"March")</f>
        <v>March</v>
      </c>
      <c r="E1668" s="6" t="str">
        <f>IFERROR(__xludf.DUMMYFUNCTION("""COMPUTED_VALUE"""),"Bangalore-")</f>
        <v>Bangalore-</v>
      </c>
      <c r="F1668" s="6" t="str">
        <f>IFERROR(__xludf.DUMMYFUNCTION("""COMPUTED_VALUE"""),"West")</f>
        <v>West</v>
      </c>
      <c r="G1668" s="6" t="str">
        <f>IFERROR(__xludf.DUMMYFUNCTION("""COMPUTED_VALUE"""),"Materials")</f>
        <v>Materials</v>
      </c>
      <c r="H1668" s="6" t="str">
        <f>IFERROR(__xludf.DUMMYFUNCTION("""COMPUTED_VALUE"""),"Labour Cost")</f>
        <v>Labour Cost</v>
      </c>
      <c r="I1668" s="6" t="str">
        <f t="shared" si="2"/>
        <v>March</v>
      </c>
      <c r="J1668" s="6" t="str">
        <f t="shared" si="3"/>
        <v>Bangalore-</v>
      </c>
      <c r="K1668" s="6" t="str">
        <f t="shared" si="4"/>
        <v>Bangalore-</v>
      </c>
      <c r="L1668" s="6" t="str">
        <f t="shared" si="5"/>
        <v>Bangalore</v>
      </c>
      <c r="M1668" s="6" t="str">
        <f t="shared" si="6"/>
        <v>Bangalore</v>
      </c>
      <c r="N1668" s="6" t="str">
        <f t="shared" si="7"/>
        <v>West</v>
      </c>
      <c r="O1668" s="6" t="str">
        <f t="shared" si="8"/>
        <v>West</v>
      </c>
      <c r="P1668" s="6" t="str">
        <f t="shared" si="9"/>
        <v>West</v>
      </c>
      <c r="Q1668" s="6" t="str">
        <f t="shared" si="10"/>
        <v>West</v>
      </c>
      <c r="R1668" s="6" t="str">
        <f>vlookup(M1668,'City Head_Details'!$A$2:$B$5,2,0)</f>
        <v>Arun</v>
      </c>
      <c r="S1668" s="6" t="str">
        <f t="shared" ref="S1668:T1668" si="1676">Proper(trim(G1668))</f>
        <v>Materials</v>
      </c>
      <c r="T1668" s="6" t="str">
        <f t="shared" si="1676"/>
        <v>Labour Cost</v>
      </c>
    </row>
    <row r="1669">
      <c r="A1669" s="23" t="s">
        <v>3150</v>
      </c>
      <c r="B1669" s="32" t="s">
        <v>3151</v>
      </c>
      <c r="C1669" s="6">
        <v>181000.0</v>
      </c>
      <c r="D1669" s="6" t="str">
        <f>IFERROR(__xludf.DUMMYFUNCTION("Split(B1669,""/"")"),"March")</f>
        <v>March</v>
      </c>
      <c r="E1669" s="6" t="str">
        <f>IFERROR(__xludf.DUMMYFUNCTION("""COMPUTED_VALUE"""),"Bangalore-")</f>
        <v>Bangalore-</v>
      </c>
      <c r="F1669" s="6" t="str">
        <f>IFERROR(__xludf.DUMMYFUNCTION("""COMPUTED_VALUE"""),"West")</f>
        <v>West</v>
      </c>
      <c r="G1669" s="6" t="str">
        <f>IFERROR(__xludf.DUMMYFUNCTION("""COMPUTED_VALUE"""),"Materials")</f>
        <v>Materials</v>
      </c>
      <c r="H1669" s="6" t="str">
        <f>IFERROR(__xludf.DUMMYFUNCTION("""COMPUTED_VALUE"""),"Rent")</f>
        <v>Rent</v>
      </c>
      <c r="I1669" s="6" t="str">
        <f t="shared" si="2"/>
        <v>March</v>
      </c>
      <c r="J1669" s="6" t="str">
        <f t="shared" si="3"/>
        <v>Bangalore-</v>
      </c>
      <c r="K1669" s="6" t="str">
        <f t="shared" si="4"/>
        <v>Bangalore-</v>
      </c>
      <c r="L1669" s="6" t="str">
        <f t="shared" si="5"/>
        <v>Bangalore</v>
      </c>
      <c r="M1669" s="6" t="str">
        <f t="shared" si="6"/>
        <v>Bangalore</v>
      </c>
      <c r="N1669" s="6" t="str">
        <f t="shared" si="7"/>
        <v>West</v>
      </c>
      <c r="O1669" s="6" t="str">
        <f t="shared" si="8"/>
        <v>West</v>
      </c>
      <c r="P1669" s="6" t="str">
        <f t="shared" si="9"/>
        <v>West</v>
      </c>
      <c r="Q1669" s="6" t="str">
        <f t="shared" si="10"/>
        <v>West</v>
      </c>
      <c r="R1669" s="6" t="str">
        <f>vlookup(M1669,'City Head_Details'!$A$2:$B$5,2,0)</f>
        <v>Arun</v>
      </c>
      <c r="S1669" s="6" t="str">
        <f t="shared" ref="S1669:T1669" si="1677">Proper(trim(G1669))</f>
        <v>Materials</v>
      </c>
      <c r="T1669" s="6" t="str">
        <f t="shared" si="1677"/>
        <v>Rent</v>
      </c>
    </row>
    <row r="1670">
      <c r="A1670" s="23" t="s">
        <v>3152</v>
      </c>
      <c r="B1670" s="32" t="s">
        <v>3153</v>
      </c>
      <c r="C1670" s="6">
        <v>193100.0</v>
      </c>
      <c r="D1670" s="6" t="str">
        <f>IFERROR(__xludf.DUMMYFUNCTION("Split(B1670,""/"")"),"March")</f>
        <v>March</v>
      </c>
      <c r="E1670" s="6" t="str">
        <f>IFERROR(__xludf.DUMMYFUNCTION("""COMPUTED_VALUE"""),"Bangalore-")</f>
        <v>Bangalore-</v>
      </c>
      <c r="F1670" s="6" t="str">
        <f>IFERROR(__xludf.DUMMYFUNCTION("""COMPUTED_VALUE"""),"West")</f>
        <v>West</v>
      </c>
      <c r="G1670" s="6" t="str">
        <f>IFERROR(__xludf.DUMMYFUNCTION("""COMPUTED_VALUE"""),"Materials")</f>
        <v>Materials</v>
      </c>
      <c r="H1670" s="6" t="str">
        <f>IFERROR(__xludf.DUMMYFUNCTION("""COMPUTED_VALUE"""),"Overhead costs")</f>
        <v>Overhead costs</v>
      </c>
      <c r="I1670" s="6" t="str">
        <f t="shared" si="2"/>
        <v>March</v>
      </c>
      <c r="J1670" s="6" t="str">
        <f t="shared" si="3"/>
        <v>Bangalore-</v>
      </c>
      <c r="K1670" s="6" t="str">
        <f t="shared" si="4"/>
        <v>Bangalore-</v>
      </c>
      <c r="L1670" s="6" t="str">
        <f t="shared" si="5"/>
        <v>Bangalore</v>
      </c>
      <c r="M1670" s="6" t="str">
        <f t="shared" si="6"/>
        <v>Bangalore</v>
      </c>
      <c r="N1670" s="6" t="str">
        <f t="shared" si="7"/>
        <v>West</v>
      </c>
      <c r="O1670" s="6" t="str">
        <f t="shared" si="8"/>
        <v>West</v>
      </c>
      <c r="P1670" s="6" t="str">
        <f t="shared" si="9"/>
        <v>West</v>
      </c>
      <c r="Q1670" s="6" t="str">
        <f t="shared" si="10"/>
        <v>West</v>
      </c>
      <c r="R1670" s="6" t="str">
        <f>vlookup(M1670,'City Head_Details'!$A$2:$B$5,2,0)</f>
        <v>Arun</v>
      </c>
      <c r="S1670" s="6" t="str">
        <f t="shared" ref="S1670:T1670" si="1678">Proper(trim(G1670))</f>
        <v>Materials</v>
      </c>
      <c r="T1670" s="6" t="str">
        <f t="shared" si="1678"/>
        <v>Overhead Costs</v>
      </c>
    </row>
    <row r="1671">
      <c r="A1671" s="23" t="s">
        <v>3154</v>
      </c>
      <c r="B1671" s="32" t="s">
        <v>3155</v>
      </c>
      <c r="C1671" s="6">
        <v>152000.0</v>
      </c>
      <c r="D1671" s="6" t="str">
        <f>IFERROR(__xludf.DUMMYFUNCTION("Split(B1671,""/"")"),"March")</f>
        <v>March</v>
      </c>
      <c r="E1671" s="6" t="str">
        <f>IFERROR(__xludf.DUMMYFUNCTION("""COMPUTED_VALUE"""),"Bangalore-")</f>
        <v>Bangalore-</v>
      </c>
      <c r="F1671" s="6" t="str">
        <f>IFERROR(__xludf.DUMMYFUNCTION("""COMPUTED_VALUE"""),"West")</f>
        <v>West</v>
      </c>
      <c r="G1671" s="6" t="str">
        <f>IFERROR(__xludf.DUMMYFUNCTION("""COMPUTED_VALUE"""),"Materials")</f>
        <v>Materials</v>
      </c>
      <c r="H1671" s="6" t="str">
        <f>IFERROR(__xludf.DUMMYFUNCTION("""COMPUTED_VALUE"""),"Insurance")</f>
        <v>Insurance</v>
      </c>
      <c r="I1671" s="6" t="str">
        <f t="shared" si="2"/>
        <v>March</v>
      </c>
      <c r="J1671" s="6" t="str">
        <f t="shared" si="3"/>
        <v>Bangalore-</v>
      </c>
      <c r="K1671" s="6" t="str">
        <f t="shared" si="4"/>
        <v>Bangalore-</v>
      </c>
      <c r="L1671" s="6" t="str">
        <f t="shared" si="5"/>
        <v>Bangalore</v>
      </c>
      <c r="M1671" s="6" t="str">
        <f t="shared" si="6"/>
        <v>Bangalore</v>
      </c>
      <c r="N1671" s="6" t="str">
        <f t="shared" si="7"/>
        <v>West</v>
      </c>
      <c r="O1671" s="6" t="str">
        <f t="shared" si="8"/>
        <v>West</v>
      </c>
      <c r="P1671" s="6" t="str">
        <f t="shared" si="9"/>
        <v>West</v>
      </c>
      <c r="Q1671" s="6" t="str">
        <f t="shared" si="10"/>
        <v>West</v>
      </c>
      <c r="R1671" s="6" t="str">
        <f>vlookup(M1671,'City Head_Details'!$A$2:$B$5,2,0)</f>
        <v>Arun</v>
      </c>
      <c r="S1671" s="6" t="str">
        <f t="shared" ref="S1671:T1671" si="1679">Proper(trim(G1671))</f>
        <v>Materials</v>
      </c>
      <c r="T1671" s="6" t="str">
        <f t="shared" si="1679"/>
        <v>Insurance</v>
      </c>
    </row>
    <row r="1672">
      <c r="A1672" s="23" t="s">
        <v>3156</v>
      </c>
      <c r="B1672" s="32" t="s">
        <v>3157</v>
      </c>
      <c r="C1672" s="6">
        <v>199000.0</v>
      </c>
      <c r="D1672" s="6" t="str">
        <f>IFERROR(__xludf.DUMMYFUNCTION("Split(B1672,""/"")"),"March")</f>
        <v>March</v>
      </c>
      <c r="E1672" s="6" t="str">
        <f>IFERROR(__xludf.DUMMYFUNCTION("""COMPUTED_VALUE"""),"Bangalore-")</f>
        <v>Bangalore-</v>
      </c>
      <c r="F1672" s="6" t="str">
        <f>IFERROR(__xludf.DUMMYFUNCTION("""COMPUTED_VALUE"""),"West")</f>
        <v>West</v>
      </c>
      <c r="G1672" s="6" t="str">
        <f>IFERROR(__xludf.DUMMYFUNCTION("""COMPUTED_VALUE"""),"Maitenance")</f>
        <v>Maitenance</v>
      </c>
      <c r="H1672" s="6" t="str">
        <f>IFERROR(__xludf.DUMMYFUNCTION("""COMPUTED_VALUE"""),"Material Cost")</f>
        <v>Material Cost</v>
      </c>
      <c r="I1672" s="6" t="str">
        <f t="shared" si="2"/>
        <v>March</v>
      </c>
      <c r="J1672" s="6" t="str">
        <f t="shared" si="3"/>
        <v>Bangalore-</v>
      </c>
      <c r="K1672" s="6" t="str">
        <f t="shared" si="4"/>
        <v>Bangalore-</v>
      </c>
      <c r="L1672" s="6" t="str">
        <f t="shared" si="5"/>
        <v>Bangalore</v>
      </c>
      <c r="M1672" s="6" t="str">
        <f t="shared" si="6"/>
        <v>Bangalore</v>
      </c>
      <c r="N1672" s="6" t="str">
        <f t="shared" si="7"/>
        <v>West</v>
      </c>
      <c r="O1672" s="6" t="str">
        <f t="shared" si="8"/>
        <v>West</v>
      </c>
      <c r="P1672" s="6" t="str">
        <f t="shared" si="9"/>
        <v>West</v>
      </c>
      <c r="Q1672" s="6" t="str">
        <f t="shared" si="10"/>
        <v>West</v>
      </c>
      <c r="R1672" s="6" t="str">
        <f>vlookup(M1672,'City Head_Details'!$A$2:$B$5,2,0)</f>
        <v>Arun</v>
      </c>
      <c r="S1672" s="6" t="str">
        <f t="shared" ref="S1672:T1672" si="1680">Proper(trim(G1672))</f>
        <v>Maitenance</v>
      </c>
      <c r="T1672" s="6" t="str">
        <f t="shared" si="1680"/>
        <v>Material Cost</v>
      </c>
    </row>
    <row r="1673">
      <c r="A1673" s="23" t="s">
        <v>3158</v>
      </c>
      <c r="B1673" s="32" t="s">
        <v>365</v>
      </c>
      <c r="C1673" s="6">
        <v>102600.0</v>
      </c>
      <c r="D1673" s="6" t="str">
        <f>IFERROR(__xludf.DUMMYFUNCTION("Split(B1673,""/"")"),"March")</f>
        <v>March</v>
      </c>
      <c r="E1673" s="6" t="str">
        <f>IFERROR(__xludf.DUMMYFUNCTION("""COMPUTED_VALUE"""),"Bangalore-")</f>
        <v>Bangalore-</v>
      </c>
      <c r="F1673" s="6" t="str">
        <f>IFERROR(__xludf.DUMMYFUNCTION("""COMPUTED_VALUE"""),"West")</f>
        <v>West</v>
      </c>
      <c r="G1673" s="6" t="str">
        <f>IFERROR(__xludf.DUMMYFUNCTION("""COMPUTED_VALUE"""),"Maitenance")</f>
        <v>Maitenance</v>
      </c>
      <c r="H1673" s="6" t="str">
        <f>IFERROR(__xludf.DUMMYFUNCTION("""COMPUTED_VALUE"""),"Labour Cost")</f>
        <v>Labour Cost</v>
      </c>
      <c r="I1673" s="6" t="str">
        <f t="shared" si="2"/>
        <v>March</v>
      </c>
      <c r="J1673" s="6" t="str">
        <f t="shared" si="3"/>
        <v>Bangalore-</v>
      </c>
      <c r="K1673" s="6" t="str">
        <f t="shared" si="4"/>
        <v>Bangalore-</v>
      </c>
      <c r="L1673" s="6" t="str">
        <f t="shared" si="5"/>
        <v>Bangalore</v>
      </c>
      <c r="M1673" s="6" t="str">
        <f t="shared" si="6"/>
        <v>Bangalore</v>
      </c>
      <c r="N1673" s="6" t="str">
        <f t="shared" si="7"/>
        <v>West</v>
      </c>
      <c r="O1673" s="6" t="str">
        <f t="shared" si="8"/>
        <v>West</v>
      </c>
      <c r="P1673" s="6" t="str">
        <f t="shared" si="9"/>
        <v>West</v>
      </c>
      <c r="Q1673" s="6" t="str">
        <f t="shared" si="10"/>
        <v>West</v>
      </c>
      <c r="R1673" s="6" t="str">
        <f>vlookup(M1673,'City Head_Details'!$A$2:$B$5,2,0)</f>
        <v>Arun</v>
      </c>
      <c r="S1673" s="6" t="str">
        <f t="shared" ref="S1673:T1673" si="1681">Proper(trim(G1673))</f>
        <v>Maitenance</v>
      </c>
      <c r="T1673" s="6" t="str">
        <f t="shared" si="1681"/>
        <v>Labour Cost</v>
      </c>
    </row>
    <row r="1674">
      <c r="A1674" s="23" t="s">
        <v>3159</v>
      </c>
      <c r="B1674" s="32" t="s">
        <v>3160</v>
      </c>
      <c r="C1674" s="6">
        <v>143200.0</v>
      </c>
      <c r="D1674" s="6" t="str">
        <f>IFERROR(__xludf.DUMMYFUNCTION("Split(B1674,""/"")"),"March")</f>
        <v>March</v>
      </c>
      <c r="E1674" s="6" t="str">
        <f>IFERROR(__xludf.DUMMYFUNCTION("""COMPUTED_VALUE"""),"Bangalore")</f>
        <v>Bangalore</v>
      </c>
      <c r="F1674" s="6" t="str">
        <f>IFERROR(__xludf.DUMMYFUNCTION("""COMPUTED_VALUE"""),"West")</f>
        <v>West</v>
      </c>
      <c r="G1674" s="6" t="str">
        <f>IFERROR(__xludf.DUMMYFUNCTION("""COMPUTED_VALUE"""),"Maitenance")</f>
        <v>Maitenance</v>
      </c>
      <c r="H1674" s="6" t="str">
        <f>IFERROR(__xludf.DUMMYFUNCTION("""COMPUTED_VALUE"""),"Rent")</f>
        <v>Rent</v>
      </c>
      <c r="I1674" s="6" t="str">
        <f t="shared" si="2"/>
        <v>March</v>
      </c>
      <c r="J1674" s="6" t="str">
        <f t="shared" si="3"/>
        <v>Bangalore</v>
      </c>
      <c r="K1674" s="6" t="str">
        <f t="shared" si="4"/>
        <v>Bangalore</v>
      </c>
      <c r="L1674" s="6" t="str">
        <f t="shared" si="5"/>
        <v>Bangalore</v>
      </c>
      <c r="M1674" s="6" t="str">
        <f t="shared" si="6"/>
        <v>Bangalore</v>
      </c>
      <c r="N1674" s="6" t="str">
        <f t="shared" si="7"/>
        <v>West</v>
      </c>
      <c r="O1674" s="6" t="str">
        <f t="shared" si="8"/>
        <v>West</v>
      </c>
      <c r="P1674" s="6" t="str">
        <f t="shared" si="9"/>
        <v>West</v>
      </c>
      <c r="Q1674" s="6" t="str">
        <f t="shared" si="10"/>
        <v>West</v>
      </c>
      <c r="R1674" s="6" t="str">
        <f>vlookup(M1674,'City Head_Details'!$A$2:$B$5,2,0)</f>
        <v>Arun</v>
      </c>
      <c r="S1674" s="6" t="str">
        <f t="shared" ref="S1674:T1674" si="1682">Proper(trim(G1674))</f>
        <v>Maitenance</v>
      </c>
      <c r="T1674" s="6" t="str">
        <f t="shared" si="1682"/>
        <v>Rent</v>
      </c>
    </row>
    <row r="1675">
      <c r="A1675" s="23" t="s">
        <v>3161</v>
      </c>
      <c r="B1675" s="32" t="s">
        <v>67</v>
      </c>
      <c r="C1675" s="6">
        <v>198500.0</v>
      </c>
      <c r="D1675" s="6" t="str">
        <f>IFERROR(__xludf.DUMMYFUNCTION("Split(B1675,""/"")"),"March")</f>
        <v>March</v>
      </c>
      <c r="E1675" s="6" t="str">
        <f>IFERROR(__xludf.DUMMYFUNCTION("""COMPUTED_VALUE"""),"Bangalore")</f>
        <v>Bangalore</v>
      </c>
      <c r="F1675" s="6" t="str">
        <f>IFERROR(__xludf.DUMMYFUNCTION("""COMPUTED_VALUE"""),"West")</f>
        <v>West</v>
      </c>
      <c r="G1675" s="6" t="str">
        <f>IFERROR(__xludf.DUMMYFUNCTION("""COMPUTED_VALUE"""),"Maitenance")</f>
        <v>Maitenance</v>
      </c>
      <c r="H1675" s="6" t="str">
        <f>IFERROR(__xludf.DUMMYFUNCTION("""COMPUTED_VALUE"""),"Overhead costs")</f>
        <v>Overhead costs</v>
      </c>
      <c r="I1675" s="6" t="str">
        <f t="shared" si="2"/>
        <v>March</v>
      </c>
      <c r="J1675" s="6" t="str">
        <f t="shared" si="3"/>
        <v>Bangalore</v>
      </c>
      <c r="K1675" s="6" t="str">
        <f t="shared" si="4"/>
        <v>Bangalore</v>
      </c>
      <c r="L1675" s="6" t="str">
        <f t="shared" si="5"/>
        <v>Bangalore</v>
      </c>
      <c r="M1675" s="6" t="str">
        <f t="shared" si="6"/>
        <v>Bangalore</v>
      </c>
      <c r="N1675" s="6" t="str">
        <f t="shared" si="7"/>
        <v>West</v>
      </c>
      <c r="O1675" s="6" t="str">
        <f t="shared" si="8"/>
        <v>West</v>
      </c>
      <c r="P1675" s="6" t="str">
        <f t="shared" si="9"/>
        <v>West</v>
      </c>
      <c r="Q1675" s="6" t="str">
        <f t="shared" si="10"/>
        <v>West</v>
      </c>
      <c r="R1675" s="6" t="str">
        <f>vlookup(M1675,'City Head_Details'!$A$2:$B$5,2,0)</f>
        <v>Arun</v>
      </c>
      <c r="S1675" s="6" t="str">
        <f t="shared" ref="S1675:T1675" si="1683">Proper(trim(G1675))</f>
        <v>Maitenance</v>
      </c>
      <c r="T1675" s="6" t="str">
        <f t="shared" si="1683"/>
        <v>Overhead Costs</v>
      </c>
    </row>
    <row r="1676">
      <c r="A1676" s="23" t="s">
        <v>3162</v>
      </c>
      <c r="B1676" s="32" t="s">
        <v>513</v>
      </c>
      <c r="C1676" s="6">
        <v>120900.0</v>
      </c>
      <c r="D1676" s="6" t="str">
        <f>IFERROR(__xludf.DUMMYFUNCTION("Split(B1676,""/"")"),"March")</f>
        <v>March</v>
      </c>
      <c r="E1676" s="6" t="str">
        <f>IFERROR(__xludf.DUMMYFUNCTION("""COMPUTED_VALUE"""),"Bangalore")</f>
        <v>Bangalore</v>
      </c>
      <c r="F1676" s="6" t="str">
        <f>IFERROR(__xludf.DUMMYFUNCTION("""COMPUTED_VALUE"""),"West")</f>
        <v>West</v>
      </c>
      <c r="G1676" s="6" t="str">
        <f>IFERROR(__xludf.DUMMYFUNCTION("""COMPUTED_VALUE"""),"Maitenance")</f>
        <v>Maitenance</v>
      </c>
      <c r="H1676" s="6" t="str">
        <f>IFERROR(__xludf.DUMMYFUNCTION("""COMPUTED_VALUE"""),"Insurance")</f>
        <v>Insurance</v>
      </c>
      <c r="I1676" s="6" t="str">
        <f t="shared" si="2"/>
        <v>March</v>
      </c>
      <c r="J1676" s="6" t="str">
        <f t="shared" si="3"/>
        <v>Bangalore</v>
      </c>
      <c r="K1676" s="6" t="str">
        <f t="shared" si="4"/>
        <v>Bangalore</v>
      </c>
      <c r="L1676" s="6" t="str">
        <f t="shared" si="5"/>
        <v>Bangalore</v>
      </c>
      <c r="M1676" s="6" t="str">
        <f t="shared" si="6"/>
        <v>Bangalore</v>
      </c>
      <c r="N1676" s="6" t="str">
        <f t="shared" si="7"/>
        <v>West</v>
      </c>
      <c r="O1676" s="6" t="str">
        <f t="shared" si="8"/>
        <v>West</v>
      </c>
      <c r="P1676" s="6" t="str">
        <f t="shared" si="9"/>
        <v>West</v>
      </c>
      <c r="Q1676" s="6" t="str">
        <f t="shared" si="10"/>
        <v>West</v>
      </c>
      <c r="R1676" s="6" t="str">
        <f>vlookup(M1676,'City Head_Details'!$A$2:$B$5,2,0)</f>
        <v>Arun</v>
      </c>
      <c r="S1676" s="6" t="str">
        <f t="shared" ref="S1676:T1676" si="1684">Proper(trim(G1676))</f>
        <v>Maitenance</v>
      </c>
      <c r="T1676" s="6" t="str">
        <f t="shared" si="1684"/>
        <v>Insurance</v>
      </c>
    </row>
    <row r="1677">
      <c r="A1677" s="23" t="s">
        <v>3163</v>
      </c>
      <c r="B1677" s="32" t="s">
        <v>3164</v>
      </c>
      <c r="C1677" s="6">
        <v>168100.0</v>
      </c>
      <c r="D1677" s="6" t="str">
        <f>IFERROR(__xludf.DUMMYFUNCTION("Split(B1677,""/"")"),"March")</f>
        <v>March</v>
      </c>
      <c r="E1677" s="6" t="str">
        <f>IFERROR(__xludf.DUMMYFUNCTION("""COMPUTED_VALUE"""),"Bangalore")</f>
        <v>Bangalore</v>
      </c>
      <c r="F1677" s="6" t="str">
        <f>IFERROR(__xludf.DUMMYFUNCTION("""COMPUTED_VALUE"""),"West")</f>
        <v>West</v>
      </c>
      <c r="G1677" s="6" t="str">
        <f>IFERROR(__xludf.DUMMYFUNCTION("""COMPUTED_VALUE"""),"Assembly")</f>
        <v>Assembly</v>
      </c>
      <c r="H1677" s="6" t="str">
        <f>IFERROR(__xludf.DUMMYFUNCTION("""COMPUTED_VALUE"""),"Material Cost")</f>
        <v>Material Cost</v>
      </c>
      <c r="I1677" s="6" t="str">
        <f t="shared" si="2"/>
        <v>March</v>
      </c>
      <c r="J1677" s="6" t="str">
        <f t="shared" si="3"/>
        <v>Bangalore</v>
      </c>
      <c r="K1677" s="6" t="str">
        <f t="shared" si="4"/>
        <v>Bangalore</v>
      </c>
      <c r="L1677" s="6" t="str">
        <f t="shared" si="5"/>
        <v>Bangalore</v>
      </c>
      <c r="M1677" s="6" t="str">
        <f t="shared" si="6"/>
        <v>Bangalore</v>
      </c>
      <c r="N1677" s="6" t="str">
        <f t="shared" si="7"/>
        <v>West</v>
      </c>
      <c r="O1677" s="6" t="str">
        <f t="shared" si="8"/>
        <v>West</v>
      </c>
      <c r="P1677" s="6" t="str">
        <f t="shared" si="9"/>
        <v>West</v>
      </c>
      <c r="Q1677" s="6" t="str">
        <f t="shared" si="10"/>
        <v>West</v>
      </c>
      <c r="R1677" s="6" t="str">
        <f>vlookup(M1677,'City Head_Details'!$A$2:$B$5,2,0)</f>
        <v>Arun</v>
      </c>
      <c r="S1677" s="6" t="str">
        <f t="shared" ref="S1677:T1677" si="1685">Proper(trim(G1677))</f>
        <v>Assembly</v>
      </c>
      <c r="T1677" s="6" t="str">
        <f t="shared" si="1685"/>
        <v>Material Cost</v>
      </c>
    </row>
    <row r="1678">
      <c r="A1678" s="23" t="s">
        <v>3165</v>
      </c>
      <c r="B1678" s="32" t="s">
        <v>3166</v>
      </c>
      <c r="C1678" s="6">
        <v>99800.0</v>
      </c>
      <c r="D1678" s="6" t="str">
        <f>IFERROR(__xludf.DUMMYFUNCTION("Split(B1678,""/"")"),"March")</f>
        <v>March</v>
      </c>
      <c r="E1678" s="6" t="str">
        <f>IFERROR(__xludf.DUMMYFUNCTION("""COMPUTED_VALUE"""),"Bangalore")</f>
        <v>Bangalore</v>
      </c>
      <c r="F1678" s="6" t="str">
        <f>IFERROR(__xludf.DUMMYFUNCTION("""COMPUTED_VALUE"""),"West")</f>
        <v>West</v>
      </c>
      <c r="G1678" s="6" t="str">
        <f>IFERROR(__xludf.DUMMYFUNCTION("""COMPUTED_VALUE"""),"Assembly")</f>
        <v>Assembly</v>
      </c>
      <c r="H1678" s="6" t="str">
        <f>IFERROR(__xludf.DUMMYFUNCTION("""COMPUTED_VALUE"""),"Labour Cost")</f>
        <v>Labour Cost</v>
      </c>
      <c r="I1678" s="6" t="str">
        <f t="shared" si="2"/>
        <v>March</v>
      </c>
      <c r="J1678" s="6" t="str">
        <f t="shared" si="3"/>
        <v>Bangalore</v>
      </c>
      <c r="K1678" s="6" t="str">
        <f t="shared" si="4"/>
        <v>Bangalore</v>
      </c>
      <c r="L1678" s="6" t="str">
        <f t="shared" si="5"/>
        <v>Bangalore</v>
      </c>
      <c r="M1678" s="6" t="str">
        <f t="shared" si="6"/>
        <v>Bangalore</v>
      </c>
      <c r="N1678" s="6" t="str">
        <f t="shared" si="7"/>
        <v>West</v>
      </c>
      <c r="O1678" s="6" t="str">
        <f t="shared" si="8"/>
        <v>West</v>
      </c>
      <c r="P1678" s="6" t="str">
        <f t="shared" si="9"/>
        <v>West</v>
      </c>
      <c r="Q1678" s="6" t="str">
        <f t="shared" si="10"/>
        <v>West</v>
      </c>
      <c r="R1678" s="6" t="str">
        <f>vlookup(M1678,'City Head_Details'!$A$2:$B$5,2,0)</f>
        <v>Arun</v>
      </c>
      <c r="S1678" s="6" t="str">
        <f t="shared" ref="S1678:T1678" si="1686">Proper(trim(G1678))</f>
        <v>Assembly</v>
      </c>
      <c r="T1678" s="6" t="str">
        <f t="shared" si="1686"/>
        <v>Labour Cost</v>
      </c>
    </row>
    <row r="1679">
      <c r="A1679" s="23" t="s">
        <v>3167</v>
      </c>
      <c r="B1679" s="32" t="s">
        <v>3168</v>
      </c>
      <c r="C1679" s="6">
        <v>113400.0</v>
      </c>
      <c r="D1679" s="6" t="str">
        <f>IFERROR(__xludf.DUMMYFUNCTION("Split(B1679,""/"")"),"March")</f>
        <v>March</v>
      </c>
      <c r="E1679" s="6" t="str">
        <f>IFERROR(__xludf.DUMMYFUNCTION("""COMPUTED_VALUE"""),"Bangalore^")</f>
        <v>Bangalore^</v>
      </c>
      <c r="F1679" s="6" t="str">
        <f>IFERROR(__xludf.DUMMYFUNCTION("""COMPUTED_VALUE"""),"West")</f>
        <v>West</v>
      </c>
      <c r="G1679" s="6" t="str">
        <f>IFERROR(__xludf.DUMMYFUNCTION("""COMPUTED_VALUE"""),"Assembly")</f>
        <v>Assembly</v>
      </c>
      <c r="H1679" s="6" t="str">
        <f>IFERROR(__xludf.DUMMYFUNCTION("""COMPUTED_VALUE"""),"Rent")</f>
        <v>Rent</v>
      </c>
      <c r="I1679" s="6" t="str">
        <f t="shared" si="2"/>
        <v>March</v>
      </c>
      <c r="J1679" s="6" t="str">
        <f t="shared" si="3"/>
        <v>Bangalore^</v>
      </c>
      <c r="K1679" s="6" t="str">
        <f t="shared" si="4"/>
        <v>Bangalore^</v>
      </c>
      <c r="L1679" s="6" t="str">
        <f t="shared" si="5"/>
        <v>Bangalore^</v>
      </c>
      <c r="M1679" s="6" t="str">
        <f t="shared" si="6"/>
        <v>Bangalore</v>
      </c>
      <c r="N1679" s="6" t="str">
        <f t="shared" si="7"/>
        <v>West</v>
      </c>
      <c r="O1679" s="6" t="str">
        <f t="shared" si="8"/>
        <v>West</v>
      </c>
      <c r="P1679" s="6" t="str">
        <f t="shared" si="9"/>
        <v>West</v>
      </c>
      <c r="Q1679" s="6" t="str">
        <f t="shared" si="10"/>
        <v>West</v>
      </c>
      <c r="R1679" s="6" t="str">
        <f>vlookup(M1679,'City Head_Details'!$A$2:$B$5,2,0)</f>
        <v>Arun</v>
      </c>
      <c r="S1679" s="6" t="str">
        <f t="shared" ref="S1679:T1679" si="1687">Proper(trim(G1679))</f>
        <v>Assembly</v>
      </c>
      <c r="T1679" s="6" t="str">
        <f t="shared" si="1687"/>
        <v>Rent</v>
      </c>
    </row>
    <row r="1680">
      <c r="A1680" s="23" t="s">
        <v>3169</v>
      </c>
      <c r="B1680" s="32" t="s">
        <v>3170</v>
      </c>
      <c r="C1680" s="6">
        <v>110700.0</v>
      </c>
      <c r="D1680" s="6" t="str">
        <f>IFERROR(__xludf.DUMMYFUNCTION("Split(B1680,""/"")"),"March")</f>
        <v>March</v>
      </c>
      <c r="E1680" s="6" t="str">
        <f>IFERROR(__xludf.DUMMYFUNCTION("""COMPUTED_VALUE"""),"Bangalore^")</f>
        <v>Bangalore^</v>
      </c>
      <c r="F1680" s="6" t="str">
        <f>IFERROR(__xludf.DUMMYFUNCTION("""COMPUTED_VALUE"""),"West")</f>
        <v>West</v>
      </c>
      <c r="G1680" s="6" t="str">
        <f>IFERROR(__xludf.DUMMYFUNCTION("""COMPUTED_VALUE"""),"Assembly")</f>
        <v>Assembly</v>
      </c>
      <c r="H1680" s="6" t="str">
        <f>IFERROR(__xludf.DUMMYFUNCTION("""COMPUTED_VALUE"""),"Overhead costs")</f>
        <v>Overhead costs</v>
      </c>
      <c r="I1680" s="6" t="str">
        <f t="shared" si="2"/>
        <v>March</v>
      </c>
      <c r="J1680" s="6" t="str">
        <f t="shared" si="3"/>
        <v>Bangalore^</v>
      </c>
      <c r="K1680" s="6" t="str">
        <f t="shared" si="4"/>
        <v>Bangalore^</v>
      </c>
      <c r="L1680" s="6" t="str">
        <f t="shared" si="5"/>
        <v>Bangalore^</v>
      </c>
      <c r="M1680" s="6" t="str">
        <f t="shared" si="6"/>
        <v>Bangalore</v>
      </c>
      <c r="N1680" s="6" t="str">
        <f t="shared" si="7"/>
        <v>West</v>
      </c>
      <c r="O1680" s="6" t="str">
        <f t="shared" si="8"/>
        <v>West</v>
      </c>
      <c r="P1680" s="6" t="str">
        <f t="shared" si="9"/>
        <v>West</v>
      </c>
      <c r="Q1680" s="6" t="str">
        <f t="shared" si="10"/>
        <v>West</v>
      </c>
      <c r="R1680" s="6" t="str">
        <f>vlookup(M1680,'City Head_Details'!$A$2:$B$5,2,0)</f>
        <v>Arun</v>
      </c>
      <c r="S1680" s="6" t="str">
        <f t="shared" ref="S1680:T1680" si="1688">Proper(trim(G1680))</f>
        <v>Assembly</v>
      </c>
      <c r="T1680" s="6" t="str">
        <f t="shared" si="1688"/>
        <v>Overhead Costs</v>
      </c>
    </row>
    <row r="1681">
      <c r="A1681" s="23" t="s">
        <v>3171</v>
      </c>
      <c r="B1681" s="32" t="s">
        <v>3172</v>
      </c>
      <c r="C1681" s="6">
        <v>92400.0</v>
      </c>
      <c r="D1681" s="6" t="str">
        <f>IFERROR(__xludf.DUMMYFUNCTION("Split(B1681,""/"")"),"March")</f>
        <v>March</v>
      </c>
      <c r="E1681" s="6" t="str">
        <f>IFERROR(__xludf.DUMMYFUNCTION("""COMPUTED_VALUE"""),"Bangalore^")</f>
        <v>Bangalore^</v>
      </c>
      <c r="F1681" s="6" t="str">
        <f>IFERROR(__xludf.DUMMYFUNCTION("""COMPUTED_VALUE"""),"West")</f>
        <v>West</v>
      </c>
      <c r="G1681" s="6" t="str">
        <f>IFERROR(__xludf.DUMMYFUNCTION("""COMPUTED_VALUE"""),"Assembly")</f>
        <v>Assembly</v>
      </c>
      <c r="H1681" s="6" t="str">
        <f>IFERROR(__xludf.DUMMYFUNCTION("""COMPUTED_VALUE"""),"Insurance")</f>
        <v>Insurance</v>
      </c>
      <c r="I1681" s="6" t="str">
        <f t="shared" si="2"/>
        <v>March</v>
      </c>
      <c r="J1681" s="6" t="str">
        <f t="shared" si="3"/>
        <v>Bangalore^</v>
      </c>
      <c r="K1681" s="6" t="str">
        <f t="shared" si="4"/>
        <v>Bangalore^</v>
      </c>
      <c r="L1681" s="6" t="str">
        <f t="shared" si="5"/>
        <v>Bangalore^</v>
      </c>
      <c r="M1681" s="6" t="str">
        <f t="shared" si="6"/>
        <v>Bangalore</v>
      </c>
      <c r="N1681" s="6" t="str">
        <f t="shared" si="7"/>
        <v>West</v>
      </c>
      <c r="O1681" s="6" t="str">
        <f t="shared" si="8"/>
        <v>West</v>
      </c>
      <c r="P1681" s="6" t="str">
        <f t="shared" si="9"/>
        <v>West</v>
      </c>
      <c r="Q1681" s="6" t="str">
        <f t="shared" si="10"/>
        <v>West</v>
      </c>
      <c r="R1681" s="6" t="str">
        <f>vlookup(M1681,'City Head_Details'!$A$2:$B$5,2,0)</f>
        <v>Arun</v>
      </c>
      <c r="S1681" s="6" t="str">
        <f t="shared" ref="S1681:T1681" si="1689">Proper(trim(G1681))</f>
        <v>Assembly</v>
      </c>
      <c r="T1681" s="6" t="str">
        <f t="shared" si="1689"/>
        <v>Insurance</v>
      </c>
    </row>
    <row r="1682">
      <c r="A1682" s="23" t="s">
        <v>3173</v>
      </c>
      <c r="B1682" s="32" t="s">
        <v>3174</v>
      </c>
      <c r="C1682" s="6">
        <v>122600.0</v>
      </c>
      <c r="D1682" s="6" t="str">
        <f>IFERROR(__xludf.DUMMYFUNCTION("Split(B1682,""/"")"),"March")</f>
        <v>March</v>
      </c>
      <c r="E1682" s="6" t="str">
        <f>IFERROR(__xludf.DUMMYFUNCTION("""COMPUTED_VALUE"""),"Ahmedabad^")</f>
        <v>Ahmedabad^</v>
      </c>
      <c r="F1682" s="6" t="str">
        <f>IFERROR(__xludf.DUMMYFUNCTION("""COMPUTED_VALUE"""),"North")</f>
        <v>North</v>
      </c>
      <c r="G1682" s="6" t="str">
        <f>IFERROR(__xludf.DUMMYFUNCTION("""COMPUTED_VALUE"""),"Production")</f>
        <v>Production</v>
      </c>
      <c r="H1682" s="6" t="str">
        <f>IFERROR(__xludf.DUMMYFUNCTION("""COMPUTED_VALUE"""),"Material Cost")</f>
        <v>Material Cost</v>
      </c>
      <c r="I1682" s="6" t="str">
        <f t="shared" si="2"/>
        <v>March</v>
      </c>
      <c r="J1682" s="6" t="str">
        <f t="shared" si="3"/>
        <v>Ahmedabad^</v>
      </c>
      <c r="K1682" s="6" t="str">
        <f t="shared" si="4"/>
        <v>Ahmedabad^</v>
      </c>
      <c r="L1682" s="6" t="str">
        <f t="shared" si="5"/>
        <v>Ahmedabad^</v>
      </c>
      <c r="M1682" s="6" t="str">
        <f t="shared" si="6"/>
        <v>Ahmedabad</v>
      </c>
      <c r="N1682" s="6" t="str">
        <f t="shared" si="7"/>
        <v>North</v>
      </c>
      <c r="O1682" s="6" t="str">
        <f t="shared" si="8"/>
        <v>North</v>
      </c>
      <c r="P1682" s="6" t="str">
        <f t="shared" si="9"/>
        <v>North</v>
      </c>
      <c r="Q1682" s="6" t="str">
        <f t="shared" si="10"/>
        <v>North</v>
      </c>
      <c r="R1682" s="6" t="str">
        <f>vlookup(M1682,'City Head_Details'!$A$2:$B$5,2,0)</f>
        <v>Varun</v>
      </c>
      <c r="S1682" s="6" t="str">
        <f t="shared" ref="S1682:T1682" si="1690">Proper(trim(G1682))</f>
        <v>Production</v>
      </c>
      <c r="T1682" s="6" t="str">
        <f t="shared" si="1690"/>
        <v>Material Cost</v>
      </c>
    </row>
    <row r="1683">
      <c r="A1683" s="23" t="s">
        <v>3175</v>
      </c>
      <c r="B1683" s="32" t="s">
        <v>3176</v>
      </c>
      <c r="C1683" s="6">
        <v>125300.0</v>
      </c>
      <c r="D1683" s="6" t="str">
        <f>IFERROR(__xludf.DUMMYFUNCTION("Split(B1683,""/"")"),"March")</f>
        <v>March</v>
      </c>
      <c r="E1683" s="6" t="str">
        <f>IFERROR(__xludf.DUMMYFUNCTION("""COMPUTED_VALUE"""),"Ahmedabad^")</f>
        <v>Ahmedabad^</v>
      </c>
      <c r="F1683" s="6" t="str">
        <f>IFERROR(__xludf.DUMMYFUNCTION("""COMPUTED_VALUE"""),"North")</f>
        <v>North</v>
      </c>
      <c r="G1683" s="6" t="str">
        <f>IFERROR(__xludf.DUMMYFUNCTION("""COMPUTED_VALUE"""),"Production")</f>
        <v>Production</v>
      </c>
      <c r="H1683" s="6" t="str">
        <f>IFERROR(__xludf.DUMMYFUNCTION("""COMPUTED_VALUE"""),"Labour Cost")</f>
        <v>Labour Cost</v>
      </c>
      <c r="I1683" s="6" t="str">
        <f t="shared" si="2"/>
        <v>March</v>
      </c>
      <c r="J1683" s="6" t="str">
        <f t="shared" si="3"/>
        <v>Ahmedabad^</v>
      </c>
      <c r="K1683" s="6" t="str">
        <f t="shared" si="4"/>
        <v>Ahmedabad^</v>
      </c>
      <c r="L1683" s="6" t="str">
        <f t="shared" si="5"/>
        <v>Ahmedabad^</v>
      </c>
      <c r="M1683" s="6" t="str">
        <f t="shared" si="6"/>
        <v>Ahmedabad</v>
      </c>
      <c r="N1683" s="6" t="str">
        <f t="shared" si="7"/>
        <v>North</v>
      </c>
      <c r="O1683" s="6" t="str">
        <f t="shared" si="8"/>
        <v>North</v>
      </c>
      <c r="P1683" s="6" t="str">
        <f t="shared" si="9"/>
        <v>North</v>
      </c>
      <c r="Q1683" s="6" t="str">
        <f t="shared" si="10"/>
        <v>North</v>
      </c>
      <c r="R1683" s="6" t="str">
        <f>vlookup(M1683,'City Head_Details'!$A$2:$B$5,2,0)</f>
        <v>Varun</v>
      </c>
      <c r="S1683" s="6" t="str">
        <f t="shared" ref="S1683:T1683" si="1691">Proper(trim(G1683))</f>
        <v>Production</v>
      </c>
      <c r="T1683" s="6" t="str">
        <f t="shared" si="1691"/>
        <v>Labour Cost</v>
      </c>
    </row>
    <row r="1684">
      <c r="A1684" s="23" t="s">
        <v>3177</v>
      </c>
      <c r="B1684" s="32" t="s">
        <v>3178</v>
      </c>
      <c r="C1684" s="6">
        <v>151500.0</v>
      </c>
      <c r="D1684" s="6" t="str">
        <f>IFERROR(__xludf.DUMMYFUNCTION("Split(B1684,""/"")"),"March")</f>
        <v>March</v>
      </c>
      <c r="E1684" s="6" t="str">
        <f>IFERROR(__xludf.DUMMYFUNCTION("""COMPUTED_VALUE"""),"Ahmedabad^")</f>
        <v>Ahmedabad^</v>
      </c>
      <c r="F1684" s="6" t="str">
        <f>IFERROR(__xludf.DUMMYFUNCTION("""COMPUTED_VALUE"""),"North")</f>
        <v>North</v>
      </c>
      <c r="G1684" s="6" t="str">
        <f>IFERROR(__xludf.DUMMYFUNCTION("""COMPUTED_VALUE"""),"Production")</f>
        <v>Production</v>
      </c>
      <c r="H1684" s="6" t="str">
        <f>IFERROR(__xludf.DUMMYFUNCTION("""COMPUTED_VALUE"""),"Rent")</f>
        <v>Rent</v>
      </c>
      <c r="I1684" s="6" t="str">
        <f t="shared" si="2"/>
        <v>March</v>
      </c>
      <c r="J1684" s="6" t="str">
        <f t="shared" si="3"/>
        <v>Ahmedabad^</v>
      </c>
      <c r="K1684" s="6" t="str">
        <f t="shared" si="4"/>
        <v>Ahmedabad^</v>
      </c>
      <c r="L1684" s="6" t="str">
        <f t="shared" si="5"/>
        <v>Ahmedabad^</v>
      </c>
      <c r="M1684" s="6" t="str">
        <f t="shared" si="6"/>
        <v>Ahmedabad</v>
      </c>
      <c r="N1684" s="6" t="str">
        <f t="shared" si="7"/>
        <v>North</v>
      </c>
      <c r="O1684" s="6" t="str">
        <f t="shared" si="8"/>
        <v>North</v>
      </c>
      <c r="P1684" s="6" t="str">
        <f t="shared" si="9"/>
        <v>North</v>
      </c>
      <c r="Q1684" s="6" t="str">
        <f t="shared" si="10"/>
        <v>North</v>
      </c>
      <c r="R1684" s="6" t="str">
        <f>vlookup(M1684,'City Head_Details'!$A$2:$B$5,2,0)</f>
        <v>Varun</v>
      </c>
      <c r="S1684" s="6" t="str">
        <f t="shared" ref="S1684:T1684" si="1692">Proper(trim(G1684))</f>
        <v>Production</v>
      </c>
      <c r="T1684" s="6" t="str">
        <f t="shared" si="1692"/>
        <v>Rent</v>
      </c>
    </row>
    <row r="1685">
      <c r="A1685" s="23" t="s">
        <v>3179</v>
      </c>
      <c r="B1685" s="32" t="s">
        <v>3180</v>
      </c>
      <c r="C1685" s="6">
        <v>107800.0</v>
      </c>
      <c r="D1685" s="6" t="str">
        <f>IFERROR(__xludf.DUMMYFUNCTION("Split(B1685,""/"")"),"March")</f>
        <v>March</v>
      </c>
      <c r="E1685" s="6" t="str">
        <f>IFERROR(__xludf.DUMMYFUNCTION("""COMPUTED_VALUE"""),"Ahmedabad")</f>
        <v>Ahmedabad</v>
      </c>
      <c r="F1685" s="6" t="str">
        <f>IFERROR(__xludf.DUMMYFUNCTION("""COMPUTED_VALUE"""),"North")</f>
        <v>North</v>
      </c>
      <c r="G1685" s="6" t="str">
        <f>IFERROR(__xludf.DUMMYFUNCTION("""COMPUTED_VALUE"""),"Production")</f>
        <v>Production</v>
      </c>
      <c r="H1685" s="6" t="str">
        <f>IFERROR(__xludf.DUMMYFUNCTION("""COMPUTED_VALUE"""),"Overhead costs")</f>
        <v>Overhead costs</v>
      </c>
      <c r="I1685" s="6" t="str">
        <f t="shared" si="2"/>
        <v>March</v>
      </c>
      <c r="J1685" s="6" t="str">
        <f t="shared" si="3"/>
        <v>Ahmedabad</v>
      </c>
      <c r="K1685" s="6" t="str">
        <f t="shared" si="4"/>
        <v>Ahmedabad</v>
      </c>
      <c r="L1685" s="6" t="str">
        <f t="shared" si="5"/>
        <v>Ahmedabad</v>
      </c>
      <c r="M1685" s="6" t="str">
        <f t="shared" si="6"/>
        <v>Ahmedabad</v>
      </c>
      <c r="N1685" s="6" t="str">
        <f t="shared" si="7"/>
        <v>North</v>
      </c>
      <c r="O1685" s="6" t="str">
        <f t="shared" si="8"/>
        <v>North</v>
      </c>
      <c r="P1685" s="6" t="str">
        <f t="shared" si="9"/>
        <v>North</v>
      </c>
      <c r="Q1685" s="6" t="str">
        <f t="shared" si="10"/>
        <v>North</v>
      </c>
      <c r="R1685" s="6" t="str">
        <f>vlookup(M1685,'City Head_Details'!$A$2:$B$5,2,0)</f>
        <v>Varun</v>
      </c>
      <c r="S1685" s="6" t="str">
        <f t="shared" ref="S1685:T1685" si="1693">Proper(trim(G1685))</f>
        <v>Production</v>
      </c>
      <c r="T1685" s="6" t="str">
        <f t="shared" si="1693"/>
        <v>Overhead Costs</v>
      </c>
    </row>
    <row r="1686">
      <c r="A1686" s="23" t="s">
        <v>3181</v>
      </c>
      <c r="B1686" s="32" t="s">
        <v>3182</v>
      </c>
      <c r="C1686" s="6">
        <v>181300.0</v>
      </c>
      <c r="D1686" s="6" t="str">
        <f>IFERROR(__xludf.DUMMYFUNCTION("Split(B1686,""/"")"),"March")</f>
        <v>March</v>
      </c>
      <c r="E1686" s="6" t="str">
        <f>IFERROR(__xludf.DUMMYFUNCTION("""COMPUTED_VALUE"""),"Ahmedabad")</f>
        <v>Ahmedabad</v>
      </c>
      <c r="F1686" s="6" t="str">
        <f>IFERROR(__xludf.DUMMYFUNCTION("""COMPUTED_VALUE"""),"North")</f>
        <v>North</v>
      </c>
      <c r="G1686" s="6" t="str">
        <f>IFERROR(__xludf.DUMMYFUNCTION("""COMPUTED_VALUE"""),"Production")</f>
        <v>Production</v>
      </c>
      <c r="H1686" s="6" t="str">
        <f>IFERROR(__xludf.DUMMYFUNCTION("""COMPUTED_VALUE"""),"Insurance")</f>
        <v>Insurance</v>
      </c>
      <c r="I1686" s="6" t="str">
        <f t="shared" si="2"/>
        <v>March</v>
      </c>
      <c r="J1686" s="6" t="str">
        <f t="shared" si="3"/>
        <v>Ahmedabad</v>
      </c>
      <c r="K1686" s="6" t="str">
        <f t="shared" si="4"/>
        <v>Ahmedabad</v>
      </c>
      <c r="L1686" s="6" t="str">
        <f t="shared" si="5"/>
        <v>Ahmedabad</v>
      </c>
      <c r="M1686" s="6" t="str">
        <f t="shared" si="6"/>
        <v>Ahmedabad</v>
      </c>
      <c r="N1686" s="6" t="str">
        <f t="shared" si="7"/>
        <v>North</v>
      </c>
      <c r="O1686" s="6" t="str">
        <f t="shared" si="8"/>
        <v>North</v>
      </c>
      <c r="P1686" s="6" t="str">
        <f t="shared" si="9"/>
        <v>North</v>
      </c>
      <c r="Q1686" s="6" t="str">
        <f t="shared" si="10"/>
        <v>North</v>
      </c>
      <c r="R1686" s="6" t="str">
        <f>vlookup(M1686,'City Head_Details'!$A$2:$B$5,2,0)</f>
        <v>Varun</v>
      </c>
      <c r="S1686" s="6" t="str">
        <f t="shared" ref="S1686:T1686" si="1694">Proper(trim(G1686))</f>
        <v>Production</v>
      </c>
      <c r="T1686" s="6" t="str">
        <f t="shared" si="1694"/>
        <v>Insurance</v>
      </c>
    </row>
    <row r="1687">
      <c r="A1687" s="23" t="s">
        <v>3183</v>
      </c>
      <c r="B1687" s="32" t="s">
        <v>928</v>
      </c>
      <c r="C1687" s="6">
        <v>146300.0</v>
      </c>
      <c r="D1687" s="6" t="str">
        <f>IFERROR(__xludf.DUMMYFUNCTION("Split(B1687,""/"")"),"March")</f>
        <v>March</v>
      </c>
      <c r="E1687" s="6" t="str">
        <f>IFERROR(__xludf.DUMMYFUNCTION("""COMPUTED_VALUE"""),"Ahmedabad")</f>
        <v>Ahmedabad</v>
      </c>
      <c r="F1687" s="6" t="str">
        <f>IFERROR(__xludf.DUMMYFUNCTION("""COMPUTED_VALUE"""),"North")</f>
        <v>North</v>
      </c>
      <c r="G1687" s="6" t="str">
        <f>IFERROR(__xludf.DUMMYFUNCTION("""COMPUTED_VALUE"""),"Materials")</f>
        <v>Materials</v>
      </c>
      <c r="H1687" s="6" t="str">
        <f>IFERROR(__xludf.DUMMYFUNCTION("""COMPUTED_VALUE"""),"Material Cost")</f>
        <v>Material Cost</v>
      </c>
      <c r="I1687" s="6" t="str">
        <f t="shared" si="2"/>
        <v>March</v>
      </c>
      <c r="J1687" s="6" t="str">
        <f t="shared" si="3"/>
        <v>Ahmedabad</v>
      </c>
      <c r="K1687" s="6" t="str">
        <f t="shared" si="4"/>
        <v>Ahmedabad</v>
      </c>
      <c r="L1687" s="6" t="str">
        <f t="shared" si="5"/>
        <v>Ahmedabad</v>
      </c>
      <c r="M1687" s="6" t="str">
        <f t="shared" si="6"/>
        <v>Ahmedabad</v>
      </c>
      <c r="N1687" s="6" t="str">
        <f t="shared" si="7"/>
        <v>North</v>
      </c>
      <c r="O1687" s="6" t="str">
        <f t="shared" si="8"/>
        <v>North</v>
      </c>
      <c r="P1687" s="6" t="str">
        <f t="shared" si="9"/>
        <v>North</v>
      </c>
      <c r="Q1687" s="6" t="str">
        <f t="shared" si="10"/>
        <v>North</v>
      </c>
      <c r="R1687" s="6" t="str">
        <f>vlookup(M1687,'City Head_Details'!$A$2:$B$5,2,0)</f>
        <v>Varun</v>
      </c>
      <c r="S1687" s="6" t="str">
        <f t="shared" ref="S1687:T1687" si="1695">Proper(trim(G1687))</f>
        <v>Materials</v>
      </c>
      <c r="T1687" s="6" t="str">
        <f t="shared" si="1695"/>
        <v>Material Cost</v>
      </c>
    </row>
    <row r="1688">
      <c r="A1688" s="23" t="s">
        <v>3184</v>
      </c>
      <c r="B1688" s="32" t="s">
        <v>3185</v>
      </c>
      <c r="C1688" s="6">
        <v>174200.0</v>
      </c>
      <c r="D1688" s="6" t="str">
        <f>IFERROR(__xludf.DUMMYFUNCTION("Split(B1688,""/"")"),"March")</f>
        <v>March</v>
      </c>
      <c r="E1688" s="6" t="str">
        <f>IFERROR(__xludf.DUMMYFUNCTION("""COMPUTED_VALUE"""),"Ahmedabad")</f>
        <v>Ahmedabad</v>
      </c>
      <c r="F1688" s="6" t="str">
        <f>IFERROR(__xludf.DUMMYFUNCTION("""COMPUTED_VALUE"""),"North")</f>
        <v>North</v>
      </c>
      <c r="G1688" s="6" t="str">
        <f>IFERROR(__xludf.DUMMYFUNCTION("""COMPUTED_VALUE"""),"Materials")</f>
        <v>Materials</v>
      </c>
      <c r="H1688" s="6" t="str">
        <f>IFERROR(__xludf.DUMMYFUNCTION("""COMPUTED_VALUE"""),"Labour Cost")</f>
        <v>Labour Cost</v>
      </c>
      <c r="I1688" s="6" t="str">
        <f t="shared" si="2"/>
        <v>March</v>
      </c>
      <c r="J1688" s="6" t="str">
        <f t="shared" si="3"/>
        <v>Ahmedabad</v>
      </c>
      <c r="K1688" s="6" t="str">
        <f t="shared" si="4"/>
        <v>Ahmedabad</v>
      </c>
      <c r="L1688" s="6" t="str">
        <f t="shared" si="5"/>
        <v>Ahmedabad</v>
      </c>
      <c r="M1688" s="6" t="str">
        <f t="shared" si="6"/>
        <v>Ahmedabad</v>
      </c>
      <c r="N1688" s="6" t="str">
        <f t="shared" si="7"/>
        <v>North</v>
      </c>
      <c r="O1688" s="6" t="str">
        <f t="shared" si="8"/>
        <v>North</v>
      </c>
      <c r="P1688" s="6" t="str">
        <f t="shared" si="9"/>
        <v>North</v>
      </c>
      <c r="Q1688" s="6" t="str">
        <f t="shared" si="10"/>
        <v>North</v>
      </c>
      <c r="R1688" s="6" t="str">
        <f>vlookup(M1688,'City Head_Details'!$A$2:$B$5,2,0)</f>
        <v>Varun</v>
      </c>
      <c r="S1688" s="6" t="str">
        <f t="shared" ref="S1688:T1688" si="1696">Proper(trim(G1688))</f>
        <v>Materials</v>
      </c>
      <c r="T1688" s="6" t="str">
        <f t="shared" si="1696"/>
        <v>Labour Cost</v>
      </c>
    </row>
    <row r="1689">
      <c r="A1689" s="23" t="s">
        <v>3186</v>
      </c>
      <c r="B1689" s="32" t="s">
        <v>3187</v>
      </c>
      <c r="C1689" s="6">
        <v>142600.0</v>
      </c>
      <c r="D1689" s="6" t="str">
        <f>IFERROR(__xludf.DUMMYFUNCTION("Split(B1689,""/"")"),"March")</f>
        <v>March</v>
      </c>
      <c r="E1689" s="6" t="str">
        <f>IFERROR(__xludf.DUMMYFUNCTION("""COMPUTED_VALUE"""),"Ahmedabad")</f>
        <v>Ahmedabad</v>
      </c>
      <c r="F1689" s="6" t="str">
        <f>IFERROR(__xludf.DUMMYFUNCTION("""COMPUTED_VALUE"""),"North")</f>
        <v>North</v>
      </c>
      <c r="G1689" s="6" t="str">
        <f>IFERROR(__xludf.DUMMYFUNCTION("""COMPUTED_VALUE"""),"Materials")</f>
        <v>Materials</v>
      </c>
      <c r="H1689" s="6" t="str">
        <f>IFERROR(__xludf.DUMMYFUNCTION("""COMPUTED_VALUE"""),"Rent")</f>
        <v>Rent</v>
      </c>
      <c r="I1689" s="6" t="str">
        <f t="shared" si="2"/>
        <v>March</v>
      </c>
      <c r="J1689" s="6" t="str">
        <f t="shared" si="3"/>
        <v>Ahmedabad</v>
      </c>
      <c r="K1689" s="6" t="str">
        <f t="shared" si="4"/>
        <v>Ahmedabad</v>
      </c>
      <c r="L1689" s="6" t="str">
        <f t="shared" si="5"/>
        <v>Ahmedabad</v>
      </c>
      <c r="M1689" s="6" t="str">
        <f t="shared" si="6"/>
        <v>Ahmedabad</v>
      </c>
      <c r="N1689" s="6" t="str">
        <f t="shared" si="7"/>
        <v>North</v>
      </c>
      <c r="O1689" s="6" t="str">
        <f t="shared" si="8"/>
        <v>North</v>
      </c>
      <c r="P1689" s="6" t="str">
        <f t="shared" si="9"/>
        <v>North</v>
      </c>
      <c r="Q1689" s="6" t="str">
        <f t="shared" si="10"/>
        <v>North</v>
      </c>
      <c r="R1689" s="6" t="str">
        <f>vlookup(M1689,'City Head_Details'!$A$2:$B$5,2,0)</f>
        <v>Varun</v>
      </c>
      <c r="S1689" s="6" t="str">
        <f t="shared" ref="S1689:T1689" si="1697">Proper(trim(G1689))</f>
        <v>Materials</v>
      </c>
      <c r="T1689" s="6" t="str">
        <f t="shared" si="1697"/>
        <v>Rent</v>
      </c>
    </row>
    <row r="1690">
      <c r="A1690" s="23" t="s">
        <v>3188</v>
      </c>
      <c r="B1690" s="32" t="s">
        <v>3189</v>
      </c>
      <c r="C1690" s="6">
        <v>113300.0</v>
      </c>
      <c r="D1690" s="6" t="str">
        <f>IFERROR(__xludf.DUMMYFUNCTION("Split(B1690,""/"")"),"March")</f>
        <v>March</v>
      </c>
      <c r="E1690" s="6" t="str">
        <f>IFERROR(__xludf.DUMMYFUNCTION("""COMPUTED_VALUE"""),"Ahmedabad")</f>
        <v>Ahmedabad</v>
      </c>
      <c r="F1690" s="6" t="str">
        <f>IFERROR(__xludf.DUMMYFUNCTION("""COMPUTED_VALUE"""),"North")</f>
        <v>North</v>
      </c>
      <c r="G1690" s="6" t="str">
        <f>IFERROR(__xludf.DUMMYFUNCTION("""COMPUTED_VALUE"""),"Materials")</f>
        <v>Materials</v>
      </c>
      <c r="H1690" s="6" t="str">
        <f>IFERROR(__xludf.DUMMYFUNCTION("""COMPUTED_VALUE"""),"Overhead costs")</f>
        <v>Overhead costs</v>
      </c>
      <c r="I1690" s="6" t="str">
        <f t="shared" si="2"/>
        <v>March</v>
      </c>
      <c r="J1690" s="6" t="str">
        <f t="shared" si="3"/>
        <v>Ahmedabad</v>
      </c>
      <c r="K1690" s="6" t="str">
        <f t="shared" si="4"/>
        <v>Ahmedabad</v>
      </c>
      <c r="L1690" s="6" t="str">
        <f t="shared" si="5"/>
        <v>Ahmedabad</v>
      </c>
      <c r="M1690" s="6" t="str">
        <f t="shared" si="6"/>
        <v>Ahmedabad</v>
      </c>
      <c r="N1690" s="6" t="str">
        <f t="shared" si="7"/>
        <v>North</v>
      </c>
      <c r="O1690" s="6" t="str">
        <f t="shared" si="8"/>
        <v>North</v>
      </c>
      <c r="P1690" s="6" t="str">
        <f t="shared" si="9"/>
        <v>North</v>
      </c>
      <c r="Q1690" s="6" t="str">
        <f t="shared" si="10"/>
        <v>North</v>
      </c>
      <c r="R1690" s="6" t="str">
        <f>vlookup(M1690,'City Head_Details'!$A$2:$B$5,2,0)</f>
        <v>Varun</v>
      </c>
      <c r="S1690" s="6" t="str">
        <f t="shared" ref="S1690:T1690" si="1698">Proper(trim(G1690))</f>
        <v>Materials</v>
      </c>
      <c r="T1690" s="6" t="str">
        <f t="shared" si="1698"/>
        <v>Overhead Costs</v>
      </c>
    </row>
    <row r="1691">
      <c r="A1691" s="23" t="s">
        <v>3190</v>
      </c>
      <c r="B1691" s="32" t="s">
        <v>773</v>
      </c>
      <c r="C1691" s="6">
        <v>122700.0</v>
      </c>
      <c r="D1691" s="6" t="str">
        <f>IFERROR(__xludf.DUMMYFUNCTION("Split(B1691,""/"")"),"March")</f>
        <v>March</v>
      </c>
      <c r="E1691" s="6" t="str">
        <f>IFERROR(__xludf.DUMMYFUNCTION("""COMPUTED_VALUE"""),"Ahmedabad")</f>
        <v>Ahmedabad</v>
      </c>
      <c r="F1691" s="6" t="str">
        <f>IFERROR(__xludf.DUMMYFUNCTION("""COMPUTED_VALUE"""),"North")</f>
        <v>North</v>
      </c>
      <c r="G1691" s="6" t="str">
        <f>IFERROR(__xludf.DUMMYFUNCTION("""COMPUTED_VALUE"""),"Materials")</f>
        <v>Materials</v>
      </c>
      <c r="H1691" s="6" t="str">
        <f>IFERROR(__xludf.DUMMYFUNCTION("""COMPUTED_VALUE"""),"Insurance")</f>
        <v>Insurance</v>
      </c>
      <c r="I1691" s="6" t="str">
        <f t="shared" si="2"/>
        <v>March</v>
      </c>
      <c r="J1691" s="6" t="str">
        <f t="shared" si="3"/>
        <v>Ahmedabad</v>
      </c>
      <c r="K1691" s="6" t="str">
        <f t="shared" si="4"/>
        <v>Ahmedabad</v>
      </c>
      <c r="L1691" s="6" t="str">
        <f t="shared" si="5"/>
        <v>Ahmedabad</v>
      </c>
      <c r="M1691" s="6" t="str">
        <f t="shared" si="6"/>
        <v>Ahmedabad</v>
      </c>
      <c r="N1691" s="6" t="str">
        <f t="shared" si="7"/>
        <v>North</v>
      </c>
      <c r="O1691" s="6" t="str">
        <f t="shared" si="8"/>
        <v>North</v>
      </c>
      <c r="P1691" s="6" t="str">
        <f t="shared" si="9"/>
        <v>North</v>
      </c>
      <c r="Q1691" s="6" t="str">
        <f t="shared" si="10"/>
        <v>North</v>
      </c>
      <c r="R1691" s="6" t="str">
        <f>vlookup(M1691,'City Head_Details'!$A$2:$B$5,2,0)</f>
        <v>Varun</v>
      </c>
      <c r="S1691" s="6" t="str">
        <f t="shared" ref="S1691:T1691" si="1699">Proper(trim(G1691))</f>
        <v>Materials</v>
      </c>
      <c r="T1691" s="6" t="str">
        <f t="shared" si="1699"/>
        <v>Insurance</v>
      </c>
    </row>
    <row r="1692">
      <c r="A1692" s="23" t="s">
        <v>3191</v>
      </c>
      <c r="B1692" s="32" t="s">
        <v>3192</v>
      </c>
      <c r="C1692" s="6">
        <v>135300.0</v>
      </c>
      <c r="D1692" s="6" t="str">
        <f>IFERROR(__xludf.DUMMYFUNCTION("Split(B1692,""/"")"),"March")</f>
        <v>March</v>
      </c>
      <c r="E1692" s="6" t="str">
        <f>IFERROR(__xludf.DUMMYFUNCTION("""COMPUTED_VALUE"""),"Ahmedabad")</f>
        <v>Ahmedabad</v>
      </c>
      <c r="F1692" s="6" t="str">
        <f>IFERROR(__xludf.DUMMYFUNCTION("""COMPUTED_VALUE"""),"North")</f>
        <v>North</v>
      </c>
      <c r="G1692" s="6" t="str">
        <f>IFERROR(__xludf.DUMMYFUNCTION("""COMPUTED_VALUE"""),"Maitenance")</f>
        <v>Maitenance</v>
      </c>
      <c r="H1692" s="6" t="str">
        <f>IFERROR(__xludf.DUMMYFUNCTION("""COMPUTED_VALUE"""),"Material Cost")</f>
        <v>Material Cost</v>
      </c>
      <c r="I1692" s="6" t="str">
        <f t="shared" si="2"/>
        <v>March</v>
      </c>
      <c r="J1692" s="6" t="str">
        <f t="shared" si="3"/>
        <v>Ahmedabad</v>
      </c>
      <c r="K1692" s="6" t="str">
        <f t="shared" si="4"/>
        <v>Ahmedabad</v>
      </c>
      <c r="L1692" s="6" t="str">
        <f t="shared" si="5"/>
        <v>Ahmedabad</v>
      </c>
      <c r="M1692" s="6" t="str">
        <f t="shared" si="6"/>
        <v>Ahmedabad</v>
      </c>
      <c r="N1692" s="6" t="str">
        <f t="shared" si="7"/>
        <v>North</v>
      </c>
      <c r="O1692" s="6" t="str">
        <f t="shared" si="8"/>
        <v>North</v>
      </c>
      <c r="P1692" s="6" t="str">
        <f t="shared" si="9"/>
        <v>North</v>
      </c>
      <c r="Q1692" s="6" t="str">
        <f t="shared" si="10"/>
        <v>North</v>
      </c>
      <c r="R1692" s="6" t="str">
        <f>vlookup(M1692,'City Head_Details'!$A$2:$B$5,2,0)</f>
        <v>Varun</v>
      </c>
      <c r="S1692" s="6" t="str">
        <f t="shared" ref="S1692:T1692" si="1700">Proper(trim(G1692))</f>
        <v>Maitenance</v>
      </c>
      <c r="T1692" s="6" t="str">
        <f t="shared" si="1700"/>
        <v>Material Cost</v>
      </c>
    </row>
    <row r="1693">
      <c r="A1693" s="23" t="s">
        <v>3193</v>
      </c>
      <c r="B1693" s="32" t="s">
        <v>947</v>
      </c>
      <c r="C1693" s="6">
        <v>101600.0</v>
      </c>
      <c r="D1693" s="6" t="str">
        <f>IFERROR(__xludf.DUMMYFUNCTION("Split(B1693,""/"")"),"March")</f>
        <v>March</v>
      </c>
      <c r="E1693" s="6" t="str">
        <f>IFERROR(__xludf.DUMMYFUNCTION("""COMPUTED_VALUE"""),"Ahmedabad")</f>
        <v>Ahmedabad</v>
      </c>
      <c r="F1693" s="6" t="str">
        <f>IFERROR(__xludf.DUMMYFUNCTION("""COMPUTED_VALUE"""),"North")</f>
        <v>North</v>
      </c>
      <c r="G1693" s="6" t="str">
        <f>IFERROR(__xludf.DUMMYFUNCTION("""COMPUTED_VALUE"""),"Maitenance")</f>
        <v>Maitenance</v>
      </c>
      <c r="H1693" s="6" t="str">
        <f>IFERROR(__xludf.DUMMYFUNCTION("""COMPUTED_VALUE"""),"Labour Cost")</f>
        <v>Labour Cost</v>
      </c>
      <c r="I1693" s="6" t="str">
        <f t="shared" si="2"/>
        <v>March</v>
      </c>
      <c r="J1693" s="6" t="str">
        <f t="shared" si="3"/>
        <v>Ahmedabad</v>
      </c>
      <c r="K1693" s="6" t="str">
        <f t="shared" si="4"/>
        <v>Ahmedabad</v>
      </c>
      <c r="L1693" s="6" t="str">
        <f t="shared" si="5"/>
        <v>Ahmedabad</v>
      </c>
      <c r="M1693" s="6" t="str">
        <f t="shared" si="6"/>
        <v>Ahmedabad</v>
      </c>
      <c r="N1693" s="6" t="str">
        <f t="shared" si="7"/>
        <v>North</v>
      </c>
      <c r="O1693" s="6" t="str">
        <f t="shared" si="8"/>
        <v>North</v>
      </c>
      <c r="P1693" s="6" t="str">
        <f t="shared" si="9"/>
        <v>North</v>
      </c>
      <c r="Q1693" s="6" t="str">
        <f t="shared" si="10"/>
        <v>North</v>
      </c>
      <c r="R1693" s="6" t="str">
        <f>vlookup(M1693,'City Head_Details'!$A$2:$B$5,2,0)</f>
        <v>Varun</v>
      </c>
      <c r="S1693" s="6" t="str">
        <f t="shared" ref="S1693:T1693" si="1701">Proper(trim(G1693))</f>
        <v>Maitenance</v>
      </c>
      <c r="T1693" s="6" t="str">
        <f t="shared" si="1701"/>
        <v>Labour Cost</v>
      </c>
    </row>
    <row r="1694">
      <c r="A1694" s="23" t="s">
        <v>3194</v>
      </c>
      <c r="B1694" s="32" t="s">
        <v>536</v>
      </c>
      <c r="C1694" s="6">
        <v>165600.0</v>
      </c>
      <c r="D1694" s="6" t="str">
        <f>IFERROR(__xludf.DUMMYFUNCTION("Split(B1694,""/"")"),"March")</f>
        <v>March</v>
      </c>
      <c r="E1694" s="6" t="str">
        <f>IFERROR(__xludf.DUMMYFUNCTION("""COMPUTED_VALUE"""),"Ahmedabad")</f>
        <v>Ahmedabad</v>
      </c>
      <c r="F1694" s="6" t="str">
        <f>IFERROR(__xludf.DUMMYFUNCTION("""COMPUTED_VALUE"""),"North")</f>
        <v>North</v>
      </c>
      <c r="G1694" s="6" t="str">
        <f>IFERROR(__xludf.DUMMYFUNCTION("""COMPUTED_VALUE"""),"Maitenance")</f>
        <v>Maitenance</v>
      </c>
      <c r="H1694" s="6" t="str">
        <f>IFERROR(__xludf.DUMMYFUNCTION("""COMPUTED_VALUE"""),"Rent")</f>
        <v>Rent</v>
      </c>
      <c r="I1694" s="6" t="str">
        <f t="shared" si="2"/>
        <v>March</v>
      </c>
      <c r="J1694" s="6" t="str">
        <f t="shared" si="3"/>
        <v>Ahmedabad</v>
      </c>
      <c r="K1694" s="6" t="str">
        <f t="shared" si="4"/>
        <v>Ahmedabad</v>
      </c>
      <c r="L1694" s="6" t="str">
        <f t="shared" si="5"/>
        <v>Ahmedabad</v>
      </c>
      <c r="M1694" s="6" t="str">
        <f t="shared" si="6"/>
        <v>Ahmedabad</v>
      </c>
      <c r="N1694" s="6" t="str">
        <f t="shared" si="7"/>
        <v>North</v>
      </c>
      <c r="O1694" s="6" t="str">
        <f t="shared" si="8"/>
        <v>North</v>
      </c>
      <c r="P1694" s="6" t="str">
        <f t="shared" si="9"/>
        <v>North</v>
      </c>
      <c r="Q1694" s="6" t="str">
        <f t="shared" si="10"/>
        <v>North</v>
      </c>
      <c r="R1694" s="6" t="str">
        <f>vlookup(M1694,'City Head_Details'!$A$2:$B$5,2,0)</f>
        <v>Varun</v>
      </c>
      <c r="S1694" s="6" t="str">
        <f t="shared" ref="S1694:T1694" si="1702">Proper(trim(G1694))</f>
        <v>Maitenance</v>
      </c>
      <c r="T1694" s="6" t="str">
        <f t="shared" si="1702"/>
        <v>Rent</v>
      </c>
    </row>
    <row r="1695">
      <c r="A1695" s="23" t="s">
        <v>3195</v>
      </c>
      <c r="B1695" s="32" t="s">
        <v>704</v>
      </c>
      <c r="C1695" s="6">
        <v>122200.0</v>
      </c>
      <c r="D1695" s="6" t="str">
        <f>IFERROR(__xludf.DUMMYFUNCTION("Split(B1695,""/"")"),"March")</f>
        <v>March</v>
      </c>
      <c r="E1695" s="6" t="str">
        <f>IFERROR(__xludf.DUMMYFUNCTION("""COMPUTED_VALUE"""),"Ahmedabad")</f>
        <v>Ahmedabad</v>
      </c>
      <c r="F1695" s="6" t="str">
        <f>IFERROR(__xludf.DUMMYFUNCTION("""COMPUTED_VALUE"""),"North")</f>
        <v>North</v>
      </c>
      <c r="G1695" s="6" t="str">
        <f>IFERROR(__xludf.DUMMYFUNCTION("""COMPUTED_VALUE"""),"Maitenance")</f>
        <v>Maitenance</v>
      </c>
      <c r="H1695" s="6" t="str">
        <f>IFERROR(__xludf.DUMMYFUNCTION("""COMPUTED_VALUE"""),"Overhead costs")</f>
        <v>Overhead costs</v>
      </c>
      <c r="I1695" s="6" t="str">
        <f t="shared" si="2"/>
        <v>March</v>
      </c>
      <c r="J1695" s="6" t="str">
        <f t="shared" si="3"/>
        <v>Ahmedabad</v>
      </c>
      <c r="K1695" s="6" t="str">
        <f t="shared" si="4"/>
        <v>Ahmedabad</v>
      </c>
      <c r="L1695" s="6" t="str">
        <f t="shared" si="5"/>
        <v>Ahmedabad</v>
      </c>
      <c r="M1695" s="6" t="str">
        <f t="shared" si="6"/>
        <v>Ahmedabad</v>
      </c>
      <c r="N1695" s="6" t="str">
        <f t="shared" si="7"/>
        <v>North</v>
      </c>
      <c r="O1695" s="6" t="str">
        <f t="shared" si="8"/>
        <v>North</v>
      </c>
      <c r="P1695" s="6" t="str">
        <f t="shared" si="9"/>
        <v>North</v>
      </c>
      <c r="Q1695" s="6" t="str">
        <f t="shared" si="10"/>
        <v>North</v>
      </c>
      <c r="R1695" s="6" t="str">
        <f>vlookup(M1695,'City Head_Details'!$A$2:$B$5,2,0)</f>
        <v>Varun</v>
      </c>
      <c r="S1695" s="6" t="str">
        <f t="shared" ref="S1695:T1695" si="1703">Proper(trim(G1695))</f>
        <v>Maitenance</v>
      </c>
      <c r="T1695" s="6" t="str">
        <f t="shared" si="1703"/>
        <v>Overhead Costs</v>
      </c>
    </row>
    <row r="1696">
      <c r="A1696" s="23" t="s">
        <v>3196</v>
      </c>
      <c r="B1696" s="32" t="s">
        <v>891</v>
      </c>
      <c r="C1696" s="6">
        <v>115900.0</v>
      </c>
      <c r="D1696" s="6" t="str">
        <f>IFERROR(__xludf.DUMMYFUNCTION("Split(B1696,""/"")"),"March")</f>
        <v>March</v>
      </c>
      <c r="E1696" s="6" t="str">
        <f>IFERROR(__xludf.DUMMYFUNCTION("""COMPUTED_VALUE"""),"Ahmedabad")</f>
        <v>Ahmedabad</v>
      </c>
      <c r="F1696" s="6" t="str">
        <f>IFERROR(__xludf.DUMMYFUNCTION("""COMPUTED_VALUE"""),"North")</f>
        <v>North</v>
      </c>
      <c r="G1696" s="6" t="str">
        <f>IFERROR(__xludf.DUMMYFUNCTION("""COMPUTED_VALUE"""),"Maitenance")</f>
        <v>Maitenance</v>
      </c>
      <c r="H1696" s="6" t="str">
        <f>IFERROR(__xludf.DUMMYFUNCTION("""COMPUTED_VALUE"""),"Insurance")</f>
        <v>Insurance</v>
      </c>
      <c r="I1696" s="6" t="str">
        <f t="shared" si="2"/>
        <v>March</v>
      </c>
      <c r="J1696" s="6" t="str">
        <f t="shared" si="3"/>
        <v>Ahmedabad</v>
      </c>
      <c r="K1696" s="6" t="str">
        <f t="shared" si="4"/>
        <v>Ahmedabad</v>
      </c>
      <c r="L1696" s="6" t="str">
        <f t="shared" si="5"/>
        <v>Ahmedabad</v>
      </c>
      <c r="M1696" s="6" t="str">
        <f t="shared" si="6"/>
        <v>Ahmedabad</v>
      </c>
      <c r="N1696" s="6" t="str">
        <f t="shared" si="7"/>
        <v>North</v>
      </c>
      <c r="O1696" s="6" t="str">
        <f t="shared" si="8"/>
        <v>North</v>
      </c>
      <c r="P1696" s="6" t="str">
        <f t="shared" si="9"/>
        <v>North</v>
      </c>
      <c r="Q1696" s="6" t="str">
        <f t="shared" si="10"/>
        <v>North</v>
      </c>
      <c r="R1696" s="6" t="str">
        <f>vlookup(M1696,'City Head_Details'!$A$2:$B$5,2,0)</f>
        <v>Varun</v>
      </c>
      <c r="S1696" s="6" t="str">
        <f t="shared" ref="S1696:T1696" si="1704">Proper(trim(G1696))</f>
        <v>Maitenance</v>
      </c>
      <c r="T1696" s="6" t="str">
        <f t="shared" si="1704"/>
        <v>Insurance</v>
      </c>
    </row>
    <row r="1697">
      <c r="A1697" s="23" t="s">
        <v>3197</v>
      </c>
      <c r="B1697" s="32" t="s">
        <v>3198</v>
      </c>
      <c r="C1697" s="6">
        <v>143500.0</v>
      </c>
      <c r="D1697" s="6" t="str">
        <f>IFERROR(__xludf.DUMMYFUNCTION("Split(B1697,""/"")"),"March")</f>
        <v>March</v>
      </c>
      <c r="E1697" s="6" t="str">
        <f>IFERROR(__xludf.DUMMYFUNCTION("""COMPUTED_VALUE"""),"Ahmedabad")</f>
        <v>Ahmedabad</v>
      </c>
      <c r="F1697" s="6" t="str">
        <f>IFERROR(__xludf.DUMMYFUNCTION("""COMPUTED_VALUE"""),"North^")</f>
        <v>North^</v>
      </c>
      <c r="G1697" s="6" t="str">
        <f>IFERROR(__xludf.DUMMYFUNCTION("""COMPUTED_VALUE"""),"Assembly")</f>
        <v>Assembly</v>
      </c>
      <c r="H1697" s="6" t="str">
        <f>IFERROR(__xludf.DUMMYFUNCTION("""COMPUTED_VALUE"""),"Material Cost")</f>
        <v>Material Cost</v>
      </c>
      <c r="I1697" s="6" t="str">
        <f t="shared" si="2"/>
        <v>March</v>
      </c>
      <c r="J1697" s="6" t="str">
        <f t="shared" si="3"/>
        <v>Ahmedabad</v>
      </c>
      <c r="K1697" s="6" t="str">
        <f t="shared" si="4"/>
        <v>Ahmedabad</v>
      </c>
      <c r="L1697" s="6" t="str">
        <f t="shared" si="5"/>
        <v>Ahmedabad</v>
      </c>
      <c r="M1697" s="6" t="str">
        <f t="shared" si="6"/>
        <v>Ahmedabad</v>
      </c>
      <c r="N1697" s="6" t="str">
        <f t="shared" si="7"/>
        <v>North^</v>
      </c>
      <c r="O1697" s="6" t="str">
        <f t="shared" si="8"/>
        <v>North^</v>
      </c>
      <c r="P1697" s="6" t="str">
        <f t="shared" si="9"/>
        <v>North^</v>
      </c>
      <c r="Q1697" s="6" t="str">
        <f t="shared" si="10"/>
        <v>North</v>
      </c>
      <c r="R1697" s="6" t="str">
        <f>vlookup(M1697,'City Head_Details'!$A$2:$B$5,2,0)</f>
        <v>Varun</v>
      </c>
      <c r="S1697" s="6" t="str">
        <f t="shared" ref="S1697:T1697" si="1705">Proper(trim(G1697))</f>
        <v>Assembly</v>
      </c>
      <c r="T1697" s="6" t="str">
        <f t="shared" si="1705"/>
        <v>Material Cost</v>
      </c>
    </row>
    <row r="1698">
      <c r="A1698" s="23" t="s">
        <v>3199</v>
      </c>
      <c r="B1698" s="32" t="s">
        <v>3200</v>
      </c>
      <c r="C1698" s="6">
        <v>96100.0</v>
      </c>
      <c r="D1698" s="6" t="str">
        <f>IFERROR(__xludf.DUMMYFUNCTION("Split(B1698,""/"")"),"March")</f>
        <v>March</v>
      </c>
      <c r="E1698" s="6" t="str">
        <f>IFERROR(__xludf.DUMMYFUNCTION("""COMPUTED_VALUE"""),"Ahmedabad")</f>
        <v>Ahmedabad</v>
      </c>
      <c r="F1698" s="6" t="str">
        <f>IFERROR(__xludf.DUMMYFUNCTION("""COMPUTED_VALUE"""),"North^")</f>
        <v>North^</v>
      </c>
      <c r="G1698" s="6" t="str">
        <f>IFERROR(__xludf.DUMMYFUNCTION("""COMPUTED_VALUE"""),"Assembly")</f>
        <v>Assembly</v>
      </c>
      <c r="H1698" s="6" t="str">
        <f>IFERROR(__xludf.DUMMYFUNCTION("""COMPUTED_VALUE"""),"Labour Cost")</f>
        <v>Labour Cost</v>
      </c>
      <c r="I1698" s="6" t="str">
        <f t="shared" si="2"/>
        <v>March</v>
      </c>
      <c r="J1698" s="6" t="str">
        <f t="shared" si="3"/>
        <v>Ahmedabad</v>
      </c>
      <c r="K1698" s="6" t="str">
        <f t="shared" si="4"/>
        <v>Ahmedabad</v>
      </c>
      <c r="L1698" s="6" t="str">
        <f t="shared" si="5"/>
        <v>Ahmedabad</v>
      </c>
      <c r="M1698" s="6" t="str">
        <f t="shared" si="6"/>
        <v>Ahmedabad</v>
      </c>
      <c r="N1698" s="6" t="str">
        <f t="shared" si="7"/>
        <v>North^</v>
      </c>
      <c r="O1698" s="6" t="str">
        <f t="shared" si="8"/>
        <v>North^</v>
      </c>
      <c r="P1698" s="6" t="str">
        <f t="shared" si="9"/>
        <v>North^</v>
      </c>
      <c r="Q1698" s="6" t="str">
        <f t="shared" si="10"/>
        <v>North</v>
      </c>
      <c r="R1698" s="6" t="str">
        <f>vlookup(M1698,'City Head_Details'!$A$2:$B$5,2,0)</f>
        <v>Varun</v>
      </c>
      <c r="S1698" s="6" t="str">
        <f t="shared" ref="S1698:T1698" si="1706">Proper(trim(G1698))</f>
        <v>Assembly</v>
      </c>
      <c r="T1698" s="6" t="str">
        <f t="shared" si="1706"/>
        <v>Labour Cost</v>
      </c>
    </row>
    <row r="1699">
      <c r="A1699" s="23" t="s">
        <v>3201</v>
      </c>
      <c r="B1699" s="32" t="s">
        <v>534</v>
      </c>
      <c r="C1699" s="6">
        <v>189400.0</v>
      </c>
      <c r="D1699" s="6" t="str">
        <f>IFERROR(__xludf.DUMMYFUNCTION("Split(B1699,""/"")"),"March")</f>
        <v>March</v>
      </c>
      <c r="E1699" s="6" t="str">
        <f>IFERROR(__xludf.DUMMYFUNCTION("""COMPUTED_VALUE"""),"Ahmedabad")</f>
        <v>Ahmedabad</v>
      </c>
      <c r="F1699" s="6" t="str">
        <f>IFERROR(__xludf.DUMMYFUNCTION("""COMPUTED_VALUE"""),"North")</f>
        <v>North</v>
      </c>
      <c r="G1699" s="6" t="str">
        <f>IFERROR(__xludf.DUMMYFUNCTION("""COMPUTED_VALUE"""),"Assembly")</f>
        <v>Assembly</v>
      </c>
      <c r="H1699" s="6" t="str">
        <f>IFERROR(__xludf.DUMMYFUNCTION("""COMPUTED_VALUE"""),"Rent")</f>
        <v>Rent</v>
      </c>
      <c r="I1699" s="6" t="str">
        <f t="shared" si="2"/>
        <v>March</v>
      </c>
      <c r="J1699" s="6" t="str">
        <f t="shared" si="3"/>
        <v>Ahmedabad</v>
      </c>
      <c r="K1699" s="6" t="str">
        <f t="shared" si="4"/>
        <v>Ahmedabad</v>
      </c>
      <c r="L1699" s="6" t="str">
        <f t="shared" si="5"/>
        <v>Ahmedabad</v>
      </c>
      <c r="M1699" s="6" t="str">
        <f t="shared" si="6"/>
        <v>Ahmedabad</v>
      </c>
      <c r="N1699" s="6" t="str">
        <f t="shared" si="7"/>
        <v>North</v>
      </c>
      <c r="O1699" s="6" t="str">
        <f t="shared" si="8"/>
        <v>North</v>
      </c>
      <c r="P1699" s="6" t="str">
        <f t="shared" si="9"/>
        <v>North</v>
      </c>
      <c r="Q1699" s="6" t="str">
        <f t="shared" si="10"/>
        <v>North</v>
      </c>
      <c r="R1699" s="6" t="str">
        <f>vlookup(M1699,'City Head_Details'!$A$2:$B$5,2,0)</f>
        <v>Varun</v>
      </c>
      <c r="S1699" s="6" t="str">
        <f t="shared" ref="S1699:T1699" si="1707">Proper(trim(G1699))</f>
        <v>Assembly</v>
      </c>
      <c r="T1699" s="6" t="str">
        <f t="shared" si="1707"/>
        <v>Rent</v>
      </c>
    </row>
    <row r="1700">
      <c r="A1700" s="23" t="s">
        <v>3202</v>
      </c>
      <c r="B1700" s="32" t="s">
        <v>3203</v>
      </c>
      <c r="C1700" s="6">
        <v>176000.0</v>
      </c>
      <c r="D1700" s="6" t="str">
        <f>IFERROR(__xludf.DUMMYFUNCTION("Split(B1700,""/"")"),"March")</f>
        <v>March</v>
      </c>
      <c r="E1700" s="6" t="str">
        <f>IFERROR(__xludf.DUMMYFUNCTION("""COMPUTED_VALUE"""),"Ahmedabad")</f>
        <v>Ahmedabad</v>
      </c>
      <c r="F1700" s="6" t="str">
        <f>IFERROR(__xludf.DUMMYFUNCTION("""COMPUTED_VALUE"""),"North")</f>
        <v>North</v>
      </c>
      <c r="G1700" s="6" t="str">
        <f>IFERROR(__xludf.DUMMYFUNCTION("""COMPUTED_VALUE"""),"Assembly")</f>
        <v>Assembly</v>
      </c>
      <c r="H1700" s="6" t="str">
        <f>IFERROR(__xludf.DUMMYFUNCTION("""COMPUTED_VALUE"""),"Overhead costs")</f>
        <v>Overhead costs</v>
      </c>
      <c r="I1700" s="6" t="str">
        <f t="shared" si="2"/>
        <v>March</v>
      </c>
      <c r="J1700" s="6" t="str">
        <f t="shared" si="3"/>
        <v>Ahmedabad</v>
      </c>
      <c r="K1700" s="6" t="str">
        <f t="shared" si="4"/>
        <v>Ahmedabad</v>
      </c>
      <c r="L1700" s="6" t="str">
        <f t="shared" si="5"/>
        <v>Ahmedabad</v>
      </c>
      <c r="M1700" s="6" t="str">
        <f t="shared" si="6"/>
        <v>Ahmedabad</v>
      </c>
      <c r="N1700" s="6" t="str">
        <f t="shared" si="7"/>
        <v>North</v>
      </c>
      <c r="O1700" s="6" t="str">
        <f t="shared" si="8"/>
        <v>North</v>
      </c>
      <c r="P1700" s="6" t="str">
        <f t="shared" si="9"/>
        <v>North</v>
      </c>
      <c r="Q1700" s="6" t="str">
        <f t="shared" si="10"/>
        <v>North</v>
      </c>
      <c r="R1700" s="6" t="str">
        <f>vlookup(M1700,'City Head_Details'!$A$2:$B$5,2,0)</f>
        <v>Varun</v>
      </c>
      <c r="S1700" s="6" t="str">
        <f t="shared" ref="S1700:T1700" si="1708">Proper(trim(G1700))</f>
        <v>Assembly</v>
      </c>
      <c r="T1700" s="6" t="str">
        <f t="shared" si="1708"/>
        <v>Overhead Costs</v>
      </c>
    </row>
    <row r="1701">
      <c r="A1701" s="23" t="s">
        <v>3204</v>
      </c>
      <c r="B1701" s="32" t="s">
        <v>3205</v>
      </c>
      <c r="C1701" s="6">
        <v>137900.0</v>
      </c>
      <c r="D1701" s="6" t="str">
        <f>IFERROR(__xludf.DUMMYFUNCTION("Split(B1701,""/"")"),"March")</f>
        <v>March</v>
      </c>
      <c r="E1701" s="6" t="str">
        <f>IFERROR(__xludf.DUMMYFUNCTION("""COMPUTED_VALUE"""),"Ahmedabad")</f>
        <v>Ahmedabad</v>
      </c>
      <c r="F1701" s="6" t="str">
        <f>IFERROR(__xludf.DUMMYFUNCTION("""COMPUTED_VALUE"""),"North")</f>
        <v>North</v>
      </c>
      <c r="G1701" s="6" t="str">
        <f>IFERROR(__xludf.DUMMYFUNCTION("""COMPUTED_VALUE"""),"Assembly")</f>
        <v>Assembly</v>
      </c>
      <c r="H1701" s="6" t="str">
        <f>IFERROR(__xludf.DUMMYFUNCTION("""COMPUTED_VALUE"""),"Insurance")</f>
        <v>Insurance</v>
      </c>
      <c r="I1701" s="6" t="str">
        <f t="shared" si="2"/>
        <v>March</v>
      </c>
      <c r="J1701" s="6" t="str">
        <f t="shared" si="3"/>
        <v>Ahmedabad</v>
      </c>
      <c r="K1701" s="6" t="str">
        <f t="shared" si="4"/>
        <v>Ahmedabad</v>
      </c>
      <c r="L1701" s="6" t="str">
        <f t="shared" si="5"/>
        <v>Ahmedabad</v>
      </c>
      <c r="M1701" s="6" t="str">
        <f t="shared" si="6"/>
        <v>Ahmedabad</v>
      </c>
      <c r="N1701" s="6" t="str">
        <f t="shared" si="7"/>
        <v>North</v>
      </c>
      <c r="O1701" s="6" t="str">
        <f t="shared" si="8"/>
        <v>North</v>
      </c>
      <c r="P1701" s="6" t="str">
        <f t="shared" si="9"/>
        <v>North</v>
      </c>
      <c r="Q1701" s="6" t="str">
        <f t="shared" si="10"/>
        <v>North</v>
      </c>
      <c r="R1701" s="6" t="str">
        <f>vlookup(M1701,'City Head_Details'!$A$2:$B$5,2,0)</f>
        <v>Varun</v>
      </c>
      <c r="S1701" s="6" t="str">
        <f t="shared" ref="S1701:T1701" si="1709">Proper(trim(G1701))</f>
        <v>Assembly</v>
      </c>
      <c r="T1701" s="6" t="str">
        <f t="shared" si="1709"/>
        <v>Insurance</v>
      </c>
    </row>
    <row r="1702">
      <c r="A1702" s="23" t="s">
        <v>3206</v>
      </c>
      <c r="B1702" s="32" t="s">
        <v>1138</v>
      </c>
      <c r="C1702" s="6">
        <v>145400.0</v>
      </c>
      <c r="D1702" s="6" t="str">
        <f>IFERROR(__xludf.DUMMYFUNCTION("Split(B1702,""/"")"),"March")</f>
        <v>March</v>
      </c>
      <c r="E1702" s="6" t="str">
        <f>IFERROR(__xludf.DUMMYFUNCTION("""COMPUTED_VALUE"""),"Ahmedabad")</f>
        <v>Ahmedabad</v>
      </c>
      <c r="F1702" s="6" t="str">
        <f>IFERROR(__xludf.DUMMYFUNCTION("""COMPUTED_VALUE"""),"South")</f>
        <v>South</v>
      </c>
      <c r="G1702" s="6" t="str">
        <f>IFERROR(__xludf.DUMMYFUNCTION("""COMPUTED_VALUE"""),"Production")</f>
        <v>Production</v>
      </c>
      <c r="H1702" s="6" t="str">
        <f>IFERROR(__xludf.DUMMYFUNCTION("""COMPUTED_VALUE"""),"Material Cost")</f>
        <v>Material Cost</v>
      </c>
      <c r="I1702" s="6" t="str">
        <f t="shared" si="2"/>
        <v>March</v>
      </c>
      <c r="J1702" s="6" t="str">
        <f t="shared" si="3"/>
        <v>Ahmedabad</v>
      </c>
      <c r="K1702" s="6" t="str">
        <f t="shared" si="4"/>
        <v>Ahmedabad</v>
      </c>
      <c r="L1702" s="6" t="str">
        <f t="shared" si="5"/>
        <v>Ahmedabad</v>
      </c>
      <c r="M1702" s="6" t="str">
        <f t="shared" si="6"/>
        <v>Ahmedabad</v>
      </c>
      <c r="N1702" s="6" t="str">
        <f t="shared" si="7"/>
        <v>South</v>
      </c>
      <c r="O1702" s="6" t="str">
        <f t="shared" si="8"/>
        <v>South</v>
      </c>
      <c r="P1702" s="6" t="str">
        <f t="shared" si="9"/>
        <v>South</v>
      </c>
      <c r="Q1702" s="6" t="str">
        <f t="shared" si="10"/>
        <v>South</v>
      </c>
      <c r="R1702" s="6" t="str">
        <f>vlookup(M1702,'City Head_Details'!$A$2:$B$5,2,0)</f>
        <v>Varun</v>
      </c>
      <c r="S1702" s="6" t="str">
        <f t="shared" ref="S1702:T1702" si="1710">Proper(trim(G1702))</f>
        <v>Production</v>
      </c>
      <c r="T1702" s="6" t="str">
        <f t="shared" si="1710"/>
        <v>Material Cost</v>
      </c>
    </row>
    <row r="1703">
      <c r="A1703" s="23" t="s">
        <v>3207</v>
      </c>
      <c r="B1703" s="32" t="s">
        <v>3208</v>
      </c>
      <c r="C1703" s="6">
        <v>137500.0</v>
      </c>
      <c r="D1703" s="6" t="str">
        <f>IFERROR(__xludf.DUMMYFUNCTION("Split(B1703,""/"")"),"March")</f>
        <v>March</v>
      </c>
      <c r="E1703" s="6" t="str">
        <f>IFERROR(__xludf.DUMMYFUNCTION("""COMPUTED_VALUE"""),"Ahmedabad^")</f>
        <v>Ahmedabad^</v>
      </c>
      <c r="F1703" s="6" t="str">
        <f>IFERROR(__xludf.DUMMYFUNCTION("""COMPUTED_VALUE"""),"South")</f>
        <v>South</v>
      </c>
      <c r="G1703" s="6" t="str">
        <f>IFERROR(__xludf.DUMMYFUNCTION("""COMPUTED_VALUE"""),"Production")</f>
        <v>Production</v>
      </c>
      <c r="H1703" s="6" t="str">
        <f>IFERROR(__xludf.DUMMYFUNCTION("""COMPUTED_VALUE"""),"Labour Cost")</f>
        <v>Labour Cost</v>
      </c>
      <c r="I1703" s="6" t="str">
        <f t="shared" si="2"/>
        <v>March</v>
      </c>
      <c r="J1703" s="6" t="str">
        <f t="shared" si="3"/>
        <v>Ahmedabad^</v>
      </c>
      <c r="K1703" s="6" t="str">
        <f t="shared" si="4"/>
        <v>Ahmedabad^</v>
      </c>
      <c r="L1703" s="6" t="str">
        <f t="shared" si="5"/>
        <v>Ahmedabad^</v>
      </c>
      <c r="M1703" s="6" t="str">
        <f t="shared" si="6"/>
        <v>Ahmedabad</v>
      </c>
      <c r="N1703" s="6" t="str">
        <f t="shared" si="7"/>
        <v>South</v>
      </c>
      <c r="O1703" s="6" t="str">
        <f t="shared" si="8"/>
        <v>South</v>
      </c>
      <c r="P1703" s="6" t="str">
        <f t="shared" si="9"/>
        <v>South</v>
      </c>
      <c r="Q1703" s="6" t="str">
        <f t="shared" si="10"/>
        <v>South</v>
      </c>
      <c r="R1703" s="6" t="str">
        <f>vlookup(M1703,'City Head_Details'!$A$2:$B$5,2,0)</f>
        <v>Varun</v>
      </c>
      <c r="S1703" s="6" t="str">
        <f t="shared" ref="S1703:T1703" si="1711">Proper(trim(G1703))</f>
        <v>Production</v>
      </c>
      <c r="T1703" s="6" t="str">
        <f t="shared" si="1711"/>
        <v>Labour Cost</v>
      </c>
    </row>
    <row r="1704">
      <c r="A1704" s="23" t="s">
        <v>3209</v>
      </c>
      <c r="B1704" s="32" t="s">
        <v>556</v>
      </c>
      <c r="C1704" s="6">
        <v>165000.0</v>
      </c>
      <c r="D1704" s="6" t="str">
        <f>IFERROR(__xludf.DUMMYFUNCTION("Split(B1704,""/"")"),"March")</f>
        <v>March</v>
      </c>
      <c r="E1704" s="6" t="str">
        <f>IFERROR(__xludf.DUMMYFUNCTION("""COMPUTED_VALUE"""),"Ahmedabad")</f>
        <v>Ahmedabad</v>
      </c>
      <c r="F1704" s="6" t="str">
        <f>IFERROR(__xludf.DUMMYFUNCTION("""COMPUTED_VALUE"""),"South")</f>
        <v>South</v>
      </c>
      <c r="G1704" s="6" t="str">
        <f>IFERROR(__xludf.DUMMYFUNCTION("""COMPUTED_VALUE"""),"Production")</f>
        <v>Production</v>
      </c>
      <c r="H1704" s="6" t="str">
        <f>IFERROR(__xludf.DUMMYFUNCTION("""COMPUTED_VALUE"""),"Rent")</f>
        <v>Rent</v>
      </c>
      <c r="I1704" s="6" t="str">
        <f t="shared" si="2"/>
        <v>March</v>
      </c>
      <c r="J1704" s="6" t="str">
        <f t="shared" si="3"/>
        <v>Ahmedabad</v>
      </c>
      <c r="K1704" s="6" t="str">
        <f t="shared" si="4"/>
        <v>Ahmedabad</v>
      </c>
      <c r="L1704" s="6" t="str">
        <f t="shared" si="5"/>
        <v>Ahmedabad</v>
      </c>
      <c r="M1704" s="6" t="str">
        <f t="shared" si="6"/>
        <v>Ahmedabad</v>
      </c>
      <c r="N1704" s="6" t="str">
        <f t="shared" si="7"/>
        <v>South</v>
      </c>
      <c r="O1704" s="6" t="str">
        <f t="shared" si="8"/>
        <v>South</v>
      </c>
      <c r="P1704" s="6" t="str">
        <f t="shared" si="9"/>
        <v>South</v>
      </c>
      <c r="Q1704" s="6" t="str">
        <f t="shared" si="10"/>
        <v>South</v>
      </c>
      <c r="R1704" s="6" t="str">
        <f>vlookup(M1704,'City Head_Details'!$A$2:$B$5,2,0)</f>
        <v>Varun</v>
      </c>
      <c r="S1704" s="6" t="str">
        <f t="shared" ref="S1704:T1704" si="1712">Proper(trim(G1704))</f>
        <v>Production</v>
      </c>
      <c r="T1704" s="6" t="str">
        <f t="shared" si="1712"/>
        <v>Rent</v>
      </c>
    </row>
    <row r="1705">
      <c r="A1705" s="23" t="s">
        <v>3210</v>
      </c>
      <c r="B1705" s="32" t="s">
        <v>3211</v>
      </c>
      <c r="C1705" s="6">
        <v>140100.0</v>
      </c>
      <c r="D1705" s="6" t="str">
        <f>IFERROR(__xludf.DUMMYFUNCTION("Split(B1705,""/"")"),"March")</f>
        <v>March</v>
      </c>
      <c r="E1705" s="6" t="str">
        <f>IFERROR(__xludf.DUMMYFUNCTION("""COMPUTED_VALUE"""),"Ahmedabad^")</f>
        <v>Ahmedabad^</v>
      </c>
      <c r="F1705" s="6" t="str">
        <f>IFERROR(__xludf.DUMMYFUNCTION("""COMPUTED_VALUE"""),"South")</f>
        <v>South</v>
      </c>
      <c r="G1705" s="6" t="str">
        <f>IFERROR(__xludf.DUMMYFUNCTION("""COMPUTED_VALUE"""),"Production")</f>
        <v>Production</v>
      </c>
      <c r="H1705" s="6" t="str">
        <f>IFERROR(__xludf.DUMMYFUNCTION("""COMPUTED_VALUE"""),"Overhead costs")</f>
        <v>Overhead costs</v>
      </c>
      <c r="I1705" s="6" t="str">
        <f t="shared" si="2"/>
        <v>March</v>
      </c>
      <c r="J1705" s="6" t="str">
        <f t="shared" si="3"/>
        <v>Ahmedabad^</v>
      </c>
      <c r="K1705" s="6" t="str">
        <f t="shared" si="4"/>
        <v>Ahmedabad^</v>
      </c>
      <c r="L1705" s="6" t="str">
        <f t="shared" si="5"/>
        <v>Ahmedabad^</v>
      </c>
      <c r="M1705" s="6" t="str">
        <f t="shared" si="6"/>
        <v>Ahmedabad</v>
      </c>
      <c r="N1705" s="6" t="str">
        <f t="shared" si="7"/>
        <v>South</v>
      </c>
      <c r="O1705" s="6" t="str">
        <f t="shared" si="8"/>
        <v>South</v>
      </c>
      <c r="P1705" s="6" t="str">
        <f t="shared" si="9"/>
        <v>South</v>
      </c>
      <c r="Q1705" s="6" t="str">
        <f t="shared" si="10"/>
        <v>South</v>
      </c>
      <c r="R1705" s="6" t="str">
        <f>vlookup(M1705,'City Head_Details'!$A$2:$B$5,2,0)</f>
        <v>Varun</v>
      </c>
      <c r="S1705" s="6" t="str">
        <f t="shared" ref="S1705:T1705" si="1713">Proper(trim(G1705))</f>
        <v>Production</v>
      </c>
      <c r="T1705" s="6" t="str">
        <f t="shared" si="1713"/>
        <v>Overhead Costs</v>
      </c>
    </row>
    <row r="1706">
      <c r="A1706" s="23" t="s">
        <v>3212</v>
      </c>
      <c r="B1706" s="32" t="s">
        <v>3213</v>
      </c>
      <c r="C1706" s="6">
        <v>178200.0</v>
      </c>
      <c r="D1706" s="6" t="str">
        <f>IFERROR(__xludf.DUMMYFUNCTION("Split(B1706,""/"")"),"March")</f>
        <v>March</v>
      </c>
      <c r="E1706" s="6" t="str">
        <f>IFERROR(__xludf.DUMMYFUNCTION("""COMPUTED_VALUE"""),"Ahmedabad")</f>
        <v>Ahmedabad</v>
      </c>
      <c r="F1706" s="6" t="str">
        <f>IFERROR(__xludf.DUMMYFUNCTION("""COMPUTED_VALUE"""),"South")</f>
        <v>South</v>
      </c>
      <c r="G1706" s="6" t="str">
        <f>IFERROR(__xludf.DUMMYFUNCTION("""COMPUTED_VALUE"""),"Production")</f>
        <v>Production</v>
      </c>
      <c r="H1706" s="6" t="str">
        <f>IFERROR(__xludf.DUMMYFUNCTION("""COMPUTED_VALUE"""),"Insurance")</f>
        <v>Insurance</v>
      </c>
      <c r="I1706" s="6" t="str">
        <f t="shared" si="2"/>
        <v>March</v>
      </c>
      <c r="J1706" s="6" t="str">
        <f t="shared" si="3"/>
        <v>Ahmedabad</v>
      </c>
      <c r="K1706" s="6" t="str">
        <f t="shared" si="4"/>
        <v>Ahmedabad</v>
      </c>
      <c r="L1706" s="6" t="str">
        <f t="shared" si="5"/>
        <v>Ahmedabad</v>
      </c>
      <c r="M1706" s="6" t="str">
        <f t="shared" si="6"/>
        <v>Ahmedabad</v>
      </c>
      <c r="N1706" s="6" t="str">
        <f t="shared" si="7"/>
        <v>South</v>
      </c>
      <c r="O1706" s="6" t="str">
        <f t="shared" si="8"/>
        <v>South</v>
      </c>
      <c r="P1706" s="6" t="str">
        <f t="shared" si="9"/>
        <v>South</v>
      </c>
      <c r="Q1706" s="6" t="str">
        <f t="shared" si="10"/>
        <v>South</v>
      </c>
      <c r="R1706" s="6" t="str">
        <f>vlookup(M1706,'City Head_Details'!$A$2:$B$5,2,0)</f>
        <v>Varun</v>
      </c>
      <c r="S1706" s="6" t="str">
        <f t="shared" ref="S1706:T1706" si="1714">Proper(trim(G1706))</f>
        <v>Production</v>
      </c>
      <c r="T1706" s="6" t="str">
        <f t="shared" si="1714"/>
        <v>Insurance</v>
      </c>
    </row>
    <row r="1707">
      <c r="A1707" s="23" t="s">
        <v>3214</v>
      </c>
      <c r="B1707" s="32" t="s">
        <v>3215</v>
      </c>
      <c r="C1707" s="6">
        <v>122500.0</v>
      </c>
      <c r="D1707" s="6" t="str">
        <f>IFERROR(__xludf.DUMMYFUNCTION("Split(B1707,""/"")"),"March")</f>
        <v>March</v>
      </c>
      <c r="E1707" s="6" t="str">
        <f>IFERROR(__xludf.DUMMYFUNCTION("""COMPUTED_VALUE"""),"Ahmedabad")</f>
        <v>Ahmedabad</v>
      </c>
      <c r="F1707" s="6" t="str">
        <f>IFERROR(__xludf.DUMMYFUNCTION("""COMPUTED_VALUE"""),"South")</f>
        <v>South</v>
      </c>
      <c r="G1707" s="6" t="str">
        <f>IFERROR(__xludf.DUMMYFUNCTION("""COMPUTED_VALUE"""),"Materials")</f>
        <v>Materials</v>
      </c>
      <c r="H1707" s="6" t="str">
        <f>IFERROR(__xludf.DUMMYFUNCTION("""COMPUTED_VALUE"""),"Material Cost")</f>
        <v>Material Cost</v>
      </c>
      <c r="I1707" s="6" t="str">
        <f t="shared" si="2"/>
        <v>March</v>
      </c>
      <c r="J1707" s="6" t="str">
        <f t="shared" si="3"/>
        <v>Ahmedabad</v>
      </c>
      <c r="K1707" s="6" t="str">
        <f t="shared" si="4"/>
        <v>Ahmedabad</v>
      </c>
      <c r="L1707" s="6" t="str">
        <f t="shared" si="5"/>
        <v>Ahmedabad</v>
      </c>
      <c r="M1707" s="6" t="str">
        <f t="shared" si="6"/>
        <v>Ahmedabad</v>
      </c>
      <c r="N1707" s="6" t="str">
        <f t="shared" si="7"/>
        <v>South</v>
      </c>
      <c r="O1707" s="6" t="str">
        <f t="shared" si="8"/>
        <v>South</v>
      </c>
      <c r="P1707" s="6" t="str">
        <f t="shared" si="9"/>
        <v>South</v>
      </c>
      <c r="Q1707" s="6" t="str">
        <f t="shared" si="10"/>
        <v>South</v>
      </c>
      <c r="R1707" s="6" t="str">
        <f>vlookup(M1707,'City Head_Details'!$A$2:$B$5,2,0)</f>
        <v>Varun</v>
      </c>
      <c r="S1707" s="6" t="str">
        <f t="shared" ref="S1707:T1707" si="1715">Proper(trim(G1707))</f>
        <v>Materials</v>
      </c>
      <c r="T1707" s="6" t="str">
        <f t="shared" si="1715"/>
        <v>Material Cost</v>
      </c>
    </row>
    <row r="1708">
      <c r="A1708" s="23" t="s">
        <v>3216</v>
      </c>
      <c r="B1708" s="32" t="s">
        <v>2372</v>
      </c>
      <c r="C1708" s="6">
        <v>178700.0</v>
      </c>
      <c r="D1708" s="6" t="str">
        <f>IFERROR(__xludf.DUMMYFUNCTION("Split(B1708,""/"")"),"March")</f>
        <v>March</v>
      </c>
      <c r="E1708" s="6" t="str">
        <f>IFERROR(__xludf.DUMMYFUNCTION("""COMPUTED_VALUE"""),"Ahmedabad")</f>
        <v>Ahmedabad</v>
      </c>
      <c r="F1708" s="6" t="str">
        <f>IFERROR(__xludf.DUMMYFUNCTION("""COMPUTED_VALUE"""),"South")</f>
        <v>South</v>
      </c>
      <c r="G1708" s="6" t="str">
        <f>IFERROR(__xludf.DUMMYFUNCTION("""COMPUTED_VALUE"""),"Materials")</f>
        <v>Materials</v>
      </c>
      <c r="H1708" s="6" t="str">
        <f>IFERROR(__xludf.DUMMYFUNCTION("""COMPUTED_VALUE"""),"Labour Cost")</f>
        <v>Labour Cost</v>
      </c>
      <c r="I1708" s="6" t="str">
        <f t="shared" si="2"/>
        <v>March</v>
      </c>
      <c r="J1708" s="6" t="str">
        <f t="shared" si="3"/>
        <v>Ahmedabad</v>
      </c>
      <c r="K1708" s="6" t="str">
        <f t="shared" si="4"/>
        <v>Ahmedabad</v>
      </c>
      <c r="L1708" s="6" t="str">
        <f t="shared" si="5"/>
        <v>Ahmedabad</v>
      </c>
      <c r="M1708" s="6" t="str">
        <f t="shared" si="6"/>
        <v>Ahmedabad</v>
      </c>
      <c r="N1708" s="6" t="str">
        <f t="shared" si="7"/>
        <v>South</v>
      </c>
      <c r="O1708" s="6" t="str">
        <f t="shared" si="8"/>
        <v>South</v>
      </c>
      <c r="P1708" s="6" t="str">
        <f t="shared" si="9"/>
        <v>South</v>
      </c>
      <c r="Q1708" s="6" t="str">
        <f t="shared" si="10"/>
        <v>South</v>
      </c>
      <c r="R1708" s="6" t="str">
        <f>vlookup(M1708,'City Head_Details'!$A$2:$B$5,2,0)</f>
        <v>Varun</v>
      </c>
      <c r="S1708" s="6" t="str">
        <f t="shared" ref="S1708:T1708" si="1716">Proper(trim(G1708))</f>
        <v>Materials</v>
      </c>
      <c r="T1708" s="6" t="str">
        <f t="shared" si="1716"/>
        <v>Labour Cost</v>
      </c>
    </row>
    <row r="1709">
      <c r="A1709" s="23" t="s">
        <v>3217</v>
      </c>
      <c r="B1709" s="32" t="s">
        <v>3218</v>
      </c>
      <c r="C1709" s="6">
        <v>142400.0</v>
      </c>
      <c r="D1709" s="6" t="str">
        <f>IFERROR(__xludf.DUMMYFUNCTION("Split(B1709,""/"")"),"March")</f>
        <v>March</v>
      </c>
      <c r="E1709" s="6" t="str">
        <f>IFERROR(__xludf.DUMMYFUNCTION("""COMPUTED_VALUE"""),"Ahmedabad")</f>
        <v>Ahmedabad</v>
      </c>
      <c r="F1709" s="6" t="str">
        <f>IFERROR(__xludf.DUMMYFUNCTION("""COMPUTED_VALUE"""),"South")</f>
        <v>South</v>
      </c>
      <c r="G1709" s="6" t="str">
        <f>IFERROR(__xludf.DUMMYFUNCTION("""COMPUTED_VALUE"""),"Materials")</f>
        <v>Materials</v>
      </c>
      <c r="H1709" s="6" t="str">
        <f>IFERROR(__xludf.DUMMYFUNCTION("""COMPUTED_VALUE"""),"Rent")</f>
        <v>Rent</v>
      </c>
      <c r="I1709" s="6" t="str">
        <f t="shared" si="2"/>
        <v>March</v>
      </c>
      <c r="J1709" s="6" t="str">
        <f t="shared" si="3"/>
        <v>Ahmedabad</v>
      </c>
      <c r="K1709" s="6" t="str">
        <f t="shared" si="4"/>
        <v>Ahmedabad</v>
      </c>
      <c r="L1709" s="6" t="str">
        <f t="shared" si="5"/>
        <v>Ahmedabad</v>
      </c>
      <c r="M1709" s="6" t="str">
        <f t="shared" si="6"/>
        <v>Ahmedabad</v>
      </c>
      <c r="N1709" s="6" t="str">
        <f t="shared" si="7"/>
        <v>South</v>
      </c>
      <c r="O1709" s="6" t="str">
        <f t="shared" si="8"/>
        <v>South</v>
      </c>
      <c r="P1709" s="6" t="str">
        <f t="shared" si="9"/>
        <v>South</v>
      </c>
      <c r="Q1709" s="6" t="str">
        <f t="shared" si="10"/>
        <v>South</v>
      </c>
      <c r="R1709" s="6" t="str">
        <f>vlookup(M1709,'City Head_Details'!$A$2:$B$5,2,0)</f>
        <v>Varun</v>
      </c>
      <c r="S1709" s="6" t="str">
        <f t="shared" ref="S1709:T1709" si="1717">Proper(trim(G1709))</f>
        <v>Materials</v>
      </c>
      <c r="T1709" s="6" t="str">
        <f t="shared" si="1717"/>
        <v>Rent</v>
      </c>
    </row>
    <row r="1710">
      <c r="A1710" s="23" t="s">
        <v>3219</v>
      </c>
      <c r="B1710" s="32" t="s">
        <v>149</v>
      </c>
      <c r="C1710" s="6">
        <v>97000.0</v>
      </c>
      <c r="D1710" s="6" t="str">
        <f>IFERROR(__xludf.DUMMYFUNCTION("Split(B1710,""/"")"),"March")</f>
        <v>March</v>
      </c>
      <c r="E1710" s="6" t="str">
        <f>IFERROR(__xludf.DUMMYFUNCTION("""COMPUTED_VALUE"""),"Ahmedabad")</f>
        <v>Ahmedabad</v>
      </c>
      <c r="F1710" s="6" t="str">
        <f>IFERROR(__xludf.DUMMYFUNCTION("""COMPUTED_VALUE"""),"South")</f>
        <v>South</v>
      </c>
      <c r="G1710" s="6" t="str">
        <f>IFERROR(__xludf.DUMMYFUNCTION("""COMPUTED_VALUE"""),"Materials")</f>
        <v>Materials</v>
      </c>
      <c r="H1710" s="6" t="str">
        <f>IFERROR(__xludf.DUMMYFUNCTION("""COMPUTED_VALUE"""),"Overhead costs")</f>
        <v>Overhead costs</v>
      </c>
      <c r="I1710" s="6" t="str">
        <f t="shared" si="2"/>
        <v>March</v>
      </c>
      <c r="J1710" s="6" t="str">
        <f t="shared" si="3"/>
        <v>Ahmedabad</v>
      </c>
      <c r="K1710" s="6" t="str">
        <f t="shared" si="4"/>
        <v>Ahmedabad</v>
      </c>
      <c r="L1710" s="6" t="str">
        <f t="shared" si="5"/>
        <v>Ahmedabad</v>
      </c>
      <c r="M1710" s="6" t="str">
        <f t="shared" si="6"/>
        <v>Ahmedabad</v>
      </c>
      <c r="N1710" s="6" t="str">
        <f t="shared" si="7"/>
        <v>South</v>
      </c>
      <c r="O1710" s="6" t="str">
        <f t="shared" si="8"/>
        <v>South</v>
      </c>
      <c r="P1710" s="6" t="str">
        <f t="shared" si="9"/>
        <v>South</v>
      </c>
      <c r="Q1710" s="6" t="str">
        <f t="shared" si="10"/>
        <v>South</v>
      </c>
      <c r="R1710" s="6" t="str">
        <f>vlookup(M1710,'City Head_Details'!$A$2:$B$5,2,0)</f>
        <v>Varun</v>
      </c>
      <c r="S1710" s="6" t="str">
        <f t="shared" ref="S1710:T1710" si="1718">Proper(trim(G1710))</f>
        <v>Materials</v>
      </c>
      <c r="T1710" s="6" t="str">
        <f t="shared" si="1718"/>
        <v>Overhead Costs</v>
      </c>
    </row>
    <row r="1711">
      <c r="A1711" s="23" t="s">
        <v>3220</v>
      </c>
      <c r="B1711" s="32" t="s">
        <v>3221</v>
      </c>
      <c r="C1711" s="6">
        <v>103000.0</v>
      </c>
      <c r="D1711" s="6" t="str">
        <f>IFERROR(__xludf.DUMMYFUNCTION("Split(B1711,""/"")"),"March")</f>
        <v>March</v>
      </c>
      <c r="E1711" s="6" t="str">
        <f>IFERROR(__xludf.DUMMYFUNCTION("""COMPUTED_VALUE"""),"Ahmedabad")</f>
        <v>Ahmedabad</v>
      </c>
      <c r="F1711" s="6" t="str">
        <f>IFERROR(__xludf.DUMMYFUNCTION("""COMPUTED_VALUE"""),"South")</f>
        <v>South</v>
      </c>
      <c r="G1711" s="6" t="str">
        <f>IFERROR(__xludf.DUMMYFUNCTION("""COMPUTED_VALUE"""),"Materials")</f>
        <v>Materials</v>
      </c>
      <c r="H1711" s="6" t="str">
        <f>IFERROR(__xludf.DUMMYFUNCTION("""COMPUTED_VALUE"""),"Insurance")</f>
        <v>Insurance</v>
      </c>
      <c r="I1711" s="6" t="str">
        <f t="shared" si="2"/>
        <v>March</v>
      </c>
      <c r="J1711" s="6" t="str">
        <f t="shared" si="3"/>
        <v>Ahmedabad</v>
      </c>
      <c r="K1711" s="6" t="str">
        <f t="shared" si="4"/>
        <v>Ahmedabad</v>
      </c>
      <c r="L1711" s="6" t="str">
        <f t="shared" si="5"/>
        <v>Ahmedabad</v>
      </c>
      <c r="M1711" s="6" t="str">
        <f t="shared" si="6"/>
        <v>Ahmedabad</v>
      </c>
      <c r="N1711" s="6" t="str">
        <f t="shared" si="7"/>
        <v>South</v>
      </c>
      <c r="O1711" s="6" t="str">
        <f t="shared" si="8"/>
        <v>South</v>
      </c>
      <c r="P1711" s="6" t="str">
        <f t="shared" si="9"/>
        <v>South</v>
      </c>
      <c r="Q1711" s="6" t="str">
        <f t="shared" si="10"/>
        <v>South</v>
      </c>
      <c r="R1711" s="6" t="str">
        <f>vlookup(M1711,'City Head_Details'!$A$2:$B$5,2,0)</f>
        <v>Varun</v>
      </c>
      <c r="S1711" s="6" t="str">
        <f t="shared" ref="S1711:T1711" si="1719">Proper(trim(G1711))</f>
        <v>Materials</v>
      </c>
      <c r="T1711" s="6" t="str">
        <f t="shared" si="1719"/>
        <v>Insurance</v>
      </c>
    </row>
    <row r="1712">
      <c r="A1712" s="23" t="s">
        <v>3222</v>
      </c>
      <c r="B1712" s="32" t="s">
        <v>1339</v>
      </c>
      <c r="C1712" s="6">
        <v>101600.0</v>
      </c>
      <c r="D1712" s="6" t="str">
        <f>IFERROR(__xludf.DUMMYFUNCTION("Split(B1712,""/"")"),"March")</f>
        <v>March</v>
      </c>
      <c r="E1712" s="6" t="str">
        <f>IFERROR(__xludf.DUMMYFUNCTION("""COMPUTED_VALUE"""),"Ahmedabad")</f>
        <v>Ahmedabad</v>
      </c>
      <c r="F1712" s="6" t="str">
        <f>IFERROR(__xludf.DUMMYFUNCTION("""COMPUTED_VALUE"""),"South")</f>
        <v>South</v>
      </c>
      <c r="G1712" s="6" t="str">
        <f>IFERROR(__xludf.DUMMYFUNCTION("""COMPUTED_VALUE"""),"Maitenance")</f>
        <v>Maitenance</v>
      </c>
      <c r="H1712" s="6" t="str">
        <f>IFERROR(__xludf.DUMMYFUNCTION("""COMPUTED_VALUE"""),"Material Cost")</f>
        <v>Material Cost</v>
      </c>
      <c r="I1712" s="6" t="str">
        <f t="shared" si="2"/>
        <v>March</v>
      </c>
      <c r="J1712" s="6" t="str">
        <f t="shared" si="3"/>
        <v>Ahmedabad</v>
      </c>
      <c r="K1712" s="6" t="str">
        <f t="shared" si="4"/>
        <v>Ahmedabad</v>
      </c>
      <c r="L1712" s="6" t="str">
        <f t="shared" si="5"/>
        <v>Ahmedabad</v>
      </c>
      <c r="M1712" s="6" t="str">
        <f t="shared" si="6"/>
        <v>Ahmedabad</v>
      </c>
      <c r="N1712" s="6" t="str">
        <f t="shared" si="7"/>
        <v>South</v>
      </c>
      <c r="O1712" s="6" t="str">
        <f t="shared" si="8"/>
        <v>South</v>
      </c>
      <c r="P1712" s="6" t="str">
        <f t="shared" si="9"/>
        <v>South</v>
      </c>
      <c r="Q1712" s="6" t="str">
        <f t="shared" si="10"/>
        <v>South</v>
      </c>
      <c r="R1712" s="6" t="str">
        <f>vlookup(M1712,'City Head_Details'!$A$2:$B$5,2,0)</f>
        <v>Varun</v>
      </c>
      <c r="S1712" s="6" t="str">
        <f t="shared" ref="S1712:T1712" si="1720">Proper(trim(G1712))</f>
        <v>Maitenance</v>
      </c>
      <c r="T1712" s="6" t="str">
        <f t="shared" si="1720"/>
        <v>Material Cost</v>
      </c>
    </row>
    <row r="1713">
      <c r="A1713" s="23" t="s">
        <v>3223</v>
      </c>
      <c r="B1713" s="32" t="s">
        <v>103</v>
      </c>
      <c r="C1713" s="6">
        <v>98900.0</v>
      </c>
      <c r="D1713" s="6" t="str">
        <f>IFERROR(__xludf.DUMMYFUNCTION("Split(B1713,""/"")"),"January")</f>
        <v>January</v>
      </c>
      <c r="E1713" s="6" t="str">
        <f>IFERROR(__xludf.DUMMYFUNCTION("""COMPUTED_VALUE"""),"Bangalore")</f>
        <v>Bangalore</v>
      </c>
      <c r="F1713" s="6" t="str">
        <f>IFERROR(__xludf.DUMMYFUNCTION("""COMPUTED_VALUE"""),"South")</f>
        <v>South</v>
      </c>
      <c r="G1713" s="6" t="str">
        <f>IFERROR(__xludf.DUMMYFUNCTION("""COMPUTED_VALUE"""),"Production")</f>
        <v>Production</v>
      </c>
      <c r="H1713" s="6" t="str">
        <f>IFERROR(__xludf.DUMMYFUNCTION("""COMPUTED_VALUE"""),"Overhead costs")</f>
        <v>Overhead costs</v>
      </c>
      <c r="I1713" s="6" t="str">
        <f t="shared" si="2"/>
        <v>January</v>
      </c>
      <c r="J1713" s="6" t="str">
        <f t="shared" si="3"/>
        <v>Bangalore</v>
      </c>
      <c r="K1713" s="6" t="str">
        <f t="shared" si="4"/>
        <v>Bangalore</v>
      </c>
      <c r="L1713" s="6" t="str">
        <f t="shared" si="5"/>
        <v>Bangalore</v>
      </c>
      <c r="M1713" s="6" t="str">
        <f t="shared" si="6"/>
        <v>Bangalore</v>
      </c>
      <c r="N1713" s="6" t="str">
        <f t="shared" si="7"/>
        <v>South</v>
      </c>
      <c r="O1713" s="6" t="str">
        <f t="shared" si="8"/>
        <v>South</v>
      </c>
      <c r="P1713" s="6" t="str">
        <f t="shared" si="9"/>
        <v>South</v>
      </c>
      <c r="Q1713" s="6" t="str">
        <f t="shared" si="10"/>
        <v>South</v>
      </c>
      <c r="R1713" s="6" t="str">
        <f>vlookup(M1713,'City Head_Details'!$A$2:$B$5,2,0)</f>
        <v>Arun</v>
      </c>
      <c r="S1713" s="6" t="str">
        <f t="shared" ref="S1713:T1713" si="1721">Proper(trim(G1713))</f>
        <v>Production</v>
      </c>
      <c r="T1713" s="6" t="str">
        <f t="shared" si="1721"/>
        <v>Overhead Costs</v>
      </c>
    </row>
    <row r="1714">
      <c r="A1714" s="23" t="s">
        <v>3224</v>
      </c>
      <c r="B1714" s="32" t="s">
        <v>530</v>
      </c>
      <c r="C1714" s="6">
        <v>180200.0</v>
      </c>
      <c r="D1714" s="6" t="str">
        <f>IFERROR(__xludf.DUMMYFUNCTION("Split(B1714,""/"")"),"January")</f>
        <v>January</v>
      </c>
      <c r="E1714" s="6" t="str">
        <f>IFERROR(__xludf.DUMMYFUNCTION("""COMPUTED_VALUE"""),"Bangalore")</f>
        <v>Bangalore</v>
      </c>
      <c r="F1714" s="6" t="str">
        <f>IFERROR(__xludf.DUMMYFUNCTION("""COMPUTED_VALUE"""),"East")</f>
        <v>East</v>
      </c>
      <c r="G1714" s="6" t="str">
        <f>IFERROR(__xludf.DUMMYFUNCTION("""COMPUTED_VALUE"""),"Assembly")</f>
        <v>Assembly</v>
      </c>
      <c r="H1714" s="6" t="str">
        <f>IFERROR(__xludf.DUMMYFUNCTION("""COMPUTED_VALUE"""),"Insurance")</f>
        <v>Insurance</v>
      </c>
      <c r="I1714" s="6" t="str">
        <f t="shared" si="2"/>
        <v>January</v>
      </c>
      <c r="J1714" s="6" t="str">
        <f t="shared" si="3"/>
        <v>Bangalore</v>
      </c>
      <c r="K1714" s="6" t="str">
        <f t="shared" si="4"/>
        <v>Bangalore</v>
      </c>
      <c r="L1714" s="6" t="str">
        <f t="shared" si="5"/>
        <v>Bangalore</v>
      </c>
      <c r="M1714" s="6" t="str">
        <f t="shared" si="6"/>
        <v>Bangalore</v>
      </c>
      <c r="N1714" s="6" t="str">
        <f t="shared" si="7"/>
        <v>East</v>
      </c>
      <c r="O1714" s="6" t="str">
        <f t="shared" si="8"/>
        <v>East</v>
      </c>
      <c r="P1714" s="6" t="str">
        <f t="shared" si="9"/>
        <v>East</v>
      </c>
      <c r="Q1714" s="6" t="str">
        <f t="shared" si="10"/>
        <v>East</v>
      </c>
      <c r="R1714" s="6" t="str">
        <f>vlookup(M1714,'City Head_Details'!$A$2:$B$5,2,0)</f>
        <v>Arun</v>
      </c>
      <c r="S1714" s="6" t="str">
        <f t="shared" ref="S1714:T1714" si="1722">Proper(trim(G1714))</f>
        <v>Assembly</v>
      </c>
      <c r="T1714" s="6" t="str">
        <f t="shared" si="1722"/>
        <v>Insurance</v>
      </c>
    </row>
    <row r="1715">
      <c r="A1715" s="23" t="s">
        <v>3225</v>
      </c>
      <c r="B1715" s="32" t="s">
        <v>3226</v>
      </c>
      <c r="C1715" s="6">
        <v>137600.0</v>
      </c>
      <c r="D1715" s="6" t="str">
        <f>IFERROR(__xludf.DUMMYFUNCTION("Split(B1715,""/"")"),"January")</f>
        <v>January</v>
      </c>
      <c r="E1715" s="6" t="str">
        <f>IFERROR(__xludf.DUMMYFUNCTION("""COMPUTED_VALUE"""),"Bhubaneswar")</f>
        <v>Bhubaneswar</v>
      </c>
      <c r="F1715" s="6" t="str">
        <f>IFERROR(__xludf.DUMMYFUNCTION("""COMPUTED_VALUE"""),"West")</f>
        <v>West</v>
      </c>
      <c r="G1715" s="6" t="str">
        <f>IFERROR(__xludf.DUMMYFUNCTION("""COMPUTED_VALUE"""),"Production")</f>
        <v>Production</v>
      </c>
      <c r="H1715" s="6" t="str">
        <f>IFERROR(__xludf.DUMMYFUNCTION("""COMPUTED_VALUE"""),"Rent")</f>
        <v>Rent</v>
      </c>
      <c r="I1715" s="6" t="str">
        <f t="shared" si="2"/>
        <v>January</v>
      </c>
      <c r="J1715" s="6" t="str">
        <f t="shared" si="3"/>
        <v>Bhubaneswar</v>
      </c>
      <c r="K1715" s="6" t="str">
        <f t="shared" si="4"/>
        <v>Bhubaneswar</v>
      </c>
      <c r="L1715" s="6" t="str">
        <f t="shared" si="5"/>
        <v>Bhubaneswar</v>
      </c>
      <c r="M1715" s="6" t="str">
        <f t="shared" si="6"/>
        <v>Bhubaneswar</v>
      </c>
      <c r="N1715" s="6" t="str">
        <f t="shared" si="7"/>
        <v>West</v>
      </c>
      <c r="O1715" s="6" t="str">
        <f t="shared" si="8"/>
        <v>West</v>
      </c>
      <c r="P1715" s="6" t="str">
        <f t="shared" si="9"/>
        <v>West</v>
      </c>
      <c r="Q1715" s="6" t="str">
        <f t="shared" si="10"/>
        <v>West</v>
      </c>
      <c r="R1715" s="6" t="str">
        <f>vlookup(M1715,'City Head_Details'!$A$2:$B$5,2,0)</f>
        <v>Karuna</v>
      </c>
      <c r="S1715" s="6" t="str">
        <f t="shared" ref="S1715:T1715" si="1723">Proper(trim(G1715))</f>
        <v>Production</v>
      </c>
      <c r="T1715" s="6" t="str">
        <f t="shared" si="1723"/>
        <v>Rent</v>
      </c>
    </row>
    <row r="1716">
      <c r="A1716" s="23" t="s">
        <v>3227</v>
      </c>
      <c r="B1716" s="32" t="s">
        <v>3228</v>
      </c>
      <c r="C1716" s="6">
        <v>170000.0</v>
      </c>
      <c r="D1716" s="6" t="str">
        <f>IFERROR(__xludf.DUMMYFUNCTION("Split(B1716,""/"")"),"February")</f>
        <v>February</v>
      </c>
      <c r="E1716" s="6" t="str">
        <f>IFERROR(__xludf.DUMMYFUNCTION("""COMPUTED_VALUE"""),"Bangalore-")</f>
        <v>Bangalore-</v>
      </c>
      <c r="F1716" s="6" t="str">
        <f>IFERROR(__xludf.DUMMYFUNCTION("""COMPUTED_VALUE"""),"South")</f>
        <v>South</v>
      </c>
      <c r="G1716" s="6" t="str">
        <f>IFERROR(__xludf.DUMMYFUNCTION("""COMPUTED_VALUE"""),"Materials")</f>
        <v>Materials</v>
      </c>
      <c r="H1716" s="6" t="str">
        <f>IFERROR(__xludf.DUMMYFUNCTION("""COMPUTED_VALUE"""),"Overhead costs")</f>
        <v>Overhead costs</v>
      </c>
      <c r="I1716" s="6" t="str">
        <f t="shared" si="2"/>
        <v>February</v>
      </c>
      <c r="J1716" s="6" t="str">
        <f t="shared" si="3"/>
        <v>Bangalore-</v>
      </c>
      <c r="K1716" s="6" t="str">
        <f t="shared" si="4"/>
        <v>Bangalore-</v>
      </c>
      <c r="L1716" s="6" t="str">
        <f t="shared" si="5"/>
        <v>Bangalore</v>
      </c>
      <c r="M1716" s="6" t="str">
        <f t="shared" si="6"/>
        <v>Bangalore</v>
      </c>
      <c r="N1716" s="6" t="str">
        <f t="shared" si="7"/>
        <v>South</v>
      </c>
      <c r="O1716" s="6" t="str">
        <f t="shared" si="8"/>
        <v>South</v>
      </c>
      <c r="P1716" s="6" t="str">
        <f t="shared" si="9"/>
        <v>South</v>
      </c>
      <c r="Q1716" s="6" t="str">
        <f t="shared" si="10"/>
        <v>South</v>
      </c>
      <c r="R1716" s="6" t="str">
        <f>vlookup(M1716,'City Head_Details'!$A$2:$B$5,2,0)</f>
        <v>Arun</v>
      </c>
      <c r="S1716" s="6" t="str">
        <f t="shared" ref="S1716:T1716" si="1724">Proper(trim(G1716))</f>
        <v>Materials</v>
      </c>
      <c r="T1716" s="6" t="str">
        <f t="shared" si="1724"/>
        <v>Overhead Costs</v>
      </c>
    </row>
    <row r="1717">
      <c r="A1717" s="23" t="s">
        <v>3229</v>
      </c>
      <c r="B1717" s="32" t="s">
        <v>3230</v>
      </c>
      <c r="C1717" s="6">
        <v>155700.0</v>
      </c>
      <c r="D1717" s="6" t="str">
        <f>IFERROR(__xludf.DUMMYFUNCTION("Split(B1717,""/"")"),"January")</f>
        <v>January</v>
      </c>
      <c r="E1717" s="6" t="str">
        <f>IFERROR(__xludf.DUMMYFUNCTION("""COMPUTED_VALUE"""),"Bangalore-")</f>
        <v>Bangalore-</v>
      </c>
      <c r="F1717" s="6" t="str">
        <f>IFERROR(__xludf.DUMMYFUNCTION("""COMPUTED_VALUE"""),"North")</f>
        <v>North</v>
      </c>
      <c r="G1717" s="6" t="str">
        <f>IFERROR(__xludf.DUMMYFUNCTION("""COMPUTED_VALUE"""),"Maitenance")</f>
        <v>Maitenance</v>
      </c>
      <c r="H1717" s="6" t="str">
        <f>IFERROR(__xludf.DUMMYFUNCTION("""COMPUTED_VALUE"""),"Material Cost")</f>
        <v>Material Cost</v>
      </c>
      <c r="I1717" s="6" t="str">
        <f t="shared" si="2"/>
        <v>January</v>
      </c>
      <c r="J1717" s="6" t="str">
        <f t="shared" si="3"/>
        <v>Bangalore-</v>
      </c>
      <c r="K1717" s="6" t="str">
        <f t="shared" si="4"/>
        <v>Bangalore-</v>
      </c>
      <c r="L1717" s="6" t="str">
        <f t="shared" si="5"/>
        <v>Bangalore</v>
      </c>
      <c r="M1717" s="6" t="str">
        <f t="shared" si="6"/>
        <v>Bangalore</v>
      </c>
      <c r="N1717" s="6" t="str">
        <f t="shared" si="7"/>
        <v>North</v>
      </c>
      <c r="O1717" s="6" t="str">
        <f t="shared" si="8"/>
        <v>North</v>
      </c>
      <c r="P1717" s="6" t="str">
        <f t="shared" si="9"/>
        <v>North</v>
      </c>
      <c r="Q1717" s="6" t="str">
        <f t="shared" si="10"/>
        <v>North</v>
      </c>
      <c r="R1717" s="6" t="str">
        <f>vlookup(M1717,'City Head_Details'!$A$2:$B$5,2,0)</f>
        <v>Arun</v>
      </c>
      <c r="S1717" s="6" t="str">
        <f t="shared" ref="S1717:T1717" si="1725">Proper(trim(G1717))</f>
        <v>Maitenance</v>
      </c>
      <c r="T1717" s="6" t="str">
        <f t="shared" si="1725"/>
        <v>Material Cost</v>
      </c>
    </row>
    <row r="1718">
      <c r="A1718" s="23" t="s">
        <v>3231</v>
      </c>
      <c r="B1718" s="32" t="s">
        <v>3232</v>
      </c>
      <c r="C1718" s="6">
        <v>125500.0</v>
      </c>
      <c r="D1718" s="6" t="str">
        <f>IFERROR(__xludf.DUMMYFUNCTION("Split(B1718,""/"")"),"February")</f>
        <v>February</v>
      </c>
      <c r="E1718" s="6" t="str">
        <f>IFERROR(__xludf.DUMMYFUNCTION("""COMPUTED_VALUE"""),"Bangalore-")</f>
        <v>Bangalore-</v>
      </c>
      <c r="F1718" s="6" t="str">
        <f>IFERROR(__xludf.DUMMYFUNCTION("""COMPUTED_VALUE"""),"South")</f>
        <v>South</v>
      </c>
      <c r="G1718" s="6" t="str">
        <f>IFERROR(__xludf.DUMMYFUNCTION("""COMPUTED_VALUE"""),"Production")</f>
        <v>Production</v>
      </c>
      <c r="H1718" s="6" t="str">
        <f>IFERROR(__xludf.DUMMYFUNCTION("""COMPUTED_VALUE"""),"Labour Cost")</f>
        <v>Labour Cost</v>
      </c>
      <c r="I1718" s="6" t="str">
        <f t="shared" si="2"/>
        <v>February</v>
      </c>
      <c r="J1718" s="6" t="str">
        <f t="shared" si="3"/>
        <v>Bangalore-</v>
      </c>
      <c r="K1718" s="6" t="str">
        <f t="shared" si="4"/>
        <v>Bangalore-</v>
      </c>
      <c r="L1718" s="6" t="str">
        <f t="shared" si="5"/>
        <v>Bangalore</v>
      </c>
      <c r="M1718" s="6" t="str">
        <f t="shared" si="6"/>
        <v>Bangalore</v>
      </c>
      <c r="N1718" s="6" t="str">
        <f t="shared" si="7"/>
        <v>South</v>
      </c>
      <c r="O1718" s="6" t="str">
        <f t="shared" si="8"/>
        <v>South</v>
      </c>
      <c r="P1718" s="6" t="str">
        <f t="shared" si="9"/>
        <v>South</v>
      </c>
      <c r="Q1718" s="6" t="str">
        <f t="shared" si="10"/>
        <v>South</v>
      </c>
      <c r="R1718" s="6" t="str">
        <f>vlookup(M1718,'City Head_Details'!$A$2:$B$5,2,0)</f>
        <v>Arun</v>
      </c>
      <c r="S1718" s="6" t="str">
        <f t="shared" ref="S1718:T1718" si="1726">Proper(trim(G1718))</f>
        <v>Production</v>
      </c>
      <c r="T1718" s="6" t="str">
        <f t="shared" si="1726"/>
        <v>Labour Cost</v>
      </c>
    </row>
    <row r="1719">
      <c r="A1719" s="23" t="s">
        <v>3233</v>
      </c>
      <c r="B1719" s="32" t="s">
        <v>3234</v>
      </c>
      <c r="C1719" s="6">
        <v>155800.0</v>
      </c>
      <c r="D1719" s="6" t="str">
        <f>IFERROR(__xludf.DUMMYFUNCTION("Split(B1719,""/"")"),"March")</f>
        <v>March</v>
      </c>
      <c r="E1719" s="6" t="str">
        <f>IFERROR(__xludf.DUMMYFUNCTION("""COMPUTED_VALUE"""),"Ahmedabad-")</f>
        <v>Ahmedabad-</v>
      </c>
      <c r="F1719" s="6" t="str">
        <f>IFERROR(__xludf.DUMMYFUNCTION("""COMPUTED_VALUE"""),"West^")</f>
        <v>West^</v>
      </c>
      <c r="G1719" s="6" t="str">
        <f>IFERROR(__xludf.DUMMYFUNCTION("""COMPUTED_VALUE"""),"Assembly")</f>
        <v>Assembly</v>
      </c>
      <c r="H1719" s="6" t="str">
        <f>IFERROR(__xludf.DUMMYFUNCTION("""COMPUTED_VALUE"""),"Insurance")</f>
        <v>Insurance</v>
      </c>
      <c r="I1719" s="6" t="str">
        <f t="shared" si="2"/>
        <v>March</v>
      </c>
      <c r="J1719" s="6" t="str">
        <f t="shared" si="3"/>
        <v>Ahmedabad-</v>
      </c>
      <c r="K1719" s="6" t="str">
        <f t="shared" si="4"/>
        <v>Ahmedabad-</v>
      </c>
      <c r="L1719" s="6" t="str">
        <f t="shared" si="5"/>
        <v>Ahmedabad</v>
      </c>
      <c r="M1719" s="6" t="str">
        <f t="shared" si="6"/>
        <v>Ahmedabad</v>
      </c>
      <c r="N1719" s="6" t="str">
        <f t="shared" si="7"/>
        <v>West^</v>
      </c>
      <c r="O1719" s="6" t="str">
        <f t="shared" si="8"/>
        <v>West^</v>
      </c>
      <c r="P1719" s="6" t="str">
        <f t="shared" si="9"/>
        <v>West^</v>
      </c>
      <c r="Q1719" s="6" t="str">
        <f t="shared" si="10"/>
        <v>West</v>
      </c>
      <c r="R1719" s="6" t="str">
        <f>vlookup(M1719,'City Head_Details'!$A$2:$B$5,2,0)</f>
        <v>Varun</v>
      </c>
      <c r="S1719" s="6" t="str">
        <f t="shared" ref="S1719:T1719" si="1727">Proper(trim(G1719))</f>
        <v>Assembly</v>
      </c>
      <c r="T1719" s="6" t="str">
        <f t="shared" si="1727"/>
        <v>Insurance</v>
      </c>
    </row>
    <row r="1720">
      <c r="A1720" s="23" t="s">
        <v>3235</v>
      </c>
      <c r="B1720" s="32" t="s">
        <v>3236</v>
      </c>
      <c r="C1720" s="6">
        <v>182200.0</v>
      </c>
      <c r="D1720" s="6" t="str">
        <f>IFERROR(__xludf.DUMMYFUNCTION("Split(B1720,""/"")"),"February")</f>
        <v>February</v>
      </c>
      <c r="E1720" s="6" t="str">
        <f>IFERROR(__xludf.DUMMYFUNCTION("""COMPUTED_VALUE"""),"Bhubaneswar-")</f>
        <v>Bhubaneswar-</v>
      </c>
      <c r="F1720" s="6" t="str">
        <f>IFERROR(__xludf.DUMMYFUNCTION("""COMPUTED_VALUE"""),"East^")</f>
        <v>East^</v>
      </c>
      <c r="G1720" s="6" t="str">
        <f>IFERROR(__xludf.DUMMYFUNCTION("""COMPUTED_VALUE"""),"Maitenance")</f>
        <v>Maitenance</v>
      </c>
      <c r="H1720" s="6" t="str">
        <f>IFERROR(__xludf.DUMMYFUNCTION("""COMPUTED_VALUE"""),"Overhead costs")</f>
        <v>Overhead costs</v>
      </c>
      <c r="I1720" s="6" t="str">
        <f t="shared" si="2"/>
        <v>February</v>
      </c>
      <c r="J1720" s="6" t="str">
        <f t="shared" si="3"/>
        <v>Bhubaneswar-</v>
      </c>
      <c r="K1720" s="6" t="str">
        <f t="shared" si="4"/>
        <v>Bhubaneswar-</v>
      </c>
      <c r="L1720" s="6" t="str">
        <f t="shared" si="5"/>
        <v>Bhubaneswar</v>
      </c>
      <c r="M1720" s="6" t="str">
        <f t="shared" si="6"/>
        <v>Bhubaneswar</v>
      </c>
      <c r="N1720" s="6" t="str">
        <f t="shared" si="7"/>
        <v>East^</v>
      </c>
      <c r="O1720" s="6" t="str">
        <f t="shared" si="8"/>
        <v>East^</v>
      </c>
      <c r="P1720" s="6" t="str">
        <f t="shared" si="9"/>
        <v>East^</v>
      </c>
      <c r="Q1720" s="6" t="str">
        <f t="shared" si="10"/>
        <v>East</v>
      </c>
      <c r="R1720" s="6" t="str">
        <f>vlookup(M1720,'City Head_Details'!$A$2:$B$5,2,0)</f>
        <v>Karuna</v>
      </c>
      <c r="S1720" s="6" t="str">
        <f t="shared" ref="S1720:T1720" si="1728">Proper(trim(G1720))</f>
        <v>Maitenance</v>
      </c>
      <c r="T1720" s="6" t="str">
        <f t="shared" si="1728"/>
        <v>Overhead Costs</v>
      </c>
    </row>
    <row r="1721">
      <c r="A1721" s="23" t="s">
        <v>3237</v>
      </c>
      <c r="B1721" s="32" t="s">
        <v>2599</v>
      </c>
      <c r="C1721" s="6">
        <v>105100.0</v>
      </c>
      <c r="D1721" s="6" t="str">
        <f>IFERROR(__xludf.DUMMYFUNCTION("Split(B1721,""/"")"),"March")</f>
        <v>March</v>
      </c>
      <c r="E1721" s="6" t="str">
        <f>IFERROR(__xludf.DUMMYFUNCTION("""COMPUTED_VALUE"""),"Gurgaon-")</f>
        <v>Gurgaon-</v>
      </c>
      <c r="F1721" s="6" t="str">
        <f>IFERROR(__xludf.DUMMYFUNCTION("""COMPUTED_VALUE"""),"West")</f>
        <v>West</v>
      </c>
      <c r="G1721" s="6" t="str">
        <f>IFERROR(__xludf.DUMMYFUNCTION("""COMPUTED_VALUE"""),"Materials")</f>
        <v>Materials</v>
      </c>
      <c r="H1721" s="6" t="str">
        <f>IFERROR(__xludf.DUMMYFUNCTION("""COMPUTED_VALUE"""),"Overhead costs")</f>
        <v>Overhead costs</v>
      </c>
      <c r="I1721" s="6" t="str">
        <f t="shared" si="2"/>
        <v>March</v>
      </c>
      <c r="J1721" s="6" t="str">
        <f t="shared" si="3"/>
        <v>Gurgaon-</v>
      </c>
      <c r="K1721" s="6" t="str">
        <f t="shared" si="4"/>
        <v>Gurgaon-</v>
      </c>
      <c r="L1721" s="6" t="str">
        <f t="shared" si="5"/>
        <v>Gurgaon</v>
      </c>
      <c r="M1721" s="6" t="str">
        <f t="shared" si="6"/>
        <v>Gurgaon</v>
      </c>
      <c r="N1721" s="6" t="str">
        <f t="shared" si="7"/>
        <v>West</v>
      </c>
      <c r="O1721" s="6" t="str">
        <f t="shared" si="8"/>
        <v>West</v>
      </c>
      <c r="P1721" s="6" t="str">
        <f t="shared" si="9"/>
        <v>West</v>
      </c>
      <c r="Q1721" s="6" t="str">
        <f t="shared" si="10"/>
        <v>West</v>
      </c>
      <c r="R1721" s="6" t="str">
        <f>vlookup(M1721,'City Head_Details'!$A$2:$B$5,2,0)</f>
        <v>Tarun</v>
      </c>
      <c r="S1721" s="6" t="str">
        <f t="shared" ref="S1721:T1721" si="1729">Proper(trim(G1721))</f>
        <v>Materials</v>
      </c>
      <c r="T1721" s="6" t="str">
        <f t="shared" si="1729"/>
        <v>Overhead Costs</v>
      </c>
    </row>
    <row r="1722">
      <c r="A1722" s="23" t="s">
        <v>3238</v>
      </c>
      <c r="B1722" s="32" t="s">
        <v>3239</v>
      </c>
      <c r="C1722" s="6">
        <v>184500.0</v>
      </c>
      <c r="D1722" s="6" t="str">
        <f>IFERROR(__xludf.DUMMYFUNCTION("Split(B1722,""/"")"),"March")</f>
        <v>March</v>
      </c>
      <c r="E1722" s="6" t="str">
        <f>IFERROR(__xludf.DUMMYFUNCTION("""COMPUTED_VALUE"""),"Gurgaon-")</f>
        <v>Gurgaon-</v>
      </c>
      <c r="F1722" s="6" t="str">
        <f>IFERROR(__xludf.DUMMYFUNCTION("""COMPUTED_VALUE"""),"East")</f>
        <v>East</v>
      </c>
      <c r="G1722" s="6" t="str">
        <f>IFERROR(__xludf.DUMMYFUNCTION("""COMPUTED_VALUE"""),"Materials")</f>
        <v>Materials</v>
      </c>
      <c r="H1722" s="6" t="str">
        <f>IFERROR(__xludf.DUMMYFUNCTION("""COMPUTED_VALUE"""),"Overhead costs")</f>
        <v>Overhead costs</v>
      </c>
      <c r="I1722" s="6" t="str">
        <f t="shared" si="2"/>
        <v>March</v>
      </c>
      <c r="J1722" s="6" t="str">
        <f t="shared" si="3"/>
        <v>Gurgaon-</v>
      </c>
      <c r="K1722" s="6" t="str">
        <f t="shared" si="4"/>
        <v>Gurgaon-</v>
      </c>
      <c r="L1722" s="6" t="str">
        <f t="shared" si="5"/>
        <v>Gurgaon</v>
      </c>
      <c r="M1722" s="6" t="str">
        <f t="shared" si="6"/>
        <v>Gurgaon</v>
      </c>
      <c r="N1722" s="6" t="str">
        <f t="shared" si="7"/>
        <v>East</v>
      </c>
      <c r="O1722" s="6" t="str">
        <f t="shared" si="8"/>
        <v>East</v>
      </c>
      <c r="P1722" s="6" t="str">
        <f t="shared" si="9"/>
        <v>East</v>
      </c>
      <c r="Q1722" s="6" t="str">
        <f t="shared" si="10"/>
        <v>East</v>
      </c>
      <c r="R1722" s="6" t="str">
        <f>vlookup(M1722,'City Head_Details'!$A$2:$B$5,2,0)</f>
        <v>Tarun</v>
      </c>
      <c r="S1722" s="6" t="str">
        <f t="shared" ref="S1722:T1722" si="1730">Proper(trim(G1722))</f>
        <v>Materials</v>
      </c>
      <c r="T1722" s="6" t="str">
        <f t="shared" si="1730"/>
        <v>Overhead Costs</v>
      </c>
    </row>
    <row r="1723">
      <c r="A1723" s="23" t="s">
        <v>3240</v>
      </c>
      <c r="B1723" s="32" t="s">
        <v>3241</v>
      </c>
      <c r="C1723" s="6">
        <v>127900.0</v>
      </c>
      <c r="D1723" s="6" t="str">
        <f>IFERROR(__xludf.DUMMYFUNCTION("Split(B1723,""/"")"),"March")</f>
        <v>March</v>
      </c>
      <c r="E1723" s="6" t="str">
        <f>IFERROR(__xludf.DUMMYFUNCTION("""COMPUTED_VALUE"""),"Gurgaon-")</f>
        <v>Gurgaon-</v>
      </c>
      <c r="F1723" s="6" t="str">
        <f>IFERROR(__xludf.DUMMYFUNCTION("""COMPUTED_VALUE"""),"West")</f>
        <v>West</v>
      </c>
      <c r="G1723" s="6" t="str">
        <f>IFERROR(__xludf.DUMMYFUNCTION("""COMPUTED_VALUE"""),"Materials")</f>
        <v>Materials</v>
      </c>
      <c r="H1723" s="6" t="str">
        <f>IFERROR(__xludf.DUMMYFUNCTION("""COMPUTED_VALUE"""),"Material Cost")</f>
        <v>Material Cost</v>
      </c>
      <c r="I1723" s="6" t="str">
        <f t="shared" si="2"/>
        <v>March</v>
      </c>
      <c r="J1723" s="6" t="str">
        <f t="shared" si="3"/>
        <v>Gurgaon-</v>
      </c>
      <c r="K1723" s="6" t="str">
        <f t="shared" si="4"/>
        <v>Gurgaon-</v>
      </c>
      <c r="L1723" s="6" t="str">
        <f t="shared" si="5"/>
        <v>Gurgaon</v>
      </c>
      <c r="M1723" s="6" t="str">
        <f t="shared" si="6"/>
        <v>Gurgaon</v>
      </c>
      <c r="N1723" s="6" t="str">
        <f t="shared" si="7"/>
        <v>West</v>
      </c>
      <c r="O1723" s="6" t="str">
        <f t="shared" si="8"/>
        <v>West</v>
      </c>
      <c r="P1723" s="6" t="str">
        <f t="shared" si="9"/>
        <v>West</v>
      </c>
      <c r="Q1723" s="6" t="str">
        <f t="shared" si="10"/>
        <v>West</v>
      </c>
      <c r="R1723" s="6" t="str">
        <f>vlookup(M1723,'City Head_Details'!$A$2:$B$5,2,0)</f>
        <v>Tarun</v>
      </c>
      <c r="S1723" s="6" t="str">
        <f t="shared" ref="S1723:T1723" si="1731">Proper(trim(G1723))</f>
        <v>Materials</v>
      </c>
      <c r="T1723" s="6" t="str">
        <f t="shared" si="1731"/>
        <v>Material Cost</v>
      </c>
    </row>
    <row r="1724">
      <c r="A1724" s="23" t="s">
        <v>3242</v>
      </c>
      <c r="B1724" s="32" t="s">
        <v>355</v>
      </c>
      <c r="C1724" s="6">
        <v>162800.0</v>
      </c>
      <c r="D1724" s="6" t="str">
        <f>IFERROR(__xludf.DUMMYFUNCTION("Split(B1724,""/"")"),"February")</f>
        <v>February</v>
      </c>
      <c r="E1724" s="6" t="str">
        <f>IFERROR(__xludf.DUMMYFUNCTION("""COMPUTED_VALUE"""),"Gurgaon-")</f>
        <v>Gurgaon-</v>
      </c>
      <c r="F1724" s="6" t="str">
        <f>IFERROR(__xludf.DUMMYFUNCTION("""COMPUTED_VALUE"""),"North")</f>
        <v>North</v>
      </c>
      <c r="G1724" s="6" t="str">
        <f>IFERROR(__xludf.DUMMYFUNCTION("""COMPUTED_VALUE"""),"Materials")</f>
        <v>Materials</v>
      </c>
      <c r="H1724" s="6" t="str">
        <f>IFERROR(__xludf.DUMMYFUNCTION("""COMPUTED_VALUE"""),"Insurance")</f>
        <v>Insurance</v>
      </c>
      <c r="I1724" s="6" t="str">
        <f t="shared" si="2"/>
        <v>February</v>
      </c>
      <c r="J1724" s="6" t="str">
        <f t="shared" si="3"/>
        <v>Gurgaon-</v>
      </c>
      <c r="K1724" s="6" t="str">
        <f t="shared" si="4"/>
        <v>Gurgaon-</v>
      </c>
      <c r="L1724" s="6" t="str">
        <f t="shared" si="5"/>
        <v>Gurgaon</v>
      </c>
      <c r="M1724" s="6" t="str">
        <f t="shared" si="6"/>
        <v>Gurgaon</v>
      </c>
      <c r="N1724" s="6" t="str">
        <f t="shared" si="7"/>
        <v>North</v>
      </c>
      <c r="O1724" s="6" t="str">
        <f t="shared" si="8"/>
        <v>North</v>
      </c>
      <c r="P1724" s="6" t="str">
        <f t="shared" si="9"/>
        <v>North</v>
      </c>
      <c r="Q1724" s="6" t="str">
        <f t="shared" si="10"/>
        <v>North</v>
      </c>
      <c r="R1724" s="6" t="str">
        <f>vlookup(M1724,'City Head_Details'!$A$2:$B$5,2,0)</f>
        <v>Tarun</v>
      </c>
      <c r="S1724" s="6" t="str">
        <f t="shared" ref="S1724:T1724" si="1732">Proper(trim(G1724))</f>
        <v>Materials</v>
      </c>
      <c r="T1724" s="6" t="str">
        <f t="shared" si="1732"/>
        <v>Insurance</v>
      </c>
    </row>
    <row r="1725">
      <c r="A1725" s="23" t="s">
        <v>3243</v>
      </c>
      <c r="B1725" s="32" t="s">
        <v>500</v>
      </c>
      <c r="C1725" s="6">
        <v>175100.0</v>
      </c>
      <c r="D1725" s="6" t="str">
        <f>IFERROR(__xludf.DUMMYFUNCTION("Split(B1725,""/"")"),"February")</f>
        <v>February</v>
      </c>
      <c r="E1725" s="6" t="str">
        <f>IFERROR(__xludf.DUMMYFUNCTION("""COMPUTED_VALUE"""),"Gurgaon-")</f>
        <v>Gurgaon-</v>
      </c>
      <c r="F1725" s="6" t="str">
        <f>IFERROR(__xludf.DUMMYFUNCTION("""COMPUTED_VALUE"""),"North")</f>
        <v>North</v>
      </c>
      <c r="G1725" s="6" t="str">
        <f>IFERROR(__xludf.DUMMYFUNCTION("""COMPUTED_VALUE"""),"Assembly")</f>
        <v>Assembly</v>
      </c>
      <c r="H1725" s="6" t="str">
        <f>IFERROR(__xludf.DUMMYFUNCTION("""COMPUTED_VALUE"""),"Labour Cost")</f>
        <v>Labour Cost</v>
      </c>
      <c r="I1725" s="6" t="str">
        <f t="shared" si="2"/>
        <v>February</v>
      </c>
      <c r="J1725" s="6" t="str">
        <f t="shared" si="3"/>
        <v>Gurgaon-</v>
      </c>
      <c r="K1725" s="6" t="str">
        <f t="shared" si="4"/>
        <v>Gurgaon-</v>
      </c>
      <c r="L1725" s="6" t="str">
        <f t="shared" si="5"/>
        <v>Gurgaon</v>
      </c>
      <c r="M1725" s="6" t="str">
        <f t="shared" si="6"/>
        <v>Gurgaon</v>
      </c>
      <c r="N1725" s="6" t="str">
        <f t="shared" si="7"/>
        <v>North</v>
      </c>
      <c r="O1725" s="6" t="str">
        <f t="shared" si="8"/>
        <v>North</v>
      </c>
      <c r="P1725" s="6" t="str">
        <f t="shared" si="9"/>
        <v>North</v>
      </c>
      <c r="Q1725" s="6" t="str">
        <f t="shared" si="10"/>
        <v>North</v>
      </c>
      <c r="R1725" s="6" t="str">
        <f>vlookup(M1725,'City Head_Details'!$A$2:$B$5,2,0)</f>
        <v>Tarun</v>
      </c>
      <c r="S1725" s="6" t="str">
        <f t="shared" ref="S1725:T1725" si="1733">Proper(trim(G1725))</f>
        <v>Assembly</v>
      </c>
      <c r="T1725" s="6" t="str">
        <f t="shared" si="1733"/>
        <v>Labour Cost</v>
      </c>
    </row>
    <row r="1726">
      <c r="A1726" s="23" t="s">
        <v>3244</v>
      </c>
      <c r="B1726" s="32" t="s">
        <v>3245</v>
      </c>
      <c r="C1726" s="6">
        <v>125600.0</v>
      </c>
      <c r="D1726" s="6" t="str">
        <f>IFERROR(__xludf.DUMMYFUNCTION("Split(B1726,""/"")"),"March")</f>
        <v>March</v>
      </c>
      <c r="E1726" s="6" t="str">
        <f>IFERROR(__xludf.DUMMYFUNCTION("""COMPUTED_VALUE"""),"Gurgaon-")</f>
        <v>Gurgaon-</v>
      </c>
      <c r="F1726" s="6" t="str">
        <f>IFERROR(__xludf.DUMMYFUNCTION("""COMPUTED_VALUE"""),"West")</f>
        <v>West</v>
      </c>
      <c r="G1726" s="6" t="str">
        <f>IFERROR(__xludf.DUMMYFUNCTION("""COMPUTED_VALUE"""),"Maitenance")</f>
        <v>Maitenance</v>
      </c>
      <c r="H1726" s="6" t="str">
        <f>IFERROR(__xludf.DUMMYFUNCTION("""COMPUTED_VALUE"""),"Overhead costs")</f>
        <v>Overhead costs</v>
      </c>
      <c r="I1726" s="6" t="str">
        <f t="shared" si="2"/>
        <v>March</v>
      </c>
      <c r="J1726" s="6" t="str">
        <f t="shared" si="3"/>
        <v>Gurgaon-</v>
      </c>
      <c r="K1726" s="6" t="str">
        <f t="shared" si="4"/>
        <v>Gurgaon-</v>
      </c>
      <c r="L1726" s="6" t="str">
        <f t="shared" si="5"/>
        <v>Gurgaon</v>
      </c>
      <c r="M1726" s="6" t="str">
        <f t="shared" si="6"/>
        <v>Gurgaon</v>
      </c>
      <c r="N1726" s="6" t="str">
        <f t="shared" si="7"/>
        <v>West</v>
      </c>
      <c r="O1726" s="6" t="str">
        <f t="shared" si="8"/>
        <v>West</v>
      </c>
      <c r="P1726" s="6" t="str">
        <f t="shared" si="9"/>
        <v>West</v>
      </c>
      <c r="Q1726" s="6" t="str">
        <f t="shared" si="10"/>
        <v>West</v>
      </c>
      <c r="R1726" s="6" t="str">
        <f>vlookup(M1726,'City Head_Details'!$A$2:$B$5,2,0)</f>
        <v>Tarun</v>
      </c>
      <c r="S1726" s="6" t="str">
        <f t="shared" ref="S1726:T1726" si="1734">Proper(trim(G1726))</f>
        <v>Maitenance</v>
      </c>
      <c r="T1726" s="6" t="str">
        <f t="shared" si="1734"/>
        <v>Overhead Costs</v>
      </c>
    </row>
    <row r="1727">
      <c r="A1727" s="23" t="s">
        <v>3246</v>
      </c>
      <c r="B1727" s="32" t="s">
        <v>3247</v>
      </c>
      <c r="C1727" s="6">
        <v>92600.0</v>
      </c>
      <c r="D1727" s="6" t="str">
        <f>IFERROR(__xludf.DUMMYFUNCTION("Split(B1727,""/"")"),"March")</f>
        <v>March</v>
      </c>
      <c r="E1727" s="6" t="str">
        <f>IFERROR(__xludf.DUMMYFUNCTION("""COMPUTED_VALUE"""),"Ahmedabad-")</f>
        <v>Ahmedabad-</v>
      </c>
      <c r="F1727" s="6" t="str">
        <f>IFERROR(__xludf.DUMMYFUNCTION("""COMPUTED_VALUE"""),"South")</f>
        <v>South</v>
      </c>
      <c r="G1727" s="6" t="str">
        <f>IFERROR(__xludf.DUMMYFUNCTION("""COMPUTED_VALUE"""),"Maitenance")</f>
        <v>Maitenance</v>
      </c>
      <c r="H1727" s="6" t="str">
        <f>IFERROR(__xludf.DUMMYFUNCTION("""COMPUTED_VALUE"""),"Labour Cost")</f>
        <v>Labour Cost</v>
      </c>
      <c r="I1727" s="6" t="str">
        <f t="shared" si="2"/>
        <v>March</v>
      </c>
      <c r="J1727" s="6" t="str">
        <f t="shared" si="3"/>
        <v>Ahmedabad-</v>
      </c>
      <c r="K1727" s="6" t="str">
        <f t="shared" si="4"/>
        <v>Ahmedabad-</v>
      </c>
      <c r="L1727" s="6" t="str">
        <f t="shared" si="5"/>
        <v>Ahmedabad</v>
      </c>
      <c r="M1727" s="6" t="str">
        <f t="shared" si="6"/>
        <v>Ahmedabad</v>
      </c>
      <c r="N1727" s="6" t="str">
        <f t="shared" si="7"/>
        <v>South</v>
      </c>
      <c r="O1727" s="6" t="str">
        <f t="shared" si="8"/>
        <v>South</v>
      </c>
      <c r="P1727" s="6" t="str">
        <f t="shared" si="9"/>
        <v>South</v>
      </c>
      <c r="Q1727" s="6" t="str">
        <f t="shared" si="10"/>
        <v>South</v>
      </c>
      <c r="R1727" s="6" t="str">
        <f>vlookup(M1727,'City Head_Details'!$A$2:$B$5,2,0)</f>
        <v>Varun</v>
      </c>
      <c r="S1727" s="6" t="str">
        <f t="shared" ref="S1727:T1727" si="1735">Proper(trim(G1727))</f>
        <v>Maitenance</v>
      </c>
      <c r="T1727" s="6" t="str">
        <f t="shared" si="1735"/>
        <v>Labour Cost</v>
      </c>
    </row>
    <row r="1728">
      <c r="A1728" s="23" t="s">
        <v>3248</v>
      </c>
      <c r="B1728" s="32" t="s">
        <v>3249</v>
      </c>
      <c r="C1728" s="6">
        <v>136500.0</v>
      </c>
      <c r="D1728" s="6" t="str">
        <f>IFERROR(__xludf.DUMMYFUNCTION("Split(B1728,""/"")"),"March")</f>
        <v>March</v>
      </c>
      <c r="E1728" s="6" t="str">
        <f>IFERROR(__xludf.DUMMYFUNCTION("""COMPUTED_VALUE"""),"Ahmedabad-")</f>
        <v>Ahmedabad-</v>
      </c>
      <c r="F1728" s="6" t="str">
        <f>IFERROR(__xludf.DUMMYFUNCTION("""COMPUTED_VALUE"""),"West")</f>
        <v>West</v>
      </c>
      <c r="G1728" s="6" t="str">
        <f>IFERROR(__xludf.DUMMYFUNCTION("""COMPUTED_VALUE"""),"Materials")</f>
        <v>Materials</v>
      </c>
      <c r="H1728" s="6" t="str">
        <f>IFERROR(__xludf.DUMMYFUNCTION("""COMPUTED_VALUE"""),"Labour Cost")</f>
        <v>Labour Cost</v>
      </c>
      <c r="I1728" s="6" t="str">
        <f t="shared" si="2"/>
        <v>March</v>
      </c>
      <c r="J1728" s="6" t="str">
        <f t="shared" si="3"/>
        <v>Ahmedabad-</v>
      </c>
      <c r="K1728" s="6" t="str">
        <f t="shared" si="4"/>
        <v>Ahmedabad-</v>
      </c>
      <c r="L1728" s="6" t="str">
        <f t="shared" si="5"/>
        <v>Ahmedabad</v>
      </c>
      <c r="M1728" s="6" t="str">
        <f t="shared" si="6"/>
        <v>Ahmedabad</v>
      </c>
      <c r="N1728" s="6" t="str">
        <f t="shared" si="7"/>
        <v>West</v>
      </c>
      <c r="O1728" s="6" t="str">
        <f t="shared" si="8"/>
        <v>West</v>
      </c>
      <c r="P1728" s="6" t="str">
        <f t="shared" si="9"/>
        <v>West</v>
      </c>
      <c r="Q1728" s="6" t="str">
        <f t="shared" si="10"/>
        <v>West</v>
      </c>
      <c r="R1728" s="6" t="str">
        <f>vlookup(M1728,'City Head_Details'!$A$2:$B$5,2,0)</f>
        <v>Varun</v>
      </c>
      <c r="S1728" s="6" t="str">
        <f t="shared" ref="S1728:T1728" si="1736">Proper(trim(G1728))</f>
        <v>Materials</v>
      </c>
      <c r="T1728" s="6" t="str">
        <f t="shared" si="1736"/>
        <v>Labour Cost</v>
      </c>
    </row>
    <row r="1729">
      <c r="A1729" s="23" t="s">
        <v>3250</v>
      </c>
      <c r="B1729" s="32" t="s">
        <v>3251</v>
      </c>
      <c r="C1729" s="6">
        <v>153400.0</v>
      </c>
      <c r="D1729" s="6" t="str">
        <f>IFERROR(__xludf.DUMMYFUNCTION("Split(B1729,""/"")"),"March")</f>
        <v>March</v>
      </c>
      <c r="E1729" s="6" t="str">
        <f>IFERROR(__xludf.DUMMYFUNCTION("""COMPUTED_VALUE"""),"Bangalore-")</f>
        <v>Bangalore-</v>
      </c>
      <c r="F1729" s="6" t="str">
        <f>IFERROR(__xludf.DUMMYFUNCTION("""COMPUTED_VALUE"""),"North")</f>
        <v>North</v>
      </c>
      <c r="G1729" s="6" t="str">
        <f>IFERROR(__xludf.DUMMYFUNCTION("""COMPUTED_VALUE"""),"Production")</f>
        <v>Production</v>
      </c>
      <c r="H1729" s="6" t="str">
        <f>IFERROR(__xludf.DUMMYFUNCTION("""COMPUTED_VALUE"""),"Labour Cost")</f>
        <v>Labour Cost</v>
      </c>
      <c r="I1729" s="6" t="str">
        <f t="shared" si="2"/>
        <v>March</v>
      </c>
      <c r="J1729" s="6" t="str">
        <f t="shared" si="3"/>
        <v>Bangalore-</v>
      </c>
      <c r="K1729" s="6" t="str">
        <f t="shared" si="4"/>
        <v>Bangalore-</v>
      </c>
      <c r="L1729" s="6" t="str">
        <f t="shared" si="5"/>
        <v>Bangalore</v>
      </c>
      <c r="M1729" s="6" t="str">
        <f t="shared" si="6"/>
        <v>Bangalore</v>
      </c>
      <c r="N1729" s="6" t="str">
        <f t="shared" si="7"/>
        <v>North</v>
      </c>
      <c r="O1729" s="6" t="str">
        <f t="shared" si="8"/>
        <v>North</v>
      </c>
      <c r="P1729" s="6" t="str">
        <f t="shared" si="9"/>
        <v>North</v>
      </c>
      <c r="Q1729" s="6" t="str">
        <f t="shared" si="10"/>
        <v>North</v>
      </c>
      <c r="R1729" s="6" t="str">
        <f>vlookup(M1729,'City Head_Details'!$A$2:$B$5,2,0)</f>
        <v>Arun</v>
      </c>
      <c r="S1729" s="6" t="str">
        <f t="shared" ref="S1729:T1729" si="1737">Proper(trim(G1729))</f>
        <v>Production</v>
      </c>
      <c r="T1729" s="6" t="str">
        <f t="shared" si="1737"/>
        <v>Labour Cost</v>
      </c>
    </row>
    <row r="1730">
      <c r="A1730" s="23" t="s">
        <v>3252</v>
      </c>
      <c r="B1730" s="32" t="s">
        <v>3253</v>
      </c>
      <c r="C1730" s="6">
        <v>142800.0</v>
      </c>
      <c r="D1730" s="6" t="str">
        <f>IFERROR(__xludf.DUMMYFUNCTION("Split(B1730,""/"")"),"March")</f>
        <v>March</v>
      </c>
      <c r="E1730" s="6" t="str">
        <f>IFERROR(__xludf.DUMMYFUNCTION("""COMPUTED_VALUE"""),"Bangalore-")</f>
        <v>Bangalore-</v>
      </c>
      <c r="F1730" s="6" t="str">
        <f>IFERROR(__xludf.DUMMYFUNCTION("""COMPUTED_VALUE"""),"West")</f>
        <v>West</v>
      </c>
      <c r="G1730" s="6" t="str">
        <f>IFERROR(__xludf.DUMMYFUNCTION("""COMPUTED_VALUE"""),"Production")</f>
        <v>Production</v>
      </c>
      <c r="H1730" s="6" t="str">
        <f>IFERROR(__xludf.DUMMYFUNCTION("""COMPUTED_VALUE"""),"Material Cost")</f>
        <v>Material Cost</v>
      </c>
      <c r="I1730" s="6" t="str">
        <f t="shared" si="2"/>
        <v>March</v>
      </c>
      <c r="J1730" s="6" t="str">
        <f t="shared" si="3"/>
        <v>Bangalore-</v>
      </c>
      <c r="K1730" s="6" t="str">
        <f t="shared" si="4"/>
        <v>Bangalore-</v>
      </c>
      <c r="L1730" s="6" t="str">
        <f t="shared" si="5"/>
        <v>Bangalore</v>
      </c>
      <c r="M1730" s="6" t="str">
        <f t="shared" si="6"/>
        <v>Bangalore</v>
      </c>
      <c r="N1730" s="6" t="str">
        <f t="shared" si="7"/>
        <v>West</v>
      </c>
      <c r="O1730" s="6" t="str">
        <f t="shared" si="8"/>
        <v>West</v>
      </c>
      <c r="P1730" s="6" t="str">
        <f t="shared" si="9"/>
        <v>West</v>
      </c>
      <c r="Q1730" s="6" t="str">
        <f t="shared" si="10"/>
        <v>West</v>
      </c>
      <c r="R1730" s="6" t="str">
        <f>vlookup(M1730,'City Head_Details'!$A$2:$B$5,2,0)</f>
        <v>Arun</v>
      </c>
      <c r="S1730" s="6" t="str">
        <f t="shared" ref="S1730:T1730" si="1738">Proper(trim(G1730))</f>
        <v>Production</v>
      </c>
      <c r="T1730" s="6" t="str">
        <f t="shared" si="1738"/>
        <v>Material Cost</v>
      </c>
    </row>
    <row r="1731">
      <c r="A1731" s="23" t="s">
        <v>3254</v>
      </c>
      <c r="B1731" s="32" t="s">
        <v>3255</v>
      </c>
      <c r="C1731" s="6">
        <v>119700.0</v>
      </c>
      <c r="D1731" s="6" t="str">
        <f>IFERROR(__xludf.DUMMYFUNCTION("Split(B1731,""/"")"),"March")</f>
        <v>March</v>
      </c>
      <c r="E1731" s="6" t="str">
        <f>IFERROR(__xludf.DUMMYFUNCTION("""COMPUTED_VALUE"""),"Ahmedabad-")</f>
        <v>Ahmedabad-</v>
      </c>
      <c r="F1731" s="6" t="str">
        <f>IFERROR(__xludf.DUMMYFUNCTION("""COMPUTED_VALUE"""),"East^")</f>
        <v>East^</v>
      </c>
      <c r="G1731" s="6" t="str">
        <f>IFERROR(__xludf.DUMMYFUNCTION("""COMPUTED_VALUE"""),"Materials")</f>
        <v>Materials</v>
      </c>
      <c r="H1731" s="6" t="str">
        <f>IFERROR(__xludf.DUMMYFUNCTION("""COMPUTED_VALUE"""),"Insurance")</f>
        <v>Insurance</v>
      </c>
      <c r="I1731" s="6" t="str">
        <f t="shared" si="2"/>
        <v>March</v>
      </c>
      <c r="J1731" s="6" t="str">
        <f t="shared" si="3"/>
        <v>Ahmedabad-</v>
      </c>
      <c r="K1731" s="6" t="str">
        <f t="shared" si="4"/>
        <v>Ahmedabad-</v>
      </c>
      <c r="L1731" s="6" t="str">
        <f t="shared" si="5"/>
        <v>Ahmedabad</v>
      </c>
      <c r="M1731" s="6" t="str">
        <f t="shared" si="6"/>
        <v>Ahmedabad</v>
      </c>
      <c r="N1731" s="6" t="str">
        <f t="shared" si="7"/>
        <v>East^</v>
      </c>
      <c r="O1731" s="6" t="str">
        <f t="shared" si="8"/>
        <v>East^</v>
      </c>
      <c r="P1731" s="6" t="str">
        <f t="shared" si="9"/>
        <v>East^</v>
      </c>
      <c r="Q1731" s="6" t="str">
        <f t="shared" si="10"/>
        <v>East</v>
      </c>
      <c r="R1731" s="6" t="str">
        <f>vlookup(M1731,'City Head_Details'!$A$2:$B$5,2,0)</f>
        <v>Varun</v>
      </c>
      <c r="S1731" s="6" t="str">
        <f t="shared" ref="S1731:T1731" si="1739">Proper(trim(G1731))</f>
        <v>Materials</v>
      </c>
      <c r="T1731" s="6" t="str">
        <f t="shared" si="1739"/>
        <v>Insurance</v>
      </c>
    </row>
    <row r="1732">
      <c r="A1732" s="23" t="s">
        <v>3256</v>
      </c>
      <c r="B1732" s="32" t="s">
        <v>3257</v>
      </c>
      <c r="C1732" s="6">
        <v>117500.0</v>
      </c>
      <c r="D1732" s="6" t="str">
        <f>IFERROR(__xludf.DUMMYFUNCTION("Split(B1732,""/"")"),"March")</f>
        <v>March</v>
      </c>
      <c r="E1732" s="6" t="str">
        <f>IFERROR(__xludf.DUMMYFUNCTION("""COMPUTED_VALUE"""),"Ahmedabad-")</f>
        <v>Ahmedabad-</v>
      </c>
      <c r="F1732" s="6" t="str">
        <f>IFERROR(__xludf.DUMMYFUNCTION("""COMPUTED_VALUE"""),"East")</f>
        <v>East</v>
      </c>
      <c r="G1732" s="6" t="str">
        <f>IFERROR(__xludf.DUMMYFUNCTION("""COMPUTED_VALUE"""),"Maitenance")</f>
        <v>Maitenance</v>
      </c>
      <c r="H1732" s="6" t="str">
        <f>IFERROR(__xludf.DUMMYFUNCTION("""COMPUTED_VALUE"""),"Material Cost")</f>
        <v>Material Cost</v>
      </c>
      <c r="I1732" s="6" t="str">
        <f t="shared" si="2"/>
        <v>March</v>
      </c>
      <c r="J1732" s="6" t="str">
        <f t="shared" si="3"/>
        <v>Ahmedabad-</v>
      </c>
      <c r="K1732" s="6" t="str">
        <f t="shared" si="4"/>
        <v>Ahmedabad-</v>
      </c>
      <c r="L1732" s="6" t="str">
        <f t="shared" si="5"/>
        <v>Ahmedabad</v>
      </c>
      <c r="M1732" s="6" t="str">
        <f t="shared" si="6"/>
        <v>Ahmedabad</v>
      </c>
      <c r="N1732" s="6" t="str">
        <f t="shared" si="7"/>
        <v>East</v>
      </c>
      <c r="O1732" s="6" t="str">
        <f t="shared" si="8"/>
        <v>East</v>
      </c>
      <c r="P1732" s="6" t="str">
        <f t="shared" si="9"/>
        <v>East</v>
      </c>
      <c r="Q1732" s="6" t="str">
        <f t="shared" si="10"/>
        <v>East</v>
      </c>
      <c r="R1732" s="6" t="str">
        <f>vlookup(M1732,'City Head_Details'!$A$2:$B$5,2,0)</f>
        <v>Varun</v>
      </c>
      <c r="S1732" s="6" t="str">
        <f t="shared" ref="S1732:T1732" si="1740">Proper(trim(G1732))</f>
        <v>Maitenance</v>
      </c>
      <c r="T1732" s="6" t="str">
        <f t="shared" si="1740"/>
        <v>Material Cost</v>
      </c>
    </row>
    <row r="1733">
      <c r="A1733" s="23" t="s">
        <v>3258</v>
      </c>
      <c r="B1733" s="32" t="s">
        <v>3259</v>
      </c>
      <c r="C1733" s="6">
        <v>106100.0</v>
      </c>
      <c r="D1733" s="6" t="str">
        <f>IFERROR(__xludf.DUMMYFUNCTION("Split(B1733,""/"")"),"March")</f>
        <v>March</v>
      </c>
      <c r="E1733" s="6" t="str">
        <f>IFERROR(__xludf.DUMMYFUNCTION("""COMPUTED_VALUE"""),"Ahmedabad-")</f>
        <v>Ahmedabad-</v>
      </c>
      <c r="F1733" s="6" t="str">
        <f>IFERROR(__xludf.DUMMYFUNCTION("""COMPUTED_VALUE"""),"East^")</f>
        <v>East^</v>
      </c>
      <c r="G1733" s="6" t="str">
        <f>IFERROR(__xludf.DUMMYFUNCTION("""COMPUTED_VALUE"""),"Maitenance")</f>
        <v>Maitenance</v>
      </c>
      <c r="H1733" s="6" t="str">
        <f>IFERROR(__xludf.DUMMYFUNCTION("""COMPUTED_VALUE"""),"Labour Cost")</f>
        <v>Labour Cost</v>
      </c>
      <c r="I1733" s="6" t="str">
        <f t="shared" si="2"/>
        <v>March</v>
      </c>
      <c r="J1733" s="6" t="str">
        <f t="shared" si="3"/>
        <v>Ahmedabad-</v>
      </c>
      <c r="K1733" s="6" t="str">
        <f t="shared" si="4"/>
        <v>Ahmedabad-</v>
      </c>
      <c r="L1733" s="6" t="str">
        <f t="shared" si="5"/>
        <v>Ahmedabad</v>
      </c>
      <c r="M1733" s="6" t="str">
        <f t="shared" si="6"/>
        <v>Ahmedabad</v>
      </c>
      <c r="N1733" s="6" t="str">
        <f t="shared" si="7"/>
        <v>East^</v>
      </c>
      <c r="O1733" s="6" t="str">
        <f t="shared" si="8"/>
        <v>East^</v>
      </c>
      <c r="P1733" s="6" t="str">
        <f t="shared" si="9"/>
        <v>East^</v>
      </c>
      <c r="Q1733" s="6" t="str">
        <f t="shared" si="10"/>
        <v>East</v>
      </c>
      <c r="R1733" s="6" t="str">
        <f>vlookup(M1733,'City Head_Details'!$A$2:$B$5,2,0)</f>
        <v>Varun</v>
      </c>
      <c r="S1733" s="6" t="str">
        <f t="shared" ref="S1733:T1733" si="1741">Proper(trim(G1733))</f>
        <v>Maitenance</v>
      </c>
      <c r="T1733" s="6" t="str">
        <f t="shared" si="1741"/>
        <v>Labour Cost</v>
      </c>
    </row>
    <row r="1734">
      <c r="A1734" s="23" t="s">
        <v>3260</v>
      </c>
      <c r="B1734" s="32" t="s">
        <v>3261</v>
      </c>
      <c r="C1734" s="6">
        <v>104500.0</v>
      </c>
      <c r="D1734" s="6" t="str">
        <f>IFERROR(__xludf.DUMMYFUNCTION("Split(B1734,""/"")"),"March")</f>
        <v>March</v>
      </c>
      <c r="E1734" s="6" t="str">
        <f>IFERROR(__xludf.DUMMYFUNCTION("""COMPUTED_VALUE"""),"Ahmedabad-")</f>
        <v>Ahmedabad-</v>
      </c>
      <c r="F1734" s="6" t="str">
        <f>IFERROR(__xludf.DUMMYFUNCTION("""COMPUTED_VALUE"""),"East^")</f>
        <v>East^</v>
      </c>
      <c r="G1734" s="6" t="str">
        <f>IFERROR(__xludf.DUMMYFUNCTION("""COMPUTED_VALUE"""),"Maitenance")</f>
        <v>Maitenance</v>
      </c>
      <c r="H1734" s="6" t="str">
        <f>IFERROR(__xludf.DUMMYFUNCTION("""COMPUTED_VALUE"""),"Rent")</f>
        <v>Rent</v>
      </c>
      <c r="I1734" s="6" t="str">
        <f t="shared" si="2"/>
        <v>March</v>
      </c>
      <c r="J1734" s="6" t="str">
        <f t="shared" si="3"/>
        <v>Ahmedabad-</v>
      </c>
      <c r="K1734" s="6" t="str">
        <f t="shared" si="4"/>
        <v>Ahmedabad-</v>
      </c>
      <c r="L1734" s="6" t="str">
        <f t="shared" si="5"/>
        <v>Ahmedabad</v>
      </c>
      <c r="M1734" s="6" t="str">
        <f t="shared" si="6"/>
        <v>Ahmedabad</v>
      </c>
      <c r="N1734" s="6" t="str">
        <f t="shared" si="7"/>
        <v>East^</v>
      </c>
      <c r="O1734" s="6" t="str">
        <f t="shared" si="8"/>
        <v>East^</v>
      </c>
      <c r="P1734" s="6" t="str">
        <f t="shared" si="9"/>
        <v>East^</v>
      </c>
      <c r="Q1734" s="6" t="str">
        <f t="shared" si="10"/>
        <v>East</v>
      </c>
      <c r="R1734" s="6" t="str">
        <f>vlookup(M1734,'City Head_Details'!$A$2:$B$5,2,0)</f>
        <v>Varun</v>
      </c>
      <c r="S1734" s="6" t="str">
        <f t="shared" ref="S1734:T1734" si="1742">Proper(trim(G1734))</f>
        <v>Maitenance</v>
      </c>
      <c r="T1734" s="6" t="str">
        <f t="shared" si="1742"/>
        <v>Rent</v>
      </c>
    </row>
    <row r="1735">
      <c r="A1735" s="23" t="s">
        <v>3262</v>
      </c>
      <c r="B1735" s="32" t="s">
        <v>3263</v>
      </c>
      <c r="C1735" s="6">
        <v>118000.0</v>
      </c>
      <c r="D1735" s="6" t="str">
        <f>IFERROR(__xludf.DUMMYFUNCTION("Split(B1735,""/"")"),"March")</f>
        <v>March</v>
      </c>
      <c r="E1735" s="6" t="str">
        <f>IFERROR(__xludf.DUMMYFUNCTION("""COMPUTED_VALUE"""),"Ahmedabad-")</f>
        <v>Ahmedabad-</v>
      </c>
      <c r="F1735" s="6" t="str">
        <f>IFERROR(__xludf.DUMMYFUNCTION("""COMPUTED_VALUE"""),"East")</f>
        <v>East</v>
      </c>
      <c r="G1735" s="6" t="str">
        <f>IFERROR(__xludf.DUMMYFUNCTION("""COMPUTED_VALUE"""),"Maitenance")</f>
        <v>Maitenance</v>
      </c>
      <c r="H1735" s="6" t="str">
        <f>IFERROR(__xludf.DUMMYFUNCTION("""COMPUTED_VALUE"""),"Overhead costs")</f>
        <v>Overhead costs</v>
      </c>
      <c r="I1735" s="6" t="str">
        <f t="shared" si="2"/>
        <v>March</v>
      </c>
      <c r="J1735" s="6" t="str">
        <f t="shared" si="3"/>
        <v>Ahmedabad-</v>
      </c>
      <c r="K1735" s="6" t="str">
        <f t="shared" si="4"/>
        <v>Ahmedabad-</v>
      </c>
      <c r="L1735" s="6" t="str">
        <f t="shared" si="5"/>
        <v>Ahmedabad</v>
      </c>
      <c r="M1735" s="6" t="str">
        <f t="shared" si="6"/>
        <v>Ahmedabad</v>
      </c>
      <c r="N1735" s="6" t="str">
        <f t="shared" si="7"/>
        <v>East</v>
      </c>
      <c r="O1735" s="6" t="str">
        <f t="shared" si="8"/>
        <v>East</v>
      </c>
      <c r="P1735" s="6" t="str">
        <f t="shared" si="9"/>
        <v>East</v>
      </c>
      <c r="Q1735" s="6" t="str">
        <f t="shared" si="10"/>
        <v>East</v>
      </c>
      <c r="R1735" s="6" t="str">
        <f>vlookup(M1735,'City Head_Details'!$A$2:$B$5,2,0)</f>
        <v>Varun</v>
      </c>
      <c r="S1735" s="6" t="str">
        <f t="shared" ref="S1735:T1735" si="1743">Proper(trim(G1735))</f>
        <v>Maitenance</v>
      </c>
      <c r="T1735" s="6" t="str">
        <f t="shared" si="1743"/>
        <v>Overhead Costs</v>
      </c>
    </row>
    <row r="1736">
      <c r="A1736" s="23" t="s">
        <v>3264</v>
      </c>
      <c r="B1736" s="32" t="s">
        <v>2754</v>
      </c>
      <c r="C1736" s="6">
        <v>156400.0</v>
      </c>
      <c r="D1736" s="6" t="str">
        <f>IFERROR(__xludf.DUMMYFUNCTION("Split(B1736,""/"")"),"March")</f>
        <v>March</v>
      </c>
      <c r="E1736" s="6" t="str">
        <f>IFERROR(__xludf.DUMMYFUNCTION("""COMPUTED_VALUE"""),"Ahmedabad-")</f>
        <v>Ahmedabad-</v>
      </c>
      <c r="F1736" s="6" t="str">
        <f>IFERROR(__xludf.DUMMYFUNCTION("""COMPUTED_VALUE"""),"East")</f>
        <v>East</v>
      </c>
      <c r="G1736" s="6" t="str">
        <f>IFERROR(__xludf.DUMMYFUNCTION("""COMPUTED_VALUE"""),"Maitenance")</f>
        <v>Maitenance</v>
      </c>
      <c r="H1736" s="6" t="str">
        <f>IFERROR(__xludf.DUMMYFUNCTION("""COMPUTED_VALUE"""),"Insurance")</f>
        <v>Insurance</v>
      </c>
      <c r="I1736" s="6" t="str">
        <f t="shared" si="2"/>
        <v>March</v>
      </c>
      <c r="J1736" s="6" t="str">
        <f t="shared" si="3"/>
        <v>Ahmedabad-</v>
      </c>
      <c r="K1736" s="6" t="str">
        <f t="shared" si="4"/>
        <v>Ahmedabad-</v>
      </c>
      <c r="L1736" s="6" t="str">
        <f t="shared" si="5"/>
        <v>Ahmedabad</v>
      </c>
      <c r="M1736" s="6" t="str">
        <f t="shared" si="6"/>
        <v>Ahmedabad</v>
      </c>
      <c r="N1736" s="6" t="str">
        <f t="shared" si="7"/>
        <v>East</v>
      </c>
      <c r="O1736" s="6" t="str">
        <f t="shared" si="8"/>
        <v>East</v>
      </c>
      <c r="P1736" s="6" t="str">
        <f t="shared" si="9"/>
        <v>East</v>
      </c>
      <c r="Q1736" s="6" t="str">
        <f t="shared" si="10"/>
        <v>East</v>
      </c>
      <c r="R1736" s="6" t="str">
        <f>vlookup(M1736,'City Head_Details'!$A$2:$B$5,2,0)</f>
        <v>Varun</v>
      </c>
      <c r="S1736" s="6" t="str">
        <f t="shared" ref="S1736:T1736" si="1744">Proper(trim(G1736))</f>
        <v>Maitenance</v>
      </c>
      <c r="T1736" s="6" t="str">
        <f t="shared" si="1744"/>
        <v>Insurance</v>
      </c>
    </row>
    <row r="1737">
      <c r="A1737" s="23" t="s">
        <v>3265</v>
      </c>
      <c r="B1737" s="32" t="s">
        <v>3266</v>
      </c>
      <c r="C1737" s="6">
        <v>159000.0</v>
      </c>
      <c r="D1737" s="6" t="str">
        <f>IFERROR(__xludf.DUMMYFUNCTION("Split(B1737,""/"")"),"March")</f>
        <v>March</v>
      </c>
      <c r="E1737" s="6" t="str">
        <f>IFERROR(__xludf.DUMMYFUNCTION("""COMPUTED_VALUE"""),"Ahmedabad-")</f>
        <v>Ahmedabad-</v>
      </c>
      <c r="F1737" s="6" t="str">
        <f>IFERROR(__xludf.DUMMYFUNCTION("""COMPUTED_VALUE"""),"East")</f>
        <v>East</v>
      </c>
      <c r="G1737" s="6" t="str">
        <f>IFERROR(__xludf.DUMMYFUNCTION("""COMPUTED_VALUE"""),"Assembly")</f>
        <v>Assembly</v>
      </c>
      <c r="H1737" s="6" t="str">
        <f>IFERROR(__xludf.DUMMYFUNCTION("""COMPUTED_VALUE"""),"Material Cost")</f>
        <v>Material Cost</v>
      </c>
      <c r="I1737" s="6" t="str">
        <f t="shared" si="2"/>
        <v>March</v>
      </c>
      <c r="J1737" s="6" t="str">
        <f t="shared" si="3"/>
        <v>Ahmedabad-</v>
      </c>
      <c r="K1737" s="6" t="str">
        <f t="shared" si="4"/>
        <v>Ahmedabad-</v>
      </c>
      <c r="L1737" s="6" t="str">
        <f t="shared" si="5"/>
        <v>Ahmedabad</v>
      </c>
      <c r="M1737" s="6" t="str">
        <f t="shared" si="6"/>
        <v>Ahmedabad</v>
      </c>
      <c r="N1737" s="6" t="str">
        <f t="shared" si="7"/>
        <v>East</v>
      </c>
      <c r="O1737" s="6" t="str">
        <f t="shared" si="8"/>
        <v>East</v>
      </c>
      <c r="P1737" s="6" t="str">
        <f t="shared" si="9"/>
        <v>East</v>
      </c>
      <c r="Q1737" s="6" t="str">
        <f t="shared" si="10"/>
        <v>East</v>
      </c>
      <c r="R1737" s="6" t="str">
        <f>vlookup(M1737,'City Head_Details'!$A$2:$B$5,2,0)</f>
        <v>Varun</v>
      </c>
      <c r="S1737" s="6" t="str">
        <f t="shared" ref="S1737:T1737" si="1745">Proper(trim(G1737))</f>
        <v>Assembly</v>
      </c>
      <c r="T1737" s="6" t="str">
        <f t="shared" si="1745"/>
        <v>Material Cost</v>
      </c>
    </row>
    <row r="1738">
      <c r="A1738" s="23" t="s">
        <v>3267</v>
      </c>
      <c r="B1738" s="32" t="s">
        <v>3268</v>
      </c>
      <c r="C1738" s="6">
        <v>187900.0</v>
      </c>
      <c r="D1738" s="6" t="str">
        <f>IFERROR(__xludf.DUMMYFUNCTION("Split(B1738,""/"")"),"March")</f>
        <v>March</v>
      </c>
      <c r="E1738" s="6" t="str">
        <f>IFERROR(__xludf.DUMMYFUNCTION("""COMPUTED_VALUE"""),"Ahmedabad-")</f>
        <v>Ahmedabad-</v>
      </c>
      <c r="F1738" s="6" t="str">
        <f>IFERROR(__xludf.DUMMYFUNCTION("""COMPUTED_VALUE"""),"East")</f>
        <v>East</v>
      </c>
      <c r="G1738" s="6" t="str">
        <f>IFERROR(__xludf.DUMMYFUNCTION("""COMPUTED_VALUE"""),"Assembly")</f>
        <v>Assembly</v>
      </c>
      <c r="H1738" s="6" t="str">
        <f>IFERROR(__xludf.DUMMYFUNCTION("""COMPUTED_VALUE"""),"Labour Cost")</f>
        <v>Labour Cost</v>
      </c>
      <c r="I1738" s="6" t="str">
        <f t="shared" si="2"/>
        <v>March</v>
      </c>
      <c r="J1738" s="6" t="str">
        <f t="shared" si="3"/>
        <v>Ahmedabad-</v>
      </c>
      <c r="K1738" s="6" t="str">
        <f t="shared" si="4"/>
        <v>Ahmedabad-</v>
      </c>
      <c r="L1738" s="6" t="str">
        <f t="shared" si="5"/>
        <v>Ahmedabad</v>
      </c>
      <c r="M1738" s="6" t="str">
        <f t="shared" si="6"/>
        <v>Ahmedabad</v>
      </c>
      <c r="N1738" s="6" t="str">
        <f t="shared" si="7"/>
        <v>East</v>
      </c>
      <c r="O1738" s="6" t="str">
        <f t="shared" si="8"/>
        <v>East</v>
      </c>
      <c r="P1738" s="6" t="str">
        <f t="shared" si="9"/>
        <v>East</v>
      </c>
      <c r="Q1738" s="6" t="str">
        <f t="shared" si="10"/>
        <v>East</v>
      </c>
      <c r="R1738" s="6" t="str">
        <f>vlookup(M1738,'City Head_Details'!$A$2:$B$5,2,0)</f>
        <v>Varun</v>
      </c>
      <c r="S1738" s="6" t="str">
        <f t="shared" ref="S1738:T1738" si="1746">Proper(trim(G1738))</f>
        <v>Assembly</v>
      </c>
      <c r="T1738" s="6" t="str">
        <f t="shared" si="1746"/>
        <v>Labour Cost</v>
      </c>
    </row>
    <row r="1739">
      <c r="A1739" s="23" t="s">
        <v>3269</v>
      </c>
      <c r="B1739" s="32" t="s">
        <v>3270</v>
      </c>
      <c r="C1739" s="6">
        <v>106900.0</v>
      </c>
      <c r="D1739" s="6" t="str">
        <f>IFERROR(__xludf.DUMMYFUNCTION("Split(B1739,""/"")"),"March")</f>
        <v>March</v>
      </c>
      <c r="E1739" s="6" t="str">
        <f>IFERROR(__xludf.DUMMYFUNCTION("""COMPUTED_VALUE"""),"Ahmedabad-")</f>
        <v>Ahmedabad-</v>
      </c>
      <c r="F1739" s="6" t="str">
        <f>IFERROR(__xludf.DUMMYFUNCTION("""COMPUTED_VALUE"""),"East")</f>
        <v>East</v>
      </c>
      <c r="G1739" s="6" t="str">
        <f>IFERROR(__xludf.DUMMYFUNCTION("""COMPUTED_VALUE"""),"Assembly")</f>
        <v>Assembly</v>
      </c>
      <c r="H1739" s="6" t="str">
        <f>IFERROR(__xludf.DUMMYFUNCTION("""COMPUTED_VALUE"""),"Rent")</f>
        <v>Rent</v>
      </c>
      <c r="I1739" s="6" t="str">
        <f t="shared" si="2"/>
        <v>March</v>
      </c>
      <c r="J1739" s="6" t="str">
        <f t="shared" si="3"/>
        <v>Ahmedabad-</v>
      </c>
      <c r="K1739" s="6" t="str">
        <f t="shared" si="4"/>
        <v>Ahmedabad-</v>
      </c>
      <c r="L1739" s="6" t="str">
        <f t="shared" si="5"/>
        <v>Ahmedabad</v>
      </c>
      <c r="M1739" s="6" t="str">
        <f t="shared" si="6"/>
        <v>Ahmedabad</v>
      </c>
      <c r="N1739" s="6" t="str">
        <f t="shared" si="7"/>
        <v>East</v>
      </c>
      <c r="O1739" s="6" t="str">
        <f t="shared" si="8"/>
        <v>East</v>
      </c>
      <c r="P1739" s="6" t="str">
        <f t="shared" si="9"/>
        <v>East</v>
      </c>
      <c r="Q1739" s="6" t="str">
        <f t="shared" si="10"/>
        <v>East</v>
      </c>
      <c r="R1739" s="6" t="str">
        <f>vlookup(M1739,'City Head_Details'!$A$2:$B$5,2,0)</f>
        <v>Varun</v>
      </c>
      <c r="S1739" s="6" t="str">
        <f t="shared" ref="S1739:T1739" si="1747">Proper(trim(G1739))</f>
        <v>Assembly</v>
      </c>
      <c r="T1739" s="6" t="str">
        <f t="shared" si="1747"/>
        <v>Rent</v>
      </c>
    </row>
    <row r="1740">
      <c r="A1740" s="23" t="s">
        <v>3271</v>
      </c>
      <c r="B1740" s="32" t="s">
        <v>3272</v>
      </c>
      <c r="C1740" s="6">
        <v>140700.0</v>
      </c>
      <c r="D1740" s="6" t="str">
        <f>IFERROR(__xludf.DUMMYFUNCTION("Split(B1740,""/"")"),"March")</f>
        <v>March</v>
      </c>
      <c r="E1740" s="6" t="str">
        <f>IFERROR(__xludf.DUMMYFUNCTION("""COMPUTED_VALUE"""),"Ahmedabad-")</f>
        <v>Ahmedabad-</v>
      </c>
      <c r="F1740" s="6" t="str">
        <f>IFERROR(__xludf.DUMMYFUNCTION("""COMPUTED_VALUE"""),"East")</f>
        <v>East</v>
      </c>
      <c r="G1740" s="6" t="str">
        <f>IFERROR(__xludf.DUMMYFUNCTION("""COMPUTED_VALUE"""),"Assembly")</f>
        <v>Assembly</v>
      </c>
      <c r="H1740" s="6" t="str">
        <f>IFERROR(__xludf.DUMMYFUNCTION("""COMPUTED_VALUE"""),"Overhead costs")</f>
        <v>Overhead costs</v>
      </c>
      <c r="I1740" s="6" t="str">
        <f t="shared" si="2"/>
        <v>March</v>
      </c>
      <c r="J1740" s="6" t="str">
        <f t="shared" si="3"/>
        <v>Ahmedabad-</v>
      </c>
      <c r="K1740" s="6" t="str">
        <f t="shared" si="4"/>
        <v>Ahmedabad-</v>
      </c>
      <c r="L1740" s="6" t="str">
        <f t="shared" si="5"/>
        <v>Ahmedabad</v>
      </c>
      <c r="M1740" s="6" t="str">
        <f t="shared" si="6"/>
        <v>Ahmedabad</v>
      </c>
      <c r="N1740" s="6" t="str">
        <f t="shared" si="7"/>
        <v>East</v>
      </c>
      <c r="O1740" s="6" t="str">
        <f t="shared" si="8"/>
        <v>East</v>
      </c>
      <c r="P1740" s="6" t="str">
        <f t="shared" si="9"/>
        <v>East</v>
      </c>
      <c r="Q1740" s="6" t="str">
        <f t="shared" si="10"/>
        <v>East</v>
      </c>
      <c r="R1740" s="6" t="str">
        <f>vlookup(M1740,'City Head_Details'!$A$2:$B$5,2,0)</f>
        <v>Varun</v>
      </c>
      <c r="S1740" s="6" t="str">
        <f t="shared" ref="S1740:T1740" si="1748">Proper(trim(G1740))</f>
        <v>Assembly</v>
      </c>
      <c r="T1740" s="6" t="str">
        <f t="shared" si="1748"/>
        <v>Overhead Costs</v>
      </c>
    </row>
    <row r="1741">
      <c r="A1741" s="23" t="s">
        <v>3273</v>
      </c>
      <c r="B1741" s="32" t="s">
        <v>3274</v>
      </c>
      <c r="C1741" s="6">
        <v>188700.0</v>
      </c>
      <c r="D1741" s="6" t="str">
        <f>IFERROR(__xludf.DUMMYFUNCTION("Split(B1741,""/"")"),"March")</f>
        <v>March</v>
      </c>
      <c r="E1741" s="6" t="str">
        <f>IFERROR(__xludf.DUMMYFUNCTION("""COMPUTED_VALUE"""),"Ahmedabad-")</f>
        <v>Ahmedabad-</v>
      </c>
      <c r="F1741" s="6" t="str">
        <f>IFERROR(__xludf.DUMMYFUNCTION("""COMPUTED_VALUE"""),"East")</f>
        <v>East</v>
      </c>
      <c r="G1741" s="6" t="str">
        <f>IFERROR(__xludf.DUMMYFUNCTION("""COMPUTED_VALUE"""),"Assembly")</f>
        <v>Assembly</v>
      </c>
      <c r="H1741" s="6" t="str">
        <f>IFERROR(__xludf.DUMMYFUNCTION("""COMPUTED_VALUE"""),"Insurance")</f>
        <v>Insurance</v>
      </c>
      <c r="I1741" s="6" t="str">
        <f t="shared" si="2"/>
        <v>March</v>
      </c>
      <c r="J1741" s="6" t="str">
        <f t="shared" si="3"/>
        <v>Ahmedabad-</v>
      </c>
      <c r="K1741" s="6" t="str">
        <f t="shared" si="4"/>
        <v>Ahmedabad-</v>
      </c>
      <c r="L1741" s="6" t="str">
        <f t="shared" si="5"/>
        <v>Ahmedabad</v>
      </c>
      <c r="M1741" s="6" t="str">
        <f t="shared" si="6"/>
        <v>Ahmedabad</v>
      </c>
      <c r="N1741" s="6" t="str">
        <f t="shared" si="7"/>
        <v>East</v>
      </c>
      <c r="O1741" s="6" t="str">
        <f t="shared" si="8"/>
        <v>East</v>
      </c>
      <c r="P1741" s="6" t="str">
        <f t="shared" si="9"/>
        <v>East</v>
      </c>
      <c r="Q1741" s="6" t="str">
        <f t="shared" si="10"/>
        <v>East</v>
      </c>
      <c r="R1741" s="6" t="str">
        <f>vlookup(M1741,'City Head_Details'!$A$2:$B$5,2,0)</f>
        <v>Varun</v>
      </c>
      <c r="S1741" s="6" t="str">
        <f t="shared" ref="S1741:T1741" si="1749">Proper(trim(G1741))</f>
        <v>Assembly</v>
      </c>
      <c r="T1741" s="6" t="str">
        <f t="shared" si="1749"/>
        <v>Insurance</v>
      </c>
    </row>
    <row r="1742">
      <c r="A1742" s="23" t="s">
        <v>3275</v>
      </c>
      <c r="B1742" s="32" t="s">
        <v>3276</v>
      </c>
      <c r="C1742" s="6">
        <v>130600.0</v>
      </c>
      <c r="D1742" s="6" t="str">
        <f>IFERROR(__xludf.DUMMYFUNCTION("Split(B1742,""/"")"),"March")</f>
        <v>March</v>
      </c>
      <c r="E1742" s="6" t="str">
        <f>IFERROR(__xludf.DUMMYFUNCTION("""COMPUTED_VALUE"""),"Ahmedabad-")</f>
        <v>Ahmedabad-</v>
      </c>
      <c r="F1742" s="6" t="str">
        <f>IFERROR(__xludf.DUMMYFUNCTION("""COMPUTED_VALUE"""),"West")</f>
        <v>West</v>
      </c>
      <c r="G1742" s="6" t="str">
        <f>IFERROR(__xludf.DUMMYFUNCTION("""COMPUTED_VALUE"""),"Production")</f>
        <v>Production</v>
      </c>
      <c r="H1742" s="6" t="str">
        <f>IFERROR(__xludf.DUMMYFUNCTION("""COMPUTED_VALUE"""),"Material Cost")</f>
        <v>Material Cost</v>
      </c>
      <c r="I1742" s="6" t="str">
        <f t="shared" si="2"/>
        <v>March</v>
      </c>
      <c r="J1742" s="6" t="str">
        <f t="shared" si="3"/>
        <v>Ahmedabad-</v>
      </c>
      <c r="K1742" s="6" t="str">
        <f t="shared" si="4"/>
        <v>Ahmedabad-</v>
      </c>
      <c r="L1742" s="6" t="str">
        <f t="shared" si="5"/>
        <v>Ahmedabad</v>
      </c>
      <c r="M1742" s="6" t="str">
        <f t="shared" si="6"/>
        <v>Ahmedabad</v>
      </c>
      <c r="N1742" s="6" t="str">
        <f t="shared" si="7"/>
        <v>West</v>
      </c>
      <c r="O1742" s="6" t="str">
        <f t="shared" si="8"/>
        <v>West</v>
      </c>
      <c r="P1742" s="6" t="str">
        <f t="shared" si="9"/>
        <v>West</v>
      </c>
      <c r="Q1742" s="6" t="str">
        <f t="shared" si="10"/>
        <v>West</v>
      </c>
      <c r="R1742" s="6" t="str">
        <f>vlookup(M1742,'City Head_Details'!$A$2:$B$5,2,0)</f>
        <v>Varun</v>
      </c>
      <c r="S1742" s="6" t="str">
        <f t="shared" ref="S1742:T1742" si="1750">Proper(trim(G1742))</f>
        <v>Production</v>
      </c>
      <c r="T1742" s="6" t="str">
        <f t="shared" si="1750"/>
        <v>Material Cost</v>
      </c>
    </row>
    <row r="1743">
      <c r="A1743" s="23" t="s">
        <v>3277</v>
      </c>
      <c r="B1743" s="32" t="s">
        <v>3278</v>
      </c>
      <c r="C1743" s="6">
        <v>171200.0</v>
      </c>
      <c r="D1743" s="6" t="str">
        <f>IFERROR(__xludf.DUMMYFUNCTION("Split(B1743,""/"")"),"March")</f>
        <v>March</v>
      </c>
      <c r="E1743" s="6" t="str">
        <f>IFERROR(__xludf.DUMMYFUNCTION("""COMPUTED_VALUE"""),"Ahmedabad-")</f>
        <v>Ahmedabad-</v>
      </c>
      <c r="F1743" s="6" t="str">
        <f>IFERROR(__xludf.DUMMYFUNCTION("""COMPUTED_VALUE"""),"West")</f>
        <v>West</v>
      </c>
      <c r="G1743" s="6" t="str">
        <f>IFERROR(__xludf.DUMMYFUNCTION("""COMPUTED_VALUE"""),"Production")</f>
        <v>Production</v>
      </c>
      <c r="H1743" s="6" t="str">
        <f>IFERROR(__xludf.DUMMYFUNCTION("""COMPUTED_VALUE"""),"Labour Cost")</f>
        <v>Labour Cost</v>
      </c>
      <c r="I1743" s="6" t="str">
        <f t="shared" si="2"/>
        <v>March</v>
      </c>
      <c r="J1743" s="6" t="str">
        <f t="shared" si="3"/>
        <v>Ahmedabad-</v>
      </c>
      <c r="K1743" s="6" t="str">
        <f t="shared" si="4"/>
        <v>Ahmedabad-</v>
      </c>
      <c r="L1743" s="6" t="str">
        <f t="shared" si="5"/>
        <v>Ahmedabad</v>
      </c>
      <c r="M1743" s="6" t="str">
        <f t="shared" si="6"/>
        <v>Ahmedabad</v>
      </c>
      <c r="N1743" s="6" t="str">
        <f t="shared" si="7"/>
        <v>West</v>
      </c>
      <c r="O1743" s="6" t="str">
        <f t="shared" si="8"/>
        <v>West</v>
      </c>
      <c r="P1743" s="6" t="str">
        <f t="shared" si="9"/>
        <v>West</v>
      </c>
      <c r="Q1743" s="6" t="str">
        <f t="shared" si="10"/>
        <v>West</v>
      </c>
      <c r="R1743" s="6" t="str">
        <f>vlookup(M1743,'City Head_Details'!$A$2:$B$5,2,0)</f>
        <v>Varun</v>
      </c>
      <c r="S1743" s="6" t="str">
        <f t="shared" ref="S1743:T1743" si="1751">Proper(trim(G1743))</f>
        <v>Production</v>
      </c>
      <c r="T1743" s="6" t="str">
        <f t="shared" si="1751"/>
        <v>Labour Cost</v>
      </c>
    </row>
    <row r="1744">
      <c r="A1744" s="23" t="s">
        <v>3279</v>
      </c>
      <c r="B1744" s="32" t="s">
        <v>902</v>
      </c>
      <c r="C1744" s="6">
        <v>125200.0</v>
      </c>
      <c r="D1744" s="6" t="str">
        <f>IFERROR(__xludf.DUMMYFUNCTION("Split(B1744,""/"")"),"March")</f>
        <v>March</v>
      </c>
      <c r="E1744" s="6" t="str">
        <f>IFERROR(__xludf.DUMMYFUNCTION("""COMPUTED_VALUE"""),"Ahmedabad-")</f>
        <v>Ahmedabad-</v>
      </c>
      <c r="F1744" s="6" t="str">
        <f>IFERROR(__xludf.DUMMYFUNCTION("""COMPUTED_VALUE"""),"West")</f>
        <v>West</v>
      </c>
      <c r="G1744" s="6" t="str">
        <f>IFERROR(__xludf.DUMMYFUNCTION("""COMPUTED_VALUE"""),"Production")</f>
        <v>Production</v>
      </c>
      <c r="H1744" s="6" t="str">
        <f>IFERROR(__xludf.DUMMYFUNCTION("""COMPUTED_VALUE"""),"Rent")</f>
        <v>Rent</v>
      </c>
      <c r="I1744" s="6" t="str">
        <f t="shared" si="2"/>
        <v>March</v>
      </c>
      <c r="J1744" s="6" t="str">
        <f t="shared" si="3"/>
        <v>Ahmedabad-</v>
      </c>
      <c r="K1744" s="6" t="str">
        <f t="shared" si="4"/>
        <v>Ahmedabad-</v>
      </c>
      <c r="L1744" s="6" t="str">
        <f t="shared" si="5"/>
        <v>Ahmedabad</v>
      </c>
      <c r="M1744" s="6" t="str">
        <f t="shared" si="6"/>
        <v>Ahmedabad</v>
      </c>
      <c r="N1744" s="6" t="str">
        <f t="shared" si="7"/>
        <v>West</v>
      </c>
      <c r="O1744" s="6" t="str">
        <f t="shared" si="8"/>
        <v>West</v>
      </c>
      <c r="P1744" s="6" t="str">
        <f t="shared" si="9"/>
        <v>West</v>
      </c>
      <c r="Q1744" s="6" t="str">
        <f t="shared" si="10"/>
        <v>West</v>
      </c>
      <c r="R1744" s="6" t="str">
        <f>vlookup(M1744,'City Head_Details'!$A$2:$B$5,2,0)</f>
        <v>Varun</v>
      </c>
      <c r="S1744" s="6" t="str">
        <f t="shared" ref="S1744:T1744" si="1752">Proper(trim(G1744))</f>
        <v>Production</v>
      </c>
      <c r="T1744" s="6" t="str">
        <f t="shared" si="1752"/>
        <v>Rent</v>
      </c>
    </row>
    <row r="1745">
      <c r="A1745" s="23" t="s">
        <v>3280</v>
      </c>
      <c r="B1745" s="32" t="s">
        <v>3281</v>
      </c>
      <c r="C1745" s="6">
        <v>180500.0</v>
      </c>
      <c r="D1745" s="6" t="str">
        <f>IFERROR(__xludf.DUMMYFUNCTION("Split(B1745,""/"")"),"March")</f>
        <v>March</v>
      </c>
      <c r="E1745" s="6" t="str">
        <f>IFERROR(__xludf.DUMMYFUNCTION("""COMPUTED_VALUE"""),"Ahmedabad-")</f>
        <v>Ahmedabad-</v>
      </c>
      <c r="F1745" s="6" t="str">
        <f>IFERROR(__xludf.DUMMYFUNCTION("""COMPUTED_VALUE"""),"West")</f>
        <v>West</v>
      </c>
      <c r="G1745" s="6" t="str">
        <f>IFERROR(__xludf.DUMMYFUNCTION("""COMPUTED_VALUE"""),"Production")</f>
        <v>Production</v>
      </c>
      <c r="H1745" s="6" t="str">
        <f>IFERROR(__xludf.DUMMYFUNCTION("""COMPUTED_VALUE"""),"Overhead costs")</f>
        <v>Overhead costs</v>
      </c>
      <c r="I1745" s="6" t="str">
        <f t="shared" si="2"/>
        <v>March</v>
      </c>
      <c r="J1745" s="6" t="str">
        <f t="shared" si="3"/>
        <v>Ahmedabad-</v>
      </c>
      <c r="K1745" s="6" t="str">
        <f t="shared" si="4"/>
        <v>Ahmedabad-</v>
      </c>
      <c r="L1745" s="6" t="str">
        <f t="shared" si="5"/>
        <v>Ahmedabad</v>
      </c>
      <c r="M1745" s="6" t="str">
        <f t="shared" si="6"/>
        <v>Ahmedabad</v>
      </c>
      <c r="N1745" s="6" t="str">
        <f t="shared" si="7"/>
        <v>West</v>
      </c>
      <c r="O1745" s="6" t="str">
        <f t="shared" si="8"/>
        <v>West</v>
      </c>
      <c r="P1745" s="6" t="str">
        <f t="shared" si="9"/>
        <v>West</v>
      </c>
      <c r="Q1745" s="6" t="str">
        <f t="shared" si="10"/>
        <v>West</v>
      </c>
      <c r="R1745" s="6" t="str">
        <f>vlookup(M1745,'City Head_Details'!$A$2:$B$5,2,0)</f>
        <v>Varun</v>
      </c>
      <c r="S1745" s="6" t="str">
        <f t="shared" ref="S1745:T1745" si="1753">Proper(trim(G1745))</f>
        <v>Production</v>
      </c>
      <c r="T1745" s="6" t="str">
        <f t="shared" si="1753"/>
        <v>Overhead Costs</v>
      </c>
    </row>
    <row r="1746">
      <c r="A1746" s="23" t="s">
        <v>3282</v>
      </c>
      <c r="B1746" s="32" t="s">
        <v>1373</v>
      </c>
      <c r="C1746" s="6">
        <v>132200.0</v>
      </c>
      <c r="D1746" s="6" t="str">
        <f>IFERROR(__xludf.DUMMYFUNCTION("Split(B1746,""/"")"),"March")</f>
        <v>March</v>
      </c>
      <c r="E1746" s="6" t="str">
        <f>IFERROR(__xludf.DUMMYFUNCTION("""COMPUTED_VALUE"""),"Ahmedabad-")</f>
        <v>Ahmedabad-</v>
      </c>
      <c r="F1746" s="6" t="str">
        <f>IFERROR(__xludf.DUMMYFUNCTION("""COMPUTED_VALUE"""),"West")</f>
        <v>West</v>
      </c>
      <c r="G1746" s="6" t="str">
        <f>IFERROR(__xludf.DUMMYFUNCTION("""COMPUTED_VALUE"""),"Production")</f>
        <v>Production</v>
      </c>
      <c r="H1746" s="6" t="str">
        <f>IFERROR(__xludf.DUMMYFUNCTION("""COMPUTED_VALUE"""),"Insurance")</f>
        <v>Insurance</v>
      </c>
      <c r="I1746" s="6" t="str">
        <f t="shared" si="2"/>
        <v>March</v>
      </c>
      <c r="J1746" s="6" t="str">
        <f t="shared" si="3"/>
        <v>Ahmedabad-</v>
      </c>
      <c r="K1746" s="6" t="str">
        <f t="shared" si="4"/>
        <v>Ahmedabad-</v>
      </c>
      <c r="L1746" s="6" t="str">
        <f t="shared" si="5"/>
        <v>Ahmedabad</v>
      </c>
      <c r="M1746" s="6" t="str">
        <f t="shared" si="6"/>
        <v>Ahmedabad</v>
      </c>
      <c r="N1746" s="6" t="str">
        <f t="shared" si="7"/>
        <v>West</v>
      </c>
      <c r="O1746" s="6" t="str">
        <f t="shared" si="8"/>
        <v>West</v>
      </c>
      <c r="P1746" s="6" t="str">
        <f t="shared" si="9"/>
        <v>West</v>
      </c>
      <c r="Q1746" s="6" t="str">
        <f t="shared" si="10"/>
        <v>West</v>
      </c>
      <c r="R1746" s="6" t="str">
        <f>vlookup(M1746,'City Head_Details'!$A$2:$B$5,2,0)</f>
        <v>Varun</v>
      </c>
      <c r="S1746" s="6" t="str">
        <f t="shared" ref="S1746:T1746" si="1754">Proper(trim(G1746))</f>
        <v>Production</v>
      </c>
      <c r="T1746" s="6" t="str">
        <f t="shared" si="1754"/>
        <v>Insurance</v>
      </c>
    </row>
    <row r="1747">
      <c r="A1747" s="23" t="s">
        <v>3283</v>
      </c>
      <c r="B1747" s="32" t="s">
        <v>3284</v>
      </c>
      <c r="C1747" s="6">
        <v>117500.0</v>
      </c>
      <c r="D1747" s="6" t="str">
        <f>IFERROR(__xludf.DUMMYFUNCTION("Split(B1747,""/"")"),"March")</f>
        <v>March</v>
      </c>
      <c r="E1747" s="6" t="str">
        <f>IFERROR(__xludf.DUMMYFUNCTION("""COMPUTED_VALUE"""),"Ahmedabad-")</f>
        <v>Ahmedabad-</v>
      </c>
      <c r="F1747" s="6" t="str">
        <f>IFERROR(__xludf.DUMMYFUNCTION("""COMPUTED_VALUE"""),"West")</f>
        <v>West</v>
      </c>
      <c r="G1747" s="6" t="str">
        <f>IFERROR(__xludf.DUMMYFUNCTION("""COMPUTED_VALUE"""),"Materials")</f>
        <v>Materials</v>
      </c>
      <c r="H1747" s="6" t="str">
        <f>IFERROR(__xludf.DUMMYFUNCTION("""COMPUTED_VALUE"""),"Material Cost")</f>
        <v>Material Cost</v>
      </c>
      <c r="I1747" s="6" t="str">
        <f t="shared" si="2"/>
        <v>March</v>
      </c>
      <c r="J1747" s="6" t="str">
        <f t="shared" si="3"/>
        <v>Ahmedabad-</v>
      </c>
      <c r="K1747" s="6" t="str">
        <f t="shared" si="4"/>
        <v>Ahmedabad-</v>
      </c>
      <c r="L1747" s="6" t="str">
        <f t="shared" si="5"/>
        <v>Ahmedabad</v>
      </c>
      <c r="M1747" s="6" t="str">
        <f t="shared" si="6"/>
        <v>Ahmedabad</v>
      </c>
      <c r="N1747" s="6" t="str">
        <f t="shared" si="7"/>
        <v>West</v>
      </c>
      <c r="O1747" s="6" t="str">
        <f t="shared" si="8"/>
        <v>West</v>
      </c>
      <c r="P1747" s="6" t="str">
        <f t="shared" si="9"/>
        <v>West</v>
      </c>
      <c r="Q1747" s="6" t="str">
        <f t="shared" si="10"/>
        <v>West</v>
      </c>
      <c r="R1747" s="6" t="str">
        <f>vlookup(M1747,'City Head_Details'!$A$2:$B$5,2,0)</f>
        <v>Varun</v>
      </c>
      <c r="S1747" s="6" t="str">
        <f t="shared" ref="S1747:T1747" si="1755">Proper(trim(G1747))</f>
        <v>Materials</v>
      </c>
      <c r="T1747" s="6" t="str">
        <f t="shared" si="1755"/>
        <v>Material Cost</v>
      </c>
    </row>
    <row r="1748">
      <c r="A1748" s="23" t="s">
        <v>3285</v>
      </c>
      <c r="B1748" s="32" t="s">
        <v>3249</v>
      </c>
      <c r="C1748" s="6">
        <v>96600.0</v>
      </c>
      <c r="D1748" s="6" t="str">
        <f>IFERROR(__xludf.DUMMYFUNCTION("Split(B1748,""/"")"),"March")</f>
        <v>March</v>
      </c>
      <c r="E1748" s="6" t="str">
        <f>IFERROR(__xludf.DUMMYFUNCTION("""COMPUTED_VALUE"""),"Ahmedabad-")</f>
        <v>Ahmedabad-</v>
      </c>
      <c r="F1748" s="6" t="str">
        <f>IFERROR(__xludf.DUMMYFUNCTION("""COMPUTED_VALUE"""),"West")</f>
        <v>West</v>
      </c>
      <c r="G1748" s="6" t="str">
        <f>IFERROR(__xludf.DUMMYFUNCTION("""COMPUTED_VALUE"""),"Materials")</f>
        <v>Materials</v>
      </c>
      <c r="H1748" s="6" t="str">
        <f>IFERROR(__xludf.DUMMYFUNCTION("""COMPUTED_VALUE"""),"Labour Cost")</f>
        <v>Labour Cost</v>
      </c>
      <c r="I1748" s="6" t="str">
        <f t="shared" si="2"/>
        <v>March</v>
      </c>
      <c r="J1748" s="6" t="str">
        <f t="shared" si="3"/>
        <v>Ahmedabad-</v>
      </c>
      <c r="K1748" s="6" t="str">
        <f t="shared" si="4"/>
        <v>Ahmedabad-</v>
      </c>
      <c r="L1748" s="6" t="str">
        <f t="shared" si="5"/>
        <v>Ahmedabad</v>
      </c>
      <c r="M1748" s="6" t="str">
        <f t="shared" si="6"/>
        <v>Ahmedabad</v>
      </c>
      <c r="N1748" s="6" t="str">
        <f t="shared" si="7"/>
        <v>West</v>
      </c>
      <c r="O1748" s="6" t="str">
        <f t="shared" si="8"/>
        <v>West</v>
      </c>
      <c r="P1748" s="6" t="str">
        <f t="shared" si="9"/>
        <v>West</v>
      </c>
      <c r="Q1748" s="6" t="str">
        <f t="shared" si="10"/>
        <v>West</v>
      </c>
      <c r="R1748" s="6" t="str">
        <f>vlookup(M1748,'City Head_Details'!$A$2:$B$5,2,0)</f>
        <v>Varun</v>
      </c>
      <c r="S1748" s="6" t="str">
        <f t="shared" ref="S1748:T1748" si="1756">Proper(trim(G1748))</f>
        <v>Materials</v>
      </c>
      <c r="T1748" s="6" t="str">
        <f t="shared" si="1756"/>
        <v>Labour Cost</v>
      </c>
    </row>
    <row r="1749">
      <c r="A1749" s="23" t="s">
        <v>3286</v>
      </c>
      <c r="B1749" s="32" t="s">
        <v>3287</v>
      </c>
      <c r="C1749" s="6">
        <v>195900.0</v>
      </c>
      <c r="D1749" s="6" t="str">
        <f>IFERROR(__xludf.DUMMYFUNCTION("Split(B1749,""/"")"),"March")</f>
        <v>March</v>
      </c>
      <c r="E1749" s="6" t="str">
        <f>IFERROR(__xludf.DUMMYFUNCTION("""COMPUTED_VALUE"""),"Ahmedabad-")</f>
        <v>Ahmedabad-</v>
      </c>
      <c r="F1749" s="6" t="str">
        <f>IFERROR(__xludf.DUMMYFUNCTION("""COMPUTED_VALUE"""),"West")</f>
        <v>West</v>
      </c>
      <c r="G1749" s="6" t="str">
        <f>IFERROR(__xludf.DUMMYFUNCTION("""COMPUTED_VALUE"""),"Materials")</f>
        <v>Materials</v>
      </c>
      <c r="H1749" s="6" t="str">
        <f>IFERROR(__xludf.DUMMYFUNCTION("""COMPUTED_VALUE"""),"Rent")</f>
        <v>Rent</v>
      </c>
      <c r="I1749" s="6" t="str">
        <f t="shared" si="2"/>
        <v>March</v>
      </c>
      <c r="J1749" s="6" t="str">
        <f t="shared" si="3"/>
        <v>Ahmedabad-</v>
      </c>
      <c r="K1749" s="6" t="str">
        <f t="shared" si="4"/>
        <v>Ahmedabad-</v>
      </c>
      <c r="L1749" s="6" t="str">
        <f t="shared" si="5"/>
        <v>Ahmedabad</v>
      </c>
      <c r="M1749" s="6" t="str">
        <f t="shared" si="6"/>
        <v>Ahmedabad</v>
      </c>
      <c r="N1749" s="6" t="str">
        <f t="shared" si="7"/>
        <v>West</v>
      </c>
      <c r="O1749" s="6" t="str">
        <f t="shared" si="8"/>
        <v>West</v>
      </c>
      <c r="P1749" s="6" t="str">
        <f t="shared" si="9"/>
        <v>West</v>
      </c>
      <c r="Q1749" s="6" t="str">
        <f t="shared" si="10"/>
        <v>West</v>
      </c>
      <c r="R1749" s="6" t="str">
        <f>vlookup(M1749,'City Head_Details'!$A$2:$B$5,2,0)</f>
        <v>Varun</v>
      </c>
      <c r="S1749" s="6" t="str">
        <f t="shared" ref="S1749:T1749" si="1757">Proper(trim(G1749))</f>
        <v>Materials</v>
      </c>
      <c r="T1749" s="6" t="str">
        <f t="shared" si="1757"/>
        <v>Rent</v>
      </c>
    </row>
    <row r="1750">
      <c r="A1750" s="23" t="s">
        <v>3288</v>
      </c>
      <c r="B1750" s="32" t="s">
        <v>908</v>
      </c>
      <c r="C1750" s="6">
        <v>110200.0</v>
      </c>
      <c r="D1750" s="6" t="str">
        <f>IFERROR(__xludf.DUMMYFUNCTION("Split(B1750,""/"")"),"March")</f>
        <v>March</v>
      </c>
      <c r="E1750" s="6" t="str">
        <f>IFERROR(__xludf.DUMMYFUNCTION("""COMPUTED_VALUE"""),"Ahmedabad-")</f>
        <v>Ahmedabad-</v>
      </c>
      <c r="F1750" s="6" t="str">
        <f>IFERROR(__xludf.DUMMYFUNCTION("""COMPUTED_VALUE"""),"West")</f>
        <v>West</v>
      </c>
      <c r="G1750" s="6" t="str">
        <f>IFERROR(__xludf.DUMMYFUNCTION("""COMPUTED_VALUE"""),"Materials")</f>
        <v>Materials</v>
      </c>
      <c r="H1750" s="6" t="str">
        <f>IFERROR(__xludf.DUMMYFUNCTION("""COMPUTED_VALUE"""),"Overhead costs")</f>
        <v>Overhead costs</v>
      </c>
      <c r="I1750" s="6" t="str">
        <f t="shared" si="2"/>
        <v>March</v>
      </c>
      <c r="J1750" s="6" t="str">
        <f t="shared" si="3"/>
        <v>Ahmedabad-</v>
      </c>
      <c r="K1750" s="6" t="str">
        <f t="shared" si="4"/>
        <v>Ahmedabad-</v>
      </c>
      <c r="L1750" s="6" t="str">
        <f t="shared" si="5"/>
        <v>Ahmedabad</v>
      </c>
      <c r="M1750" s="6" t="str">
        <f t="shared" si="6"/>
        <v>Ahmedabad</v>
      </c>
      <c r="N1750" s="6" t="str">
        <f t="shared" si="7"/>
        <v>West</v>
      </c>
      <c r="O1750" s="6" t="str">
        <f t="shared" si="8"/>
        <v>West</v>
      </c>
      <c r="P1750" s="6" t="str">
        <f t="shared" si="9"/>
        <v>West</v>
      </c>
      <c r="Q1750" s="6" t="str">
        <f t="shared" si="10"/>
        <v>West</v>
      </c>
      <c r="R1750" s="6" t="str">
        <f>vlookup(M1750,'City Head_Details'!$A$2:$B$5,2,0)</f>
        <v>Varun</v>
      </c>
      <c r="S1750" s="6" t="str">
        <f t="shared" ref="S1750:T1750" si="1758">Proper(trim(G1750))</f>
        <v>Materials</v>
      </c>
      <c r="T1750" s="6" t="str">
        <f t="shared" si="1758"/>
        <v>Overhead Costs</v>
      </c>
    </row>
    <row r="1751">
      <c r="A1751" s="23" t="s">
        <v>3289</v>
      </c>
      <c r="B1751" s="32" t="s">
        <v>3290</v>
      </c>
      <c r="C1751" s="6">
        <v>181000.0</v>
      </c>
      <c r="D1751" s="6" t="str">
        <f>IFERROR(__xludf.DUMMYFUNCTION("Split(B1751,""/"")"),"March")</f>
        <v>March</v>
      </c>
      <c r="E1751" s="6" t="str">
        <f>IFERROR(__xludf.DUMMYFUNCTION("""COMPUTED_VALUE"""),"Ahmedabad-")</f>
        <v>Ahmedabad-</v>
      </c>
      <c r="F1751" s="6" t="str">
        <f>IFERROR(__xludf.DUMMYFUNCTION("""COMPUTED_VALUE"""),"West")</f>
        <v>West</v>
      </c>
      <c r="G1751" s="6" t="str">
        <f>IFERROR(__xludf.DUMMYFUNCTION("""COMPUTED_VALUE"""),"Materials")</f>
        <v>Materials</v>
      </c>
      <c r="H1751" s="6" t="str">
        <f>IFERROR(__xludf.DUMMYFUNCTION("""COMPUTED_VALUE"""),"Insurance")</f>
        <v>Insurance</v>
      </c>
      <c r="I1751" s="6" t="str">
        <f t="shared" si="2"/>
        <v>March</v>
      </c>
      <c r="J1751" s="6" t="str">
        <f t="shared" si="3"/>
        <v>Ahmedabad-</v>
      </c>
      <c r="K1751" s="6" t="str">
        <f t="shared" si="4"/>
        <v>Ahmedabad-</v>
      </c>
      <c r="L1751" s="6" t="str">
        <f t="shared" si="5"/>
        <v>Ahmedabad</v>
      </c>
      <c r="M1751" s="6" t="str">
        <f t="shared" si="6"/>
        <v>Ahmedabad</v>
      </c>
      <c r="N1751" s="6" t="str">
        <f t="shared" si="7"/>
        <v>West</v>
      </c>
      <c r="O1751" s="6" t="str">
        <f t="shared" si="8"/>
        <v>West</v>
      </c>
      <c r="P1751" s="6" t="str">
        <f t="shared" si="9"/>
        <v>West</v>
      </c>
      <c r="Q1751" s="6" t="str">
        <f t="shared" si="10"/>
        <v>West</v>
      </c>
      <c r="R1751" s="6" t="str">
        <f>vlookup(M1751,'City Head_Details'!$A$2:$B$5,2,0)</f>
        <v>Varun</v>
      </c>
      <c r="S1751" s="6" t="str">
        <f t="shared" ref="S1751:T1751" si="1759">Proper(trim(G1751))</f>
        <v>Materials</v>
      </c>
      <c r="T1751" s="6" t="str">
        <f t="shared" si="1759"/>
        <v>Insurance</v>
      </c>
    </row>
    <row r="1752">
      <c r="A1752" s="23" t="s">
        <v>3291</v>
      </c>
      <c r="B1752" s="32" t="s">
        <v>3292</v>
      </c>
      <c r="C1752" s="6">
        <v>182700.0</v>
      </c>
      <c r="D1752" s="6" t="str">
        <f>IFERROR(__xludf.DUMMYFUNCTION("Split(B1752,""/"")"),"March")</f>
        <v>March</v>
      </c>
      <c r="E1752" s="6" t="str">
        <f>IFERROR(__xludf.DUMMYFUNCTION("""COMPUTED_VALUE"""),"Ahmedabad-")</f>
        <v>Ahmedabad-</v>
      </c>
      <c r="F1752" s="6" t="str">
        <f>IFERROR(__xludf.DUMMYFUNCTION("""COMPUTED_VALUE"""),"West")</f>
        <v>West</v>
      </c>
      <c r="G1752" s="6" t="str">
        <f>IFERROR(__xludf.DUMMYFUNCTION("""COMPUTED_VALUE"""),"Maitenance")</f>
        <v>Maitenance</v>
      </c>
      <c r="H1752" s="6" t="str">
        <f>IFERROR(__xludf.DUMMYFUNCTION("""COMPUTED_VALUE"""),"Material Cost")</f>
        <v>Material Cost</v>
      </c>
      <c r="I1752" s="6" t="str">
        <f t="shared" si="2"/>
        <v>March</v>
      </c>
      <c r="J1752" s="6" t="str">
        <f t="shared" si="3"/>
        <v>Ahmedabad-</v>
      </c>
      <c r="K1752" s="6" t="str">
        <f t="shared" si="4"/>
        <v>Ahmedabad-</v>
      </c>
      <c r="L1752" s="6" t="str">
        <f t="shared" si="5"/>
        <v>Ahmedabad</v>
      </c>
      <c r="M1752" s="6" t="str">
        <f t="shared" si="6"/>
        <v>Ahmedabad</v>
      </c>
      <c r="N1752" s="6" t="str">
        <f t="shared" si="7"/>
        <v>West</v>
      </c>
      <c r="O1752" s="6" t="str">
        <f t="shared" si="8"/>
        <v>West</v>
      </c>
      <c r="P1752" s="6" t="str">
        <f t="shared" si="9"/>
        <v>West</v>
      </c>
      <c r="Q1752" s="6" t="str">
        <f t="shared" si="10"/>
        <v>West</v>
      </c>
      <c r="R1752" s="6" t="str">
        <f>vlookup(M1752,'City Head_Details'!$A$2:$B$5,2,0)</f>
        <v>Varun</v>
      </c>
      <c r="S1752" s="6" t="str">
        <f t="shared" ref="S1752:T1752" si="1760">Proper(trim(G1752))</f>
        <v>Maitenance</v>
      </c>
      <c r="T1752" s="6" t="str">
        <f t="shared" si="1760"/>
        <v>Material Cost</v>
      </c>
    </row>
    <row r="1753">
      <c r="A1753" s="23" t="s">
        <v>3293</v>
      </c>
      <c r="B1753" s="32" t="s">
        <v>3294</v>
      </c>
      <c r="C1753" s="6">
        <v>102600.0</v>
      </c>
      <c r="D1753" s="6" t="str">
        <f>IFERROR(__xludf.DUMMYFUNCTION("Split(B1753,""/"")"),"March")</f>
        <v>March</v>
      </c>
      <c r="E1753" s="6" t="str">
        <f>IFERROR(__xludf.DUMMYFUNCTION("""COMPUTED_VALUE"""),"Ahmedabad")</f>
        <v>Ahmedabad</v>
      </c>
      <c r="F1753" s="6" t="str">
        <f>IFERROR(__xludf.DUMMYFUNCTION("""COMPUTED_VALUE"""),"West")</f>
        <v>West</v>
      </c>
      <c r="G1753" s="6" t="str">
        <f>IFERROR(__xludf.DUMMYFUNCTION("""COMPUTED_VALUE"""),"Maitenance")</f>
        <v>Maitenance</v>
      </c>
      <c r="H1753" s="6" t="str">
        <f>IFERROR(__xludf.DUMMYFUNCTION("""COMPUTED_VALUE"""),"Labour Cost")</f>
        <v>Labour Cost</v>
      </c>
      <c r="I1753" s="6" t="str">
        <f t="shared" si="2"/>
        <v>March</v>
      </c>
      <c r="J1753" s="6" t="str">
        <f t="shared" si="3"/>
        <v>Ahmedabad</v>
      </c>
      <c r="K1753" s="6" t="str">
        <f t="shared" si="4"/>
        <v>Ahmedabad</v>
      </c>
      <c r="L1753" s="6" t="str">
        <f t="shared" si="5"/>
        <v>Ahmedabad</v>
      </c>
      <c r="M1753" s="6" t="str">
        <f t="shared" si="6"/>
        <v>Ahmedabad</v>
      </c>
      <c r="N1753" s="6" t="str">
        <f t="shared" si="7"/>
        <v>West</v>
      </c>
      <c r="O1753" s="6" t="str">
        <f t="shared" si="8"/>
        <v>West</v>
      </c>
      <c r="P1753" s="6" t="str">
        <f t="shared" si="9"/>
        <v>West</v>
      </c>
      <c r="Q1753" s="6" t="str">
        <f t="shared" si="10"/>
        <v>West</v>
      </c>
      <c r="R1753" s="6" t="str">
        <f>vlookup(M1753,'City Head_Details'!$A$2:$B$5,2,0)</f>
        <v>Varun</v>
      </c>
      <c r="S1753" s="6" t="str">
        <f t="shared" ref="S1753:T1753" si="1761">Proper(trim(G1753))</f>
        <v>Maitenance</v>
      </c>
      <c r="T1753" s="6" t="str">
        <f t="shared" si="1761"/>
        <v>Labour Cost</v>
      </c>
    </row>
    <row r="1754">
      <c r="A1754" s="23" t="s">
        <v>3295</v>
      </c>
      <c r="B1754" s="32" t="s">
        <v>3296</v>
      </c>
      <c r="C1754" s="6">
        <v>184100.0</v>
      </c>
      <c r="D1754" s="6" t="str">
        <f>IFERROR(__xludf.DUMMYFUNCTION("Split(B1754,""/"")"),"March")</f>
        <v>March</v>
      </c>
      <c r="E1754" s="6" t="str">
        <f>IFERROR(__xludf.DUMMYFUNCTION("""COMPUTED_VALUE"""),"Ahmedabad")</f>
        <v>Ahmedabad</v>
      </c>
      <c r="F1754" s="6" t="str">
        <f>IFERROR(__xludf.DUMMYFUNCTION("""COMPUTED_VALUE"""),"West")</f>
        <v>West</v>
      </c>
      <c r="G1754" s="6" t="str">
        <f>IFERROR(__xludf.DUMMYFUNCTION("""COMPUTED_VALUE"""),"Maitenance")</f>
        <v>Maitenance</v>
      </c>
      <c r="H1754" s="6" t="str">
        <f>IFERROR(__xludf.DUMMYFUNCTION("""COMPUTED_VALUE"""),"Rent")</f>
        <v>Rent</v>
      </c>
      <c r="I1754" s="6" t="str">
        <f t="shared" si="2"/>
        <v>March</v>
      </c>
      <c r="J1754" s="6" t="str">
        <f t="shared" si="3"/>
        <v>Ahmedabad</v>
      </c>
      <c r="K1754" s="6" t="str">
        <f t="shared" si="4"/>
        <v>Ahmedabad</v>
      </c>
      <c r="L1754" s="6" t="str">
        <f t="shared" si="5"/>
        <v>Ahmedabad</v>
      </c>
      <c r="M1754" s="6" t="str">
        <f t="shared" si="6"/>
        <v>Ahmedabad</v>
      </c>
      <c r="N1754" s="6" t="str">
        <f t="shared" si="7"/>
        <v>West</v>
      </c>
      <c r="O1754" s="6" t="str">
        <f t="shared" si="8"/>
        <v>West</v>
      </c>
      <c r="P1754" s="6" t="str">
        <f t="shared" si="9"/>
        <v>West</v>
      </c>
      <c r="Q1754" s="6" t="str">
        <f t="shared" si="10"/>
        <v>West</v>
      </c>
      <c r="R1754" s="6" t="str">
        <f>vlookup(M1754,'City Head_Details'!$A$2:$B$5,2,0)</f>
        <v>Varun</v>
      </c>
      <c r="S1754" s="6" t="str">
        <f t="shared" ref="S1754:T1754" si="1762">Proper(trim(G1754))</f>
        <v>Maitenance</v>
      </c>
      <c r="T1754" s="6" t="str">
        <f t="shared" si="1762"/>
        <v>Rent</v>
      </c>
    </row>
    <row r="1755">
      <c r="A1755" s="23" t="s">
        <v>3297</v>
      </c>
      <c r="B1755" s="32" t="s">
        <v>3298</v>
      </c>
      <c r="C1755" s="6">
        <v>178600.0</v>
      </c>
      <c r="D1755" s="6" t="str">
        <f>IFERROR(__xludf.DUMMYFUNCTION("Split(B1755,""/"")"),"March")</f>
        <v>March</v>
      </c>
      <c r="E1755" s="6" t="str">
        <f>IFERROR(__xludf.DUMMYFUNCTION("""COMPUTED_VALUE"""),"Ahmedabad^")</f>
        <v>Ahmedabad^</v>
      </c>
      <c r="F1755" s="6" t="str">
        <f>IFERROR(__xludf.DUMMYFUNCTION("""COMPUTED_VALUE"""),"West")</f>
        <v>West</v>
      </c>
      <c r="G1755" s="6" t="str">
        <f>IFERROR(__xludf.DUMMYFUNCTION("""COMPUTED_VALUE"""),"Maitenance")</f>
        <v>Maitenance</v>
      </c>
      <c r="H1755" s="6" t="str">
        <f>IFERROR(__xludf.DUMMYFUNCTION("""COMPUTED_VALUE"""),"Overhead costs")</f>
        <v>Overhead costs</v>
      </c>
      <c r="I1755" s="6" t="str">
        <f t="shared" si="2"/>
        <v>March</v>
      </c>
      <c r="J1755" s="6" t="str">
        <f t="shared" si="3"/>
        <v>Ahmedabad^</v>
      </c>
      <c r="K1755" s="6" t="str">
        <f t="shared" si="4"/>
        <v>Ahmedabad^</v>
      </c>
      <c r="L1755" s="6" t="str">
        <f t="shared" si="5"/>
        <v>Ahmedabad^</v>
      </c>
      <c r="M1755" s="6" t="str">
        <f t="shared" si="6"/>
        <v>Ahmedabad</v>
      </c>
      <c r="N1755" s="6" t="str">
        <f t="shared" si="7"/>
        <v>West</v>
      </c>
      <c r="O1755" s="6" t="str">
        <f t="shared" si="8"/>
        <v>West</v>
      </c>
      <c r="P1755" s="6" t="str">
        <f t="shared" si="9"/>
        <v>West</v>
      </c>
      <c r="Q1755" s="6" t="str">
        <f t="shared" si="10"/>
        <v>West</v>
      </c>
      <c r="R1755" s="6" t="str">
        <f>vlookup(M1755,'City Head_Details'!$A$2:$B$5,2,0)</f>
        <v>Varun</v>
      </c>
      <c r="S1755" s="6" t="str">
        <f t="shared" ref="S1755:T1755" si="1763">Proper(trim(G1755))</f>
        <v>Maitenance</v>
      </c>
      <c r="T1755" s="6" t="str">
        <f t="shared" si="1763"/>
        <v>Overhead Costs</v>
      </c>
    </row>
    <row r="1756">
      <c r="A1756" s="23" t="s">
        <v>3299</v>
      </c>
      <c r="B1756" s="32" t="s">
        <v>3300</v>
      </c>
      <c r="C1756" s="6">
        <v>147000.0</v>
      </c>
      <c r="D1756" s="6" t="str">
        <f>IFERROR(__xludf.DUMMYFUNCTION("Split(B1756,""/"")"),"March")</f>
        <v>March</v>
      </c>
      <c r="E1756" s="6" t="str">
        <f>IFERROR(__xludf.DUMMYFUNCTION("""COMPUTED_VALUE"""),"Ahmedabad^")</f>
        <v>Ahmedabad^</v>
      </c>
      <c r="F1756" s="6" t="str">
        <f>IFERROR(__xludf.DUMMYFUNCTION("""COMPUTED_VALUE"""),"West")</f>
        <v>West</v>
      </c>
      <c r="G1756" s="6" t="str">
        <f>IFERROR(__xludf.DUMMYFUNCTION("""COMPUTED_VALUE"""),"Maitenance")</f>
        <v>Maitenance</v>
      </c>
      <c r="H1756" s="6" t="str">
        <f>IFERROR(__xludf.DUMMYFUNCTION("""COMPUTED_VALUE"""),"Insurance")</f>
        <v>Insurance</v>
      </c>
      <c r="I1756" s="6" t="str">
        <f t="shared" si="2"/>
        <v>March</v>
      </c>
      <c r="J1756" s="6" t="str">
        <f t="shared" si="3"/>
        <v>Ahmedabad^</v>
      </c>
      <c r="K1756" s="6" t="str">
        <f t="shared" si="4"/>
        <v>Ahmedabad^</v>
      </c>
      <c r="L1756" s="6" t="str">
        <f t="shared" si="5"/>
        <v>Ahmedabad^</v>
      </c>
      <c r="M1756" s="6" t="str">
        <f t="shared" si="6"/>
        <v>Ahmedabad</v>
      </c>
      <c r="N1756" s="6" t="str">
        <f t="shared" si="7"/>
        <v>West</v>
      </c>
      <c r="O1756" s="6" t="str">
        <f t="shared" si="8"/>
        <v>West</v>
      </c>
      <c r="P1756" s="6" t="str">
        <f t="shared" si="9"/>
        <v>West</v>
      </c>
      <c r="Q1756" s="6" t="str">
        <f t="shared" si="10"/>
        <v>West</v>
      </c>
      <c r="R1756" s="6" t="str">
        <f>vlookup(M1756,'City Head_Details'!$A$2:$B$5,2,0)</f>
        <v>Varun</v>
      </c>
      <c r="S1756" s="6" t="str">
        <f t="shared" ref="S1756:T1756" si="1764">Proper(trim(G1756))</f>
        <v>Maitenance</v>
      </c>
      <c r="T1756" s="6" t="str">
        <f t="shared" si="1764"/>
        <v>Insurance</v>
      </c>
    </row>
    <row r="1757">
      <c r="A1757" s="23" t="s">
        <v>3301</v>
      </c>
      <c r="B1757" s="32" t="s">
        <v>3302</v>
      </c>
      <c r="C1757" s="6">
        <v>135600.0</v>
      </c>
      <c r="D1757" s="6" t="str">
        <f>IFERROR(__xludf.DUMMYFUNCTION("Split(B1757,""/"")"),"March")</f>
        <v>March</v>
      </c>
      <c r="E1757" s="6" t="str">
        <f>IFERROR(__xludf.DUMMYFUNCTION("""COMPUTED_VALUE"""),"Ahmedabad")</f>
        <v>Ahmedabad</v>
      </c>
      <c r="F1757" s="6" t="str">
        <f>IFERROR(__xludf.DUMMYFUNCTION("""COMPUTED_VALUE"""),"West")</f>
        <v>West</v>
      </c>
      <c r="G1757" s="6" t="str">
        <f>IFERROR(__xludf.DUMMYFUNCTION("""COMPUTED_VALUE"""),"Assembly")</f>
        <v>Assembly</v>
      </c>
      <c r="H1757" s="6" t="str">
        <f>IFERROR(__xludf.DUMMYFUNCTION("""COMPUTED_VALUE"""),"Material Cost")</f>
        <v>Material Cost</v>
      </c>
      <c r="I1757" s="6" t="str">
        <f t="shared" si="2"/>
        <v>March</v>
      </c>
      <c r="J1757" s="6" t="str">
        <f t="shared" si="3"/>
        <v>Ahmedabad</v>
      </c>
      <c r="K1757" s="6" t="str">
        <f t="shared" si="4"/>
        <v>Ahmedabad</v>
      </c>
      <c r="L1757" s="6" t="str">
        <f t="shared" si="5"/>
        <v>Ahmedabad</v>
      </c>
      <c r="M1757" s="6" t="str">
        <f t="shared" si="6"/>
        <v>Ahmedabad</v>
      </c>
      <c r="N1757" s="6" t="str">
        <f t="shared" si="7"/>
        <v>West</v>
      </c>
      <c r="O1757" s="6" t="str">
        <f t="shared" si="8"/>
        <v>West</v>
      </c>
      <c r="P1757" s="6" t="str">
        <f t="shared" si="9"/>
        <v>West</v>
      </c>
      <c r="Q1757" s="6" t="str">
        <f t="shared" si="10"/>
        <v>West</v>
      </c>
      <c r="R1757" s="6" t="str">
        <f>vlookup(M1757,'City Head_Details'!$A$2:$B$5,2,0)</f>
        <v>Varun</v>
      </c>
      <c r="S1757" s="6" t="str">
        <f t="shared" ref="S1757:T1757" si="1765">Proper(trim(G1757))</f>
        <v>Assembly</v>
      </c>
      <c r="T1757" s="6" t="str">
        <f t="shared" si="1765"/>
        <v>Material Cost</v>
      </c>
    </row>
    <row r="1758">
      <c r="A1758" s="23" t="s">
        <v>3303</v>
      </c>
      <c r="B1758" s="32" t="s">
        <v>3304</v>
      </c>
      <c r="C1758" s="6">
        <v>170200.0</v>
      </c>
      <c r="D1758" s="6" t="str">
        <f>IFERROR(__xludf.DUMMYFUNCTION("Split(B1758,""/"")"),"March")</f>
        <v>March</v>
      </c>
      <c r="E1758" s="6" t="str">
        <f>IFERROR(__xludf.DUMMYFUNCTION("""COMPUTED_VALUE"""),"Ahmedabad^")</f>
        <v>Ahmedabad^</v>
      </c>
      <c r="F1758" s="6" t="str">
        <f>IFERROR(__xludf.DUMMYFUNCTION("""COMPUTED_VALUE"""),"West")</f>
        <v>West</v>
      </c>
      <c r="G1758" s="6" t="str">
        <f>IFERROR(__xludf.DUMMYFUNCTION("""COMPUTED_VALUE"""),"Assembly")</f>
        <v>Assembly</v>
      </c>
      <c r="H1758" s="6" t="str">
        <f>IFERROR(__xludf.DUMMYFUNCTION("""COMPUTED_VALUE"""),"Labour Cost")</f>
        <v>Labour Cost</v>
      </c>
      <c r="I1758" s="6" t="str">
        <f t="shared" si="2"/>
        <v>March</v>
      </c>
      <c r="J1758" s="6" t="str">
        <f t="shared" si="3"/>
        <v>Ahmedabad^</v>
      </c>
      <c r="K1758" s="6" t="str">
        <f t="shared" si="4"/>
        <v>Ahmedabad^</v>
      </c>
      <c r="L1758" s="6" t="str">
        <f t="shared" si="5"/>
        <v>Ahmedabad^</v>
      </c>
      <c r="M1758" s="6" t="str">
        <f t="shared" si="6"/>
        <v>Ahmedabad</v>
      </c>
      <c r="N1758" s="6" t="str">
        <f t="shared" si="7"/>
        <v>West</v>
      </c>
      <c r="O1758" s="6" t="str">
        <f t="shared" si="8"/>
        <v>West</v>
      </c>
      <c r="P1758" s="6" t="str">
        <f t="shared" si="9"/>
        <v>West</v>
      </c>
      <c r="Q1758" s="6" t="str">
        <f t="shared" si="10"/>
        <v>West</v>
      </c>
      <c r="R1758" s="6" t="str">
        <f>vlookup(M1758,'City Head_Details'!$A$2:$B$5,2,0)</f>
        <v>Varun</v>
      </c>
      <c r="S1758" s="6" t="str">
        <f t="shared" ref="S1758:T1758" si="1766">Proper(trim(G1758))</f>
        <v>Assembly</v>
      </c>
      <c r="T1758" s="6" t="str">
        <f t="shared" si="1766"/>
        <v>Labour Cost</v>
      </c>
    </row>
    <row r="1759">
      <c r="A1759" s="23" t="s">
        <v>3305</v>
      </c>
      <c r="B1759" s="32" t="s">
        <v>3306</v>
      </c>
      <c r="C1759" s="6">
        <v>105500.0</v>
      </c>
      <c r="D1759" s="6" t="str">
        <f>IFERROR(__xludf.DUMMYFUNCTION("Split(B1759,""/"")"),"March")</f>
        <v>March</v>
      </c>
      <c r="E1759" s="6" t="str">
        <f>IFERROR(__xludf.DUMMYFUNCTION("""COMPUTED_VALUE"""),"Ahmedabad^")</f>
        <v>Ahmedabad^</v>
      </c>
      <c r="F1759" s="6" t="str">
        <f>IFERROR(__xludf.DUMMYFUNCTION("""COMPUTED_VALUE"""),"West")</f>
        <v>West</v>
      </c>
      <c r="G1759" s="6" t="str">
        <f>IFERROR(__xludf.DUMMYFUNCTION("""COMPUTED_VALUE"""),"Assembly")</f>
        <v>Assembly</v>
      </c>
      <c r="H1759" s="6" t="str">
        <f>IFERROR(__xludf.DUMMYFUNCTION("""COMPUTED_VALUE"""),"Rent")</f>
        <v>Rent</v>
      </c>
      <c r="I1759" s="6" t="str">
        <f t="shared" si="2"/>
        <v>March</v>
      </c>
      <c r="J1759" s="6" t="str">
        <f t="shared" si="3"/>
        <v>Ahmedabad^</v>
      </c>
      <c r="K1759" s="6" t="str">
        <f t="shared" si="4"/>
        <v>Ahmedabad^</v>
      </c>
      <c r="L1759" s="6" t="str">
        <f t="shared" si="5"/>
        <v>Ahmedabad^</v>
      </c>
      <c r="M1759" s="6" t="str">
        <f t="shared" si="6"/>
        <v>Ahmedabad</v>
      </c>
      <c r="N1759" s="6" t="str">
        <f t="shared" si="7"/>
        <v>West</v>
      </c>
      <c r="O1759" s="6" t="str">
        <f t="shared" si="8"/>
        <v>West</v>
      </c>
      <c r="P1759" s="6" t="str">
        <f t="shared" si="9"/>
        <v>West</v>
      </c>
      <c r="Q1759" s="6" t="str">
        <f t="shared" si="10"/>
        <v>West</v>
      </c>
      <c r="R1759" s="6" t="str">
        <f>vlookup(M1759,'City Head_Details'!$A$2:$B$5,2,0)</f>
        <v>Varun</v>
      </c>
      <c r="S1759" s="6" t="str">
        <f t="shared" ref="S1759:T1759" si="1767">Proper(trim(G1759))</f>
        <v>Assembly</v>
      </c>
      <c r="T1759" s="6" t="str">
        <f t="shared" si="1767"/>
        <v>Rent</v>
      </c>
    </row>
    <row r="1760">
      <c r="A1760" s="23" t="s">
        <v>3307</v>
      </c>
      <c r="B1760" s="32" t="s">
        <v>3308</v>
      </c>
      <c r="C1760" s="6">
        <v>141100.0</v>
      </c>
      <c r="D1760" s="6" t="str">
        <f>IFERROR(__xludf.DUMMYFUNCTION("Split(B1760,""/"")"),"March")</f>
        <v>March</v>
      </c>
      <c r="E1760" s="6" t="str">
        <f>IFERROR(__xludf.DUMMYFUNCTION("""COMPUTED_VALUE"""),"Ahmedabad^")</f>
        <v>Ahmedabad^</v>
      </c>
      <c r="F1760" s="6" t="str">
        <f>IFERROR(__xludf.DUMMYFUNCTION("""COMPUTED_VALUE"""),"West")</f>
        <v>West</v>
      </c>
      <c r="G1760" s="6" t="str">
        <f>IFERROR(__xludf.DUMMYFUNCTION("""COMPUTED_VALUE"""),"Assembly")</f>
        <v>Assembly</v>
      </c>
      <c r="H1760" s="6" t="str">
        <f>IFERROR(__xludf.DUMMYFUNCTION("""COMPUTED_VALUE"""),"Overhead costs")</f>
        <v>Overhead costs</v>
      </c>
      <c r="I1760" s="6" t="str">
        <f t="shared" si="2"/>
        <v>March</v>
      </c>
      <c r="J1760" s="6" t="str">
        <f t="shared" si="3"/>
        <v>Ahmedabad^</v>
      </c>
      <c r="K1760" s="6" t="str">
        <f t="shared" si="4"/>
        <v>Ahmedabad^</v>
      </c>
      <c r="L1760" s="6" t="str">
        <f t="shared" si="5"/>
        <v>Ahmedabad^</v>
      </c>
      <c r="M1760" s="6" t="str">
        <f t="shared" si="6"/>
        <v>Ahmedabad</v>
      </c>
      <c r="N1760" s="6" t="str">
        <f t="shared" si="7"/>
        <v>West</v>
      </c>
      <c r="O1760" s="6" t="str">
        <f t="shared" si="8"/>
        <v>West</v>
      </c>
      <c r="P1760" s="6" t="str">
        <f t="shared" si="9"/>
        <v>West</v>
      </c>
      <c r="Q1760" s="6" t="str">
        <f t="shared" si="10"/>
        <v>West</v>
      </c>
      <c r="R1760" s="6" t="str">
        <f>vlookup(M1760,'City Head_Details'!$A$2:$B$5,2,0)</f>
        <v>Varun</v>
      </c>
      <c r="S1760" s="6" t="str">
        <f t="shared" ref="S1760:T1760" si="1768">Proper(trim(G1760))</f>
        <v>Assembly</v>
      </c>
      <c r="T1760" s="6" t="str">
        <f t="shared" si="1768"/>
        <v>Overhead Costs</v>
      </c>
    </row>
    <row r="1761">
      <c r="A1761" s="23" t="s">
        <v>3309</v>
      </c>
      <c r="B1761" s="32" t="s">
        <v>3310</v>
      </c>
      <c r="C1761" s="6">
        <v>147300.0</v>
      </c>
      <c r="D1761" s="6" t="str">
        <f>IFERROR(__xludf.DUMMYFUNCTION("Split(B1761,""/"")"),"March")</f>
        <v>March</v>
      </c>
      <c r="E1761" s="6" t="str">
        <f>IFERROR(__xludf.DUMMYFUNCTION("""COMPUTED_VALUE"""),"Ahmedabad^")</f>
        <v>Ahmedabad^</v>
      </c>
      <c r="F1761" s="6" t="str">
        <f>IFERROR(__xludf.DUMMYFUNCTION("""COMPUTED_VALUE"""),"West")</f>
        <v>West</v>
      </c>
      <c r="G1761" s="6" t="str">
        <f>IFERROR(__xludf.DUMMYFUNCTION("""COMPUTED_VALUE"""),"Assembly")</f>
        <v>Assembly</v>
      </c>
      <c r="H1761" s="6" t="str">
        <f>IFERROR(__xludf.DUMMYFUNCTION("""COMPUTED_VALUE"""),"Insurance")</f>
        <v>Insurance</v>
      </c>
      <c r="I1761" s="6" t="str">
        <f t="shared" si="2"/>
        <v>March</v>
      </c>
      <c r="J1761" s="6" t="str">
        <f t="shared" si="3"/>
        <v>Ahmedabad^</v>
      </c>
      <c r="K1761" s="6" t="str">
        <f t="shared" si="4"/>
        <v>Ahmedabad^</v>
      </c>
      <c r="L1761" s="6" t="str">
        <f t="shared" si="5"/>
        <v>Ahmedabad^</v>
      </c>
      <c r="M1761" s="6" t="str">
        <f t="shared" si="6"/>
        <v>Ahmedabad</v>
      </c>
      <c r="N1761" s="6" t="str">
        <f t="shared" si="7"/>
        <v>West</v>
      </c>
      <c r="O1761" s="6" t="str">
        <f t="shared" si="8"/>
        <v>West</v>
      </c>
      <c r="P1761" s="6" t="str">
        <f t="shared" si="9"/>
        <v>West</v>
      </c>
      <c r="Q1761" s="6" t="str">
        <f t="shared" si="10"/>
        <v>West</v>
      </c>
      <c r="R1761" s="6" t="str">
        <f>vlookup(M1761,'City Head_Details'!$A$2:$B$5,2,0)</f>
        <v>Varun</v>
      </c>
      <c r="S1761" s="6" t="str">
        <f t="shared" ref="S1761:T1761" si="1769">Proper(trim(G1761))</f>
        <v>Assembly</v>
      </c>
      <c r="T1761" s="6" t="str">
        <f t="shared" si="1769"/>
        <v>Insurance</v>
      </c>
    </row>
    <row r="1762">
      <c r="A1762" s="23" t="s">
        <v>3311</v>
      </c>
      <c r="B1762" s="32" t="s">
        <v>3312</v>
      </c>
      <c r="C1762" s="6">
        <v>99700.0</v>
      </c>
      <c r="D1762" s="6" t="str">
        <f>IFERROR(__xludf.DUMMYFUNCTION("Split(B1762,""/"")"),"March")</f>
        <v>March</v>
      </c>
      <c r="E1762" s="6" t="str">
        <f>IFERROR(__xludf.DUMMYFUNCTION("""COMPUTED_VALUE"""),"Gurgaon")</f>
        <v>Gurgaon</v>
      </c>
      <c r="F1762" s="6" t="str">
        <f>IFERROR(__xludf.DUMMYFUNCTION("""COMPUTED_VALUE"""),"North")</f>
        <v>North</v>
      </c>
      <c r="G1762" s="6" t="str">
        <f>IFERROR(__xludf.DUMMYFUNCTION("""COMPUTED_VALUE"""),"Production")</f>
        <v>Production</v>
      </c>
      <c r="H1762" s="6" t="str">
        <f>IFERROR(__xludf.DUMMYFUNCTION("""COMPUTED_VALUE"""),"Material Cost")</f>
        <v>Material Cost</v>
      </c>
      <c r="I1762" s="6" t="str">
        <f t="shared" si="2"/>
        <v>March</v>
      </c>
      <c r="J1762" s="6" t="str">
        <f t="shared" si="3"/>
        <v>Gurgaon</v>
      </c>
      <c r="K1762" s="6" t="str">
        <f t="shared" si="4"/>
        <v>Gurgaon</v>
      </c>
      <c r="L1762" s="6" t="str">
        <f t="shared" si="5"/>
        <v>Gurgaon</v>
      </c>
      <c r="M1762" s="6" t="str">
        <f t="shared" si="6"/>
        <v>Gurgaon</v>
      </c>
      <c r="N1762" s="6" t="str">
        <f t="shared" si="7"/>
        <v>North</v>
      </c>
      <c r="O1762" s="6" t="str">
        <f t="shared" si="8"/>
        <v>North</v>
      </c>
      <c r="P1762" s="6" t="str">
        <f t="shared" si="9"/>
        <v>North</v>
      </c>
      <c r="Q1762" s="6" t="str">
        <f t="shared" si="10"/>
        <v>North</v>
      </c>
      <c r="R1762" s="6" t="str">
        <f>vlookup(M1762,'City Head_Details'!$A$2:$B$5,2,0)</f>
        <v>Tarun</v>
      </c>
      <c r="S1762" s="6" t="str">
        <f t="shared" ref="S1762:T1762" si="1770">Proper(trim(G1762))</f>
        <v>Production</v>
      </c>
      <c r="T1762" s="6" t="str">
        <f t="shared" si="1770"/>
        <v>Material Cost</v>
      </c>
    </row>
    <row r="1763">
      <c r="A1763" s="23" t="s">
        <v>3313</v>
      </c>
      <c r="B1763" s="32" t="s">
        <v>765</v>
      </c>
      <c r="C1763" s="6">
        <v>97700.0</v>
      </c>
      <c r="D1763" s="6" t="str">
        <f>IFERROR(__xludf.DUMMYFUNCTION("Split(B1763,""/"")"),"March")</f>
        <v>March</v>
      </c>
      <c r="E1763" s="6" t="str">
        <f>IFERROR(__xludf.DUMMYFUNCTION("""COMPUTED_VALUE"""),"Gurgaon")</f>
        <v>Gurgaon</v>
      </c>
      <c r="F1763" s="6" t="str">
        <f>IFERROR(__xludf.DUMMYFUNCTION("""COMPUTED_VALUE"""),"North")</f>
        <v>North</v>
      </c>
      <c r="G1763" s="6" t="str">
        <f>IFERROR(__xludf.DUMMYFUNCTION("""COMPUTED_VALUE"""),"Production")</f>
        <v>Production</v>
      </c>
      <c r="H1763" s="6" t="str">
        <f>IFERROR(__xludf.DUMMYFUNCTION("""COMPUTED_VALUE"""),"Labour Cost")</f>
        <v>Labour Cost</v>
      </c>
      <c r="I1763" s="6" t="str">
        <f t="shared" si="2"/>
        <v>March</v>
      </c>
      <c r="J1763" s="6" t="str">
        <f t="shared" si="3"/>
        <v>Gurgaon</v>
      </c>
      <c r="K1763" s="6" t="str">
        <f t="shared" si="4"/>
        <v>Gurgaon</v>
      </c>
      <c r="L1763" s="6" t="str">
        <f t="shared" si="5"/>
        <v>Gurgaon</v>
      </c>
      <c r="M1763" s="6" t="str">
        <f t="shared" si="6"/>
        <v>Gurgaon</v>
      </c>
      <c r="N1763" s="6" t="str">
        <f t="shared" si="7"/>
        <v>North</v>
      </c>
      <c r="O1763" s="6" t="str">
        <f t="shared" si="8"/>
        <v>North</v>
      </c>
      <c r="P1763" s="6" t="str">
        <f t="shared" si="9"/>
        <v>North</v>
      </c>
      <c r="Q1763" s="6" t="str">
        <f t="shared" si="10"/>
        <v>North</v>
      </c>
      <c r="R1763" s="6" t="str">
        <f>vlookup(M1763,'City Head_Details'!$A$2:$B$5,2,0)</f>
        <v>Tarun</v>
      </c>
      <c r="S1763" s="6" t="str">
        <f t="shared" ref="S1763:T1763" si="1771">Proper(trim(G1763))</f>
        <v>Production</v>
      </c>
      <c r="T1763" s="6" t="str">
        <f t="shared" si="1771"/>
        <v>Labour Cost</v>
      </c>
    </row>
    <row r="1764">
      <c r="A1764" s="23" t="s">
        <v>3314</v>
      </c>
      <c r="B1764" s="32" t="s">
        <v>3315</v>
      </c>
      <c r="C1764" s="6">
        <v>132400.0</v>
      </c>
      <c r="D1764" s="6" t="str">
        <f>IFERROR(__xludf.DUMMYFUNCTION("Split(B1764,""/"")"),"March")</f>
        <v>March</v>
      </c>
      <c r="E1764" s="6" t="str">
        <f>IFERROR(__xludf.DUMMYFUNCTION("""COMPUTED_VALUE"""),"Gurgaon")</f>
        <v>Gurgaon</v>
      </c>
      <c r="F1764" s="6" t="str">
        <f>IFERROR(__xludf.DUMMYFUNCTION("""COMPUTED_VALUE"""),"North")</f>
        <v>North</v>
      </c>
      <c r="G1764" s="6" t="str">
        <f>IFERROR(__xludf.DUMMYFUNCTION("""COMPUTED_VALUE"""),"Production")</f>
        <v>Production</v>
      </c>
      <c r="H1764" s="6" t="str">
        <f>IFERROR(__xludf.DUMMYFUNCTION("""COMPUTED_VALUE"""),"Rent")</f>
        <v>Rent</v>
      </c>
      <c r="I1764" s="6" t="str">
        <f t="shared" si="2"/>
        <v>March</v>
      </c>
      <c r="J1764" s="6" t="str">
        <f t="shared" si="3"/>
        <v>Gurgaon</v>
      </c>
      <c r="K1764" s="6" t="str">
        <f t="shared" si="4"/>
        <v>Gurgaon</v>
      </c>
      <c r="L1764" s="6" t="str">
        <f t="shared" si="5"/>
        <v>Gurgaon</v>
      </c>
      <c r="M1764" s="6" t="str">
        <f t="shared" si="6"/>
        <v>Gurgaon</v>
      </c>
      <c r="N1764" s="6" t="str">
        <f t="shared" si="7"/>
        <v>North</v>
      </c>
      <c r="O1764" s="6" t="str">
        <f t="shared" si="8"/>
        <v>North</v>
      </c>
      <c r="P1764" s="6" t="str">
        <f t="shared" si="9"/>
        <v>North</v>
      </c>
      <c r="Q1764" s="6" t="str">
        <f t="shared" si="10"/>
        <v>North</v>
      </c>
      <c r="R1764" s="6" t="str">
        <f>vlookup(M1764,'City Head_Details'!$A$2:$B$5,2,0)</f>
        <v>Tarun</v>
      </c>
      <c r="S1764" s="6" t="str">
        <f t="shared" ref="S1764:T1764" si="1772">Proper(trim(G1764))</f>
        <v>Production</v>
      </c>
      <c r="T1764" s="6" t="str">
        <f t="shared" si="1772"/>
        <v>Rent</v>
      </c>
    </row>
    <row r="1765">
      <c r="A1765" s="23" t="s">
        <v>3316</v>
      </c>
      <c r="B1765" s="32" t="s">
        <v>1384</v>
      </c>
      <c r="C1765" s="6">
        <v>149200.0</v>
      </c>
      <c r="D1765" s="6" t="str">
        <f>IFERROR(__xludf.DUMMYFUNCTION("Split(B1765,""/"")"),"March")</f>
        <v>March</v>
      </c>
      <c r="E1765" s="6" t="str">
        <f>IFERROR(__xludf.DUMMYFUNCTION("""COMPUTED_VALUE"""),"Gurgaon")</f>
        <v>Gurgaon</v>
      </c>
      <c r="F1765" s="6" t="str">
        <f>IFERROR(__xludf.DUMMYFUNCTION("""COMPUTED_VALUE"""),"North")</f>
        <v>North</v>
      </c>
      <c r="G1765" s="6" t="str">
        <f>IFERROR(__xludf.DUMMYFUNCTION("""COMPUTED_VALUE"""),"Production")</f>
        <v>Production</v>
      </c>
      <c r="H1765" s="6" t="str">
        <f>IFERROR(__xludf.DUMMYFUNCTION("""COMPUTED_VALUE"""),"Overhead costs")</f>
        <v>Overhead costs</v>
      </c>
      <c r="I1765" s="6" t="str">
        <f t="shared" si="2"/>
        <v>March</v>
      </c>
      <c r="J1765" s="6" t="str">
        <f t="shared" si="3"/>
        <v>Gurgaon</v>
      </c>
      <c r="K1765" s="6" t="str">
        <f t="shared" si="4"/>
        <v>Gurgaon</v>
      </c>
      <c r="L1765" s="6" t="str">
        <f t="shared" si="5"/>
        <v>Gurgaon</v>
      </c>
      <c r="M1765" s="6" t="str">
        <f t="shared" si="6"/>
        <v>Gurgaon</v>
      </c>
      <c r="N1765" s="6" t="str">
        <f t="shared" si="7"/>
        <v>North</v>
      </c>
      <c r="O1765" s="6" t="str">
        <f t="shared" si="8"/>
        <v>North</v>
      </c>
      <c r="P1765" s="6" t="str">
        <f t="shared" si="9"/>
        <v>North</v>
      </c>
      <c r="Q1765" s="6" t="str">
        <f t="shared" si="10"/>
        <v>North</v>
      </c>
      <c r="R1765" s="6" t="str">
        <f>vlookup(M1765,'City Head_Details'!$A$2:$B$5,2,0)</f>
        <v>Tarun</v>
      </c>
      <c r="S1765" s="6" t="str">
        <f t="shared" ref="S1765:T1765" si="1773">Proper(trim(G1765))</f>
        <v>Production</v>
      </c>
      <c r="T1765" s="6" t="str">
        <f t="shared" si="1773"/>
        <v>Overhead Costs</v>
      </c>
    </row>
    <row r="1766">
      <c r="A1766" s="23" t="s">
        <v>3317</v>
      </c>
      <c r="B1766" s="32" t="s">
        <v>3318</v>
      </c>
      <c r="C1766" s="6">
        <v>144200.0</v>
      </c>
      <c r="D1766" s="6" t="str">
        <f>IFERROR(__xludf.DUMMYFUNCTION("Split(B1766,""/"")"),"March")</f>
        <v>March</v>
      </c>
      <c r="E1766" s="6" t="str">
        <f>IFERROR(__xludf.DUMMYFUNCTION("""COMPUTED_VALUE"""),"Gurgaon")</f>
        <v>Gurgaon</v>
      </c>
      <c r="F1766" s="6" t="str">
        <f>IFERROR(__xludf.DUMMYFUNCTION("""COMPUTED_VALUE"""),"North")</f>
        <v>North</v>
      </c>
      <c r="G1766" s="6" t="str">
        <f>IFERROR(__xludf.DUMMYFUNCTION("""COMPUTED_VALUE"""),"Production")</f>
        <v>Production</v>
      </c>
      <c r="H1766" s="6" t="str">
        <f>IFERROR(__xludf.DUMMYFUNCTION("""COMPUTED_VALUE"""),"Insurance")</f>
        <v>Insurance</v>
      </c>
      <c r="I1766" s="6" t="str">
        <f t="shared" si="2"/>
        <v>March</v>
      </c>
      <c r="J1766" s="6" t="str">
        <f t="shared" si="3"/>
        <v>Gurgaon</v>
      </c>
      <c r="K1766" s="6" t="str">
        <f t="shared" si="4"/>
        <v>Gurgaon</v>
      </c>
      <c r="L1766" s="6" t="str">
        <f t="shared" si="5"/>
        <v>Gurgaon</v>
      </c>
      <c r="M1766" s="6" t="str">
        <f t="shared" si="6"/>
        <v>Gurgaon</v>
      </c>
      <c r="N1766" s="6" t="str">
        <f t="shared" si="7"/>
        <v>North</v>
      </c>
      <c r="O1766" s="6" t="str">
        <f t="shared" si="8"/>
        <v>North</v>
      </c>
      <c r="P1766" s="6" t="str">
        <f t="shared" si="9"/>
        <v>North</v>
      </c>
      <c r="Q1766" s="6" t="str">
        <f t="shared" si="10"/>
        <v>North</v>
      </c>
      <c r="R1766" s="6" t="str">
        <f>vlookup(M1766,'City Head_Details'!$A$2:$B$5,2,0)</f>
        <v>Tarun</v>
      </c>
      <c r="S1766" s="6" t="str">
        <f t="shared" ref="S1766:T1766" si="1774">Proper(trim(G1766))</f>
        <v>Production</v>
      </c>
      <c r="T1766" s="6" t="str">
        <f t="shared" si="1774"/>
        <v>Insurance</v>
      </c>
    </row>
    <row r="1767">
      <c r="A1767" s="23" t="s">
        <v>3319</v>
      </c>
      <c r="B1767" s="32" t="s">
        <v>3320</v>
      </c>
      <c r="C1767" s="6">
        <v>183500.0</v>
      </c>
      <c r="D1767" s="6" t="str">
        <f>IFERROR(__xludf.DUMMYFUNCTION("Split(B1767,""/"")"),"March")</f>
        <v>March</v>
      </c>
      <c r="E1767" s="6" t="str">
        <f>IFERROR(__xludf.DUMMYFUNCTION("""COMPUTED_VALUE"""),"Gurgaon")</f>
        <v>Gurgaon</v>
      </c>
      <c r="F1767" s="6" t="str">
        <f>IFERROR(__xludf.DUMMYFUNCTION("""COMPUTED_VALUE"""),"North")</f>
        <v>North</v>
      </c>
      <c r="G1767" s="6" t="str">
        <f>IFERROR(__xludf.DUMMYFUNCTION("""COMPUTED_VALUE"""),"Materials")</f>
        <v>Materials</v>
      </c>
      <c r="H1767" s="6" t="str">
        <f>IFERROR(__xludf.DUMMYFUNCTION("""COMPUTED_VALUE"""),"Material Cost")</f>
        <v>Material Cost</v>
      </c>
      <c r="I1767" s="6" t="str">
        <f t="shared" si="2"/>
        <v>March</v>
      </c>
      <c r="J1767" s="6" t="str">
        <f t="shared" si="3"/>
        <v>Gurgaon</v>
      </c>
      <c r="K1767" s="6" t="str">
        <f t="shared" si="4"/>
        <v>Gurgaon</v>
      </c>
      <c r="L1767" s="6" t="str">
        <f t="shared" si="5"/>
        <v>Gurgaon</v>
      </c>
      <c r="M1767" s="6" t="str">
        <f t="shared" si="6"/>
        <v>Gurgaon</v>
      </c>
      <c r="N1767" s="6" t="str">
        <f t="shared" si="7"/>
        <v>North</v>
      </c>
      <c r="O1767" s="6" t="str">
        <f t="shared" si="8"/>
        <v>North</v>
      </c>
      <c r="P1767" s="6" t="str">
        <f t="shared" si="9"/>
        <v>North</v>
      </c>
      <c r="Q1767" s="6" t="str">
        <f t="shared" si="10"/>
        <v>North</v>
      </c>
      <c r="R1767" s="6" t="str">
        <f>vlookup(M1767,'City Head_Details'!$A$2:$B$5,2,0)</f>
        <v>Tarun</v>
      </c>
      <c r="S1767" s="6" t="str">
        <f t="shared" ref="S1767:T1767" si="1775">Proper(trim(G1767))</f>
        <v>Materials</v>
      </c>
      <c r="T1767" s="6" t="str">
        <f t="shared" si="1775"/>
        <v>Material Cost</v>
      </c>
    </row>
    <row r="1768">
      <c r="A1768" s="23" t="s">
        <v>3321</v>
      </c>
      <c r="B1768" s="32" t="s">
        <v>3322</v>
      </c>
      <c r="C1768" s="6">
        <v>130300.0</v>
      </c>
      <c r="D1768" s="6" t="str">
        <f>IFERROR(__xludf.DUMMYFUNCTION("Split(B1768,""/"")"),"March")</f>
        <v>March</v>
      </c>
      <c r="E1768" s="6" t="str">
        <f>IFERROR(__xludf.DUMMYFUNCTION("""COMPUTED_VALUE"""),"Gurgaon")</f>
        <v>Gurgaon</v>
      </c>
      <c r="F1768" s="6" t="str">
        <f>IFERROR(__xludf.DUMMYFUNCTION("""COMPUTED_VALUE"""),"North")</f>
        <v>North</v>
      </c>
      <c r="G1768" s="6" t="str">
        <f>IFERROR(__xludf.DUMMYFUNCTION("""COMPUTED_VALUE"""),"Materials")</f>
        <v>Materials</v>
      </c>
      <c r="H1768" s="6" t="str">
        <f>IFERROR(__xludf.DUMMYFUNCTION("""COMPUTED_VALUE"""),"Labour Cost")</f>
        <v>Labour Cost</v>
      </c>
      <c r="I1768" s="6" t="str">
        <f t="shared" si="2"/>
        <v>March</v>
      </c>
      <c r="J1768" s="6" t="str">
        <f t="shared" si="3"/>
        <v>Gurgaon</v>
      </c>
      <c r="K1768" s="6" t="str">
        <f t="shared" si="4"/>
        <v>Gurgaon</v>
      </c>
      <c r="L1768" s="6" t="str">
        <f t="shared" si="5"/>
        <v>Gurgaon</v>
      </c>
      <c r="M1768" s="6" t="str">
        <f t="shared" si="6"/>
        <v>Gurgaon</v>
      </c>
      <c r="N1768" s="6" t="str">
        <f t="shared" si="7"/>
        <v>North</v>
      </c>
      <c r="O1768" s="6" t="str">
        <f t="shared" si="8"/>
        <v>North</v>
      </c>
      <c r="P1768" s="6" t="str">
        <f t="shared" si="9"/>
        <v>North</v>
      </c>
      <c r="Q1768" s="6" t="str">
        <f t="shared" si="10"/>
        <v>North</v>
      </c>
      <c r="R1768" s="6" t="str">
        <f>vlookup(M1768,'City Head_Details'!$A$2:$B$5,2,0)</f>
        <v>Tarun</v>
      </c>
      <c r="S1768" s="6" t="str">
        <f t="shared" ref="S1768:T1768" si="1776">Proper(trim(G1768))</f>
        <v>Materials</v>
      </c>
      <c r="T1768" s="6" t="str">
        <f t="shared" si="1776"/>
        <v>Labour Cost</v>
      </c>
    </row>
    <row r="1769">
      <c r="A1769" s="23" t="s">
        <v>3323</v>
      </c>
      <c r="B1769" s="32" t="s">
        <v>3324</v>
      </c>
      <c r="C1769" s="6">
        <v>196500.0</v>
      </c>
      <c r="D1769" s="6" t="str">
        <f>IFERROR(__xludf.DUMMYFUNCTION("Split(B1769,""/"")"),"March")</f>
        <v>March</v>
      </c>
      <c r="E1769" s="6" t="str">
        <f>IFERROR(__xludf.DUMMYFUNCTION("""COMPUTED_VALUE"""),"Gurgaon")</f>
        <v>Gurgaon</v>
      </c>
      <c r="F1769" s="6" t="str">
        <f>IFERROR(__xludf.DUMMYFUNCTION("""COMPUTED_VALUE"""),"North")</f>
        <v>North</v>
      </c>
      <c r="G1769" s="6" t="str">
        <f>IFERROR(__xludf.DUMMYFUNCTION("""COMPUTED_VALUE"""),"Materials")</f>
        <v>Materials</v>
      </c>
      <c r="H1769" s="6" t="str">
        <f>IFERROR(__xludf.DUMMYFUNCTION("""COMPUTED_VALUE"""),"Rent")</f>
        <v>Rent</v>
      </c>
      <c r="I1769" s="6" t="str">
        <f t="shared" si="2"/>
        <v>March</v>
      </c>
      <c r="J1769" s="6" t="str">
        <f t="shared" si="3"/>
        <v>Gurgaon</v>
      </c>
      <c r="K1769" s="6" t="str">
        <f t="shared" si="4"/>
        <v>Gurgaon</v>
      </c>
      <c r="L1769" s="6" t="str">
        <f t="shared" si="5"/>
        <v>Gurgaon</v>
      </c>
      <c r="M1769" s="6" t="str">
        <f t="shared" si="6"/>
        <v>Gurgaon</v>
      </c>
      <c r="N1769" s="6" t="str">
        <f t="shared" si="7"/>
        <v>North</v>
      </c>
      <c r="O1769" s="6" t="str">
        <f t="shared" si="8"/>
        <v>North</v>
      </c>
      <c r="P1769" s="6" t="str">
        <f t="shared" si="9"/>
        <v>North</v>
      </c>
      <c r="Q1769" s="6" t="str">
        <f t="shared" si="10"/>
        <v>North</v>
      </c>
      <c r="R1769" s="6" t="str">
        <f>vlookup(M1769,'City Head_Details'!$A$2:$B$5,2,0)</f>
        <v>Tarun</v>
      </c>
      <c r="S1769" s="6" t="str">
        <f t="shared" ref="S1769:T1769" si="1777">Proper(trim(G1769))</f>
        <v>Materials</v>
      </c>
      <c r="T1769" s="6" t="str">
        <f t="shared" si="1777"/>
        <v>Rent</v>
      </c>
    </row>
    <row r="1770">
      <c r="A1770" s="23" t="s">
        <v>3325</v>
      </c>
      <c r="B1770" s="32" t="s">
        <v>3326</v>
      </c>
      <c r="C1770" s="6">
        <v>174200.0</v>
      </c>
      <c r="D1770" s="6" t="str">
        <f>IFERROR(__xludf.DUMMYFUNCTION("Split(B1770,""/"")"),"March")</f>
        <v>March</v>
      </c>
      <c r="E1770" s="6" t="str">
        <f>IFERROR(__xludf.DUMMYFUNCTION("""COMPUTED_VALUE"""),"Gurgaon")</f>
        <v>Gurgaon</v>
      </c>
      <c r="F1770" s="6" t="str">
        <f>IFERROR(__xludf.DUMMYFUNCTION("""COMPUTED_VALUE"""),"North")</f>
        <v>North</v>
      </c>
      <c r="G1770" s="6" t="str">
        <f>IFERROR(__xludf.DUMMYFUNCTION("""COMPUTED_VALUE"""),"Materials")</f>
        <v>Materials</v>
      </c>
      <c r="H1770" s="6" t="str">
        <f>IFERROR(__xludf.DUMMYFUNCTION("""COMPUTED_VALUE"""),"Overhead costs")</f>
        <v>Overhead costs</v>
      </c>
      <c r="I1770" s="6" t="str">
        <f t="shared" si="2"/>
        <v>March</v>
      </c>
      <c r="J1770" s="6" t="str">
        <f t="shared" si="3"/>
        <v>Gurgaon</v>
      </c>
      <c r="K1770" s="6" t="str">
        <f t="shared" si="4"/>
        <v>Gurgaon</v>
      </c>
      <c r="L1770" s="6" t="str">
        <f t="shared" si="5"/>
        <v>Gurgaon</v>
      </c>
      <c r="M1770" s="6" t="str">
        <f t="shared" si="6"/>
        <v>Gurgaon</v>
      </c>
      <c r="N1770" s="6" t="str">
        <f t="shared" si="7"/>
        <v>North</v>
      </c>
      <c r="O1770" s="6" t="str">
        <f t="shared" si="8"/>
        <v>North</v>
      </c>
      <c r="P1770" s="6" t="str">
        <f t="shared" si="9"/>
        <v>North</v>
      </c>
      <c r="Q1770" s="6" t="str">
        <f t="shared" si="10"/>
        <v>North</v>
      </c>
      <c r="R1770" s="6" t="str">
        <f>vlookup(M1770,'City Head_Details'!$A$2:$B$5,2,0)</f>
        <v>Tarun</v>
      </c>
      <c r="S1770" s="6" t="str">
        <f t="shared" ref="S1770:T1770" si="1778">Proper(trim(G1770))</f>
        <v>Materials</v>
      </c>
      <c r="T1770" s="6" t="str">
        <f t="shared" si="1778"/>
        <v>Overhead Costs</v>
      </c>
    </row>
    <row r="1771">
      <c r="A1771" s="23" t="s">
        <v>3327</v>
      </c>
      <c r="B1771" s="32" t="s">
        <v>732</v>
      </c>
      <c r="C1771" s="6">
        <v>103700.0</v>
      </c>
      <c r="D1771" s="6" t="str">
        <f>IFERROR(__xludf.DUMMYFUNCTION("Split(B1771,""/"")"),"March")</f>
        <v>March</v>
      </c>
      <c r="E1771" s="6" t="str">
        <f>IFERROR(__xludf.DUMMYFUNCTION("""COMPUTED_VALUE"""),"Gurgaon")</f>
        <v>Gurgaon</v>
      </c>
      <c r="F1771" s="6" t="str">
        <f>IFERROR(__xludf.DUMMYFUNCTION("""COMPUTED_VALUE"""),"North")</f>
        <v>North</v>
      </c>
      <c r="G1771" s="6" t="str">
        <f>IFERROR(__xludf.DUMMYFUNCTION("""COMPUTED_VALUE"""),"Materials")</f>
        <v>Materials</v>
      </c>
      <c r="H1771" s="6" t="str">
        <f>IFERROR(__xludf.DUMMYFUNCTION("""COMPUTED_VALUE"""),"Insurance")</f>
        <v>Insurance</v>
      </c>
      <c r="I1771" s="6" t="str">
        <f t="shared" si="2"/>
        <v>March</v>
      </c>
      <c r="J1771" s="6" t="str">
        <f t="shared" si="3"/>
        <v>Gurgaon</v>
      </c>
      <c r="K1771" s="6" t="str">
        <f t="shared" si="4"/>
        <v>Gurgaon</v>
      </c>
      <c r="L1771" s="6" t="str">
        <f t="shared" si="5"/>
        <v>Gurgaon</v>
      </c>
      <c r="M1771" s="6" t="str">
        <f t="shared" si="6"/>
        <v>Gurgaon</v>
      </c>
      <c r="N1771" s="6" t="str">
        <f t="shared" si="7"/>
        <v>North</v>
      </c>
      <c r="O1771" s="6" t="str">
        <f t="shared" si="8"/>
        <v>North</v>
      </c>
      <c r="P1771" s="6" t="str">
        <f t="shared" si="9"/>
        <v>North</v>
      </c>
      <c r="Q1771" s="6" t="str">
        <f t="shared" si="10"/>
        <v>North</v>
      </c>
      <c r="R1771" s="6" t="str">
        <f>vlookup(M1771,'City Head_Details'!$A$2:$B$5,2,0)</f>
        <v>Tarun</v>
      </c>
      <c r="S1771" s="6" t="str">
        <f t="shared" ref="S1771:T1771" si="1779">Proper(trim(G1771))</f>
        <v>Materials</v>
      </c>
      <c r="T1771" s="6" t="str">
        <f t="shared" si="1779"/>
        <v>Insurance</v>
      </c>
    </row>
    <row r="1772">
      <c r="A1772" s="23" t="s">
        <v>3328</v>
      </c>
      <c r="B1772" s="32" t="s">
        <v>3329</v>
      </c>
      <c r="C1772" s="6">
        <v>132200.0</v>
      </c>
      <c r="D1772" s="6" t="str">
        <f>IFERROR(__xludf.DUMMYFUNCTION("Split(B1772,""/"")"),"March")</f>
        <v>March</v>
      </c>
      <c r="E1772" s="6" t="str">
        <f>IFERROR(__xludf.DUMMYFUNCTION("""COMPUTED_VALUE"""),"Gurgaon")</f>
        <v>Gurgaon</v>
      </c>
      <c r="F1772" s="6" t="str">
        <f>IFERROR(__xludf.DUMMYFUNCTION("""COMPUTED_VALUE"""),"North")</f>
        <v>North</v>
      </c>
      <c r="G1772" s="6" t="str">
        <f>IFERROR(__xludf.DUMMYFUNCTION("""COMPUTED_VALUE"""),"Maitenance")</f>
        <v>Maitenance</v>
      </c>
      <c r="H1772" s="6" t="str">
        <f>IFERROR(__xludf.DUMMYFUNCTION("""COMPUTED_VALUE"""),"Material Cost")</f>
        <v>Material Cost</v>
      </c>
      <c r="I1772" s="6" t="str">
        <f t="shared" si="2"/>
        <v>March</v>
      </c>
      <c r="J1772" s="6" t="str">
        <f t="shared" si="3"/>
        <v>Gurgaon</v>
      </c>
      <c r="K1772" s="6" t="str">
        <f t="shared" si="4"/>
        <v>Gurgaon</v>
      </c>
      <c r="L1772" s="6" t="str">
        <f t="shared" si="5"/>
        <v>Gurgaon</v>
      </c>
      <c r="M1772" s="6" t="str">
        <f t="shared" si="6"/>
        <v>Gurgaon</v>
      </c>
      <c r="N1772" s="6" t="str">
        <f t="shared" si="7"/>
        <v>North</v>
      </c>
      <c r="O1772" s="6" t="str">
        <f t="shared" si="8"/>
        <v>North</v>
      </c>
      <c r="P1772" s="6" t="str">
        <f t="shared" si="9"/>
        <v>North</v>
      </c>
      <c r="Q1772" s="6" t="str">
        <f t="shared" si="10"/>
        <v>North</v>
      </c>
      <c r="R1772" s="6" t="str">
        <f>vlookup(M1772,'City Head_Details'!$A$2:$B$5,2,0)</f>
        <v>Tarun</v>
      </c>
      <c r="S1772" s="6" t="str">
        <f t="shared" ref="S1772:T1772" si="1780">Proper(trim(G1772))</f>
        <v>Maitenance</v>
      </c>
      <c r="T1772" s="6" t="str">
        <f t="shared" si="1780"/>
        <v>Material Cost</v>
      </c>
    </row>
    <row r="1773">
      <c r="A1773" s="23" t="s">
        <v>3330</v>
      </c>
      <c r="B1773" s="32" t="s">
        <v>1054</v>
      </c>
      <c r="C1773" s="6">
        <v>191400.0</v>
      </c>
      <c r="D1773" s="6" t="str">
        <f>IFERROR(__xludf.DUMMYFUNCTION("Split(B1773,""/"")"),"March")</f>
        <v>March</v>
      </c>
      <c r="E1773" s="6" t="str">
        <f>IFERROR(__xludf.DUMMYFUNCTION("""COMPUTED_VALUE"""),"Gurgaon")</f>
        <v>Gurgaon</v>
      </c>
      <c r="F1773" s="6" t="str">
        <f>IFERROR(__xludf.DUMMYFUNCTION("""COMPUTED_VALUE"""),"North")</f>
        <v>North</v>
      </c>
      <c r="G1773" s="6" t="str">
        <f>IFERROR(__xludf.DUMMYFUNCTION("""COMPUTED_VALUE"""),"Maitenance")</f>
        <v>Maitenance</v>
      </c>
      <c r="H1773" s="6" t="str">
        <f>IFERROR(__xludf.DUMMYFUNCTION("""COMPUTED_VALUE"""),"Labour Cost")</f>
        <v>Labour Cost</v>
      </c>
      <c r="I1773" s="6" t="str">
        <f t="shared" si="2"/>
        <v>March</v>
      </c>
      <c r="J1773" s="6" t="str">
        <f t="shared" si="3"/>
        <v>Gurgaon</v>
      </c>
      <c r="K1773" s="6" t="str">
        <f t="shared" si="4"/>
        <v>Gurgaon</v>
      </c>
      <c r="L1773" s="6" t="str">
        <f t="shared" si="5"/>
        <v>Gurgaon</v>
      </c>
      <c r="M1773" s="6" t="str">
        <f t="shared" si="6"/>
        <v>Gurgaon</v>
      </c>
      <c r="N1773" s="6" t="str">
        <f t="shared" si="7"/>
        <v>North</v>
      </c>
      <c r="O1773" s="6" t="str">
        <f t="shared" si="8"/>
        <v>North</v>
      </c>
      <c r="P1773" s="6" t="str">
        <f t="shared" si="9"/>
        <v>North</v>
      </c>
      <c r="Q1773" s="6" t="str">
        <f t="shared" si="10"/>
        <v>North</v>
      </c>
      <c r="R1773" s="6" t="str">
        <f>vlookup(M1773,'City Head_Details'!$A$2:$B$5,2,0)</f>
        <v>Tarun</v>
      </c>
      <c r="S1773" s="6" t="str">
        <f t="shared" ref="S1773:T1773" si="1781">Proper(trim(G1773))</f>
        <v>Maitenance</v>
      </c>
      <c r="T1773" s="6" t="str">
        <f t="shared" si="1781"/>
        <v>Labour Cost</v>
      </c>
    </row>
    <row r="1774">
      <c r="A1774" s="23" t="s">
        <v>3331</v>
      </c>
      <c r="B1774" s="32" t="s">
        <v>1788</v>
      </c>
      <c r="C1774" s="6">
        <v>96200.0</v>
      </c>
      <c r="D1774" s="6" t="str">
        <f>IFERROR(__xludf.DUMMYFUNCTION("Split(B1774,""/"")"),"March")</f>
        <v>March</v>
      </c>
      <c r="E1774" s="6" t="str">
        <f>IFERROR(__xludf.DUMMYFUNCTION("""COMPUTED_VALUE"""),"Gurgaon")</f>
        <v>Gurgaon</v>
      </c>
      <c r="F1774" s="6" t="str">
        <f>IFERROR(__xludf.DUMMYFUNCTION("""COMPUTED_VALUE"""),"North")</f>
        <v>North</v>
      </c>
      <c r="G1774" s="6" t="str">
        <f>IFERROR(__xludf.DUMMYFUNCTION("""COMPUTED_VALUE"""),"Maitenance")</f>
        <v>Maitenance</v>
      </c>
      <c r="H1774" s="6" t="str">
        <f>IFERROR(__xludf.DUMMYFUNCTION("""COMPUTED_VALUE"""),"Rent")</f>
        <v>Rent</v>
      </c>
      <c r="I1774" s="6" t="str">
        <f t="shared" si="2"/>
        <v>March</v>
      </c>
      <c r="J1774" s="6" t="str">
        <f t="shared" si="3"/>
        <v>Gurgaon</v>
      </c>
      <c r="K1774" s="6" t="str">
        <f t="shared" si="4"/>
        <v>Gurgaon</v>
      </c>
      <c r="L1774" s="6" t="str">
        <f t="shared" si="5"/>
        <v>Gurgaon</v>
      </c>
      <c r="M1774" s="6" t="str">
        <f t="shared" si="6"/>
        <v>Gurgaon</v>
      </c>
      <c r="N1774" s="6" t="str">
        <f t="shared" si="7"/>
        <v>North</v>
      </c>
      <c r="O1774" s="6" t="str">
        <f t="shared" si="8"/>
        <v>North</v>
      </c>
      <c r="P1774" s="6" t="str">
        <f t="shared" si="9"/>
        <v>North</v>
      </c>
      <c r="Q1774" s="6" t="str">
        <f t="shared" si="10"/>
        <v>North</v>
      </c>
      <c r="R1774" s="6" t="str">
        <f>vlookup(M1774,'City Head_Details'!$A$2:$B$5,2,0)</f>
        <v>Tarun</v>
      </c>
      <c r="S1774" s="6" t="str">
        <f t="shared" ref="S1774:T1774" si="1782">Proper(trim(G1774))</f>
        <v>Maitenance</v>
      </c>
      <c r="T1774" s="6" t="str">
        <f t="shared" si="1782"/>
        <v>Rent</v>
      </c>
    </row>
    <row r="1775">
      <c r="A1775" s="23" t="s">
        <v>3332</v>
      </c>
      <c r="B1775" s="32" t="s">
        <v>1230</v>
      </c>
      <c r="C1775" s="6">
        <v>197500.0</v>
      </c>
      <c r="D1775" s="6" t="str">
        <f>IFERROR(__xludf.DUMMYFUNCTION("Split(B1775,""/"")"),"March")</f>
        <v>March</v>
      </c>
      <c r="E1775" s="6" t="str">
        <f>IFERROR(__xludf.DUMMYFUNCTION("""COMPUTED_VALUE"""),"Gurgaon")</f>
        <v>Gurgaon</v>
      </c>
      <c r="F1775" s="6" t="str">
        <f>IFERROR(__xludf.DUMMYFUNCTION("""COMPUTED_VALUE"""),"North")</f>
        <v>North</v>
      </c>
      <c r="G1775" s="6" t="str">
        <f>IFERROR(__xludf.DUMMYFUNCTION("""COMPUTED_VALUE"""),"Maitenance")</f>
        <v>Maitenance</v>
      </c>
      <c r="H1775" s="6" t="str">
        <f>IFERROR(__xludf.DUMMYFUNCTION("""COMPUTED_VALUE"""),"Overhead costs")</f>
        <v>Overhead costs</v>
      </c>
      <c r="I1775" s="6" t="str">
        <f t="shared" si="2"/>
        <v>March</v>
      </c>
      <c r="J1775" s="6" t="str">
        <f t="shared" si="3"/>
        <v>Gurgaon</v>
      </c>
      <c r="K1775" s="6" t="str">
        <f t="shared" si="4"/>
        <v>Gurgaon</v>
      </c>
      <c r="L1775" s="6" t="str">
        <f t="shared" si="5"/>
        <v>Gurgaon</v>
      </c>
      <c r="M1775" s="6" t="str">
        <f t="shared" si="6"/>
        <v>Gurgaon</v>
      </c>
      <c r="N1775" s="6" t="str">
        <f t="shared" si="7"/>
        <v>North</v>
      </c>
      <c r="O1775" s="6" t="str">
        <f t="shared" si="8"/>
        <v>North</v>
      </c>
      <c r="P1775" s="6" t="str">
        <f t="shared" si="9"/>
        <v>North</v>
      </c>
      <c r="Q1775" s="6" t="str">
        <f t="shared" si="10"/>
        <v>North</v>
      </c>
      <c r="R1775" s="6" t="str">
        <f>vlookup(M1775,'City Head_Details'!$A$2:$B$5,2,0)</f>
        <v>Tarun</v>
      </c>
      <c r="S1775" s="6" t="str">
        <f t="shared" ref="S1775:T1775" si="1783">Proper(trim(G1775))</f>
        <v>Maitenance</v>
      </c>
      <c r="T1775" s="6" t="str">
        <f t="shared" si="1783"/>
        <v>Overhead Costs</v>
      </c>
    </row>
    <row r="1776">
      <c r="A1776" s="23" t="s">
        <v>3333</v>
      </c>
      <c r="B1776" s="32" t="s">
        <v>3334</v>
      </c>
      <c r="C1776" s="6">
        <v>153000.0</v>
      </c>
      <c r="D1776" s="6" t="str">
        <f>IFERROR(__xludf.DUMMYFUNCTION("Split(B1776,""/"")"),"March")</f>
        <v>March</v>
      </c>
      <c r="E1776" s="6" t="str">
        <f>IFERROR(__xludf.DUMMYFUNCTION("""COMPUTED_VALUE"""),"Gurgaon")</f>
        <v>Gurgaon</v>
      </c>
      <c r="F1776" s="6" t="str">
        <f>IFERROR(__xludf.DUMMYFUNCTION("""COMPUTED_VALUE"""),"North")</f>
        <v>North</v>
      </c>
      <c r="G1776" s="6" t="str">
        <f>IFERROR(__xludf.DUMMYFUNCTION("""COMPUTED_VALUE"""),"Maitenance")</f>
        <v>Maitenance</v>
      </c>
      <c r="H1776" s="6" t="str">
        <f>IFERROR(__xludf.DUMMYFUNCTION("""COMPUTED_VALUE"""),"Insurance")</f>
        <v>Insurance</v>
      </c>
      <c r="I1776" s="6" t="str">
        <f t="shared" si="2"/>
        <v>March</v>
      </c>
      <c r="J1776" s="6" t="str">
        <f t="shared" si="3"/>
        <v>Gurgaon</v>
      </c>
      <c r="K1776" s="6" t="str">
        <f t="shared" si="4"/>
        <v>Gurgaon</v>
      </c>
      <c r="L1776" s="6" t="str">
        <f t="shared" si="5"/>
        <v>Gurgaon</v>
      </c>
      <c r="M1776" s="6" t="str">
        <f t="shared" si="6"/>
        <v>Gurgaon</v>
      </c>
      <c r="N1776" s="6" t="str">
        <f t="shared" si="7"/>
        <v>North</v>
      </c>
      <c r="O1776" s="6" t="str">
        <f t="shared" si="8"/>
        <v>North</v>
      </c>
      <c r="P1776" s="6" t="str">
        <f t="shared" si="9"/>
        <v>North</v>
      </c>
      <c r="Q1776" s="6" t="str">
        <f t="shared" si="10"/>
        <v>North</v>
      </c>
      <c r="R1776" s="6" t="str">
        <f>vlookup(M1776,'City Head_Details'!$A$2:$B$5,2,0)</f>
        <v>Tarun</v>
      </c>
      <c r="S1776" s="6" t="str">
        <f t="shared" ref="S1776:T1776" si="1784">Proper(trim(G1776))</f>
        <v>Maitenance</v>
      </c>
      <c r="T1776" s="6" t="str">
        <f t="shared" si="1784"/>
        <v>Insurance</v>
      </c>
    </row>
    <row r="1777">
      <c r="A1777" s="23" t="s">
        <v>3335</v>
      </c>
      <c r="B1777" s="32" t="s">
        <v>3336</v>
      </c>
      <c r="C1777" s="6">
        <v>118600.0</v>
      </c>
      <c r="D1777" s="6" t="str">
        <f>IFERROR(__xludf.DUMMYFUNCTION("Split(B1777,""/"")"),"March")</f>
        <v>March</v>
      </c>
      <c r="E1777" s="6" t="str">
        <f>IFERROR(__xludf.DUMMYFUNCTION("""COMPUTED_VALUE"""),"Gurgaon")</f>
        <v>Gurgaon</v>
      </c>
      <c r="F1777" s="6" t="str">
        <f>IFERROR(__xludf.DUMMYFUNCTION("""COMPUTED_VALUE"""),"North")</f>
        <v>North</v>
      </c>
      <c r="G1777" s="6" t="str">
        <f>IFERROR(__xludf.DUMMYFUNCTION("""COMPUTED_VALUE"""),"Assembly")</f>
        <v>Assembly</v>
      </c>
      <c r="H1777" s="6" t="str">
        <f>IFERROR(__xludf.DUMMYFUNCTION("""COMPUTED_VALUE"""),"Material Cost")</f>
        <v>Material Cost</v>
      </c>
      <c r="I1777" s="6" t="str">
        <f t="shared" si="2"/>
        <v>March</v>
      </c>
      <c r="J1777" s="6" t="str">
        <f t="shared" si="3"/>
        <v>Gurgaon</v>
      </c>
      <c r="K1777" s="6" t="str">
        <f t="shared" si="4"/>
        <v>Gurgaon</v>
      </c>
      <c r="L1777" s="6" t="str">
        <f t="shared" si="5"/>
        <v>Gurgaon</v>
      </c>
      <c r="M1777" s="6" t="str">
        <f t="shared" si="6"/>
        <v>Gurgaon</v>
      </c>
      <c r="N1777" s="6" t="str">
        <f t="shared" si="7"/>
        <v>North</v>
      </c>
      <c r="O1777" s="6" t="str">
        <f t="shared" si="8"/>
        <v>North</v>
      </c>
      <c r="P1777" s="6" t="str">
        <f t="shared" si="9"/>
        <v>North</v>
      </c>
      <c r="Q1777" s="6" t="str">
        <f t="shared" si="10"/>
        <v>North</v>
      </c>
      <c r="R1777" s="6" t="str">
        <f>vlookup(M1777,'City Head_Details'!$A$2:$B$5,2,0)</f>
        <v>Tarun</v>
      </c>
      <c r="S1777" s="6" t="str">
        <f t="shared" ref="S1777:T1777" si="1785">Proper(trim(G1777))</f>
        <v>Assembly</v>
      </c>
      <c r="T1777" s="6" t="str">
        <f t="shared" si="1785"/>
        <v>Material Cost</v>
      </c>
    </row>
    <row r="1778">
      <c r="A1778" s="23" t="s">
        <v>3337</v>
      </c>
      <c r="B1778" s="32" t="s">
        <v>3338</v>
      </c>
      <c r="C1778" s="6">
        <v>137300.0</v>
      </c>
      <c r="D1778" s="6" t="str">
        <f>IFERROR(__xludf.DUMMYFUNCTION("Split(B1778,""/"")"),"March")</f>
        <v>March</v>
      </c>
      <c r="E1778" s="6" t="str">
        <f>IFERROR(__xludf.DUMMYFUNCTION("""COMPUTED_VALUE"""),"Gurgaon")</f>
        <v>Gurgaon</v>
      </c>
      <c r="F1778" s="6" t="str">
        <f>IFERROR(__xludf.DUMMYFUNCTION("""COMPUTED_VALUE"""),"North^")</f>
        <v>North^</v>
      </c>
      <c r="G1778" s="6" t="str">
        <f>IFERROR(__xludf.DUMMYFUNCTION("""COMPUTED_VALUE"""),"Assembly")</f>
        <v>Assembly</v>
      </c>
      <c r="H1778" s="6" t="str">
        <f>IFERROR(__xludf.DUMMYFUNCTION("""COMPUTED_VALUE"""),"Labour Cost")</f>
        <v>Labour Cost</v>
      </c>
      <c r="I1778" s="6" t="str">
        <f t="shared" si="2"/>
        <v>March</v>
      </c>
      <c r="J1778" s="6" t="str">
        <f t="shared" si="3"/>
        <v>Gurgaon</v>
      </c>
      <c r="K1778" s="6" t="str">
        <f t="shared" si="4"/>
        <v>Gurgaon</v>
      </c>
      <c r="L1778" s="6" t="str">
        <f t="shared" si="5"/>
        <v>Gurgaon</v>
      </c>
      <c r="M1778" s="6" t="str">
        <f t="shared" si="6"/>
        <v>Gurgaon</v>
      </c>
      <c r="N1778" s="6" t="str">
        <f t="shared" si="7"/>
        <v>North^</v>
      </c>
      <c r="O1778" s="6" t="str">
        <f t="shared" si="8"/>
        <v>North^</v>
      </c>
      <c r="P1778" s="6" t="str">
        <f t="shared" si="9"/>
        <v>North^</v>
      </c>
      <c r="Q1778" s="6" t="str">
        <f t="shared" si="10"/>
        <v>North</v>
      </c>
      <c r="R1778" s="6" t="str">
        <f>vlookup(M1778,'City Head_Details'!$A$2:$B$5,2,0)</f>
        <v>Tarun</v>
      </c>
      <c r="S1778" s="6" t="str">
        <f t="shared" ref="S1778:T1778" si="1786">Proper(trim(G1778))</f>
        <v>Assembly</v>
      </c>
      <c r="T1778" s="6" t="str">
        <f t="shared" si="1786"/>
        <v>Labour Cost</v>
      </c>
    </row>
    <row r="1779">
      <c r="A1779" s="23" t="s">
        <v>3339</v>
      </c>
      <c r="B1779" s="32" t="s">
        <v>1463</v>
      </c>
      <c r="C1779" s="6">
        <v>118100.0</v>
      </c>
      <c r="D1779" s="6" t="str">
        <f>IFERROR(__xludf.DUMMYFUNCTION("Split(B1779,""/"")"),"March")</f>
        <v>March</v>
      </c>
      <c r="E1779" s="6" t="str">
        <f>IFERROR(__xludf.DUMMYFUNCTION("""COMPUTED_VALUE"""),"Gurgaon")</f>
        <v>Gurgaon</v>
      </c>
      <c r="F1779" s="6" t="str">
        <f>IFERROR(__xludf.DUMMYFUNCTION("""COMPUTED_VALUE"""),"North^")</f>
        <v>North^</v>
      </c>
      <c r="G1779" s="6" t="str">
        <f>IFERROR(__xludf.DUMMYFUNCTION("""COMPUTED_VALUE"""),"Assembly")</f>
        <v>Assembly</v>
      </c>
      <c r="H1779" s="6" t="str">
        <f>IFERROR(__xludf.DUMMYFUNCTION("""COMPUTED_VALUE"""),"Rent")</f>
        <v>Rent</v>
      </c>
      <c r="I1779" s="6" t="str">
        <f t="shared" si="2"/>
        <v>March</v>
      </c>
      <c r="J1779" s="6" t="str">
        <f t="shared" si="3"/>
        <v>Gurgaon</v>
      </c>
      <c r="K1779" s="6" t="str">
        <f t="shared" si="4"/>
        <v>Gurgaon</v>
      </c>
      <c r="L1779" s="6" t="str">
        <f t="shared" si="5"/>
        <v>Gurgaon</v>
      </c>
      <c r="M1779" s="6" t="str">
        <f t="shared" si="6"/>
        <v>Gurgaon</v>
      </c>
      <c r="N1779" s="6" t="str">
        <f t="shared" si="7"/>
        <v>North^</v>
      </c>
      <c r="O1779" s="6" t="str">
        <f t="shared" si="8"/>
        <v>North^</v>
      </c>
      <c r="P1779" s="6" t="str">
        <f t="shared" si="9"/>
        <v>North^</v>
      </c>
      <c r="Q1779" s="6" t="str">
        <f t="shared" si="10"/>
        <v>North</v>
      </c>
      <c r="R1779" s="6" t="str">
        <f>vlookup(M1779,'City Head_Details'!$A$2:$B$5,2,0)</f>
        <v>Tarun</v>
      </c>
      <c r="S1779" s="6" t="str">
        <f t="shared" ref="S1779:T1779" si="1787">Proper(trim(G1779))</f>
        <v>Assembly</v>
      </c>
      <c r="T1779" s="6" t="str">
        <f t="shared" si="1787"/>
        <v>Rent</v>
      </c>
    </row>
    <row r="1780">
      <c r="A1780" s="23" t="s">
        <v>3340</v>
      </c>
      <c r="B1780" s="32" t="s">
        <v>3341</v>
      </c>
      <c r="C1780" s="6">
        <v>172800.0</v>
      </c>
      <c r="D1780" s="6" t="str">
        <f>IFERROR(__xludf.DUMMYFUNCTION("Split(B1780,""/"")"),"March")</f>
        <v>March</v>
      </c>
      <c r="E1780" s="6" t="str">
        <f>IFERROR(__xludf.DUMMYFUNCTION("""COMPUTED_VALUE"""),"Gurgaon")</f>
        <v>Gurgaon</v>
      </c>
      <c r="F1780" s="6" t="str">
        <f>IFERROR(__xludf.DUMMYFUNCTION("""COMPUTED_VALUE"""),"North^")</f>
        <v>North^</v>
      </c>
      <c r="G1780" s="6" t="str">
        <f>IFERROR(__xludf.DUMMYFUNCTION("""COMPUTED_VALUE"""),"Assembly")</f>
        <v>Assembly</v>
      </c>
      <c r="H1780" s="6" t="str">
        <f>IFERROR(__xludf.DUMMYFUNCTION("""COMPUTED_VALUE"""),"Overhead costs")</f>
        <v>Overhead costs</v>
      </c>
      <c r="I1780" s="6" t="str">
        <f t="shared" si="2"/>
        <v>March</v>
      </c>
      <c r="J1780" s="6" t="str">
        <f t="shared" si="3"/>
        <v>Gurgaon</v>
      </c>
      <c r="K1780" s="6" t="str">
        <f t="shared" si="4"/>
        <v>Gurgaon</v>
      </c>
      <c r="L1780" s="6" t="str">
        <f t="shared" si="5"/>
        <v>Gurgaon</v>
      </c>
      <c r="M1780" s="6" t="str">
        <f t="shared" si="6"/>
        <v>Gurgaon</v>
      </c>
      <c r="N1780" s="6" t="str">
        <f t="shared" si="7"/>
        <v>North^</v>
      </c>
      <c r="O1780" s="6" t="str">
        <f t="shared" si="8"/>
        <v>North^</v>
      </c>
      <c r="P1780" s="6" t="str">
        <f t="shared" si="9"/>
        <v>North^</v>
      </c>
      <c r="Q1780" s="6" t="str">
        <f t="shared" si="10"/>
        <v>North</v>
      </c>
      <c r="R1780" s="6" t="str">
        <f>vlookup(M1780,'City Head_Details'!$A$2:$B$5,2,0)</f>
        <v>Tarun</v>
      </c>
      <c r="S1780" s="6" t="str">
        <f t="shared" ref="S1780:T1780" si="1788">Proper(trim(G1780))</f>
        <v>Assembly</v>
      </c>
      <c r="T1780" s="6" t="str">
        <f t="shared" si="1788"/>
        <v>Overhead Costs</v>
      </c>
    </row>
    <row r="1781">
      <c r="A1781" s="23" t="s">
        <v>3342</v>
      </c>
      <c r="B1781" s="32" t="s">
        <v>3343</v>
      </c>
      <c r="C1781" s="6">
        <v>101000.0</v>
      </c>
      <c r="D1781" s="6" t="str">
        <f>IFERROR(__xludf.DUMMYFUNCTION("Split(B1781,""/"")"),"March")</f>
        <v>March</v>
      </c>
      <c r="E1781" s="6" t="str">
        <f>IFERROR(__xludf.DUMMYFUNCTION("""COMPUTED_VALUE"""),"Gurgaon")</f>
        <v>Gurgaon</v>
      </c>
      <c r="F1781" s="6" t="str">
        <f>IFERROR(__xludf.DUMMYFUNCTION("""COMPUTED_VALUE"""),"North^")</f>
        <v>North^</v>
      </c>
      <c r="G1781" s="6" t="str">
        <f>IFERROR(__xludf.DUMMYFUNCTION("""COMPUTED_VALUE"""),"Assembly")</f>
        <v>Assembly</v>
      </c>
      <c r="H1781" s="6" t="str">
        <f>IFERROR(__xludf.DUMMYFUNCTION("""COMPUTED_VALUE"""),"Insurance")</f>
        <v>Insurance</v>
      </c>
      <c r="I1781" s="6" t="str">
        <f t="shared" si="2"/>
        <v>March</v>
      </c>
      <c r="J1781" s="6" t="str">
        <f t="shared" si="3"/>
        <v>Gurgaon</v>
      </c>
      <c r="K1781" s="6" t="str">
        <f t="shared" si="4"/>
        <v>Gurgaon</v>
      </c>
      <c r="L1781" s="6" t="str">
        <f t="shared" si="5"/>
        <v>Gurgaon</v>
      </c>
      <c r="M1781" s="6" t="str">
        <f t="shared" si="6"/>
        <v>Gurgaon</v>
      </c>
      <c r="N1781" s="6" t="str">
        <f t="shared" si="7"/>
        <v>North^</v>
      </c>
      <c r="O1781" s="6" t="str">
        <f t="shared" si="8"/>
        <v>North^</v>
      </c>
      <c r="P1781" s="6" t="str">
        <f t="shared" si="9"/>
        <v>North^</v>
      </c>
      <c r="Q1781" s="6" t="str">
        <f t="shared" si="10"/>
        <v>North</v>
      </c>
      <c r="R1781" s="6" t="str">
        <f>vlookup(M1781,'City Head_Details'!$A$2:$B$5,2,0)</f>
        <v>Tarun</v>
      </c>
      <c r="S1781" s="6" t="str">
        <f t="shared" ref="S1781:T1781" si="1789">Proper(trim(G1781))</f>
        <v>Assembly</v>
      </c>
      <c r="T1781" s="6" t="str">
        <f t="shared" si="1789"/>
        <v>Insurance</v>
      </c>
    </row>
    <row r="1782">
      <c r="A1782" s="23" t="s">
        <v>3344</v>
      </c>
      <c r="B1782" s="32" t="s">
        <v>3345</v>
      </c>
      <c r="C1782" s="6">
        <v>102000.0</v>
      </c>
      <c r="D1782" s="6" t="str">
        <f>IFERROR(__xludf.DUMMYFUNCTION("Split(B1782,""/"")"),"March")</f>
        <v>March</v>
      </c>
      <c r="E1782" s="6" t="str">
        <f>IFERROR(__xludf.DUMMYFUNCTION("""COMPUTED_VALUE"""),"Gurgaon")</f>
        <v>Gurgaon</v>
      </c>
      <c r="F1782" s="6" t="str">
        <f>IFERROR(__xludf.DUMMYFUNCTION("""COMPUTED_VALUE"""),"South^")</f>
        <v>South^</v>
      </c>
      <c r="G1782" s="6" t="str">
        <f>IFERROR(__xludf.DUMMYFUNCTION("""COMPUTED_VALUE"""),"Production")</f>
        <v>Production</v>
      </c>
      <c r="H1782" s="6" t="str">
        <f>IFERROR(__xludf.DUMMYFUNCTION("""COMPUTED_VALUE"""),"Material Cost")</f>
        <v>Material Cost</v>
      </c>
      <c r="I1782" s="6" t="str">
        <f t="shared" si="2"/>
        <v>March</v>
      </c>
      <c r="J1782" s="6" t="str">
        <f t="shared" si="3"/>
        <v>Gurgaon</v>
      </c>
      <c r="K1782" s="6" t="str">
        <f t="shared" si="4"/>
        <v>Gurgaon</v>
      </c>
      <c r="L1782" s="6" t="str">
        <f t="shared" si="5"/>
        <v>Gurgaon</v>
      </c>
      <c r="M1782" s="6" t="str">
        <f t="shared" si="6"/>
        <v>Gurgaon</v>
      </c>
      <c r="N1782" s="6" t="str">
        <f t="shared" si="7"/>
        <v>South^</v>
      </c>
      <c r="O1782" s="6" t="str">
        <f t="shared" si="8"/>
        <v>South^</v>
      </c>
      <c r="P1782" s="6" t="str">
        <f t="shared" si="9"/>
        <v>South^</v>
      </c>
      <c r="Q1782" s="6" t="str">
        <f t="shared" si="10"/>
        <v>South</v>
      </c>
      <c r="R1782" s="6" t="str">
        <f>vlookup(M1782,'City Head_Details'!$A$2:$B$5,2,0)</f>
        <v>Tarun</v>
      </c>
      <c r="S1782" s="6" t="str">
        <f t="shared" ref="S1782:T1782" si="1790">Proper(trim(G1782))</f>
        <v>Production</v>
      </c>
      <c r="T1782" s="6" t="str">
        <f t="shared" si="1790"/>
        <v>Material Cost</v>
      </c>
    </row>
    <row r="1783">
      <c r="A1783" s="23" t="s">
        <v>3346</v>
      </c>
      <c r="B1783" s="32" t="s">
        <v>1203</v>
      </c>
      <c r="C1783" s="6">
        <v>100500.0</v>
      </c>
      <c r="D1783" s="6" t="str">
        <f>IFERROR(__xludf.DUMMYFUNCTION("Split(B1783,""/"")"),"March")</f>
        <v>March</v>
      </c>
      <c r="E1783" s="6" t="str">
        <f>IFERROR(__xludf.DUMMYFUNCTION("""COMPUTED_VALUE"""),"Gurgaon")</f>
        <v>Gurgaon</v>
      </c>
      <c r="F1783" s="6" t="str">
        <f>IFERROR(__xludf.DUMMYFUNCTION("""COMPUTED_VALUE"""),"South")</f>
        <v>South</v>
      </c>
      <c r="G1783" s="6" t="str">
        <f>IFERROR(__xludf.DUMMYFUNCTION("""COMPUTED_VALUE"""),"Production")</f>
        <v>Production</v>
      </c>
      <c r="H1783" s="6" t="str">
        <f>IFERROR(__xludf.DUMMYFUNCTION("""COMPUTED_VALUE"""),"Labour Cost")</f>
        <v>Labour Cost</v>
      </c>
      <c r="I1783" s="6" t="str">
        <f t="shared" si="2"/>
        <v>March</v>
      </c>
      <c r="J1783" s="6" t="str">
        <f t="shared" si="3"/>
        <v>Gurgaon</v>
      </c>
      <c r="K1783" s="6" t="str">
        <f t="shared" si="4"/>
        <v>Gurgaon</v>
      </c>
      <c r="L1783" s="6" t="str">
        <f t="shared" si="5"/>
        <v>Gurgaon</v>
      </c>
      <c r="M1783" s="6" t="str">
        <f t="shared" si="6"/>
        <v>Gurgaon</v>
      </c>
      <c r="N1783" s="6" t="str">
        <f t="shared" si="7"/>
        <v>South</v>
      </c>
      <c r="O1783" s="6" t="str">
        <f t="shared" si="8"/>
        <v>South</v>
      </c>
      <c r="P1783" s="6" t="str">
        <f t="shared" si="9"/>
        <v>South</v>
      </c>
      <c r="Q1783" s="6" t="str">
        <f t="shared" si="10"/>
        <v>South</v>
      </c>
      <c r="R1783" s="6" t="str">
        <f>vlookup(M1783,'City Head_Details'!$A$2:$B$5,2,0)</f>
        <v>Tarun</v>
      </c>
      <c r="S1783" s="6" t="str">
        <f t="shared" ref="S1783:T1783" si="1791">Proper(trim(G1783))</f>
        <v>Production</v>
      </c>
      <c r="T1783" s="6" t="str">
        <f t="shared" si="1791"/>
        <v>Labour Cost</v>
      </c>
    </row>
    <row r="1784">
      <c r="A1784" s="23" t="s">
        <v>3347</v>
      </c>
      <c r="B1784" s="32" t="s">
        <v>3348</v>
      </c>
      <c r="C1784" s="6">
        <v>104300.0</v>
      </c>
      <c r="D1784" s="6" t="str">
        <f>IFERROR(__xludf.DUMMYFUNCTION("Split(B1784,""/"")"),"March")</f>
        <v>March</v>
      </c>
      <c r="E1784" s="6" t="str">
        <f>IFERROR(__xludf.DUMMYFUNCTION("""COMPUTED_VALUE"""),"Gurgaon")</f>
        <v>Gurgaon</v>
      </c>
      <c r="F1784" s="6" t="str">
        <f>IFERROR(__xludf.DUMMYFUNCTION("""COMPUTED_VALUE"""),"South")</f>
        <v>South</v>
      </c>
      <c r="G1784" s="6" t="str">
        <f>IFERROR(__xludf.DUMMYFUNCTION("""COMPUTED_VALUE"""),"Production")</f>
        <v>Production</v>
      </c>
      <c r="H1784" s="6" t="str">
        <f>IFERROR(__xludf.DUMMYFUNCTION("""COMPUTED_VALUE"""),"Rent")</f>
        <v>Rent</v>
      </c>
      <c r="I1784" s="6" t="str">
        <f t="shared" si="2"/>
        <v>March</v>
      </c>
      <c r="J1784" s="6" t="str">
        <f t="shared" si="3"/>
        <v>Gurgaon</v>
      </c>
      <c r="K1784" s="6" t="str">
        <f t="shared" si="4"/>
        <v>Gurgaon</v>
      </c>
      <c r="L1784" s="6" t="str">
        <f t="shared" si="5"/>
        <v>Gurgaon</v>
      </c>
      <c r="M1784" s="6" t="str">
        <f t="shared" si="6"/>
        <v>Gurgaon</v>
      </c>
      <c r="N1784" s="6" t="str">
        <f t="shared" si="7"/>
        <v>South</v>
      </c>
      <c r="O1784" s="6" t="str">
        <f t="shared" si="8"/>
        <v>South</v>
      </c>
      <c r="P1784" s="6" t="str">
        <f t="shared" si="9"/>
        <v>South</v>
      </c>
      <c r="Q1784" s="6" t="str">
        <f t="shared" si="10"/>
        <v>South</v>
      </c>
      <c r="R1784" s="6" t="str">
        <f>vlookup(M1784,'City Head_Details'!$A$2:$B$5,2,0)</f>
        <v>Tarun</v>
      </c>
      <c r="S1784" s="6" t="str">
        <f t="shared" ref="S1784:T1784" si="1792">Proper(trim(G1784))</f>
        <v>Production</v>
      </c>
      <c r="T1784" s="6" t="str">
        <f t="shared" si="1792"/>
        <v>Rent</v>
      </c>
    </row>
    <row r="1785">
      <c r="A1785" s="23" t="s">
        <v>3349</v>
      </c>
      <c r="B1785" s="32" t="s">
        <v>1757</v>
      </c>
      <c r="C1785" s="6">
        <v>128500.0</v>
      </c>
      <c r="D1785" s="6" t="str">
        <f>IFERROR(__xludf.DUMMYFUNCTION("Split(B1785,""/"")"),"March")</f>
        <v>March</v>
      </c>
      <c r="E1785" s="6" t="str">
        <f>IFERROR(__xludf.DUMMYFUNCTION("""COMPUTED_VALUE"""),"Gurgaon")</f>
        <v>Gurgaon</v>
      </c>
      <c r="F1785" s="6" t="str">
        <f>IFERROR(__xludf.DUMMYFUNCTION("""COMPUTED_VALUE"""),"South")</f>
        <v>South</v>
      </c>
      <c r="G1785" s="6" t="str">
        <f>IFERROR(__xludf.DUMMYFUNCTION("""COMPUTED_VALUE"""),"Production")</f>
        <v>Production</v>
      </c>
      <c r="H1785" s="6" t="str">
        <f>IFERROR(__xludf.DUMMYFUNCTION("""COMPUTED_VALUE"""),"Overhead costs")</f>
        <v>Overhead costs</v>
      </c>
      <c r="I1785" s="6" t="str">
        <f t="shared" si="2"/>
        <v>March</v>
      </c>
      <c r="J1785" s="6" t="str">
        <f t="shared" si="3"/>
        <v>Gurgaon</v>
      </c>
      <c r="K1785" s="6" t="str">
        <f t="shared" si="4"/>
        <v>Gurgaon</v>
      </c>
      <c r="L1785" s="6" t="str">
        <f t="shared" si="5"/>
        <v>Gurgaon</v>
      </c>
      <c r="M1785" s="6" t="str">
        <f t="shared" si="6"/>
        <v>Gurgaon</v>
      </c>
      <c r="N1785" s="6" t="str">
        <f t="shared" si="7"/>
        <v>South</v>
      </c>
      <c r="O1785" s="6" t="str">
        <f t="shared" si="8"/>
        <v>South</v>
      </c>
      <c r="P1785" s="6" t="str">
        <f t="shared" si="9"/>
        <v>South</v>
      </c>
      <c r="Q1785" s="6" t="str">
        <f t="shared" si="10"/>
        <v>South</v>
      </c>
      <c r="R1785" s="6" t="str">
        <f>vlookup(M1785,'City Head_Details'!$A$2:$B$5,2,0)</f>
        <v>Tarun</v>
      </c>
      <c r="S1785" s="6" t="str">
        <f t="shared" ref="S1785:T1785" si="1793">Proper(trim(G1785))</f>
        <v>Production</v>
      </c>
      <c r="T1785" s="6" t="str">
        <f t="shared" si="1793"/>
        <v>Overhead Costs</v>
      </c>
    </row>
    <row r="1786">
      <c r="A1786" s="23" t="s">
        <v>3350</v>
      </c>
      <c r="B1786" s="32" t="s">
        <v>3351</v>
      </c>
      <c r="C1786" s="6">
        <v>181600.0</v>
      </c>
      <c r="D1786" s="6" t="str">
        <f>IFERROR(__xludf.DUMMYFUNCTION("Split(B1786,""/"")"),"March")</f>
        <v>March</v>
      </c>
      <c r="E1786" s="6" t="str">
        <f>IFERROR(__xludf.DUMMYFUNCTION("""COMPUTED_VALUE"""),"Gurgaon")</f>
        <v>Gurgaon</v>
      </c>
      <c r="F1786" s="6" t="str">
        <f>IFERROR(__xludf.DUMMYFUNCTION("""COMPUTED_VALUE"""),"South")</f>
        <v>South</v>
      </c>
      <c r="G1786" s="6" t="str">
        <f>IFERROR(__xludf.DUMMYFUNCTION("""COMPUTED_VALUE"""),"Production")</f>
        <v>Production</v>
      </c>
      <c r="H1786" s="6" t="str">
        <f>IFERROR(__xludf.DUMMYFUNCTION("""COMPUTED_VALUE"""),"Insurance")</f>
        <v>Insurance</v>
      </c>
      <c r="I1786" s="6" t="str">
        <f t="shared" si="2"/>
        <v>March</v>
      </c>
      <c r="J1786" s="6" t="str">
        <f t="shared" si="3"/>
        <v>Gurgaon</v>
      </c>
      <c r="K1786" s="6" t="str">
        <f t="shared" si="4"/>
        <v>Gurgaon</v>
      </c>
      <c r="L1786" s="6" t="str">
        <f t="shared" si="5"/>
        <v>Gurgaon</v>
      </c>
      <c r="M1786" s="6" t="str">
        <f t="shared" si="6"/>
        <v>Gurgaon</v>
      </c>
      <c r="N1786" s="6" t="str">
        <f t="shared" si="7"/>
        <v>South</v>
      </c>
      <c r="O1786" s="6" t="str">
        <f t="shared" si="8"/>
        <v>South</v>
      </c>
      <c r="P1786" s="6" t="str">
        <f t="shared" si="9"/>
        <v>South</v>
      </c>
      <c r="Q1786" s="6" t="str">
        <f t="shared" si="10"/>
        <v>South</v>
      </c>
      <c r="R1786" s="6" t="str">
        <f>vlookup(M1786,'City Head_Details'!$A$2:$B$5,2,0)</f>
        <v>Tarun</v>
      </c>
      <c r="S1786" s="6" t="str">
        <f t="shared" ref="S1786:T1786" si="1794">Proper(trim(G1786))</f>
        <v>Production</v>
      </c>
      <c r="T1786" s="6" t="str">
        <f t="shared" si="1794"/>
        <v>Insurance</v>
      </c>
    </row>
    <row r="1787">
      <c r="A1787" s="23" t="s">
        <v>3352</v>
      </c>
      <c r="B1787" s="32" t="s">
        <v>3353</v>
      </c>
      <c r="C1787" s="6">
        <v>186200.0</v>
      </c>
      <c r="D1787" s="6" t="str">
        <f>IFERROR(__xludf.DUMMYFUNCTION("Split(B1787,""/"")"),"March")</f>
        <v>March</v>
      </c>
      <c r="E1787" s="6" t="str">
        <f>IFERROR(__xludf.DUMMYFUNCTION("""COMPUTED_VALUE"""),"Gurgaon")</f>
        <v>Gurgaon</v>
      </c>
      <c r="F1787" s="6" t="str">
        <f>IFERROR(__xludf.DUMMYFUNCTION("""COMPUTED_VALUE"""),"South")</f>
        <v>South</v>
      </c>
      <c r="G1787" s="6" t="str">
        <f>IFERROR(__xludf.DUMMYFUNCTION("""COMPUTED_VALUE"""),"Materials")</f>
        <v>Materials</v>
      </c>
      <c r="H1787" s="6" t="str">
        <f>IFERROR(__xludf.DUMMYFUNCTION("""COMPUTED_VALUE"""),"Material Cost")</f>
        <v>Material Cost</v>
      </c>
      <c r="I1787" s="6" t="str">
        <f t="shared" si="2"/>
        <v>March</v>
      </c>
      <c r="J1787" s="6" t="str">
        <f t="shared" si="3"/>
        <v>Gurgaon</v>
      </c>
      <c r="K1787" s="6" t="str">
        <f t="shared" si="4"/>
        <v>Gurgaon</v>
      </c>
      <c r="L1787" s="6" t="str">
        <f t="shared" si="5"/>
        <v>Gurgaon</v>
      </c>
      <c r="M1787" s="6" t="str">
        <f t="shared" si="6"/>
        <v>Gurgaon</v>
      </c>
      <c r="N1787" s="6" t="str">
        <f t="shared" si="7"/>
        <v>South</v>
      </c>
      <c r="O1787" s="6" t="str">
        <f t="shared" si="8"/>
        <v>South</v>
      </c>
      <c r="P1787" s="6" t="str">
        <f t="shared" si="9"/>
        <v>South</v>
      </c>
      <c r="Q1787" s="6" t="str">
        <f t="shared" si="10"/>
        <v>South</v>
      </c>
      <c r="R1787" s="6" t="str">
        <f>vlookup(M1787,'City Head_Details'!$A$2:$B$5,2,0)</f>
        <v>Tarun</v>
      </c>
      <c r="S1787" s="6" t="str">
        <f t="shared" ref="S1787:T1787" si="1795">Proper(trim(G1787))</f>
        <v>Materials</v>
      </c>
      <c r="T1787" s="6" t="str">
        <f t="shared" si="1795"/>
        <v>Material Cost</v>
      </c>
    </row>
    <row r="1788">
      <c r="A1788" s="23" t="s">
        <v>3354</v>
      </c>
      <c r="B1788" s="32" t="s">
        <v>3355</v>
      </c>
      <c r="C1788" s="6">
        <v>157600.0</v>
      </c>
      <c r="D1788" s="6" t="str">
        <f>IFERROR(__xludf.DUMMYFUNCTION("Split(B1788,""/"")"),"March")</f>
        <v>March</v>
      </c>
      <c r="E1788" s="6" t="str">
        <f>IFERROR(__xludf.DUMMYFUNCTION("""COMPUTED_VALUE"""),"Gurgaon")</f>
        <v>Gurgaon</v>
      </c>
      <c r="F1788" s="6" t="str">
        <f>IFERROR(__xludf.DUMMYFUNCTION("""COMPUTED_VALUE"""),"South")</f>
        <v>South</v>
      </c>
      <c r="G1788" s="6" t="str">
        <f>IFERROR(__xludf.DUMMYFUNCTION("""COMPUTED_VALUE"""),"Materials")</f>
        <v>Materials</v>
      </c>
      <c r="H1788" s="6" t="str">
        <f>IFERROR(__xludf.DUMMYFUNCTION("""COMPUTED_VALUE"""),"Labour Cost")</f>
        <v>Labour Cost</v>
      </c>
      <c r="I1788" s="6" t="str">
        <f t="shared" si="2"/>
        <v>March</v>
      </c>
      <c r="J1788" s="6" t="str">
        <f t="shared" si="3"/>
        <v>Gurgaon</v>
      </c>
      <c r="K1788" s="6" t="str">
        <f t="shared" si="4"/>
        <v>Gurgaon</v>
      </c>
      <c r="L1788" s="6" t="str">
        <f t="shared" si="5"/>
        <v>Gurgaon</v>
      </c>
      <c r="M1788" s="6" t="str">
        <f t="shared" si="6"/>
        <v>Gurgaon</v>
      </c>
      <c r="N1788" s="6" t="str">
        <f t="shared" si="7"/>
        <v>South</v>
      </c>
      <c r="O1788" s="6" t="str">
        <f t="shared" si="8"/>
        <v>South</v>
      </c>
      <c r="P1788" s="6" t="str">
        <f t="shared" si="9"/>
        <v>South</v>
      </c>
      <c r="Q1788" s="6" t="str">
        <f t="shared" si="10"/>
        <v>South</v>
      </c>
      <c r="R1788" s="6" t="str">
        <f>vlookup(M1788,'City Head_Details'!$A$2:$B$5,2,0)</f>
        <v>Tarun</v>
      </c>
      <c r="S1788" s="6" t="str">
        <f t="shared" ref="S1788:T1788" si="1796">Proper(trim(G1788))</f>
        <v>Materials</v>
      </c>
      <c r="T1788" s="6" t="str">
        <f t="shared" si="1796"/>
        <v>Labour Cost</v>
      </c>
    </row>
    <row r="1789">
      <c r="A1789" s="23" t="s">
        <v>3356</v>
      </c>
      <c r="B1789" s="32" t="s">
        <v>3357</v>
      </c>
      <c r="C1789" s="6">
        <v>151100.0</v>
      </c>
      <c r="D1789" s="6" t="str">
        <f>IFERROR(__xludf.DUMMYFUNCTION("Split(B1789,""/"")"),"March")</f>
        <v>March</v>
      </c>
      <c r="E1789" s="6" t="str">
        <f>IFERROR(__xludf.DUMMYFUNCTION("""COMPUTED_VALUE"""),"Gurgaon-")</f>
        <v>Gurgaon-</v>
      </c>
      <c r="F1789" s="6" t="str">
        <f>IFERROR(__xludf.DUMMYFUNCTION("""COMPUTED_VALUE"""),"South")</f>
        <v>South</v>
      </c>
      <c r="G1789" s="6" t="str">
        <f>IFERROR(__xludf.DUMMYFUNCTION("""COMPUTED_VALUE"""),"Materials")</f>
        <v>Materials</v>
      </c>
      <c r="H1789" s="6" t="str">
        <f>IFERROR(__xludf.DUMMYFUNCTION("""COMPUTED_VALUE"""),"Rent")</f>
        <v>Rent</v>
      </c>
      <c r="I1789" s="6" t="str">
        <f t="shared" si="2"/>
        <v>March</v>
      </c>
      <c r="J1789" s="6" t="str">
        <f t="shared" si="3"/>
        <v>Gurgaon-</v>
      </c>
      <c r="K1789" s="6" t="str">
        <f t="shared" si="4"/>
        <v>Gurgaon-</v>
      </c>
      <c r="L1789" s="6" t="str">
        <f t="shared" si="5"/>
        <v>Gurgaon</v>
      </c>
      <c r="M1789" s="6" t="str">
        <f t="shared" si="6"/>
        <v>Gurgaon</v>
      </c>
      <c r="N1789" s="6" t="str">
        <f t="shared" si="7"/>
        <v>South</v>
      </c>
      <c r="O1789" s="6" t="str">
        <f t="shared" si="8"/>
        <v>South</v>
      </c>
      <c r="P1789" s="6" t="str">
        <f t="shared" si="9"/>
        <v>South</v>
      </c>
      <c r="Q1789" s="6" t="str">
        <f t="shared" si="10"/>
        <v>South</v>
      </c>
      <c r="R1789" s="6" t="str">
        <f>vlookup(M1789,'City Head_Details'!$A$2:$B$5,2,0)</f>
        <v>Tarun</v>
      </c>
      <c r="S1789" s="6" t="str">
        <f t="shared" ref="S1789:T1789" si="1797">Proper(trim(G1789))</f>
        <v>Materials</v>
      </c>
      <c r="T1789" s="6" t="str">
        <f t="shared" si="1797"/>
        <v>Rent</v>
      </c>
    </row>
    <row r="1790">
      <c r="A1790" s="23" t="s">
        <v>3358</v>
      </c>
      <c r="B1790" s="32" t="s">
        <v>3359</v>
      </c>
      <c r="C1790" s="6">
        <v>179300.0</v>
      </c>
      <c r="D1790" s="6" t="str">
        <f>IFERROR(__xludf.DUMMYFUNCTION("Split(B1790,""/"")"),"March")</f>
        <v>March</v>
      </c>
      <c r="E1790" s="6" t="str">
        <f>IFERROR(__xludf.DUMMYFUNCTION("""COMPUTED_VALUE"""),"Gurgaon-")</f>
        <v>Gurgaon-</v>
      </c>
      <c r="F1790" s="6" t="str">
        <f>IFERROR(__xludf.DUMMYFUNCTION("""COMPUTED_VALUE"""),"South")</f>
        <v>South</v>
      </c>
      <c r="G1790" s="6" t="str">
        <f>IFERROR(__xludf.DUMMYFUNCTION("""COMPUTED_VALUE"""),"Materials")</f>
        <v>Materials</v>
      </c>
      <c r="H1790" s="6" t="str">
        <f>IFERROR(__xludf.DUMMYFUNCTION("""COMPUTED_VALUE"""),"Overhead costs")</f>
        <v>Overhead costs</v>
      </c>
      <c r="I1790" s="6" t="str">
        <f t="shared" si="2"/>
        <v>March</v>
      </c>
      <c r="J1790" s="6" t="str">
        <f t="shared" si="3"/>
        <v>Gurgaon-</v>
      </c>
      <c r="K1790" s="6" t="str">
        <f t="shared" si="4"/>
        <v>Gurgaon-</v>
      </c>
      <c r="L1790" s="6" t="str">
        <f t="shared" si="5"/>
        <v>Gurgaon</v>
      </c>
      <c r="M1790" s="6" t="str">
        <f t="shared" si="6"/>
        <v>Gurgaon</v>
      </c>
      <c r="N1790" s="6" t="str">
        <f t="shared" si="7"/>
        <v>South</v>
      </c>
      <c r="O1790" s="6" t="str">
        <f t="shared" si="8"/>
        <v>South</v>
      </c>
      <c r="P1790" s="6" t="str">
        <f t="shared" si="9"/>
        <v>South</v>
      </c>
      <c r="Q1790" s="6" t="str">
        <f t="shared" si="10"/>
        <v>South</v>
      </c>
      <c r="R1790" s="6" t="str">
        <f>vlookup(M1790,'City Head_Details'!$A$2:$B$5,2,0)</f>
        <v>Tarun</v>
      </c>
      <c r="S1790" s="6" t="str">
        <f t="shared" ref="S1790:T1790" si="1798">Proper(trim(G1790))</f>
        <v>Materials</v>
      </c>
      <c r="T1790" s="6" t="str">
        <f t="shared" si="1798"/>
        <v>Overhead Costs</v>
      </c>
    </row>
    <row r="1791">
      <c r="A1791" s="23" t="s">
        <v>3360</v>
      </c>
      <c r="B1791" s="32" t="s">
        <v>3361</v>
      </c>
      <c r="C1791" s="6">
        <v>92900.0</v>
      </c>
      <c r="D1791" s="6" t="str">
        <f>IFERROR(__xludf.DUMMYFUNCTION("Split(B1791,""/"")"),"March")</f>
        <v>March</v>
      </c>
      <c r="E1791" s="6" t="str">
        <f>IFERROR(__xludf.DUMMYFUNCTION("""COMPUTED_VALUE"""),"Gurgaon-")</f>
        <v>Gurgaon-</v>
      </c>
      <c r="F1791" s="6" t="str">
        <f>IFERROR(__xludf.DUMMYFUNCTION("""COMPUTED_VALUE"""),"South")</f>
        <v>South</v>
      </c>
      <c r="G1791" s="6" t="str">
        <f>IFERROR(__xludf.DUMMYFUNCTION("""COMPUTED_VALUE"""),"Materials")</f>
        <v>Materials</v>
      </c>
      <c r="H1791" s="6" t="str">
        <f>IFERROR(__xludf.DUMMYFUNCTION("""COMPUTED_VALUE"""),"Insurance")</f>
        <v>Insurance</v>
      </c>
      <c r="I1791" s="6" t="str">
        <f t="shared" si="2"/>
        <v>March</v>
      </c>
      <c r="J1791" s="6" t="str">
        <f t="shared" si="3"/>
        <v>Gurgaon-</v>
      </c>
      <c r="K1791" s="6" t="str">
        <f t="shared" si="4"/>
        <v>Gurgaon-</v>
      </c>
      <c r="L1791" s="6" t="str">
        <f t="shared" si="5"/>
        <v>Gurgaon</v>
      </c>
      <c r="M1791" s="6" t="str">
        <f t="shared" si="6"/>
        <v>Gurgaon</v>
      </c>
      <c r="N1791" s="6" t="str">
        <f t="shared" si="7"/>
        <v>South</v>
      </c>
      <c r="O1791" s="6" t="str">
        <f t="shared" si="8"/>
        <v>South</v>
      </c>
      <c r="P1791" s="6" t="str">
        <f t="shared" si="9"/>
        <v>South</v>
      </c>
      <c r="Q1791" s="6" t="str">
        <f t="shared" si="10"/>
        <v>South</v>
      </c>
      <c r="R1791" s="6" t="str">
        <f>vlookup(M1791,'City Head_Details'!$A$2:$B$5,2,0)</f>
        <v>Tarun</v>
      </c>
      <c r="S1791" s="6" t="str">
        <f t="shared" ref="S1791:T1791" si="1799">Proper(trim(G1791))</f>
        <v>Materials</v>
      </c>
      <c r="T1791" s="6" t="str">
        <f t="shared" si="1799"/>
        <v>Insurance</v>
      </c>
    </row>
    <row r="1792">
      <c r="A1792" s="23" t="s">
        <v>3362</v>
      </c>
      <c r="B1792" s="32" t="s">
        <v>3363</v>
      </c>
      <c r="C1792" s="6">
        <v>190000.0</v>
      </c>
      <c r="D1792" s="6" t="str">
        <f>IFERROR(__xludf.DUMMYFUNCTION("Split(B1792,""/"")"),"March")</f>
        <v>March</v>
      </c>
      <c r="E1792" s="6" t="str">
        <f>IFERROR(__xludf.DUMMYFUNCTION("""COMPUTED_VALUE"""),"Gurgaon-")</f>
        <v>Gurgaon-</v>
      </c>
      <c r="F1792" s="6" t="str">
        <f>IFERROR(__xludf.DUMMYFUNCTION("""COMPUTED_VALUE"""),"South")</f>
        <v>South</v>
      </c>
      <c r="G1792" s="6" t="str">
        <f>IFERROR(__xludf.DUMMYFUNCTION("""COMPUTED_VALUE"""),"Maitenance")</f>
        <v>Maitenance</v>
      </c>
      <c r="H1792" s="6" t="str">
        <f>IFERROR(__xludf.DUMMYFUNCTION("""COMPUTED_VALUE"""),"Material Cost")</f>
        <v>Material Cost</v>
      </c>
      <c r="I1792" s="6" t="str">
        <f t="shared" si="2"/>
        <v>March</v>
      </c>
      <c r="J1792" s="6" t="str">
        <f t="shared" si="3"/>
        <v>Gurgaon-</v>
      </c>
      <c r="K1792" s="6" t="str">
        <f t="shared" si="4"/>
        <v>Gurgaon-</v>
      </c>
      <c r="L1792" s="6" t="str">
        <f t="shared" si="5"/>
        <v>Gurgaon</v>
      </c>
      <c r="M1792" s="6" t="str">
        <f t="shared" si="6"/>
        <v>Gurgaon</v>
      </c>
      <c r="N1792" s="6" t="str">
        <f t="shared" si="7"/>
        <v>South</v>
      </c>
      <c r="O1792" s="6" t="str">
        <f t="shared" si="8"/>
        <v>South</v>
      </c>
      <c r="P1792" s="6" t="str">
        <f t="shared" si="9"/>
        <v>South</v>
      </c>
      <c r="Q1792" s="6" t="str">
        <f t="shared" si="10"/>
        <v>South</v>
      </c>
      <c r="R1792" s="6" t="str">
        <f>vlookup(M1792,'City Head_Details'!$A$2:$B$5,2,0)</f>
        <v>Tarun</v>
      </c>
      <c r="S1792" s="6" t="str">
        <f t="shared" ref="S1792:T1792" si="1800">Proper(trim(G1792))</f>
        <v>Maitenance</v>
      </c>
      <c r="T1792" s="6" t="str">
        <f t="shared" si="1800"/>
        <v>Material Cost</v>
      </c>
    </row>
    <row r="1793">
      <c r="A1793" s="23" t="s">
        <v>3364</v>
      </c>
      <c r="B1793" s="32" t="s">
        <v>3365</v>
      </c>
      <c r="C1793" s="6">
        <v>126600.0</v>
      </c>
      <c r="D1793" s="6" t="str">
        <f>IFERROR(__xludf.DUMMYFUNCTION("Split(B1793,""/"")"),"March")</f>
        <v>March</v>
      </c>
      <c r="E1793" s="6" t="str">
        <f>IFERROR(__xludf.DUMMYFUNCTION("""COMPUTED_VALUE"""),"Gurgaon-")</f>
        <v>Gurgaon-</v>
      </c>
      <c r="F1793" s="6" t="str">
        <f>IFERROR(__xludf.DUMMYFUNCTION("""COMPUTED_VALUE"""),"South")</f>
        <v>South</v>
      </c>
      <c r="G1793" s="6" t="str">
        <f>IFERROR(__xludf.DUMMYFUNCTION("""COMPUTED_VALUE"""),"Maitenance")</f>
        <v>Maitenance</v>
      </c>
      <c r="H1793" s="6" t="str">
        <f>IFERROR(__xludf.DUMMYFUNCTION("""COMPUTED_VALUE"""),"Labour Cost")</f>
        <v>Labour Cost</v>
      </c>
      <c r="I1793" s="6" t="str">
        <f t="shared" si="2"/>
        <v>March</v>
      </c>
      <c r="J1793" s="6" t="str">
        <f t="shared" si="3"/>
        <v>Gurgaon-</v>
      </c>
      <c r="K1793" s="6" t="str">
        <f t="shared" si="4"/>
        <v>Gurgaon-</v>
      </c>
      <c r="L1793" s="6" t="str">
        <f t="shared" si="5"/>
        <v>Gurgaon</v>
      </c>
      <c r="M1793" s="6" t="str">
        <f t="shared" si="6"/>
        <v>Gurgaon</v>
      </c>
      <c r="N1793" s="6" t="str">
        <f t="shared" si="7"/>
        <v>South</v>
      </c>
      <c r="O1793" s="6" t="str">
        <f t="shared" si="8"/>
        <v>South</v>
      </c>
      <c r="P1793" s="6" t="str">
        <f t="shared" si="9"/>
        <v>South</v>
      </c>
      <c r="Q1793" s="6" t="str">
        <f t="shared" si="10"/>
        <v>South</v>
      </c>
      <c r="R1793" s="6" t="str">
        <f>vlookup(M1793,'City Head_Details'!$A$2:$B$5,2,0)</f>
        <v>Tarun</v>
      </c>
      <c r="S1793" s="6" t="str">
        <f t="shared" ref="S1793:T1793" si="1801">Proper(trim(G1793))</f>
        <v>Maitenance</v>
      </c>
      <c r="T1793" s="6" t="str">
        <f t="shared" si="1801"/>
        <v>Labour Cost</v>
      </c>
    </row>
    <row r="1794">
      <c r="A1794" s="23" t="s">
        <v>3366</v>
      </c>
      <c r="B1794" s="32" t="s">
        <v>3367</v>
      </c>
      <c r="C1794" s="6">
        <v>132400.0</v>
      </c>
      <c r="D1794" s="6" t="str">
        <f>IFERROR(__xludf.DUMMYFUNCTION("Split(B1794,""/"")"),"March")</f>
        <v>March</v>
      </c>
      <c r="E1794" s="6" t="str">
        <f>IFERROR(__xludf.DUMMYFUNCTION("""COMPUTED_VALUE"""),"Gurgaon-")</f>
        <v>Gurgaon-</v>
      </c>
      <c r="F1794" s="6" t="str">
        <f>IFERROR(__xludf.DUMMYFUNCTION("""COMPUTED_VALUE"""),"South")</f>
        <v>South</v>
      </c>
      <c r="G1794" s="6" t="str">
        <f>IFERROR(__xludf.DUMMYFUNCTION("""COMPUTED_VALUE"""),"Maitenance")</f>
        <v>Maitenance</v>
      </c>
      <c r="H1794" s="6" t="str">
        <f>IFERROR(__xludf.DUMMYFUNCTION("""COMPUTED_VALUE"""),"Rent")</f>
        <v>Rent</v>
      </c>
      <c r="I1794" s="6" t="str">
        <f t="shared" si="2"/>
        <v>March</v>
      </c>
      <c r="J1794" s="6" t="str">
        <f t="shared" si="3"/>
        <v>Gurgaon-</v>
      </c>
      <c r="K1794" s="6" t="str">
        <f t="shared" si="4"/>
        <v>Gurgaon-</v>
      </c>
      <c r="L1794" s="6" t="str">
        <f t="shared" si="5"/>
        <v>Gurgaon</v>
      </c>
      <c r="M1794" s="6" t="str">
        <f t="shared" si="6"/>
        <v>Gurgaon</v>
      </c>
      <c r="N1794" s="6" t="str">
        <f t="shared" si="7"/>
        <v>South</v>
      </c>
      <c r="O1794" s="6" t="str">
        <f t="shared" si="8"/>
        <v>South</v>
      </c>
      <c r="P1794" s="6" t="str">
        <f t="shared" si="9"/>
        <v>South</v>
      </c>
      <c r="Q1794" s="6" t="str">
        <f t="shared" si="10"/>
        <v>South</v>
      </c>
      <c r="R1794" s="6" t="str">
        <f>vlookup(M1794,'City Head_Details'!$A$2:$B$5,2,0)</f>
        <v>Tarun</v>
      </c>
      <c r="S1794" s="6" t="str">
        <f t="shared" ref="S1794:T1794" si="1802">Proper(trim(G1794))</f>
        <v>Maitenance</v>
      </c>
      <c r="T1794" s="6" t="str">
        <f t="shared" si="1802"/>
        <v>Rent</v>
      </c>
    </row>
    <row r="1795">
      <c r="A1795" s="23" t="s">
        <v>3368</v>
      </c>
      <c r="B1795" s="32" t="s">
        <v>3369</v>
      </c>
      <c r="C1795" s="6">
        <v>113600.0</v>
      </c>
      <c r="D1795" s="6" t="str">
        <f>IFERROR(__xludf.DUMMYFUNCTION("Split(B1795,""/"")"),"March")</f>
        <v>March</v>
      </c>
      <c r="E1795" s="6" t="str">
        <f>IFERROR(__xludf.DUMMYFUNCTION("""COMPUTED_VALUE"""),"Gurgaon-")</f>
        <v>Gurgaon-</v>
      </c>
      <c r="F1795" s="6" t="str">
        <f>IFERROR(__xludf.DUMMYFUNCTION("""COMPUTED_VALUE"""),"South")</f>
        <v>South</v>
      </c>
      <c r="G1795" s="6" t="str">
        <f>IFERROR(__xludf.DUMMYFUNCTION("""COMPUTED_VALUE"""),"Maitenance")</f>
        <v>Maitenance</v>
      </c>
      <c r="H1795" s="6" t="str">
        <f>IFERROR(__xludf.DUMMYFUNCTION("""COMPUTED_VALUE"""),"Overhead costs")</f>
        <v>Overhead costs</v>
      </c>
      <c r="I1795" s="6" t="str">
        <f t="shared" si="2"/>
        <v>March</v>
      </c>
      <c r="J1795" s="6" t="str">
        <f t="shared" si="3"/>
        <v>Gurgaon-</v>
      </c>
      <c r="K1795" s="6" t="str">
        <f t="shared" si="4"/>
        <v>Gurgaon-</v>
      </c>
      <c r="L1795" s="6" t="str">
        <f t="shared" si="5"/>
        <v>Gurgaon</v>
      </c>
      <c r="M1795" s="6" t="str">
        <f t="shared" si="6"/>
        <v>Gurgaon</v>
      </c>
      <c r="N1795" s="6" t="str">
        <f t="shared" si="7"/>
        <v>South</v>
      </c>
      <c r="O1795" s="6" t="str">
        <f t="shared" si="8"/>
        <v>South</v>
      </c>
      <c r="P1795" s="6" t="str">
        <f t="shared" si="9"/>
        <v>South</v>
      </c>
      <c r="Q1795" s="6" t="str">
        <f t="shared" si="10"/>
        <v>South</v>
      </c>
      <c r="R1795" s="6" t="str">
        <f>vlookup(M1795,'City Head_Details'!$A$2:$B$5,2,0)</f>
        <v>Tarun</v>
      </c>
      <c r="S1795" s="6" t="str">
        <f t="shared" ref="S1795:T1795" si="1803">Proper(trim(G1795))</f>
        <v>Maitenance</v>
      </c>
      <c r="T1795" s="6" t="str">
        <f t="shared" si="1803"/>
        <v>Overhead Costs</v>
      </c>
    </row>
    <row r="1796">
      <c r="A1796" s="23" t="s">
        <v>3370</v>
      </c>
      <c r="B1796" s="32" t="s">
        <v>3371</v>
      </c>
      <c r="C1796" s="6">
        <v>130700.0</v>
      </c>
      <c r="D1796" s="6" t="str">
        <f>IFERROR(__xludf.DUMMYFUNCTION("Split(B1796,""/"")"),"March")</f>
        <v>March</v>
      </c>
      <c r="E1796" s="6" t="str">
        <f>IFERROR(__xludf.DUMMYFUNCTION("""COMPUTED_VALUE"""),"Gurgaon-")</f>
        <v>Gurgaon-</v>
      </c>
      <c r="F1796" s="6" t="str">
        <f>IFERROR(__xludf.DUMMYFUNCTION("""COMPUTED_VALUE"""),"South")</f>
        <v>South</v>
      </c>
      <c r="G1796" s="6" t="str">
        <f>IFERROR(__xludf.DUMMYFUNCTION("""COMPUTED_VALUE"""),"Maitenance")</f>
        <v>Maitenance</v>
      </c>
      <c r="H1796" s="6" t="str">
        <f>IFERROR(__xludf.DUMMYFUNCTION("""COMPUTED_VALUE"""),"Insurance")</f>
        <v>Insurance</v>
      </c>
      <c r="I1796" s="6" t="str">
        <f t="shared" si="2"/>
        <v>March</v>
      </c>
      <c r="J1796" s="6" t="str">
        <f t="shared" si="3"/>
        <v>Gurgaon-</v>
      </c>
      <c r="K1796" s="6" t="str">
        <f t="shared" si="4"/>
        <v>Gurgaon-</v>
      </c>
      <c r="L1796" s="6" t="str">
        <f t="shared" si="5"/>
        <v>Gurgaon</v>
      </c>
      <c r="M1796" s="6" t="str">
        <f t="shared" si="6"/>
        <v>Gurgaon</v>
      </c>
      <c r="N1796" s="6" t="str">
        <f t="shared" si="7"/>
        <v>South</v>
      </c>
      <c r="O1796" s="6" t="str">
        <f t="shared" si="8"/>
        <v>South</v>
      </c>
      <c r="P1796" s="6" t="str">
        <f t="shared" si="9"/>
        <v>South</v>
      </c>
      <c r="Q1796" s="6" t="str">
        <f t="shared" si="10"/>
        <v>South</v>
      </c>
      <c r="R1796" s="6" t="str">
        <f>vlookup(M1796,'City Head_Details'!$A$2:$B$5,2,0)</f>
        <v>Tarun</v>
      </c>
      <c r="S1796" s="6" t="str">
        <f t="shared" ref="S1796:T1796" si="1804">Proper(trim(G1796))</f>
        <v>Maitenance</v>
      </c>
      <c r="T1796" s="6" t="str">
        <f t="shared" si="1804"/>
        <v>Insurance</v>
      </c>
    </row>
    <row r="1797">
      <c r="A1797" s="23" t="s">
        <v>3372</v>
      </c>
      <c r="B1797" s="32" t="s">
        <v>3373</v>
      </c>
      <c r="C1797" s="6">
        <v>104200.0</v>
      </c>
      <c r="D1797" s="6" t="str">
        <f>IFERROR(__xludf.DUMMYFUNCTION("Split(B1797,""/"")"),"January")</f>
        <v>January</v>
      </c>
      <c r="E1797" s="6" t="str">
        <f>IFERROR(__xludf.DUMMYFUNCTION("""COMPUTED_VALUE"""),"Ahmedabad-")</f>
        <v>Ahmedabad-</v>
      </c>
      <c r="F1797" s="6" t="str">
        <f>IFERROR(__xludf.DUMMYFUNCTION("""COMPUTED_VALUE"""),"East")</f>
        <v>East</v>
      </c>
      <c r="G1797" s="6" t="str">
        <f>IFERROR(__xludf.DUMMYFUNCTION("""COMPUTED_VALUE"""),"Maitenance")</f>
        <v>Maitenance</v>
      </c>
      <c r="H1797" s="6" t="str">
        <f>IFERROR(__xludf.DUMMYFUNCTION("""COMPUTED_VALUE"""),"Rent")</f>
        <v>Rent</v>
      </c>
      <c r="I1797" s="6" t="str">
        <f t="shared" si="2"/>
        <v>January</v>
      </c>
      <c r="J1797" s="6" t="str">
        <f t="shared" si="3"/>
        <v>Ahmedabad-</v>
      </c>
      <c r="K1797" s="6" t="str">
        <f t="shared" si="4"/>
        <v>Ahmedabad-</v>
      </c>
      <c r="L1797" s="6" t="str">
        <f t="shared" si="5"/>
        <v>Ahmedabad</v>
      </c>
      <c r="M1797" s="6" t="str">
        <f t="shared" si="6"/>
        <v>Ahmedabad</v>
      </c>
      <c r="N1797" s="6" t="str">
        <f t="shared" si="7"/>
        <v>East</v>
      </c>
      <c r="O1797" s="6" t="str">
        <f t="shared" si="8"/>
        <v>East</v>
      </c>
      <c r="P1797" s="6" t="str">
        <f t="shared" si="9"/>
        <v>East</v>
      </c>
      <c r="Q1797" s="6" t="str">
        <f t="shared" si="10"/>
        <v>East</v>
      </c>
      <c r="R1797" s="6" t="str">
        <f>vlookup(M1797,'City Head_Details'!$A$2:$B$5,2,0)</f>
        <v>Varun</v>
      </c>
      <c r="S1797" s="6" t="str">
        <f t="shared" ref="S1797:T1797" si="1805">Proper(trim(G1797))</f>
        <v>Maitenance</v>
      </c>
      <c r="T1797" s="6" t="str">
        <f t="shared" si="1805"/>
        <v>Rent</v>
      </c>
    </row>
    <row r="1798">
      <c r="A1798" s="23" t="s">
        <v>3374</v>
      </c>
      <c r="B1798" s="32" t="s">
        <v>3375</v>
      </c>
      <c r="C1798" s="6">
        <v>181000.0</v>
      </c>
      <c r="D1798" s="6" t="str">
        <f>IFERROR(__xludf.DUMMYFUNCTION("Split(B1798,""/"")"),"February")</f>
        <v>February</v>
      </c>
      <c r="E1798" s="6" t="str">
        <f>IFERROR(__xludf.DUMMYFUNCTION("""COMPUTED_VALUE"""),"Gurgaon^")</f>
        <v>Gurgaon^</v>
      </c>
      <c r="F1798" s="6" t="str">
        <f>IFERROR(__xludf.DUMMYFUNCTION("""COMPUTED_VALUE"""),"South")</f>
        <v>South</v>
      </c>
      <c r="G1798" s="6" t="str">
        <f>IFERROR(__xludf.DUMMYFUNCTION("""COMPUTED_VALUE"""),"Maitenance")</f>
        <v>Maitenance</v>
      </c>
      <c r="H1798" s="6" t="str">
        <f>IFERROR(__xludf.DUMMYFUNCTION("""COMPUTED_VALUE"""),"Overhead costs")</f>
        <v>Overhead costs</v>
      </c>
      <c r="I1798" s="6" t="str">
        <f t="shared" si="2"/>
        <v>February</v>
      </c>
      <c r="J1798" s="6" t="str">
        <f t="shared" si="3"/>
        <v>Gurgaon^</v>
      </c>
      <c r="K1798" s="6" t="str">
        <f t="shared" si="4"/>
        <v>Gurgaon^</v>
      </c>
      <c r="L1798" s="6" t="str">
        <f t="shared" si="5"/>
        <v>Gurgaon^</v>
      </c>
      <c r="M1798" s="6" t="str">
        <f t="shared" si="6"/>
        <v>Gurgaon</v>
      </c>
      <c r="N1798" s="6" t="str">
        <f t="shared" si="7"/>
        <v>South</v>
      </c>
      <c r="O1798" s="6" t="str">
        <f t="shared" si="8"/>
        <v>South</v>
      </c>
      <c r="P1798" s="6" t="str">
        <f t="shared" si="9"/>
        <v>South</v>
      </c>
      <c r="Q1798" s="6" t="str">
        <f t="shared" si="10"/>
        <v>South</v>
      </c>
      <c r="R1798" s="6" t="str">
        <f>vlookup(M1798,'City Head_Details'!$A$2:$B$5,2,0)</f>
        <v>Tarun</v>
      </c>
      <c r="S1798" s="6" t="str">
        <f t="shared" ref="S1798:T1798" si="1806">Proper(trim(G1798))</f>
        <v>Maitenance</v>
      </c>
      <c r="T1798" s="6" t="str">
        <f t="shared" si="1806"/>
        <v>Overhead Costs</v>
      </c>
    </row>
    <row r="1799">
      <c r="A1799" s="23" t="s">
        <v>3376</v>
      </c>
      <c r="B1799" s="32" t="s">
        <v>3377</v>
      </c>
      <c r="C1799" s="6">
        <v>134900.0</v>
      </c>
      <c r="D1799" s="6" t="str">
        <f>IFERROR(__xludf.DUMMYFUNCTION("Split(B1799,""/"")"),"January")</f>
        <v>January</v>
      </c>
      <c r="E1799" s="6" t="str">
        <f>IFERROR(__xludf.DUMMYFUNCTION("""COMPUTED_VALUE"""),"Ahmedabad^")</f>
        <v>Ahmedabad^</v>
      </c>
      <c r="F1799" s="6" t="str">
        <f>IFERROR(__xludf.DUMMYFUNCTION("""COMPUTED_VALUE"""),"West")</f>
        <v>West</v>
      </c>
      <c r="G1799" s="6" t="str">
        <f>IFERROR(__xludf.DUMMYFUNCTION("""COMPUTED_VALUE"""),"Materials")</f>
        <v>Materials</v>
      </c>
      <c r="H1799" s="6" t="str">
        <f>IFERROR(__xludf.DUMMYFUNCTION("""COMPUTED_VALUE"""),"Rent")</f>
        <v>Rent</v>
      </c>
      <c r="I1799" s="6" t="str">
        <f t="shared" si="2"/>
        <v>January</v>
      </c>
      <c r="J1799" s="6" t="str">
        <f t="shared" si="3"/>
        <v>Ahmedabad^</v>
      </c>
      <c r="K1799" s="6" t="str">
        <f t="shared" si="4"/>
        <v>Ahmedabad^</v>
      </c>
      <c r="L1799" s="6" t="str">
        <f t="shared" si="5"/>
        <v>Ahmedabad^</v>
      </c>
      <c r="M1799" s="6" t="str">
        <f t="shared" si="6"/>
        <v>Ahmedabad</v>
      </c>
      <c r="N1799" s="6" t="str">
        <f t="shared" si="7"/>
        <v>West</v>
      </c>
      <c r="O1799" s="6" t="str">
        <f t="shared" si="8"/>
        <v>West</v>
      </c>
      <c r="P1799" s="6" t="str">
        <f t="shared" si="9"/>
        <v>West</v>
      </c>
      <c r="Q1799" s="6" t="str">
        <f t="shared" si="10"/>
        <v>West</v>
      </c>
      <c r="R1799" s="6" t="str">
        <f>vlookup(M1799,'City Head_Details'!$A$2:$B$5,2,0)</f>
        <v>Varun</v>
      </c>
      <c r="S1799" s="6" t="str">
        <f t="shared" ref="S1799:T1799" si="1807">Proper(trim(G1799))</f>
        <v>Materials</v>
      </c>
      <c r="T1799" s="6" t="str">
        <f t="shared" si="1807"/>
        <v>Rent</v>
      </c>
    </row>
    <row r="1800">
      <c r="A1800" s="23" t="s">
        <v>3378</v>
      </c>
      <c r="B1800" s="32" t="s">
        <v>3379</v>
      </c>
      <c r="C1800" s="6">
        <v>163300.0</v>
      </c>
      <c r="D1800" s="6" t="str">
        <f>IFERROR(__xludf.DUMMYFUNCTION("Split(B1800,""/"")"),"March")</f>
        <v>March</v>
      </c>
      <c r="E1800" s="6" t="str">
        <f>IFERROR(__xludf.DUMMYFUNCTION("""COMPUTED_VALUE"""),"Bhubaneswar^")</f>
        <v>Bhubaneswar^</v>
      </c>
      <c r="F1800" s="6" t="str">
        <f>IFERROR(__xludf.DUMMYFUNCTION("""COMPUTED_VALUE"""),"West")</f>
        <v>West</v>
      </c>
      <c r="G1800" s="6" t="str">
        <f>IFERROR(__xludf.DUMMYFUNCTION("""COMPUTED_VALUE"""),"Materials")</f>
        <v>Materials</v>
      </c>
      <c r="H1800" s="6" t="str">
        <f>IFERROR(__xludf.DUMMYFUNCTION("""COMPUTED_VALUE"""),"Insurance")</f>
        <v>Insurance</v>
      </c>
      <c r="I1800" s="6" t="str">
        <f t="shared" si="2"/>
        <v>March</v>
      </c>
      <c r="J1800" s="6" t="str">
        <f t="shared" si="3"/>
        <v>Bhubaneswar^</v>
      </c>
      <c r="K1800" s="6" t="str">
        <f t="shared" si="4"/>
        <v>Bhubaneswar^</v>
      </c>
      <c r="L1800" s="6" t="str">
        <f t="shared" si="5"/>
        <v>Bhubaneswar^</v>
      </c>
      <c r="M1800" s="6" t="str">
        <f t="shared" si="6"/>
        <v>Bhubaneswar</v>
      </c>
      <c r="N1800" s="6" t="str">
        <f t="shared" si="7"/>
        <v>West</v>
      </c>
      <c r="O1800" s="6" t="str">
        <f t="shared" si="8"/>
        <v>West</v>
      </c>
      <c r="P1800" s="6" t="str">
        <f t="shared" si="9"/>
        <v>West</v>
      </c>
      <c r="Q1800" s="6" t="str">
        <f t="shared" si="10"/>
        <v>West</v>
      </c>
      <c r="R1800" s="6" t="str">
        <f>vlookup(M1800,'City Head_Details'!$A$2:$B$5,2,0)</f>
        <v>Karuna</v>
      </c>
      <c r="S1800" s="6" t="str">
        <f t="shared" ref="S1800:T1800" si="1808">Proper(trim(G1800))</f>
        <v>Materials</v>
      </c>
      <c r="T1800" s="6" t="str">
        <f t="shared" si="1808"/>
        <v>Insurance</v>
      </c>
    </row>
    <row r="1801">
      <c r="A1801" s="23" t="s">
        <v>3380</v>
      </c>
      <c r="B1801" s="32" t="s">
        <v>478</v>
      </c>
      <c r="C1801" s="6">
        <v>183400.0</v>
      </c>
      <c r="D1801" s="6" t="str">
        <f>IFERROR(__xludf.DUMMYFUNCTION("Split(B1801,""/"")"),"February")</f>
        <v>February</v>
      </c>
      <c r="E1801" s="6" t="str">
        <f>IFERROR(__xludf.DUMMYFUNCTION("""COMPUTED_VALUE"""),"Ahmedabad")</f>
        <v>Ahmedabad</v>
      </c>
      <c r="F1801" s="6" t="str">
        <f>IFERROR(__xludf.DUMMYFUNCTION("""COMPUTED_VALUE"""),"East")</f>
        <v>East</v>
      </c>
      <c r="G1801" s="6" t="str">
        <f>IFERROR(__xludf.DUMMYFUNCTION("""COMPUTED_VALUE"""),"Materials")</f>
        <v>Materials</v>
      </c>
      <c r="H1801" s="6" t="str">
        <f>IFERROR(__xludf.DUMMYFUNCTION("""COMPUTED_VALUE"""),"Labour Cost")</f>
        <v>Labour Cost</v>
      </c>
      <c r="I1801" s="6" t="str">
        <f t="shared" si="2"/>
        <v>February</v>
      </c>
      <c r="J1801" s="6" t="str">
        <f t="shared" si="3"/>
        <v>Ahmedabad</v>
      </c>
      <c r="K1801" s="6" t="str">
        <f t="shared" si="4"/>
        <v>Ahmedabad</v>
      </c>
      <c r="L1801" s="6" t="str">
        <f t="shared" si="5"/>
        <v>Ahmedabad</v>
      </c>
      <c r="M1801" s="6" t="str">
        <f t="shared" si="6"/>
        <v>Ahmedabad</v>
      </c>
      <c r="N1801" s="6" t="str">
        <f t="shared" si="7"/>
        <v>East</v>
      </c>
      <c r="O1801" s="6" t="str">
        <f t="shared" si="8"/>
        <v>East</v>
      </c>
      <c r="P1801" s="6" t="str">
        <f t="shared" si="9"/>
        <v>East</v>
      </c>
      <c r="Q1801" s="6" t="str">
        <f t="shared" si="10"/>
        <v>East</v>
      </c>
      <c r="R1801" s="6" t="str">
        <f>vlookup(M1801,'City Head_Details'!$A$2:$B$5,2,0)</f>
        <v>Varun</v>
      </c>
      <c r="S1801" s="6" t="str">
        <f t="shared" ref="S1801:T1801" si="1809">Proper(trim(G1801))</f>
        <v>Materials</v>
      </c>
      <c r="T1801" s="6" t="str">
        <f t="shared" si="1809"/>
        <v>Labour Cost</v>
      </c>
    </row>
    <row r="1802">
      <c r="A1802" s="23" t="s">
        <v>3381</v>
      </c>
      <c r="B1802" s="32" t="s">
        <v>1400</v>
      </c>
      <c r="C1802" s="6">
        <v>164100.0</v>
      </c>
      <c r="D1802" s="6" t="str">
        <f>IFERROR(__xludf.DUMMYFUNCTION("Split(B1802,""/"")"),"March")</f>
        <v>March</v>
      </c>
      <c r="E1802" s="6" t="str">
        <f>IFERROR(__xludf.DUMMYFUNCTION("""COMPUTED_VALUE"""),"Ahmedabad")</f>
        <v>Ahmedabad</v>
      </c>
      <c r="F1802" s="6" t="str">
        <f>IFERROR(__xludf.DUMMYFUNCTION("""COMPUTED_VALUE"""),"West")</f>
        <v>West</v>
      </c>
      <c r="G1802" s="6" t="str">
        <f>IFERROR(__xludf.DUMMYFUNCTION("""COMPUTED_VALUE"""),"Materials")</f>
        <v>Materials</v>
      </c>
      <c r="H1802" s="6" t="str">
        <f>IFERROR(__xludf.DUMMYFUNCTION("""COMPUTED_VALUE"""),"Overhead costs")</f>
        <v>Overhead costs</v>
      </c>
      <c r="I1802" s="6" t="str">
        <f t="shared" si="2"/>
        <v>March</v>
      </c>
      <c r="J1802" s="6" t="str">
        <f t="shared" si="3"/>
        <v>Ahmedabad</v>
      </c>
      <c r="K1802" s="6" t="str">
        <f t="shared" si="4"/>
        <v>Ahmedabad</v>
      </c>
      <c r="L1802" s="6" t="str">
        <f t="shared" si="5"/>
        <v>Ahmedabad</v>
      </c>
      <c r="M1802" s="6" t="str">
        <f t="shared" si="6"/>
        <v>Ahmedabad</v>
      </c>
      <c r="N1802" s="6" t="str">
        <f t="shared" si="7"/>
        <v>West</v>
      </c>
      <c r="O1802" s="6" t="str">
        <f t="shared" si="8"/>
        <v>West</v>
      </c>
      <c r="P1802" s="6" t="str">
        <f t="shared" si="9"/>
        <v>West</v>
      </c>
      <c r="Q1802" s="6" t="str">
        <f t="shared" si="10"/>
        <v>West</v>
      </c>
      <c r="R1802" s="6" t="str">
        <f>vlookup(M1802,'City Head_Details'!$A$2:$B$5,2,0)</f>
        <v>Varun</v>
      </c>
      <c r="S1802" s="6" t="str">
        <f t="shared" ref="S1802:T1802" si="1810">Proper(trim(G1802))</f>
        <v>Materials</v>
      </c>
      <c r="T1802" s="6" t="str">
        <f t="shared" si="1810"/>
        <v>Overhead Costs</v>
      </c>
    </row>
    <row r="1803">
      <c r="A1803" s="23" t="s">
        <v>3382</v>
      </c>
      <c r="B1803" s="32" t="s">
        <v>633</v>
      </c>
      <c r="C1803" s="6">
        <v>121800.0</v>
      </c>
      <c r="D1803" s="6" t="str">
        <f>IFERROR(__xludf.DUMMYFUNCTION("Split(B1803,""/"")"),"January")</f>
        <v>January</v>
      </c>
      <c r="E1803" s="6" t="str">
        <f>IFERROR(__xludf.DUMMYFUNCTION("""COMPUTED_VALUE"""),"Bhubaneswar")</f>
        <v>Bhubaneswar</v>
      </c>
      <c r="F1803" s="6" t="str">
        <f>IFERROR(__xludf.DUMMYFUNCTION("""COMPUTED_VALUE"""),"East")</f>
        <v>East</v>
      </c>
      <c r="G1803" s="6" t="str">
        <f>IFERROR(__xludf.DUMMYFUNCTION("""COMPUTED_VALUE"""),"Maitenance")</f>
        <v>Maitenance</v>
      </c>
      <c r="H1803" s="6" t="str">
        <f>IFERROR(__xludf.DUMMYFUNCTION("""COMPUTED_VALUE"""),"Overhead costs")</f>
        <v>Overhead costs</v>
      </c>
      <c r="I1803" s="6" t="str">
        <f t="shared" si="2"/>
        <v>January</v>
      </c>
      <c r="J1803" s="6" t="str">
        <f t="shared" si="3"/>
        <v>Bhubaneswar</v>
      </c>
      <c r="K1803" s="6" t="str">
        <f t="shared" si="4"/>
        <v>Bhubaneswar</v>
      </c>
      <c r="L1803" s="6" t="str">
        <f t="shared" si="5"/>
        <v>Bhubaneswar</v>
      </c>
      <c r="M1803" s="6" t="str">
        <f t="shared" si="6"/>
        <v>Bhubaneswar</v>
      </c>
      <c r="N1803" s="6" t="str">
        <f t="shared" si="7"/>
        <v>East</v>
      </c>
      <c r="O1803" s="6" t="str">
        <f t="shared" si="8"/>
        <v>East</v>
      </c>
      <c r="P1803" s="6" t="str">
        <f t="shared" si="9"/>
        <v>East</v>
      </c>
      <c r="Q1803" s="6" t="str">
        <f t="shared" si="10"/>
        <v>East</v>
      </c>
      <c r="R1803" s="6" t="str">
        <f>vlookup(M1803,'City Head_Details'!$A$2:$B$5,2,0)</f>
        <v>Karuna</v>
      </c>
      <c r="S1803" s="6" t="str">
        <f t="shared" ref="S1803:T1803" si="1811">Proper(trim(G1803))</f>
        <v>Maitenance</v>
      </c>
      <c r="T1803" s="6" t="str">
        <f t="shared" si="1811"/>
        <v>Overhead Costs</v>
      </c>
    </row>
    <row r="1804">
      <c r="A1804" s="23" t="s">
        <v>3383</v>
      </c>
      <c r="B1804" s="32" t="s">
        <v>3384</v>
      </c>
      <c r="C1804" s="6">
        <v>134900.0</v>
      </c>
      <c r="D1804" s="6" t="str">
        <f>IFERROR(__xludf.DUMMYFUNCTION("Split(B1804,""/"")"),"March")</f>
        <v>March</v>
      </c>
      <c r="E1804" s="6" t="str">
        <f>IFERROR(__xludf.DUMMYFUNCTION("""COMPUTED_VALUE"""),"Bhubaneswar")</f>
        <v>Bhubaneswar</v>
      </c>
      <c r="F1804" s="6" t="str">
        <f>IFERROR(__xludf.DUMMYFUNCTION("""COMPUTED_VALUE"""),"South")</f>
        <v>South</v>
      </c>
      <c r="G1804" s="6" t="str">
        <f>IFERROR(__xludf.DUMMYFUNCTION("""COMPUTED_VALUE"""),"Production")</f>
        <v>Production</v>
      </c>
      <c r="H1804" s="6" t="str">
        <f>IFERROR(__xludf.DUMMYFUNCTION("""COMPUTED_VALUE"""),"Insurance")</f>
        <v>Insurance</v>
      </c>
      <c r="I1804" s="6" t="str">
        <f t="shared" si="2"/>
        <v>March</v>
      </c>
      <c r="J1804" s="6" t="str">
        <f t="shared" si="3"/>
        <v>Bhubaneswar</v>
      </c>
      <c r="K1804" s="6" t="str">
        <f t="shared" si="4"/>
        <v>Bhubaneswar</v>
      </c>
      <c r="L1804" s="6" t="str">
        <f t="shared" si="5"/>
        <v>Bhubaneswar</v>
      </c>
      <c r="M1804" s="6" t="str">
        <f t="shared" si="6"/>
        <v>Bhubaneswar</v>
      </c>
      <c r="N1804" s="6" t="str">
        <f t="shared" si="7"/>
        <v>South</v>
      </c>
      <c r="O1804" s="6" t="str">
        <f t="shared" si="8"/>
        <v>South</v>
      </c>
      <c r="P1804" s="6" t="str">
        <f t="shared" si="9"/>
        <v>South</v>
      </c>
      <c r="Q1804" s="6" t="str">
        <f t="shared" si="10"/>
        <v>South</v>
      </c>
      <c r="R1804" s="6" t="str">
        <f>vlookup(M1804,'City Head_Details'!$A$2:$B$5,2,0)</f>
        <v>Karuna</v>
      </c>
      <c r="S1804" s="6" t="str">
        <f t="shared" ref="S1804:T1804" si="1812">Proper(trim(G1804))</f>
        <v>Production</v>
      </c>
      <c r="T1804" s="6" t="str">
        <f t="shared" si="1812"/>
        <v>Insurance</v>
      </c>
    </row>
    <row r="1805">
      <c r="A1805" s="23" t="s">
        <v>3385</v>
      </c>
      <c r="B1805" s="32" t="s">
        <v>3386</v>
      </c>
      <c r="C1805" s="6">
        <v>105800.0</v>
      </c>
      <c r="D1805" s="6" t="str">
        <f>IFERROR(__xludf.DUMMYFUNCTION("Split(B1805,""/"")"),"January")</f>
        <v>January</v>
      </c>
      <c r="E1805" s="6" t="str">
        <f>IFERROR(__xludf.DUMMYFUNCTION("""COMPUTED_VALUE"""),"Gurgaon")</f>
        <v>Gurgaon</v>
      </c>
      <c r="F1805" s="6" t="str">
        <f>IFERROR(__xludf.DUMMYFUNCTION("""COMPUTED_VALUE"""),"East")</f>
        <v>East</v>
      </c>
      <c r="G1805" s="6" t="str">
        <f>IFERROR(__xludf.DUMMYFUNCTION("""COMPUTED_VALUE"""),"Maitenance")</f>
        <v>Maitenance</v>
      </c>
      <c r="H1805" s="6" t="str">
        <f>IFERROR(__xludf.DUMMYFUNCTION("""COMPUTED_VALUE"""),"Rent")</f>
        <v>Rent</v>
      </c>
      <c r="I1805" s="6" t="str">
        <f t="shared" si="2"/>
        <v>January</v>
      </c>
      <c r="J1805" s="6" t="str">
        <f t="shared" si="3"/>
        <v>Gurgaon</v>
      </c>
      <c r="K1805" s="6" t="str">
        <f t="shared" si="4"/>
        <v>Gurgaon</v>
      </c>
      <c r="L1805" s="6" t="str">
        <f t="shared" si="5"/>
        <v>Gurgaon</v>
      </c>
      <c r="M1805" s="6" t="str">
        <f t="shared" si="6"/>
        <v>Gurgaon</v>
      </c>
      <c r="N1805" s="6" t="str">
        <f t="shared" si="7"/>
        <v>East</v>
      </c>
      <c r="O1805" s="6" t="str">
        <f t="shared" si="8"/>
        <v>East</v>
      </c>
      <c r="P1805" s="6" t="str">
        <f t="shared" si="9"/>
        <v>East</v>
      </c>
      <c r="Q1805" s="6" t="str">
        <f t="shared" si="10"/>
        <v>East</v>
      </c>
      <c r="R1805" s="6" t="str">
        <f>vlookup(M1805,'City Head_Details'!$A$2:$B$5,2,0)</f>
        <v>Tarun</v>
      </c>
      <c r="S1805" s="6" t="str">
        <f t="shared" ref="S1805:T1805" si="1813">Proper(trim(G1805))</f>
        <v>Maitenance</v>
      </c>
      <c r="T1805" s="6" t="str">
        <f t="shared" si="1813"/>
        <v>Rent</v>
      </c>
    </row>
    <row r="1806">
      <c r="A1806" s="23" t="s">
        <v>3387</v>
      </c>
      <c r="B1806" s="32" t="s">
        <v>867</v>
      </c>
      <c r="C1806" s="6">
        <v>157800.0</v>
      </c>
      <c r="D1806" s="6" t="str">
        <f>IFERROR(__xludf.DUMMYFUNCTION("Split(B1806,""/"")"),"February")</f>
        <v>February</v>
      </c>
      <c r="E1806" s="6" t="str">
        <f>IFERROR(__xludf.DUMMYFUNCTION("""COMPUTED_VALUE"""),"Bhubaneswar")</f>
        <v>Bhubaneswar</v>
      </c>
      <c r="F1806" s="6" t="str">
        <f>IFERROR(__xludf.DUMMYFUNCTION("""COMPUTED_VALUE"""),"North")</f>
        <v>North</v>
      </c>
      <c r="G1806" s="6" t="str">
        <f>IFERROR(__xludf.DUMMYFUNCTION("""COMPUTED_VALUE"""),"Assembly")</f>
        <v>Assembly</v>
      </c>
      <c r="H1806" s="6" t="str">
        <f>IFERROR(__xludf.DUMMYFUNCTION("""COMPUTED_VALUE"""),"Overhead costs")</f>
        <v>Overhead costs</v>
      </c>
      <c r="I1806" s="6" t="str">
        <f t="shared" si="2"/>
        <v>February</v>
      </c>
      <c r="J1806" s="6" t="str">
        <f t="shared" si="3"/>
        <v>Bhubaneswar</v>
      </c>
      <c r="K1806" s="6" t="str">
        <f t="shared" si="4"/>
        <v>Bhubaneswar</v>
      </c>
      <c r="L1806" s="6" t="str">
        <f t="shared" si="5"/>
        <v>Bhubaneswar</v>
      </c>
      <c r="M1806" s="6" t="str">
        <f t="shared" si="6"/>
        <v>Bhubaneswar</v>
      </c>
      <c r="N1806" s="6" t="str">
        <f t="shared" si="7"/>
        <v>North</v>
      </c>
      <c r="O1806" s="6" t="str">
        <f t="shared" si="8"/>
        <v>North</v>
      </c>
      <c r="P1806" s="6" t="str">
        <f t="shared" si="9"/>
        <v>North</v>
      </c>
      <c r="Q1806" s="6" t="str">
        <f t="shared" si="10"/>
        <v>North</v>
      </c>
      <c r="R1806" s="6" t="str">
        <f>vlookup(M1806,'City Head_Details'!$A$2:$B$5,2,0)</f>
        <v>Karuna</v>
      </c>
      <c r="S1806" s="6" t="str">
        <f t="shared" ref="S1806:T1806" si="1814">Proper(trim(G1806))</f>
        <v>Assembly</v>
      </c>
      <c r="T1806" s="6" t="str">
        <f t="shared" si="1814"/>
        <v>Overhead Costs</v>
      </c>
    </row>
    <row r="1807">
      <c r="A1807" s="23" t="s">
        <v>3388</v>
      </c>
      <c r="B1807" s="32" t="s">
        <v>191</v>
      </c>
      <c r="C1807" s="6">
        <v>115900.0</v>
      </c>
      <c r="D1807" s="6" t="str">
        <f>IFERROR(__xludf.DUMMYFUNCTION("Split(B1807,""/"")"),"January")</f>
        <v>January</v>
      </c>
      <c r="E1807" s="6" t="str">
        <f>IFERROR(__xludf.DUMMYFUNCTION("""COMPUTED_VALUE"""),"Bangalore")</f>
        <v>Bangalore</v>
      </c>
      <c r="F1807" s="6" t="str">
        <f>IFERROR(__xludf.DUMMYFUNCTION("""COMPUTED_VALUE"""),"West")</f>
        <v>West</v>
      </c>
      <c r="G1807" s="6" t="str">
        <f>IFERROR(__xludf.DUMMYFUNCTION("""COMPUTED_VALUE"""),"Materials")</f>
        <v>Materials</v>
      </c>
      <c r="H1807" s="6" t="str">
        <f>IFERROR(__xludf.DUMMYFUNCTION("""COMPUTED_VALUE"""),"Rent")</f>
        <v>Rent</v>
      </c>
      <c r="I1807" s="6" t="str">
        <f t="shared" si="2"/>
        <v>January</v>
      </c>
      <c r="J1807" s="6" t="str">
        <f t="shared" si="3"/>
        <v>Bangalore</v>
      </c>
      <c r="K1807" s="6" t="str">
        <f t="shared" si="4"/>
        <v>Bangalore</v>
      </c>
      <c r="L1807" s="6" t="str">
        <f t="shared" si="5"/>
        <v>Bangalore</v>
      </c>
      <c r="M1807" s="6" t="str">
        <f t="shared" si="6"/>
        <v>Bangalore</v>
      </c>
      <c r="N1807" s="6" t="str">
        <f t="shared" si="7"/>
        <v>West</v>
      </c>
      <c r="O1807" s="6" t="str">
        <f t="shared" si="8"/>
        <v>West</v>
      </c>
      <c r="P1807" s="6" t="str">
        <f t="shared" si="9"/>
        <v>West</v>
      </c>
      <c r="Q1807" s="6" t="str">
        <f t="shared" si="10"/>
        <v>West</v>
      </c>
      <c r="R1807" s="6" t="str">
        <f>vlookup(M1807,'City Head_Details'!$A$2:$B$5,2,0)</f>
        <v>Arun</v>
      </c>
      <c r="S1807" s="6" t="str">
        <f t="shared" ref="S1807:T1807" si="1815">Proper(trim(G1807))</f>
        <v>Materials</v>
      </c>
      <c r="T1807" s="6" t="str">
        <f t="shared" si="1815"/>
        <v>Rent</v>
      </c>
    </row>
    <row r="1808">
      <c r="A1808" s="23" t="s">
        <v>3389</v>
      </c>
      <c r="B1808" s="32" t="s">
        <v>2558</v>
      </c>
      <c r="C1808" s="6">
        <v>120500.0</v>
      </c>
      <c r="D1808" s="6" t="str">
        <f>IFERROR(__xludf.DUMMYFUNCTION("Split(B1808,""/"")"),"February")</f>
        <v>February</v>
      </c>
      <c r="E1808" s="6" t="str">
        <f>IFERROR(__xludf.DUMMYFUNCTION("""COMPUTED_VALUE"""),"Bangalore")</f>
        <v>Bangalore</v>
      </c>
      <c r="F1808" s="6" t="str">
        <f>IFERROR(__xludf.DUMMYFUNCTION("""COMPUTED_VALUE"""),"East^")</f>
        <v>East^</v>
      </c>
      <c r="G1808" s="6" t="str">
        <f>IFERROR(__xludf.DUMMYFUNCTION("""COMPUTED_VALUE"""),"Materials")</f>
        <v>Materials</v>
      </c>
      <c r="H1808" s="6" t="str">
        <f>IFERROR(__xludf.DUMMYFUNCTION("""COMPUTED_VALUE"""),"Insurance")</f>
        <v>Insurance</v>
      </c>
      <c r="I1808" s="6" t="str">
        <f t="shared" si="2"/>
        <v>February</v>
      </c>
      <c r="J1808" s="6" t="str">
        <f t="shared" si="3"/>
        <v>Bangalore</v>
      </c>
      <c r="K1808" s="6" t="str">
        <f t="shared" si="4"/>
        <v>Bangalore</v>
      </c>
      <c r="L1808" s="6" t="str">
        <f t="shared" si="5"/>
        <v>Bangalore</v>
      </c>
      <c r="M1808" s="6" t="str">
        <f t="shared" si="6"/>
        <v>Bangalore</v>
      </c>
      <c r="N1808" s="6" t="str">
        <f t="shared" si="7"/>
        <v>East^</v>
      </c>
      <c r="O1808" s="6" t="str">
        <f t="shared" si="8"/>
        <v>East^</v>
      </c>
      <c r="P1808" s="6" t="str">
        <f t="shared" si="9"/>
        <v>East^</v>
      </c>
      <c r="Q1808" s="6" t="str">
        <f t="shared" si="10"/>
        <v>East</v>
      </c>
      <c r="R1808" s="6" t="str">
        <f>vlookup(M1808,'City Head_Details'!$A$2:$B$5,2,0)</f>
        <v>Arun</v>
      </c>
      <c r="S1808" s="6" t="str">
        <f t="shared" ref="S1808:T1808" si="1816">Proper(trim(G1808))</f>
        <v>Materials</v>
      </c>
      <c r="T1808" s="6" t="str">
        <f t="shared" si="1816"/>
        <v>Insurance</v>
      </c>
    </row>
    <row r="1809">
      <c r="A1809" s="23" t="s">
        <v>3390</v>
      </c>
      <c r="B1809" s="32" t="s">
        <v>1015</v>
      </c>
      <c r="C1809" s="6">
        <v>179000.0</v>
      </c>
      <c r="D1809" s="6" t="str">
        <f>IFERROR(__xludf.DUMMYFUNCTION("Split(B1809,""/"")"),"February")</f>
        <v>February</v>
      </c>
      <c r="E1809" s="6" t="str">
        <f>IFERROR(__xludf.DUMMYFUNCTION("""COMPUTED_VALUE"""),"Gurgaon")</f>
        <v>Gurgaon</v>
      </c>
      <c r="F1809" s="6" t="str">
        <f>IFERROR(__xludf.DUMMYFUNCTION("""COMPUTED_VALUE"""),"North")</f>
        <v>North</v>
      </c>
      <c r="G1809" s="6" t="str">
        <f>IFERROR(__xludf.DUMMYFUNCTION("""COMPUTED_VALUE"""),"Assembly")</f>
        <v>Assembly</v>
      </c>
      <c r="H1809" s="6" t="str">
        <f>IFERROR(__xludf.DUMMYFUNCTION("""COMPUTED_VALUE"""),"Labour Cost")</f>
        <v>Labour Cost</v>
      </c>
      <c r="I1809" s="6" t="str">
        <f t="shared" si="2"/>
        <v>February</v>
      </c>
      <c r="J1809" s="6" t="str">
        <f t="shared" si="3"/>
        <v>Gurgaon</v>
      </c>
      <c r="K1809" s="6" t="str">
        <f t="shared" si="4"/>
        <v>Gurgaon</v>
      </c>
      <c r="L1809" s="6" t="str">
        <f t="shared" si="5"/>
        <v>Gurgaon</v>
      </c>
      <c r="M1809" s="6" t="str">
        <f t="shared" si="6"/>
        <v>Gurgaon</v>
      </c>
      <c r="N1809" s="6" t="str">
        <f t="shared" si="7"/>
        <v>North</v>
      </c>
      <c r="O1809" s="6" t="str">
        <f t="shared" si="8"/>
        <v>North</v>
      </c>
      <c r="P1809" s="6" t="str">
        <f t="shared" si="9"/>
        <v>North</v>
      </c>
      <c r="Q1809" s="6" t="str">
        <f t="shared" si="10"/>
        <v>North</v>
      </c>
      <c r="R1809" s="6" t="str">
        <f>vlookup(M1809,'City Head_Details'!$A$2:$B$5,2,0)</f>
        <v>Tarun</v>
      </c>
      <c r="S1809" s="6" t="str">
        <f t="shared" ref="S1809:T1809" si="1817">Proper(trim(G1809))</f>
        <v>Assembly</v>
      </c>
      <c r="T1809" s="6" t="str">
        <f t="shared" si="1817"/>
        <v>Labour Cost</v>
      </c>
    </row>
    <row r="1810">
      <c r="A1810" s="23" t="s">
        <v>3391</v>
      </c>
      <c r="B1810" s="32" t="s">
        <v>3392</v>
      </c>
      <c r="C1810" s="6">
        <v>115900.0</v>
      </c>
      <c r="D1810" s="6" t="str">
        <f>IFERROR(__xludf.DUMMYFUNCTION("Split(B1810,""/"")"),"February")</f>
        <v>February</v>
      </c>
      <c r="E1810" s="6" t="str">
        <f>IFERROR(__xludf.DUMMYFUNCTION("""COMPUTED_VALUE"""),"Gurgaon")</f>
        <v>Gurgaon</v>
      </c>
      <c r="F1810" s="6" t="str">
        <f>IFERROR(__xludf.DUMMYFUNCTION("""COMPUTED_VALUE"""),"North^")</f>
        <v>North^</v>
      </c>
      <c r="G1810" s="6" t="str">
        <f>IFERROR(__xludf.DUMMYFUNCTION("""COMPUTED_VALUE"""),"Materials")</f>
        <v>Materials</v>
      </c>
      <c r="H1810" s="6" t="str">
        <f>IFERROR(__xludf.DUMMYFUNCTION("""COMPUTED_VALUE"""),"Material Cost")</f>
        <v>Material Cost</v>
      </c>
      <c r="I1810" s="6" t="str">
        <f t="shared" si="2"/>
        <v>February</v>
      </c>
      <c r="J1810" s="6" t="str">
        <f t="shared" si="3"/>
        <v>Gurgaon</v>
      </c>
      <c r="K1810" s="6" t="str">
        <f t="shared" si="4"/>
        <v>Gurgaon</v>
      </c>
      <c r="L1810" s="6" t="str">
        <f t="shared" si="5"/>
        <v>Gurgaon</v>
      </c>
      <c r="M1810" s="6" t="str">
        <f t="shared" si="6"/>
        <v>Gurgaon</v>
      </c>
      <c r="N1810" s="6" t="str">
        <f t="shared" si="7"/>
        <v>North^</v>
      </c>
      <c r="O1810" s="6" t="str">
        <f t="shared" si="8"/>
        <v>North^</v>
      </c>
      <c r="P1810" s="6" t="str">
        <f t="shared" si="9"/>
        <v>North^</v>
      </c>
      <c r="Q1810" s="6" t="str">
        <f t="shared" si="10"/>
        <v>North</v>
      </c>
      <c r="R1810" s="6" t="str">
        <f>vlookup(M1810,'City Head_Details'!$A$2:$B$5,2,0)</f>
        <v>Tarun</v>
      </c>
      <c r="S1810" s="6" t="str">
        <f t="shared" ref="S1810:T1810" si="1818">Proper(trim(G1810))</f>
        <v>Materials</v>
      </c>
      <c r="T1810" s="6" t="str">
        <f t="shared" si="1818"/>
        <v>Material Cost</v>
      </c>
    </row>
    <row r="1811">
      <c r="A1811" s="23" t="s">
        <v>3393</v>
      </c>
      <c r="B1811" s="32" t="s">
        <v>3132</v>
      </c>
      <c r="C1811" s="6">
        <v>185400.0</v>
      </c>
      <c r="D1811" s="6" t="str">
        <f>IFERROR(__xludf.DUMMYFUNCTION("Split(B1811,""/"")"),"March")</f>
        <v>March</v>
      </c>
      <c r="E1811" s="6" t="str">
        <f>IFERROR(__xludf.DUMMYFUNCTION("""COMPUTED_VALUE"""),"Bangalore")</f>
        <v>Bangalore</v>
      </c>
      <c r="F1811" s="6" t="str">
        <f>IFERROR(__xludf.DUMMYFUNCTION("""COMPUTED_VALUE"""),"East")</f>
        <v>East</v>
      </c>
      <c r="G1811" s="6" t="str">
        <f>IFERROR(__xludf.DUMMYFUNCTION("""COMPUTED_VALUE"""),"Assembly")</f>
        <v>Assembly</v>
      </c>
      <c r="H1811" s="6" t="str">
        <f>IFERROR(__xludf.DUMMYFUNCTION("""COMPUTED_VALUE"""),"Rent")</f>
        <v>Rent</v>
      </c>
      <c r="I1811" s="6" t="str">
        <f t="shared" si="2"/>
        <v>March</v>
      </c>
      <c r="J1811" s="6" t="str">
        <f t="shared" si="3"/>
        <v>Bangalore</v>
      </c>
      <c r="K1811" s="6" t="str">
        <f t="shared" si="4"/>
        <v>Bangalore</v>
      </c>
      <c r="L1811" s="6" t="str">
        <f t="shared" si="5"/>
        <v>Bangalore</v>
      </c>
      <c r="M1811" s="6" t="str">
        <f t="shared" si="6"/>
        <v>Bangalore</v>
      </c>
      <c r="N1811" s="6" t="str">
        <f t="shared" si="7"/>
        <v>East</v>
      </c>
      <c r="O1811" s="6" t="str">
        <f t="shared" si="8"/>
        <v>East</v>
      </c>
      <c r="P1811" s="6" t="str">
        <f t="shared" si="9"/>
        <v>East</v>
      </c>
      <c r="Q1811" s="6" t="str">
        <f t="shared" si="10"/>
        <v>East</v>
      </c>
      <c r="R1811" s="6" t="str">
        <f>vlookup(M1811,'City Head_Details'!$A$2:$B$5,2,0)</f>
        <v>Arun</v>
      </c>
      <c r="S1811" s="6" t="str">
        <f t="shared" ref="S1811:T1811" si="1819">Proper(trim(G1811))</f>
        <v>Assembly</v>
      </c>
      <c r="T1811" s="6" t="str">
        <f t="shared" si="1819"/>
        <v>Rent</v>
      </c>
    </row>
    <row r="1812">
      <c r="A1812" s="23" t="s">
        <v>3394</v>
      </c>
      <c r="B1812" s="32" t="s">
        <v>3395</v>
      </c>
      <c r="C1812" s="6">
        <v>159900.0</v>
      </c>
      <c r="D1812" s="6" t="str">
        <f>IFERROR(__xludf.DUMMYFUNCTION("Split(B1812,""/"")"),"January")</f>
        <v>January</v>
      </c>
      <c r="E1812" s="6" t="str">
        <f>IFERROR(__xludf.DUMMYFUNCTION("""COMPUTED_VALUE"""),"Bhubaneswar")</f>
        <v>Bhubaneswar</v>
      </c>
      <c r="F1812" s="6" t="str">
        <f>IFERROR(__xludf.DUMMYFUNCTION("""COMPUTED_VALUE"""),"West^")</f>
        <v>West^</v>
      </c>
      <c r="G1812" s="6" t="str">
        <f>IFERROR(__xludf.DUMMYFUNCTION("""COMPUTED_VALUE"""),"Materials")</f>
        <v>Materials</v>
      </c>
      <c r="H1812" s="6" t="str">
        <f>IFERROR(__xludf.DUMMYFUNCTION("""COMPUTED_VALUE"""),"Labour Cost")</f>
        <v>Labour Cost</v>
      </c>
      <c r="I1812" s="6" t="str">
        <f t="shared" si="2"/>
        <v>January</v>
      </c>
      <c r="J1812" s="6" t="str">
        <f t="shared" si="3"/>
        <v>Bhubaneswar</v>
      </c>
      <c r="K1812" s="6" t="str">
        <f t="shared" si="4"/>
        <v>Bhubaneswar</v>
      </c>
      <c r="L1812" s="6" t="str">
        <f t="shared" si="5"/>
        <v>Bhubaneswar</v>
      </c>
      <c r="M1812" s="6" t="str">
        <f t="shared" si="6"/>
        <v>Bhubaneswar</v>
      </c>
      <c r="N1812" s="6" t="str">
        <f t="shared" si="7"/>
        <v>West^</v>
      </c>
      <c r="O1812" s="6" t="str">
        <f t="shared" si="8"/>
        <v>West^</v>
      </c>
      <c r="P1812" s="6" t="str">
        <f t="shared" si="9"/>
        <v>West^</v>
      </c>
      <c r="Q1812" s="6" t="str">
        <f t="shared" si="10"/>
        <v>West</v>
      </c>
      <c r="R1812" s="6" t="str">
        <f>vlookup(M1812,'City Head_Details'!$A$2:$B$5,2,0)</f>
        <v>Karuna</v>
      </c>
      <c r="S1812" s="6" t="str">
        <f t="shared" ref="S1812:T1812" si="1820">Proper(trim(G1812))</f>
        <v>Materials</v>
      </c>
      <c r="T1812" s="6" t="str">
        <f t="shared" si="1820"/>
        <v>Labour Cost</v>
      </c>
    </row>
    <row r="1813">
      <c r="A1813" s="23" t="s">
        <v>3396</v>
      </c>
      <c r="B1813" s="32" t="s">
        <v>3397</v>
      </c>
      <c r="C1813" s="6">
        <v>175300.0</v>
      </c>
      <c r="D1813" s="6" t="str">
        <f>IFERROR(__xludf.DUMMYFUNCTION("Split(B1813,""/"")"),"January")</f>
        <v>January</v>
      </c>
      <c r="E1813" s="6" t="str">
        <f>IFERROR(__xludf.DUMMYFUNCTION("""COMPUTED_VALUE"""),"Bhubaneswar")</f>
        <v>Bhubaneswar</v>
      </c>
      <c r="F1813" s="6" t="str">
        <f>IFERROR(__xludf.DUMMYFUNCTION("""COMPUTED_VALUE"""),"West")</f>
        <v>West</v>
      </c>
      <c r="G1813" s="6" t="str">
        <f>IFERROR(__xludf.DUMMYFUNCTION("""COMPUTED_VALUE"""),"Materials")</f>
        <v>Materials</v>
      </c>
      <c r="H1813" s="6" t="str">
        <f>IFERROR(__xludf.DUMMYFUNCTION("""COMPUTED_VALUE"""),"Insurance")</f>
        <v>Insurance</v>
      </c>
      <c r="I1813" s="6" t="str">
        <f t="shared" si="2"/>
        <v>January</v>
      </c>
      <c r="J1813" s="6" t="str">
        <f t="shared" si="3"/>
        <v>Bhubaneswar</v>
      </c>
      <c r="K1813" s="6" t="str">
        <f t="shared" si="4"/>
        <v>Bhubaneswar</v>
      </c>
      <c r="L1813" s="6" t="str">
        <f t="shared" si="5"/>
        <v>Bhubaneswar</v>
      </c>
      <c r="M1813" s="6" t="str">
        <f t="shared" si="6"/>
        <v>Bhubaneswar</v>
      </c>
      <c r="N1813" s="6" t="str">
        <f t="shared" si="7"/>
        <v>West</v>
      </c>
      <c r="O1813" s="6" t="str">
        <f t="shared" si="8"/>
        <v>West</v>
      </c>
      <c r="P1813" s="6" t="str">
        <f t="shared" si="9"/>
        <v>West</v>
      </c>
      <c r="Q1813" s="6" t="str">
        <f t="shared" si="10"/>
        <v>West</v>
      </c>
      <c r="R1813" s="6" t="str">
        <f>vlookup(M1813,'City Head_Details'!$A$2:$B$5,2,0)</f>
        <v>Karuna</v>
      </c>
      <c r="S1813" s="6" t="str">
        <f t="shared" ref="S1813:T1813" si="1821">Proper(trim(G1813))</f>
        <v>Materials</v>
      </c>
      <c r="T1813" s="6" t="str">
        <f t="shared" si="1821"/>
        <v>Insurance</v>
      </c>
    </row>
    <row r="1814">
      <c r="A1814" s="23" t="s">
        <v>3398</v>
      </c>
      <c r="B1814" s="32" t="s">
        <v>3399</v>
      </c>
      <c r="C1814" s="6">
        <v>179600.0</v>
      </c>
      <c r="D1814" s="6" t="str">
        <f>IFERROR(__xludf.DUMMYFUNCTION("Split(B1814,""/"")"),"March")</f>
        <v>March</v>
      </c>
      <c r="E1814" s="6" t="str">
        <f>IFERROR(__xludf.DUMMYFUNCTION("""COMPUTED_VALUE"""),"Bangalore")</f>
        <v>Bangalore</v>
      </c>
      <c r="F1814" s="6" t="str">
        <f>IFERROR(__xludf.DUMMYFUNCTION("""COMPUTED_VALUE"""),"North")</f>
        <v>North</v>
      </c>
      <c r="G1814" s="6" t="str">
        <f>IFERROR(__xludf.DUMMYFUNCTION("""COMPUTED_VALUE"""),"Assembly")</f>
        <v>Assembly</v>
      </c>
      <c r="H1814" s="6" t="str">
        <f>IFERROR(__xludf.DUMMYFUNCTION("""COMPUTED_VALUE"""),"Labour Cost")</f>
        <v>Labour Cost</v>
      </c>
      <c r="I1814" s="6" t="str">
        <f t="shared" si="2"/>
        <v>March</v>
      </c>
      <c r="J1814" s="6" t="str">
        <f t="shared" si="3"/>
        <v>Bangalore</v>
      </c>
      <c r="K1814" s="6" t="str">
        <f t="shared" si="4"/>
        <v>Bangalore</v>
      </c>
      <c r="L1814" s="6" t="str">
        <f t="shared" si="5"/>
        <v>Bangalore</v>
      </c>
      <c r="M1814" s="6" t="str">
        <f t="shared" si="6"/>
        <v>Bangalore</v>
      </c>
      <c r="N1814" s="6" t="str">
        <f t="shared" si="7"/>
        <v>North</v>
      </c>
      <c r="O1814" s="6" t="str">
        <f t="shared" si="8"/>
        <v>North</v>
      </c>
      <c r="P1814" s="6" t="str">
        <f t="shared" si="9"/>
        <v>North</v>
      </c>
      <c r="Q1814" s="6" t="str">
        <f t="shared" si="10"/>
        <v>North</v>
      </c>
      <c r="R1814" s="6" t="str">
        <f>vlookup(M1814,'City Head_Details'!$A$2:$B$5,2,0)</f>
        <v>Arun</v>
      </c>
      <c r="S1814" s="6" t="str">
        <f t="shared" ref="S1814:T1814" si="1822">Proper(trim(G1814))</f>
        <v>Assembly</v>
      </c>
      <c r="T1814" s="6" t="str">
        <f t="shared" si="1822"/>
        <v>Labour Cost</v>
      </c>
    </row>
    <row r="1815">
      <c r="A1815" s="23" t="s">
        <v>3400</v>
      </c>
      <c r="B1815" s="32" t="s">
        <v>3401</v>
      </c>
      <c r="C1815" s="6">
        <v>172900.0</v>
      </c>
      <c r="D1815" s="6" t="str">
        <f>IFERROR(__xludf.DUMMYFUNCTION("Split(B1815,""/"")"),"January")</f>
        <v>January</v>
      </c>
      <c r="E1815" s="6" t="str">
        <f>IFERROR(__xludf.DUMMYFUNCTION("""COMPUTED_VALUE"""),"Ahmedabad")</f>
        <v>Ahmedabad</v>
      </c>
      <c r="F1815" s="6" t="str">
        <f>IFERROR(__xludf.DUMMYFUNCTION("""COMPUTED_VALUE"""),"North")</f>
        <v>North</v>
      </c>
      <c r="G1815" s="6" t="str">
        <f>IFERROR(__xludf.DUMMYFUNCTION("""COMPUTED_VALUE"""),"Assembly")</f>
        <v>Assembly</v>
      </c>
      <c r="H1815" s="6" t="str">
        <f>IFERROR(__xludf.DUMMYFUNCTION("""COMPUTED_VALUE"""),"Material Cost")</f>
        <v>Material Cost</v>
      </c>
      <c r="I1815" s="6" t="str">
        <f t="shared" si="2"/>
        <v>January</v>
      </c>
      <c r="J1815" s="6" t="str">
        <f t="shared" si="3"/>
        <v>Ahmedabad</v>
      </c>
      <c r="K1815" s="6" t="str">
        <f t="shared" si="4"/>
        <v>Ahmedabad</v>
      </c>
      <c r="L1815" s="6" t="str">
        <f t="shared" si="5"/>
        <v>Ahmedabad</v>
      </c>
      <c r="M1815" s="6" t="str">
        <f t="shared" si="6"/>
        <v>Ahmedabad</v>
      </c>
      <c r="N1815" s="6" t="str">
        <f t="shared" si="7"/>
        <v>North</v>
      </c>
      <c r="O1815" s="6" t="str">
        <f t="shared" si="8"/>
        <v>North</v>
      </c>
      <c r="P1815" s="6" t="str">
        <f t="shared" si="9"/>
        <v>North</v>
      </c>
      <c r="Q1815" s="6" t="str">
        <f t="shared" si="10"/>
        <v>North</v>
      </c>
      <c r="R1815" s="6" t="str">
        <f>vlookup(M1815,'City Head_Details'!$A$2:$B$5,2,0)</f>
        <v>Varun</v>
      </c>
      <c r="S1815" s="6" t="str">
        <f t="shared" ref="S1815:T1815" si="1823">Proper(trim(G1815))</f>
        <v>Assembly</v>
      </c>
      <c r="T1815" s="6" t="str">
        <f t="shared" si="1823"/>
        <v>Material Cost</v>
      </c>
    </row>
    <row r="1816">
      <c r="A1816" s="23" t="s">
        <v>3402</v>
      </c>
      <c r="B1816" s="32" t="s">
        <v>3403</v>
      </c>
      <c r="C1816" s="6">
        <v>118300.0</v>
      </c>
      <c r="D1816" s="6" t="str">
        <f>IFERROR(__xludf.DUMMYFUNCTION("Split(B1816,""/"")"),"January")</f>
        <v>January</v>
      </c>
      <c r="E1816" s="6" t="str">
        <f>IFERROR(__xludf.DUMMYFUNCTION("""COMPUTED_VALUE"""),"Bhubaneswar")</f>
        <v>Bhubaneswar</v>
      </c>
      <c r="F1816" s="6" t="str">
        <f>IFERROR(__xludf.DUMMYFUNCTION("""COMPUTED_VALUE"""),"West")</f>
        <v>West</v>
      </c>
      <c r="G1816" s="6" t="str">
        <f>IFERROR(__xludf.DUMMYFUNCTION("""COMPUTED_VALUE"""),"Production")</f>
        <v>Production</v>
      </c>
      <c r="H1816" s="6" t="str">
        <f>IFERROR(__xludf.DUMMYFUNCTION("""COMPUTED_VALUE"""),"Overhead costs")</f>
        <v>Overhead costs</v>
      </c>
      <c r="I1816" s="6" t="str">
        <f t="shared" si="2"/>
        <v>January</v>
      </c>
      <c r="J1816" s="6" t="str">
        <f t="shared" si="3"/>
        <v>Bhubaneswar</v>
      </c>
      <c r="K1816" s="6" t="str">
        <f t="shared" si="4"/>
        <v>Bhubaneswar</v>
      </c>
      <c r="L1816" s="6" t="str">
        <f t="shared" si="5"/>
        <v>Bhubaneswar</v>
      </c>
      <c r="M1816" s="6" t="str">
        <f t="shared" si="6"/>
        <v>Bhubaneswar</v>
      </c>
      <c r="N1816" s="6" t="str">
        <f t="shared" si="7"/>
        <v>West</v>
      </c>
      <c r="O1816" s="6" t="str">
        <f t="shared" si="8"/>
        <v>West</v>
      </c>
      <c r="P1816" s="6" t="str">
        <f t="shared" si="9"/>
        <v>West</v>
      </c>
      <c r="Q1816" s="6" t="str">
        <f t="shared" si="10"/>
        <v>West</v>
      </c>
      <c r="R1816" s="6" t="str">
        <f>vlookup(M1816,'City Head_Details'!$A$2:$B$5,2,0)</f>
        <v>Karuna</v>
      </c>
      <c r="S1816" s="6" t="str">
        <f t="shared" ref="S1816:T1816" si="1824">Proper(trim(G1816))</f>
        <v>Production</v>
      </c>
      <c r="T1816" s="6" t="str">
        <f t="shared" si="1824"/>
        <v>Overhead Costs</v>
      </c>
    </row>
    <row r="1817">
      <c r="A1817" s="23" t="s">
        <v>3404</v>
      </c>
      <c r="B1817" s="32" t="s">
        <v>1181</v>
      </c>
      <c r="C1817" s="6">
        <v>159400.0</v>
      </c>
      <c r="D1817" s="6" t="str">
        <f>IFERROR(__xludf.DUMMYFUNCTION("Split(B1817,""/"")"),"March")</f>
        <v>March</v>
      </c>
      <c r="E1817" s="6" t="str">
        <f>IFERROR(__xludf.DUMMYFUNCTION("""COMPUTED_VALUE"""),"Gurgaon")</f>
        <v>Gurgaon</v>
      </c>
      <c r="F1817" s="6" t="str">
        <f>IFERROR(__xludf.DUMMYFUNCTION("""COMPUTED_VALUE"""),"East")</f>
        <v>East</v>
      </c>
      <c r="G1817" s="6" t="str">
        <f>IFERROR(__xludf.DUMMYFUNCTION("""COMPUTED_VALUE"""),"Production")</f>
        <v>Production</v>
      </c>
      <c r="H1817" s="6" t="str">
        <f>IFERROR(__xludf.DUMMYFUNCTION("""COMPUTED_VALUE"""),"Material Cost")</f>
        <v>Material Cost</v>
      </c>
      <c r="I1817" s="6" t="str">
        <f t="shared" si="2"/>
        <v>March</v>
      </c>
      <c r="J1817" s="6" t="str">
        <f t="shared" si="3"/>
        <v>Gurgaon</v>
      </c>
      <c r="K1817" s="6" t="str">
        <f t="shared" si="4"/>
        <v>Gurgaon</v>
      </c>
      <c r="L1817" s="6" t="str">
        <f t="shared" si="5"/>
        <v>Gurgaon</v>
      </c>
      <c r="M1817" s="6" t="str">
        <f t="shared" si="6"/>
        <v>Gurgaon</v>
      </c>
      <c r="N1817" s="6" t="str">
        <f t="shared" si="7"/>
        <v>East</v>
      </c>
      <c r="O1817" s="6" t="str">
        <f t="shared" si="8"/>
        <v>East</v>
      </c>
      <c r="P1817" s="6" t="str">
        <f t="shared" si="9"/>
        <v>East</v>
      </c>
      <c r="Q1817" s="6" t="str">
        <f t="shared" si="10"/>
        <v>East</v>
      </c>
      <c r="R1817" s="6" t="str">
        <f>vlookup(M1817,'City Head_Details'!$A$2:$B$5,2,0)</f>
        <v>Tarun</v>
      </c>
      <c r="S1817" s="6" t="str">
        <f t="shared" ref="S1817:T1817" si="1825">Proper(trim(G1817))</f>
        <v>Production</v>
      </c>
      <c r="T1817" s="6" t="str">
        <f t="shared" si="1825"/>
        <v>Material Cost</v>
      </c>
    </row>
    <row r="1818">
      <c r="A1818" s="23" t="s">
        <v>3405</v>
      </c>
      <c r="B1818" s="32" t="s">
        <v>3406</v>
      </c>
      <c r="C1818" s="6">
        <v>96600.0</v>
      </c>
      <c r="D1818" s="6" t="str">
        <f>IFERROR(__xludf.DUMMYFUNCTION("Split(B1818,""/"")"),"March")</f>
        <v>March</v>
      </c>
      <c r="E1818" s="6" t="str">
        <f>IFERROR(__xludf.DUMMYFUNCTION("""COMPUTED_VALUE"""),"Gurgaon")</f>
        <v>Gurgaon</v>
      </c>
      <c r="F1818" s="6" t="str">
        <f>IFERROR(__xludf.DUMMYFUNCTION("""COMPUTED_VALUE"""),"North")</f>
        <v>North</v>
      </c>
      <c r="G1818" s="6" t="str">
        <f>IFERROR(__xludf.DUMMYFUNCTION("""COMPUTED_VALUE"""),"Assembly")</f>
        <v>Assembly</v>
      </c>
      <c r="H1818" s="6" t="str">
        <f>IFERROR(__xludf.DUMMYFUNCTION("""COMPUTED_VALUE"""),"Overhead costs")</f>
        <v>Overhead costs</v>
      </c>
      <c r="I1818" s="6" t="str">
        <f t="shared" si="2"/>
        <v>March</v>
      </c>
      <c r="J1818" s="6" t="str">
        <f t="shared" si="3"/>
        <v>Gurgaon</v>
      </c>
      <c r="K1818" s="6" t="str">
        <f t="shared" si="4"/>
        <v>Gurgaon</v>
      </c>
      <c r="L1818" s="6" t="str">
        <f t="shared" si="5"/>
        <v>Gurgaon</v>
      </c>
      <c r="M1818" s="6" t="str">
        <f t="shared" si="6"/>
        <v>Gurgaon</v>
      </c>
      <c r="N1818" s="6" t="str">
        <f t="shared" si="7"/>
        <v>North</v>
      </c>
      <c r="O1818" s="6" t="str">
        <f t="shared" si="8"/>
        <v>North</v>
      </c>
      <c r="P1818" s="6" t="str">
        <f t="shared" si="9"/>
        <v>North</v>
      </c>
      <c r="Q1818" s="6" t="str">
        <f t="shared" si="10"/>
        <v>North</v>
      </c>
      <c r="R1818" s="6" t="str">
        <f>vlookup(M1818,'City Head_Details'!$A$2:$B$5,2,0)</f>
        <v>Tarun</v>
      </c>
      <c r="S1818" s="6" t="str">
        <f t="shared" ref="S1818:T1818" si="1826">Proper(trim(G1818))</f>
        <v>Assembly</v>
      </c>
      <c r="T1818" s="6" t="str">
        <f t="shared" si="1826"/>
        <v>Overhead Costs</v>
      </c>
    </row>
    <row r="1819">
      <c r="A1819" s="23" t="s">
        <v>3407</v>
      </c>
      <c r="B1819" s="32" t="s">
        <v>286</v>
      </c>
      <c r="C1819" s="6">
        <v>137300.0</v>
      </c>
      <c r="D1819" s="6" t="str">
        <f>IFERROR(__xludf.DUMMYFUNCTION("Split(B1819,""/"")"),"January")</f>
        <v>January</v>
      </c>
      <c r="E1819" s="6" t="str">
        <f>IFERROR(__xludf.DUMMYFUNCTION("""COMPUTED_VALUE"""),"Ahmedabad")</f>
        <v>Ahmedabad</v>
      </c>
      <c r="F1819" s="6" t="str">
        <f>IFERROR(__xludf.DUMMYFUNCTION("""COMPUTED_VALUE"""),"South")</f>
        <v>South</v>
      </c>
      <c r="G1819" s="6" t="str">
        <f>IFERROR(__xludf.DUMMYFUNCTION("""COMPUTED_VALUE"""),"Assembly")</f>
        <v>Assembly</v>
      </c>
      <c r="H1819" s="6" t="str">
        <f>IFERROR(__xludf.DUMMYFUNCTION("""COMPUTED_VALUE"""),"Labour Cost")</f>
        <v>Labour Cost</v>
      </c>
      <c r="I1819" s="6" t="str">
        <f t="shared" si="2"/>
        <v>January</v>
      </c>
      <c r="J1819" s="6" t="str">
        <f t="shared" si="3"/>
        <v>Ahmedabad</v>
      </c>
      <c r="K1819" s="6" t="str">
        <f t="shared" si="4"/>
        <v>Ahmedabad</v>
      </c>
      <c r="L1819" s="6" t="str">
        <f t="shared" si="5"/>
        <v>Ahmedabad</v>
      </c>
      <c r="M1819" s="6" t="str">
        <f t="shared" si="6"/>
        <v>Ahmedabad</v>
      </c>
      <c r="N1819" s="6" t="str">
        <f t="shared" si="7"/>
        <v>South</v>
      </c>
      <c r="O1819" s="6" t="str">
        <f t="shared" si="8"/>
        <v>South</v>
      </c>
      <c r="P1819" s="6" t="str">
        <f t="shared" si="9"/>
        <v>South</v>
      </c>
      <c r="Q1819" s="6" t="str">
        <f t="shared" si="10"/>
        <v>South</v>
      </c>
      <c r="R1819" s="6" t="str">
        <f>vlookup(M1819,'City Head_Details'!$A$2:$B$5,2,0)</f>
        <v>Varun</v>
      </c>
      <c r="S1819" s="6" t="str">
        <f t="shared" ref="S1819:T1819" si="1827">Proper(trim(G1819))</f>
        <v>Assembly</v>
      </c>
      <c r="T1819" s="6" t="str">
        <f t="shared" si="1827"/>
        <v>Labour Cost</v>
      </c>
    </row>
    <row r="1820">
      <c r="A1820" s="23" t="s">
        <v>3408</v>
      </c>
      <c r="B1820" s="32" t="s">
        <v>3409</v>
      </c>
      <c r="C1820" s="6">
        <v>156200.0</v>
      </c>
      <c r="D1820" s="6" t="str">
        <f>IFERROR(__xludf.DUMMYFUNCTION("Split(B1820,""/"")"),"January")</f>
        <v>January</v>
      </c>
      <c r="E1820" s="6" t="str">
        <f>IFERROR(__xludf.DUMMYFUNCTION("""COMPUTED_VALUE"""),"Ahmedabad")</f>
        <v>Ahmedabad</v>
      </c>
      <c r="F1820" s="6" t="str">
        <f>IFERROR(__xludf.DUMMYFUNCTION("""COMPUTED_VALUE"""),"North")</f>
        <v>North</v>
      </c>
      <c r="G1820" s="6" t="str">
        <f>IFERROR(__xludf.DUMMYFUNCTION("""COMPUTED_VALUE"""),"Assembly")</f>
        <v>Assembly</v>
      </c>
      <c r="H1820" s="6" t="str">
        <f>IFERROR(__xludf.DUMMYFUNCTION("""COMPUTED_VALUE"""),"Overhead costs")</f>
        <v>Overhead costs</v>
      </c>
      <c r="I1820" s="6" t="str">
        <f t="shared" si="2"/>
        <v>January</v>
      </c>
      <c r="J1820" s="6" t="str">
        <f t="shared" si="3"/>
        <v>Ahmedabad</v>
      </c>
      <c r="K1820" s="6" t="str">
        <f t="shared" si="4"/>
        <v>Ahmedabad</v>
      </c>
      <c r="L1820" s="6" t="str">
        <f t="shared" si="5"/>
        <v>Ahmedabad</v>
      </c>
      <c r="M1820" s="6" t="str">
        <f t="shared" si="6"/>
        <v>Ahmedabad</v>
      </c>
      <c r="N1820" s="6" t="str">
        <f t="shared" si="7"/>
        <v>North</v>
      </c>
      <c r="O1820" s="6" t="str">
        <f t="shared" si="8"/>
        <v>North</v>
      </c>
      <c r="P1820" s="6" t="str">
        <f t="shared" si="9"/>
        <v>North</v>
      </c>
      <c r="Q1820" s="6" t="str">
        <f t="shared" si="10"/>
        <v>North</v>
      </c>
      <c r="R1820" s="6" t="str">
        <f>vlookup(M1820,'City Head_Details'!$A$2:$B$5,2,0)</f>
        <v>Varun</v>
      </c>
      <c r="S1820" s="6" t="str">
        <f t="shared" ref="S1820:T1820" si="1828">Proper(trim(G1820))</f>
        <v>Assembly</v>
      </c>
      <c r="T1820" s="6" t="str">
        <f t="shared" si="1828"/>
        <v>Overhead Costs</v>
      </c>
    </row>
    <row r="1821">
      <c r="A1821" s="23" t="s">
        <v>3410</v>
      </c>
      <c r="B1821" s="32" t="s">
        <v>3411</v>
      </c>
      <c r="C1821" s="6">
        <v>145600.0</v>
      </c>
      <c r="D1821" s="6" t="str">
        <f>IFERROR(__xludf.DUMMYFUNCTION("Split(B1821,""/"")"),"March")</f>
        <v>March</v>
      </c>
      <c r="E1821" s="6" t="str">
        <f>IFERROR(__xludf.DUMMYFUNCTION("""COMPUTED_VALUE"""),"Gurgaon^")</f>
        <v>Gurgaon^</v>
      </c>
      <c r="F1821" s="6" t="str">
        <f>IFERROR(__xludf.DUMMYFUNCTION("""COMPUTED_VALUE"""),"East")</f>
        <v>East</v>
      </c>
      <c r="G1821" s="6" t="str">
        <f>IFERROR(__xludf.DUMMYFUNCTION("""COMPUTED_VALUE"""),"Assembly")</f>
        <v>Assembly</v>
      </c>
      <c r="H1821" s="6" t="str">
        <f>IFERROR(__xludf.DUMMYFUNCTION("""COMPUTED_VALUE"""),"Insurance")</f>
        <v>Insurance</v>
      </c>
      <c r="I1821" s="6" t="str">
        <f t="shared" si="2"/>
        <v>March</v>
      </c>
      <c r="J1821" s="6" t="str">
        <f t="shared" si="3"/>
        <v>Gurgaon^</v>
      </c>
      <c r="K1821" s="6" t="str">
        <f t="shared" si="4"/>
        <v>Gurgaon^</v>
      </c>
      <c r="L1821" s="6" t="str">
        <f t="shared" si="5"/>
        <v>Gurgaon^</v>
      </c>
      <c r="M1821" s="6" t="str">
        <f t="shared" si="6"/>
        <v>Gurgaon</v>
      </c>
      <c r="N1821" s="6" t="str">
        <f t="shared" si="7"/>
        <v>East</v>
      </c>
      <c r="O1821" s="6" t="str">
        <f t="shared" si="8"/>
        <v>East</v>
      </c>
      <c r="P1821" s="6" t="str">
        <f t="shared" si="9"/>
        <v>East</v>
      </c>
      <c r="Q1821" s="6" t="str">
        <f t="shared" si="10"/>
        <v>East</v>
      </c>
      <c r="R1821" s="6" t="str">
        <f>vlookup(M1821,'City Head_Details'!$A$2:$B$5,2,0)</f>
        <v>Tarun</v>
      </c>
      <c r="S1821" s="6" t="str">
        <f t="shared" ref="S1821:T1821" si="1829">Proper(trim(G1821))</f>
        <v>Assembly</v>
      </c>
      <c r="T1821" s="6" t="str">
        <f t="shared" si="1829"/>
        <v>Insurance</v>
      </c>
    </row>
    <row r="1822">
      <c r="A1822" s="23" t="s">
        <v>3412</v>
      </c>
      <c r="B1822" s="32" t="s">
        <v>3413</v>
      </c>
      <c r="C1822" s="6">
        <v>176200.0</v>
      </c>
      <c r="D1822" s="6" t="str">
        <f>IFERROR(__xludf.DUMMYFUNCTION("Split(B1822,""/"")"),"March")</f>
        <v>March</v>
      </c>
      <c r="E1822" s="6" t="str">
        <f>IFERROR(__xludf.DUMMYFUNCTION("""COMPUTED_VALUE"""),"Gurgaon^")</f>
        <v>Gurgaon^</v>
      </c>
      <c r="F1822" s="6" t="str">
        <f>IFERROR(__xludf.DUMMYFUNCTION("""COMPUTED_VALUE"""),"West")</f>
        <v>West</v>
      </c>
      <c r="G1822" s="6" t="str">
        <f>IFERROR(__xludf.DUMMYFUNCTION("""COMPUTED_VALUE"""),"Production")</f>
        <v>Production</v>
      </c>
      <c r="H1822" s="6" t="str">
        <f>IFERROR(__xludf.DUMMYFUNCTION("""COMPUTED_VALUE"""),"Material Cost")</f>
        <v>Material Cost</v>
      </c>
      <c r="I1822" s="6" t="str">
        <f t="shared" si="2"/>
        <v>March</v>
      </c>
      <c r="J1822" s="6" t="str">
        <f t="shared" si="3"/>
        <v>Gurgaon^</v>
      </c>
      <c r="K1822" s="6" t="str">
        <f t="shared" si="4"/>
        <v>Gurgaon^</v>
      </c>
      <c r="L1822" s="6" t="str">
        <f t="shared" si="5"/>
        <v>Gurgaon^</v>
      </c>
      <c r="M1822" s="6" t="str">
        <f t="shared" si="6"/>
        <v>Gurgaon</v>
      </c>
      <c r="N1822" s="6" t="str">
        <f t="shared" si="7"/>
        <v>West</v>
      </c>
      <c r="O1822" s="6" t="str">
        <f t="shared" si="8"/>
        <v>West</v>
      </c>
      <c r="P1822" s="6" t="str">
        <f t="shared" si="9"/>
        <v>West</v>
      </c>
      <c r="Q1822" s="6" t="str">
        <f t="shared" si="10"/>
        <v>West</v>
      </c>
      <c r="R1822" s="6" t="str">
        <f>vlookup(M1822,'City Head_Details'!$A$2:$B$5,2,0)</f>
        <v>Tarun</v>
      </c>
      <c r="S1822" s="6" t="str">
        <f t="shared" ref="S1822:T1822" si="1830">Proper(trim(G1822))</f>
        <v>Production</v>
      </c>
      <c r="T1822" s="6" t="str">
        <f t="shared" si="1830"/>
        <v>Material Cost</v>
      </c>
    </row>
    <row r="1823">
      <c r="A1823" s="23" t="s">
        <v>3414</v>
      </c>
      <c r="B1823" s="32" t="s">
        <v>3415</v>
      </c>
      <c r="C1823" s="6">
        <v>123000.0</v>
      </c>
      <c r="D1823" s="6" t="str">
        <f>IFERROR(__xludf.DUMMYFUNCTION("Split(B1823,""/"")"),"March")</f>
        <v>March</v>
      </c>
      <c r="E1823" s="6" t="str">
        <f>IFERROR(__xludf.DUMMYFUNCTION("""COMPUTED_VALUE"""),"Gurgaon^")</f>
        <v>Gurgaon^</v>
      </c>
      <c r="F1823" s="6" t="str">
        <f>IFERROR(__xludf.DUMMYFUNCTION("""COMPUTED_VALUE"""),"West")</f>
        <v>West</v>
      </c>
      <c r="G1823" s="6" t="str">
        <f>IFERROR(__xludf.DUMMYFUNCTION("""COMPUTED_VALUE"""),"Production")</f>
        <v>Production</v>
      </c>
      <c r="H1823" s="6" t="str">
        <f>IFERROR(__xludf.DUMMYFUNCTION("""COMPUTED_VALUE"""),"Labour Cost")</f>
        <v>Labour Cost</v>
      </c>
      <c r="I1823" s="6" t="str">
        <f t="shared" si="2"/>
        <v>March</v>
      </c>
      <c r="J1823" s="6" t="str">
        <f t="shared" si="3"/>
        <v>Gurgaon^</v>
      </c>
      <c r="K1823" s="6" t="str">
        <f t="shared" si="4"/>
        <v>Gurgaon^</v>
      </c>
      <c r="L1823" s="6" t="str">
        <f t="shared" si="5"/>
        <v>Gurgaon^</v>
      </c>
      <c r="M1823" s="6" t="str">
        <f t="shared" si="6"/>
        <v>Gurgaon</v>
      </c>
      <c r="N1823" s="6" t="str">
        <f t="shared" si="7"/>
        <v>West</v>
      </c>
      <c r="O1823" s="6" t="str">
        <f t="shared" si="8"/>
        <v>West</v>
      </c>
      <c r="P1823" s="6" t="str">
        <f t="shared" si="9"/>
        <v>West</v>
      </c>
      <c r="Q1823" s="6" t="str">
        <f t="shared" si="10"/>
        <v>West</v>
      </c>
      <c r="R1823" s="6" t="str">
        <f>vlookup(M1823,'City Head_Details'!$A$2:$B$5,2,0)</f>
        <v>Tarun</v>
      </c>
      <c r="S1823" s="6" t="str">
        <f t="shared" ref="S1823:T1823" si="1831">Proper(trim(G1823))</f>
        <v>Production</v>
      </c>
      <c r="T1823" s="6" t="str">
        <f t="shared" si="1831"/>
        <v>Labour Cost</v>
      </c>
    </row>
    <row r="1824">
      <c r="A1824" s="23" t="s">
        <v>3416</v>
      </c>
      <c r="B1824" s="32" t="s">
        <v>3417</v>
      </c>
      <c r="C1824" s="6">
        <v>90000.0</v>
      </c>
      <c r="D1824" s="6" t="str">
        <f>IFERROR(__xludf.DUMMYFUNCTION("Split(B1824,""/"")"),"March")</f>
        <v>March</v>
      </c>
      <c r="E1824" s="6" t="str">
        <f>IFERROR(__xludf.DUMMYFUNCTION("""COMPUTED_VALUE"""),"Gurgaon^")</f>
        <v>Gurgaon^</v>
      </c>
      <c r="F1824" s="6" t="str">
        <f>IFERROR(__xludf.DUMMYFUNCTION("""COMPUTED_VALUE"""),"West")</f>
        <v>West</v>
      </c>
      <c r="G1824" s="6" t="str">
        <f>IFERROR(__xludf.DUMMYFUNCTION("""COMPUTED_VALUE"""),"Production")</f>
        <v>Production</v>
      </c>
      <c r="H1824" s="6" t="str">
        <f>IFERROR(__xludf.DUMMYFUNCTION("""COMPUTED_VALUE"""),"Rent")</f>
        <v>Rent</v>
      </c>
      <c r="I1824" s="6" t="str">
        <f t="shared" si="2"/>
        <v>March</v>
      </c>
      <c r="J1824" s="6" t="str">
        <f t="shared" si="3"/>
        <v>Gurgaon^</v>
      </c>
      <c r="K1824" s="6" t="str">
        <f t="shared" si="4"/>
        <v>Gurgaon^</v>
      </c>
      <c r="L1824" s="6" t="str">
        <f t="shared" si="5"/>
        <v>Gurgaon^</v>
      </c>
      <c r="M1824" s="6" t="str">
        <f t="shared" si="6"/>
        <v>Gurgaon</v>
      </c>
      <c r="N1824" s="6" t="str">
        <f t="shared" si="7"/>
        <v>West</v>
      </c>
      <c r="O1824" s="6" t="str">
        <f t="shared" si="8"/>
        <v>West</v>
      </c>
      <c r="P1824" s="6" t="str">
        <f t="shared" si="9"/>
        <v>West</v>
      </c>
      <c r="Q1824" s="6" t="str">
        <f t="shared" si="10"/>
        <v>West</v>
      </c>
      <c r="R1824" s="6" t="str">
        <f>vlookup(M1824,'City Head_Details'!$A$2:$B$5,2,0)</f>
        <v>Tarun</v>
      </c>
      <c r="S1824" s="6" t="str">
        <f t="shared" ref="S1824:T1824" si="1832">Proper(trim(G1824))</f>
        <v>Production</v>
      </c>
      <c r="T1824" s="6" t="str">
        <f t="shared" si="1832"/>
        <v>Rent</v>
      </c>
    </row>
    <row r="1825">
      <c r="A1825" s="23" t="s">
        <v>3418</v>
      </c>
      <c r="B1825" s="32" t="s">
        <v>3419</v>
      </c>
      <c r="C1825" s="6">
        <v>133200.0</v>
      </c>
      <c r="D1825" s="6" t="str">
        <f>IFERROR(__xludf.DUMMYFUNCTION("Split(B1825,""/"")"),"March")</f>
        <v>March</v>
      </c>
      <c r="E1825" s="6" t="str">
        <f>IFERROR(__xludf.DUMMYFUNCTION("""COMPUTED_VALUE"""),"Gurgaon")</f>
        <v>Gurgaon</v>
      </c>
      <c r="F1825" s="6" t="str">
        <f>IFERROR(__xludf.DUMMYFUNCTION("""COMPUTED_VALUE"""),"West")</f>
        <v>West</v>
      </c>
      <c r="G1825" s="6" t="str">
        <f>IFERROR(__xludf.DUMMYFUNCTION("""COMPUTED_VALUE"""),"Production")</f>
        <v>Production</v>
      </c>
      <c r="H1825" s="6" t="str">
        <f>IFERROR(__xludf.DUMMYFUNCTION("""COMPUTED_VALUE"""),"Overhead costs")</f>
        <v>Overhead costs</v>
      </c>
      <c r="I1825" s="6" t="str">
        <f t="shared" si="2"/>
        <v>March</v>
      </c>
      <c r="J1825" s="6" t="str">
        <f t="shared" si="3"/>
        <v>Gurgaon</v>
      </c>
      <c r="K1825" s="6" t="str">
        <f t="shared" si="4"/>
        <v>Gurgaon</v>
      </c>
      <c r="L1825" s="6" t="str">
        <f t="shared" si="5"/>
        <v>Gurgaon</v>
      </c>
      <c r="M1825" s="6" t="str">
        <f t="shared" si="6"/>
        <v>Gurgaon</v>
      </c>
      <c r="N1825" s="6" t="str">
        <f t="shared" si="7"/>
        <v>West</v>
      </c>
      <c r="O1825" s="6" t="str">
        <f t="shared" si="8"/>
        <v>West</v>
      </c>
      <c r="P1825" s="6" t="str">
        <f t="shared" si="9"/>
        <v>West</v>
      </c>
      <c r="Q1825" s="6" t="str">
        <f t="shared" si="10"/>
        <v>West</v>
      </c>
      <c r="R1825" s="6" t="str">
        <f>vlookup(M1825,'City Head_Details'!$A$2:$B$5,2,0)</f>
        <v>Tarun</v>
      </c>
      <c r="S1825" s="6" t="str">
        <f t="shared" ref="S1825:T1825" si="1833">Proper(trim(G1825))</f>
        <v>Production</v>
      </c>
      <c r="T1825" s="6" t="str">
        <f t="shared" si="1833"/>
        <v>Overhead Costs</v>
      </c>
    </row>
    <row r="1826">
      <c r="A1826" s="23" t="s">
        <v>3420</v>
      </c>
      <c r="B1826" s="32" t="s">
        <v>3421</v>
      </c>
      <c r="C1826" s="6">
        <v>148100.0</v>
      </c>
      <c r="D1826" s="6" t="str">
        <f>IFERROR(__xludf.DUMMYFUNCTION("Split(B1826,""/"")"),"March")</f>
        <v>March</v>
      </c>
      <c r="E1826" s="6" t="str">
        <f>IFERROR(__xludf.DUMMYFUNCTION("""COMPUTED_VALUE"""),"Gurgaon")</f>
        <v>Gurgaon</v>
      </c>
      <c r="F1826" s="6" t="str">
        <f>IFERROR(__xludf.DUMMYFUNCTION("""COMPUTED_VALUE"""),"West")</f>
        <v>West</v>
      </c>
      <c r="G1826" s="6" t="str">
        <f>IFERROR(__xludf.DUMMYFUNCTION("""COMPUTED_VALUE"""),"Production")</f>
        <v>Production</v>
      </c>
      <c r="H1826" s="6" t="str">
        <f>IFERROR(__xludf.DUMMYFUNCTION("""COMPUTED_VALUE"""),"Insurance")</f>
        <v>Insurance</v>
      </c>
      <c r="I1826" s="6" t="str">
        <f t="shared" si="2"/>
        <v>March</v>
      </c>
      <c r="J1826" s="6" t="str">
        <f t="shared" si="3"/>
        <v>Gurgaon</v>
      </c>
      <c r="K1826" s="6" t="str">
        <f t="shared" si="4"/>
        <v>Gurgaon</v>
      </c>
      <c r="L1826" s="6" t="str">
        <f t="shared" si="5"/>
        <v>Gurgaon</v>
      </c>
      <c r="M1826" s="6" t="str">
        <f t="shared" si="6"/>
        <v>Gurgaon</v>
      </c>
      <c r="N1826" s="6" t="str">
        <f t="shared" si="7"/>
        <v>West</v>
      </c>
      <c r="O1826" s="6" t="str">
        <f t="shared" si="8"/>
        <v>West</v>
      </c>
      <c r="P1826" s="6" t="str">
        <f t="shared" si="9"/>
        <v>West</v>
      </c>
      <c r="Q1826" s="6" t="str">
        <f t="shared" si="10"/>
        <v>West</v>
      </c>
      <c r="R1826" s="6" t="str">
        <f>vlookup(M1826,'City Head_Details'!$A$2:$B$5,2,0)</f>
        <v>Tarun</v>
      </c>
      <c r="S1826" s="6" t="str">
        <f t="shared" ref="S1826:T1826" si="1834">Proper(trim(G1826))</f>
        <v>Production</v>
      </c>
      <c r="T1826" s="6" t="str">
        <f t="shared" si="1834"/>
        <v>Insurance</v>
      </c>
    </row>
    <row r="1827">
      <c r="A1827" s="23" t="s">
        <v>3422</v>
      </c>
      <c r="B1827" s="32" t="s">
        <v>2783</v>
      </c>
      <c r="C1827" s="6">
        <v>130300.0</v>
      </c>
      <c r="D1827" s="6" t="str">
        <f>IFERROR(__xludf.DUMMYFUNCTION("Split(B1827,""/"")"),"March")</f>
        <v>March</v>
      </c>
      <c r="E1827" s="6" t="str">
        <f>IFERROR(__xludf.DUMMYFUNCTION("""COMPUTED_VALUE"""),"Gurgaon")</f>
        <v>Gurgaon</v>
      </c>
      <c r="F1827" s="6" t="str">
        <f>IFERROR(__xludf.DUMMYFUNCTION("""COMPUTED_VALUE"""),"West")</f>
        <v>West</v>
      </c>
      <c r="G1827" s="6" t="str">
        <f>IFERROR(__xludf.DUMMYFUNCTION("""COMPUTED_VALUE"""),"Materials")</f>
        <v>Materials</v>
      </c>
      <c r="H1827" s="6" t="str">
        <f>IFERROR(__xludf.DUMMYFUNCTION("""COMPUTED_VALUE"""),"Material Cost")</f>
        <v>Material Cost</v>
      </c>
      <c r="I1827" s="6" t="str">
        <f t="shared" si="2"/>
        <v>March</v>
      </c>
      <c r="J1827" s="6" t="str">
        <f t="shared" si="3"/>
        <v>Gurgaon</v>
      </c>
      <c r="K1827" s="6" t="str">
        <f t="shared" si="4"/>
        <v>Gurgaon</v>
      </c>
      <c r="L1827" s="6" t="str">
        <f t="shared" si="5"/>
        <v>Gurgaon</v>
      </c>
      <c r="M1827" s="6" t="str">
        <f t="shared" si="6"/>
        <v>Gurgaon</v>
      </c>
      <c r="N1827" s="6" t="str">
        <f t="shared" si="7"/>
        <v>West</v>
      </c>
      <c r="O1827" s="6" t="str">
        <f t="shared" si="8"/>
        <v>West</v>
      </c>
      <c r="P1827" s="6" t="str">
        <f t="shared" si="9"/>
        <v>West</v>
      </c>
      <c r="Q1827" s="6" t="str">
        <f t="shared" si="10"/>
        <v>West</v>
      </c>
      <c r="R1827" s="6" t="str">
        <f>vlookup(M1827,'City Head_Details'!$A$2:$B$5,2,0)</f>
        <v>Tarun</v>
      </c>
      <c r="S1827" s="6" t="str">
        <f t="shared" ref="S1827:T1827" si="1835">Proper(trim(G1827))</f>
        <v>Materials</v>
      </c>
      <c r="T1827" s="6" t="str">
        <f t="shared" si="1835"/>
        <v>Material Cost</v>
      </c>
    </row>
    <row r="1828">
      <c r="A1828" s="23" t="s">
        <v>3423</v>
      </c>
      <c r="B1828" s="32" t="s">
        <v>3424</v>
      </c>
      <c r="C1828" s="6">
        <v>117200.0</v>
      </c>
      <c r="D1828" s="6" t="str">
        <f>IFERROR(__xludf.DUMMYFUNCTION("Split(B1828,""/"")"),"March")</f>
        <v>March</v>
      </c>
      <c r="E1828" s="6" t="str">
        <f>IFERROR(__xludf.DUMMYFUNCTION("""COMPUTED_VALUE"""),"Gurgaon")</f>
        <v>Gurgaon</v>
      </c>
      <c r="F1828" s="6" t="str">
        <f>IFERROR(__xludf.DUMMYFUNCTION("""COMPUTED_VALUE"""),"West")</f>
        <v>West</v>
      </c>
      <c r="G1828" s="6" t="str">
        <f>IFERROR(__xludf.DUMMYFUNCTION("""COMPUTED_VALUE"""),"Materials")</f>
        <v>Materials</v>
      </c>
      <c r="H1828" s="6" t="str">
        <f>IFERROR(__xludf.DUMMYFUNCTION("""COMPUTED_VALUE"""),"Labour Cost")</f>
        <v>Labour Cost</v>
      </c>
      <c r="I1828" s="6" t="str">
        <f t="shared" si="2"/>
        <v>March</v>
      </c>
      <c r="J1828" s="6" t="str">
        <f t="shared" si="3"/>
        <v>Gurgaon</v>
      </c>
      <c r="K1828" s="6" t="str">
        <f t="shared" si="4"/>
        <v>Gurgaon</v>
      </c>
      <c r="L1828" s="6" t="str">
        <f t="shared" si="5"/>
        <v>Gurgaon</v>
      </c>
      <c r="M1828" s="6" t="str">
        <f t="shared" si="6"/>
        <v>Gurgaon</v>
      </c>
      <c r="N1828" s="6" t="str">
        <f t="shared" si="7"/>
        <v>West</v>
      </c>
      <c r="O1828" s="6" t="str">
        <f t="shared" si="8"/>
        <v>West</v>
      </c>
      <c r="P1828" s="6" t="str">
        <f t="shared" si="9"/>
        <v>West</v>
      </c>
      <c r="Q1828" s="6" t="str">
        <f t="shared" si="10"/>
        <v>West</v>
      </c>
      <c r="R1828" s="6" t="str">
        <f>vlookup(M1828,'City Head_Details'!$A$2:$B$5,2,0)</f>
        <v>Tarun</v>
      </c>
      <c r="S1828" s="6" t="str">
        <f t="shared" ref="S1828:T1828" si="1836">Proper(trim(G1828))</f>
        <v>Materials</v>
      </c>
      <c r="T1828" s="6" t="str">
        <f t="shared" si="1836"/>
        <v>Labour Cost</v>
      </c>
    </row>
    <row r="1829">
      <c r="A1829" s="23" t="s">
        <v>3425</v>
      </c>
      <c r="B1829" s="32" t="s">
        <v>3426</v>
      </c>
      <c r="C1829" s="6">
        <v>162800.0</v>
      </c>
      <c r="D1829" s="6" t="str">
        <f>IFERROR(__xludf.DUMMYFUNCTION("Split(B1829,""/"")"),"March")</f>
        <v>March</v>
      </c>
      <c r="E1829" s="6" t="str">
        <f>IFERROR(__xludf.DUMMYFUNCTION("""COMPUTED_VALUE"""),"Gurgaon")</f>
        <v>Gurgaon</v>
      </c>
      <c r="F1829" s="6" t="str">
        <f>IFERROR(__xludf.DUMMYFUNCTION("""COMPUTED_VALUE"""),"West")</f>
        <v>West</v>
      </c>
      <c r="G1829" s="6" t="str">
        <f>IFERROR(__xludf.DUMMYFUNCTION("""COMPUTED_VALUE"""),"Materials")</f>
        <v>Materials</v>
      </c>
      <c r="H1829" s="6" t="str">
        <f>IFERROR(__xludf.DUMMYFUNCTION("""COMPUTED_VALUE"""),"Rent")</f>
        <v>Rent</v>
      </c>
      <c r="I1829" s="6" t="str">
        <f t="shared" si="2"/>
        <v>March</v>
      </c>
      <c r="J1829" s="6" t="str">
        <f t="shared" si="3"/>
        <v>Gurgaon</v>
      </c>
      <c r="K1829" s="6" t="str">
        <f t="shared" si="4"/>
        <v>Gurgaon</v>
      </c>
      <c r="L1829" s="6" t="str">
        <f t="shared" si="5"/>
        <v>Gurgaon</v>
      </c>
      <c r="M1829" s="6" t="str">
        <f t="shared" si="6"/>
        <v>Gurgaon</v>
      </c>
      <c r="N1829" s="6" t="str">
        <f t="shared" si="7"/>
        <v>West</v>
      </c>
      <c r="O1829" s="6" t="str">
        <f t="shared" si="8"/>
        <v>West</v>
      </c>
      <c r="P1829" s="6" t="str">
        <f t="shared" si="9"/>
        <v>West</v>
      </c>
      <c r="Q1829" s="6" t="str">
        <f t="shared" si="10"/>
        <v>West</v>
      </c>
      <c r="R1829" s="6" t="str">
        <f>vlookup(M1829,'City Head_Details'!$A$2:$B$5,2,0)</f>
        <v>Tarun</v>
      </c>
      <c r="S1829" s="6" t="str">
        <f t="shared" ref="S1829:T1829" si="1837">Proper(trim(G1829))</f>
        <v>Materials</v>
      </c>
      <c r="T1829" s="6" t="str">
        <f t="shared" si="1837"/>
        <v>Rent</v>
      </c>
    </row>
    <row r="1830">
      <c r="A1830" s="23" t="s">
        <v>3427</v>
      </c>
      <c r="B1830" s="32" t="s">
        <v>3428</v>
      </c>
      <c r="C1830" s="6">
        <v>163300.0</v>
      </c>
      <c r="D1830" s="6" t="str">
        <f>IFERROR(__xludf.DUMMYFUNCTION("Split(B1830,""/"")"),"March")</f>
        <v>March</v>
      </c>
      <c r="E1830" s="6" t="str">
        <f>IFERROR(__xludf.DUMMYFUNCTION("""COMPUTED_VALUE"""),"Gurgaon")</f>
        <v>Gurgaon</v>
      </c>
      <c r="F1830" s="6" t="str">
        <f>IFERROR(__xludf.DUMMYFUNCTION("""COMPUTED_VALUE"""),"West")</f>
        <v>West</v>
      </c>
      <c r="G1830" s="6" t="str">
        <f>IFERROR(__xludf.DUMMYFUNCTION("""COMPUTED_VALUE"""),"Materials")</f>
        <v>Materials</v>
      </c>
      <c r="H1830" s="6" t="str">
        <f>IFERROR(__xludf.DUMMYFUNCTION("""COMPUTED_VALUE"""),"Overhead costs")</f>
        <v>Overhead costs</v>
      </c>
      <c r="I1830" s="6" t="str">
        <f t="shared" si="2"/>
        <v>March</v>
      </c>
      <c r="J1830" s="6" t="str">
        <f t="shared" si="3"/>
        <v>Gurgaon</v>
      </c>
      <c r="K1830" s="6" t="str">
        <f t="shared" si="4"/>
        <v>Gurgaon</v>
      </c>
      <c r="L1830" s="6" t="str">
        <f t="shared" si="5"/>
        <v>Gurgaon</v>
      </c>
      <c r="M1830" s="6" t="str">
        <f t="shared" si="6"/>
        <v>Gurgaon</v>
      </c>
      <c r="N1830" s="6" t="str">
        <f t="shared" si="7"/>
        <v>West</v>
      </c>
      <c r="O1830" s="6" t="str">
        <f t="shared" si="8"/>
        <v>West</v>
      </c>
      <c r="P1830" s="6" t="str">
        <f t="shared" si="9"/>
        <v>West</v>
      </c>
      <c r="Q1830" s="6" t="str">
        <f t="shared" si="10"/>
        <v>West</v>
      </c>
      <c r="R1830" s="6" t="str">
        <f>vlookup(M1830,'City Head_Details'!$A$2:$B$5,2,0)</f>
        <v>Tarun</v>
      </c>
      <c r="S1830" s="6" t="str">
        <f t="shared" ref="S1830:T1830" si="1838">Proper(trim(G1830))</f>
        <v>Materials</v>
      </c>
      <c r="T1830" s="6" t="str">
        <f t="shared" si="1838"/>
        <v>Overhead Costs</v>
      </c>
    </row>
    <row r="1831">
      <c r="A1831" s="23" t="s">
        <v>3429</v>
      </c>
      <c r="B1831" s="32" t="s">
        <v>3430</v>
      </c>
      <c r="C1831" s="6">
        <v>196500.0</v>
      </c>
      <c r="D1831" s="6" t="str">
        <f>IFERROR(__xludf.DUMMYFUNCTION("Split(B1831,""/"")"),"March")</f>
        <v>March</v>
      </c>
      <c r="E1831" s="6" t="str">
        <f>IFERROR(__xludf.DUMMYFUNCTION("""COMPUTED_VALUE"""),"Gurgaon")</f>
        <v>Gurgaon</v>
      </c>
      <c r="F1831" s="6" t="str">
        <f>IFERROR(__xludf.DUMMYFUNCTION("""COMPUTED_VALUE"""),"West^")</f>
        <v>West^</v>
      </c>
      <c r="G1831" s="6" t="str">
        <f>IFERROR(__xludf.DUMMYFUNCTION("""COMPUTED_VALUE"""),"Materials")</f>
        <v>Materials</v>
      </c>
      <c r="H1831" s="6" t="str">
        <f>IFERROR(__xludf.DUMMYFUNCTION("""COMPUTED_VALUE"""),"Insurance")</f>
        <v>Insurance</v>
      </c>
      <c r="I1831" s="6" t="str">
        <f t="shared" si="2"/>
        <v>March</v>
      </c>
      <c r="J1831" s="6" t="str">
        <f t="shared" si="3"/>
        <v>Gurgaon</v>
      </c>
      <c r="K1831" s="6" t="str">
        <f t="shared" si="4"/>
        <v>Gurgaon</v>
      </c>
      <c r="L1831" s="6" t="str">
        <f t="shared" si="5"/>
        <v>Gurgaon</v>
      </c>
      <c r="M1831" s="6" t="str">
        <f t="shared" si="6"/>
        <v>Gurgaon</v>
      </c>
      <c r="N1831" s="6" t="str">
        <f t="shared" si="7"/>
        <v>West^</v>
      </c>
      <c r="O1831" s="6" t="str">
        <f t="shared" si="8"/>
        <v>West^</v>
      </c>
      <c r="P1831" s="6" t="str">
        <f t="shared" si="9"/>
        <v>West^</v>
      </c>
      <c r="Q1831" s="6" t="str">
        <f t="shared" si="10"/>
        <v>West</v>
      </c>
      <c r="R1831" s="6" t="str">
        <f>vlookup(M1831,'City Head_Details'!$A$2:$B$5,2,0)</f>
        <v>Tarun</v>
      </c>
      <c r="S1831" s="6" t="str">
        <f t="shared" ref="S1831:T1831" si="1839">Proper(trim(G1831))</f>
        <v>Materials</v>
      </c>
      <c r="T1831" s="6" t="str">
        <f t="shared" si="1839"/>
        <v>Insurance</v>
      </c>
    </row>
    <row r="1832">
      <c r="A1832" s="23" t="s">
        <v>3431</v>
      </c>
      <c r="B1832" s="32" t="s">
        <v>3432</v>
      </c>
      <c r="C1832" s="6">
        <v>127600.0</v>
      </c>
      <c r="D1832" s="6" t="str">
        <f>IFERROR(__xludf.DUMMYFUNCTION("Split(B1832,""/"")"),"March")</f>
        <v>March</v>
      </c>
      <c r="E1832" s="6" t="str">
        <f>IFERROR(__xludf.DUMMYFUNCTION("""COMPUTED_VALUE"""),"Gurgaon")</f>
        <v>Gurgaon</v>
      </c>
      <c r="F1832" s="6" t="str">
        <f>IFERROR(__xludf.DUMMYFUNCTION("""COMPUTED_VALUE"""),"West")</f>
        <v>West</v>
      </c>
      <c r="G1832" s="6" t="str">
        <f>IFERROR(__xludf.DUMMYFUNCTION("""COMPUTED_VALUE"""),"Maitenance")</f>
        <v>Maitenance</v>
      </c>
      <c r="H1832" s="6" t="str">
        <f>IFERROR(__xludf.DUMMYFUNCTION("""COMPUTED_VALUE"""),"Material Cost")</f>
        <v>Material Cost</v>
      </c>
      <c r="I1832" s="6" t="str">
        <f t="shared" si="2"/>
        <v>March</v>
      </c>
      <c r="J1832" s="6" t="str">
        <f t="shared" si="3"/>
        <v>Gurgaon</v>
      </c>
      <c r="K1832" s="6" t="str">
        <f t="shared" si="4"/>
        <v>Gurgaon</v>
      </c>
      <c r="L1832" s="6" t="str">
        <f t="shared" si="5"/>
        <v>Gurgaon</v>
      </c>
      <c r="M1832" s="6" t="str">
        <f t="shared" si="6"/>
        <v>Gurgaon</v>
      </c>
      <c r="N1832" s="6" t="str">
        <f t="shared" si="7"/>
        <v>West</v>
      </c>
      <c r="O1832" s="6" t="str">
        <f t="shared" si="8"/>
        <v>West</v>
      </c>
      <c r="P1832" s="6" t="str">
        <f t="shared" si="9"/>
        <v>West</v>
      </c>
      <c r="Q1832" s="6" t="str">
        <f t="shared" si="10"/>
        <v>West</v>
      </c>
      <c r="R1832" s="6" t="str">
        <f>vlookup(M1832,'City Head_Details'!$A$2:$B$5,2,0)</f>
        <v>Tarun</v>
      </c>
      <c r="S1832" s="6" t="str">
        <f t="shared" ref="S1832:T1832" si="1840">Proper(trim(G1832))</f>
        <v>Maitenance</v>
      </c>
      <c r="T1832" s="6" t="str">
        <f t="shared" si="1840"/>
        <v>Material Cost</v>
      </c>
    </row>
    <row r="1833">
      <c r="A1833" s="23" t="s">
        <v>3433</v>
      </c>
      <c r="B1833" s="32" t="s">
        <v>3434</v>
      </c>
      <c r="C1833" s="6">
        <v>157300.0</v>
      </c>
      <c r="D1833" s="6" t="str">
        <f>IFERROR(__xludf.DUMMYFUNCTION("Split(B1833,""/"")"),"March")</f>
        <v>March</v>
      </c>
      <c r="E1833" s="6" t="str">
        <f>IFERROR(__xludf.DUMMYFUNCTION("""COMPUTED_VALUE"""),"Gurgaon")</f>
        <v>Gurgaon</v>
      </c>
      <c r="F1833" s="6" t="str">
        <f>IFERROR(__xludf.DUMMYFUNCTION("""COMPUTED_VALUE"""),"West")</f>
        <v>West</v>
      </c>
      <c r="G1833" s="6" t="str">
        <f>IFERROR(__xludf.DUMMYFUNCTION("""COMPUTED_VALUE"""),"Maitenance")</f>
        <v>Maitenance</v>
      </c>
      <c r="H1833" s="6" t="str">
        <f>IFERROR(__xludf.DUMMYFUNCTION("""COMPUTED_VALUE"""),"Labour Cost")</f>
        <v>Labour Cost</v>
      </c>
      <c r="I1833" s="6" t="str">
        <f t="shared" si="2"/>
        <v>March</v>
      </c>
      <c r="J1833" s="6" t="str">
        <f t="shared" si="3"/>
        <v>Gurgaon</v>
      </c>
      <c r="K1833" s="6" t="str">
        <f t="shared" si="4"/>
        <v>Gurgaon</v>
      </c>
      <c r="L1833" s="6" t="str">
        <f t="shared" si="5"/>
        <v>Gurgaon</v>
      </c>
      <c r="M1833" s="6" t="str">
        <f t="shared" si="6"/>
        <v>Gurgaon</v>
      </c>
      <c r="N1833" s="6" t="str">
        <f t="shared" si="7"/>
        <v>West</v>
      </c>
      <c r="O1833" s="6" t="str">
        <f t="shared" si="8"/>
        <v>West</v>
      </c>
      <c r="P1833" s="6" t="str">
        <f t="shared" si="9"/>
        <v>West</v>
      </c>
      <c r="Q1833" s="6" t="str">
        <f t="shared" si="10"/>
        <v>West</v>
      </c>
      <c r="R1833" s="6" t="str">
        <f>vlookup(M1833,'City Head_Details'!$A$2:$B$5,2,0)</f>
        <v>Tarun</v>
      </c>
      <c r="S1833" s="6" t="str">
        <f t="shared" ref="S1833:T1833" si="1841">Proper(trim(G1833))</f>
        <v>Maitenance</v>
      </c>
      <c r="T1833" s="6" t="str">
        <f t="shared" si="1841"/>
        <v>Labour Cost</v>
      </c>
    </row>
    <row r="1834">
      <c r="A1834" s="23" t="s">
        <v>3435</v>
      </c>
      <c r="B1834" s="32" t="s">
        <v>3436</v>
      </c>
      <c r="C1834" s="6">
        <v>169500.0</v>
      </c>
      <c r="D1834" s="6" t="str">
        <f>IFERROR(__xludf.DUMMYFUNCTION("Split(B1834,""/"")"),"March")</f>
        <v>March</v>
      </c>
      <c r="E1834" s="6" t="str">
        <f>IFERROR(__xludf.DUMMYFUNCTION("""COMPUTED_VALUE"""),"Gurgaon")</f>
        <v>Gurgaon</v>
      </c>
      <c r="F1834" s="6" t="str">
        <f>IFERROR(__xludf.DUMMYFUNCTION("""COMPUTED_VALUE"""),"West")</f>
        <v>West</v>
      </c>
      <c r="G1834" s="6" t="str">
        <f>IFERROR(__xludf.DUMMYFUNCTION("""COMPUTED_VALUE"""),"Maitenance")</f>
        <v>Maitenance</v>
      </c>
      <c r="H1834" s="6" t="str">
        <f>IFERROR(__xludf.DUMMYFUNCTION("""COMPUTED_VALUE"""),"Rent")</f>
        <v>Rent</v>
      </c>
      <c r="I1834" s="6" t="str">
        <f t="shared" si="2"/>
        <v>March</v>
      </c>
      <c r="J1834" s="6" t="str">
        <f t="shared" si="3"/>
        <v>Gurgaon</v>
      </c>
      <c r="K1834" s="6" t="str">
        <f t="shared" si="4"/>
        <v>Gurgaon</v>
      </c>
      <c r="L1834" s="6" t="str">
        <f t="shared" si="5"/>
        <v>Gurgaon</v>
      </c>
      <c r="M1834" s="6" t="str">
        <f t="shared" si="6"/>
        <v>Gurgaon</v>
      </c>
      <c r="N1834" s="6" t="str">
        <f t="shared" si="7"/>
        <v>West</v>
      </c>
      <c r="O1834" s="6" t="str">
        <f t="shared" si="8"/>
        <v>West</v>
      </c>
      <c r="P1834" s="6" t="str">
        <f t="shared" si="9"/>
        <v>West</v>
      </c>
      <c r="Q1834" s="6" t="str">
        <f t="shared" si="10"/>
        <v>West</v>
      </c>
      <c r="R1834" s="6" t="str">
        <f>vlookup(M1834,'City Head_Details'!$A$2:$B$5,2,0)</f>
        <v>Tarun</v>
      </c>
      <c r="S1834" s="6" t="str">
        <f t="shared" ref="S1834:T1834" si="1842">Proper(trim(G1834))</f>
        <v>Maitenance</v>
      </c>
      <c r="T1834" s="6" t="str">
        <f t="shared" si="1842"/>
        <v>Rent</v>
      </c>
    </row>
    <row r="1835">
      <c r="A1835" s="23" t="s">
        <v>3437</v>
      </c>
      <c r="B1835" s="32" t="s">
        <v>3438</v>
      </c>
      <c r="C1835" s="6">
        <v>187300.0</v>
      </c>
      <c r="D1835" s="6" t="str">
        <f>IFERROR(__xludf.DUMMYFUNCTION("Split(B1835,""/"")"),"March")</f>
        <v>March</v>
      </c>
      <c r="E1835" s="6" t="str">
        <f>IFERROR(__xludf.DUMMYFUNCTION("""COMPUTED_VALUE"""),"Gurgaon")</f>
        <v>Gurgaon</v>
      </c>
      <c r="F1835" s="6" t="str">
        <f>IFERROR(__xludf.DUMMYFUNCTION("""COMPUTED_VALUE"""),"West")</f>
        <v>West</v>
      </c>
      <c r="G1835" s="6" t="str">
        <f>IFERROR(__xludf.DUMMYFUNCTION("""COMPUTED_VALUE"""),"Maitenance")</f>
        <v>Maitenance</v>
      </c>
      <c r="H1835" s="6" t="str">
        <f>IFERROR(__xludf.DUMMYFUNCTION("""COMPUTED_VALUE"""),"Overhead costs")</f>
        <v>Overhead costs</v>
      </c>
      <c r="I1835" s="6" t="str">
        <f t="shared" si="2"/>
        <v>March</v>
      </c>
      <c r="J1835" s="6" t="str">
        <f t="shared" si="3"/>
        <v>Gurgaon</v>
      </c>
      <c r="K1835" s="6" t="str">
        <f t="shared" si="4"/>
        <v>Gurgaon</v>
      </c>
      <c r="L1835" s="6" t="str">
        <f t="shared" si="5"/>
        <v>Gurgaon</v>
      </c>
      <c r="M1835" s="6" t="str">
        <f t="shared" si="6"/>
        <v>Gurgaon</v>
      </c>
      <c r="N1835" s="6" t="str">
        <f t="shared" si="7"/>
        <v>West</v>
      </c>
      <c r="O1835" s="6" t="str">
        <f t="shared" si="8"/>
        <v>West</v>
      </c>
      <c r="P1835" s="6" t="str">
        <f t="shared" si="9"/>
        <v>West</v>
      </c>
      <c r="Q1835" s="6" t="str">
        <f t="shared" si="10"/>
        <v>West</v>
      </c>
      <c r="R1835" s="6" t="str">
        <f>vlookup(M1835,'City Head_Details'!$A$2:$B$5,2,0)</f>
        <v>Tarun</v>
      </c>
      <c r="S1835" s="6" t="str">
        <f t="shared" ref="S1835:T1835" si="1843">Proper(trim(G1835))</f>
        <v>Maitenance</v>
      </c>
      <c r="T1835" s="6" t="str">
        <f t="shared" si="1843"/>
        <v>Overhead Costs</v>
      </c>
    </row>
    <row r="1836">
      <c r="A1836" s="23" t="s">
        <v>3439</v>
      </c>
      <c r="B1836" s="32" t="s">
        <v>3440</v>
      </c>
      <c r="C1836" s="6">
        <v>147900.0</v>
      </c>
      <c r="D1836" s="6" t="str">
        <f>IFERROR(__xludf.DUMMYFUNCTION("Split(B1836,""/"")"),"March")</f>
        <v>March</v>
      </c>
      <c r="E1836" s="6" t="str">
        <f>IFERROR(__xludf.DUMMYFUNCTION("""COMPUTED_VALUE"""),"Gurgaon")</f>
        <v>Gurgaon</v>
      </c>
      <c r="F1836" s="6" t="str">
        <f>IFERROR(__xludf.DUMMYFUNCTION("""COMPUTED_VALUE"""),"West")</f>
        <v>West</v>
      </c>
      <c r="G1836" s="6" t="str">
        <f>IFERROR(__xludf.DUMMYFUNCTION("""COMPUTED_VALUE"""),"Maitenance")</f>
        <v>Maitenance</v>
      </c>
      <c r="H1836" s="6" t="str">
        <f>IFERROR(__xludf.DUMMYFUNCTION("""COMPUTED_VALUE"""),"Insurance")</f>
        <v>Insurance</v>
      </c>
      <c r="I1836" s="6" t="str">
        <f t="shared" si="2"/>
        <v>March</v>
      </c>
      <c r="J1836" s="6" t="str">
        <f t="shared" si="3"/>
        <v>Gurgaon</v>
      </c>
      <c r="K1836" s="6" t="str">
        <f t="shared" si="4"/>
        <v>Gurgaon</v>
      </c>
      <c r="L1836" s="6" t="str">
        <f t="shared" si="5"/>
        <v>Gurgaon</v>
      </c>
      <c r="M1836" s="6" t="str">
        <f t="shared" si="6"/>
        <v>Gurgaon</v>
      </c>
      <c r="N1836" s="6" t="str">
        <f t="shared" si="7"/>
        <v>West</v>
      </c>
      <c r="O1836" s="6" t="str">
        <f t="shared" si="8"/>
        <v>West</v>
      </c>
      <c r="P1836" s="6" t="str">
        <f t="shared" si="9"/>
        <v>West</v>
      </c>
      <c r="Q1836" s="6" t="str">
        <f t="shared" si="10"/>
        <v>West</v>
      </c>
      <c r="R1836" s="6" t="str">
        <f>vlookup(M1836,'City Head_Details'!$A$2:$B$5,2,0)</f>
        <v>Tarun</v>
      </c>
      <c r="S1836" s="6" t="str">
        <f t="shared" ref="S1836:T1836" si="1844">Proper(trim(G1836))</f>
        <v>Maitenance</v>
      </c>
      <c r="T1836" s="6" t="str">
        <f t="shared" si="1844"/>
        <v>Insurance</v>
      </c>
    </row>
    <row r="1837">
      <c r="A1837" s="23" t="s">
        <v>3441</v>
      </c>
      <c r="B1837" s="32" t="s">
        <v>3442</v>
      </c>
      <c r="C1837" s="6">
        <v>133200.0</v>
      </c>
      <c r="D1837" s="6" t="str">
        <f>IFERROR(__xludf.DUMMYFUNCTION("Split(B1837,""/"")"),"March")</f>
        <v>March</v>
      </c>
      <c r="E1837" s="6" t="str">
        <f>IFERROR(__xludf.DUMMYFUNCTION("""COMPUTED_VALUE"""),"Gurgaon^")</f>
        <v>Gurgaon^</v>
      </c>
      <c r="F1837" s="6" t="str">
        <f>IFERROR(__xludf.DUMMYFUNCTION("""COMPUTED_VALUE"""),"West")</f>
        <v>West</v>
      </c>
      <c r="G1837" s="6" t="str">
        <f>IFERROR(__xludf.DUMMYFUNCTION("""COMPUTED_VALUE"""),"Assembly")</f>
        <v>Assembly</v>
      </c>
      <c r="H1837" s="6" t="str">
        <f>IFERROR(__xludf.DUMMYFUNCTION("""COMPUTED_VALUE"""),"Material Cost")</f>
        <v>Material Cost</v>
      </c>
      <c r="I1837" s="6" t="str">
        <f t="shared" si="2"/>
        <v>March</v>
      </c>
      <c r="J1837" s="6" t="str">
        <f t="shared" si="3"/>
        <v>Gurgaon^</v>
      </c>
      <c r="K1837" s="6" t="str">
        <f t="shared" si="4"/>
        <v>Gurgaon^</v>
      </c>
      <c r="L1837" s="6" t="str">
        <f t="shared" si="5"/>
        <v>Gurgaon^</v>
      </c>
      <c r="M1837" s="6" t="str">
        <f t="shared" si="6"/>
        <v>Gurgaon</v>
      </c>
      <c r="N1837" s="6" t="str">
        <f t="shared" si="7"/>
        <v>West</v>
      </c>
      <c r="O1837" s="6" t="str">
        <f t="shared" si="8"/>
        <v>West</v>
      </c>
      <c r="P1837" s="6" t="str">
        <f t="shared" si="9"/>
        <v>West</v>
      </c>
      <c r="Q1837" s="6" t="str">
        <f t="shared" si="10"/>
        <v>West</v>
      </c>
      <c r="R1837" s="6" t="str">
        <f>vlookup(M1837,'City Head_Details'!$A$2:$B$5,2,0)</f>
        <v>Tarun</v>
      </c>
      <c r="S1837" s="6" t="str">
        <f t="shared" ref="S1837:T1837" si="1845">Proper(trim(G1837))</f>
        <v>Assembly</v>
      </c>
      <c r="T1837" s="6" t="str">
        <f t="shared" si="1845"/>
        <v>Material Cost</v>
      </c>
    </row>
    <row r="1838">
      <c r="A1838" s="23" t="s">
        <v>3443</v>
      </c>
      <c r="B1838" s="32" t="s">
        <v>3444</v>
      </c>
      <c r="C1838" s="6">
        <v>147600.0</v>
      </c>
      <c r="D1838" s="6" t="str">
        <f>IFERROR(__xludf.DUMMYFUNCTION("Split(B1838,""/"")"),"March")</f>
        <v>March</v>
      </c>
      <c r="E1838" s="6" t="str">
        <f>IFERROR(__xludf.DUMMYFUNCTION("""COMPUTED_VALUE"""),"Gurgaon")</f>
        <v>Gurgaon</v>
      </c>
      <c r="F1838" s="6" t="str">
        <f>IFERROR(__xludf.DUMMYFUNCTION("""COMPUTED_VALUE"""),"West")</f>
        <v>West</v>
      </c>
      <c r="G1838" s="6" t="str">
        <f>IFERROR(__xludf.DUMMYFUNCTION("""COMPUTED_VALUE"""),"Assembly")</f>
        <v>Assembly</v>
      </c>
      <c r="H1838" s="6" t="str">
        <f>IFERROR(__xludf.DUMMYFUNCTION("""COMPUTED_VALUE"""),"Labour Cost")</f>
        <v>Labour Cost</v>
      </c>
      <c r="I1838" s="6" t="str">
        <f t="shared" si="2"/>
        <v>March</v>
      </c>
      <c r="J1838" s="6" t="str">
        <f t="shared" si="3"/>
        <v>Gurgaon</v>
      </c>
      <c r="K1838" s="6" t="str">
        <f t="shared" si="4"/>
        <v>Gurgaon</v>
      </c>
      <c r="L1838" s="6" t="str">
        <f t="shared" si="5"/>
        <v>Gurgaon</v>
      </c>
      <c r="M1838" s="6" t="str">
        <f t="shared" si="6"/>
        <v>Gurgaon</v>
      </c>
      <c r="N1838" s="6" t="str">
        <f t="shared" si="7"/>
        <v>West</v>
      </c>
      <c r="O1838" s="6" t="str">
        <f t="shared" si="8"/>
        <v>West</v>
      </c>
      <c r="P1838" s="6" t="str">
        <f t="shared" si="9"/>
        <v>West</v>
      </c>
      <c r="Q1838" s="6" t="str">
        <f t="shared" si="10"/>
        <v>West</v>
      </c>
      <c r="R1838" s="6" t="str">
        <f>vlookup(M1838,'City Head_Details'!$A$2:$B$5,2,0)</f>
        <v>Tarun</v>
      </c>
      <c r="S1838" s="6" t="str">
        <f t="shared" ref="S1838:T1838" si="1846">Proper(trim(G1838))</f>
        <v>Assembly</v>
      </c>
      <c r="T1838" s="6" t="str">
        <f t="shared" si="1846"/>
        <v>Labour Cost</v>
      </c>
    </row>
    <row r="1839">
      <c r="A1839" s="23" t="s">
        <v>3445</v>
      </c>
      <c r="B1839" s="32" t="s">
        <v>550</v>
      </c>
      <c r="C1839" s="6">
        <v>112900.0</v>
      </c>
      <c r="D1839" s="6" t="str">
        <f>IFERROR(__xludf.DUMMYFUNCTION("Split(B1839,""/"")"),"March")</f>
        <v>March</v>
      </c>
      <c r="E1839" s="6" t="str">
        <f>IFERROR(__xludf.DUMMYFUNCTION("""COMPUTED_VALUE"""),"Gurgaon")</f>
        <v>Gurgaon</v>
      </c>
      <c r="F1839" s="6" t="str">
        <f>IFERROR(__xludf.DUMMYFUNCTION("""COMPUTED_VALUE"""),"West")</f>
        <v>West</v>
      </c>
      <c r="G1839" s="6" t="str">
        <f>IFERROR(__xludf.DUMMYFUNCTION("""COMPUTED_VALUE"""),"Assembly")</f>
        <v>Assembly</v>
      </c>
      <c r="H1839" s="6" t="str">
        <f>IFERROR(__xludf.DUMMYFUNCTION("""COMPUTED_VALUE"""),"Rent")</f>
        <v>Rent</v>
      </c>
      <c r="I1839" s="6" t="str">
        <f t="shared" si="2"/>
        <v>March</v>
      </c>
      <c r="J1839" s="6" t="str">
        <f t="shared" si="3"/>
        <v>Gurgaon</v>
      </c>
      <c r="K1839" s="6" t="str">
        <f t="shared" si="4"/>
        <v>Gurgaon</v>
      </c>
      <c r="L1839" s="6" t="str">
        <f t="shared" si="5"/>
        <v>Gurgaon</v>
      </c>
      <c r="M1839" s="6" t="str">
        <f t="shared" si="6"/>
        <v>Gurgaon</v>
      </c>
      <c r="N1839" s="6" t="str">
        <f t="shared" si="7"/>
        <v>West</v>
      </c>
      <c r="O1839" s="6" t="str">
        <f t="shared" si="8"/>
        <v>West</v>
      </c>
      <c r="P1839" s="6" t="str">
        <f t="shared" si="9"/>
        <v>West</v>
      </c>
      <c r="Q1839" s="6" t="str">
        <f t="shared" si="10"/>
        <v>West</v>
      </c>
      <c r="R1839" s="6" t="str">
        <f>vlookup(M1839,'City Head_Details'!$A$2:$B$5,2,0)</f>
        <v>Tarun</v>
      </c>
      <c r="S1839" s="6" t="str">
        <f t="shared" ref="S1839:T1839" si="1847">Proper(trim(G1839))</f>
        <v>Assembly</v>
      </c>
      <c r="T1839" s="6" t="str">
        <f t="shared" si="1847"/>
        <v>Rent</v>
      </c>
    </row>
    <row r="1840">
      <c r="A1840" s="23" t="s">
        <v>3446</v>
      </c>
      <c r="B1840" s="32" t="s">
        <v>3447</v>
      </c>
      <c r="C1840" s="6">
        <v>132000.0</v>
      </c>
      <c r="D1840" s="6" t="str">
        <f>IFERROR(__xludf.DUMMYFUNCTION("Split(B1840,""/"")"),"March")</f>
        <v>March</v>
      </c>
      <c r="E1840" s="6" t="str">
        <f>IFERROR(__xludf.DUMMYFUNCTION("""COMPUTED_VALUE"""),"Gurgaon")</f>
        <v>Gurgaon</v>
      </c>
      <c r="F1840" s="6" t="str">
        <f>IFERROR(__xludf.DUMMYFUNCTION("""COMPUTED_VALUE"""),"West")</f>
        <v>West</v>
      </c>
      <c r="G1840" s="6" t="str">
        <f>IFERROR(__xludf.DUMMYFUNCTION("""COMPUTED_VALUE"""),"Assembly")</f>
        <v>Assembly</v>
      </c>
      <c r="H1840" s="6" t="str">
        <f>IFERROR(__xludf.DUMMYFUNCTION("""COMPUTED_VALUE"""),"Overhead costs")</f>
        <v>Overhead costs</v>
      </c>
      <c r="I1840" s="6" t="str">
        <f t="shared" si="2"/>
        <v>March</v>
      </c>
      <c r="J1840" s="6" t="str">
        <f t="shared" si="3"/>
        <v>Gurgaon</v>
      </c>
      <c r="K1840" s="6" t="str">
        <f t="shared" si="4"/>
        <v>Gurgaon</v>
      </c>
      <c r="L1840" s="6" t="str">
        <f t="shared" si="5"/>
        <v>Gurgaon</v>
      </c>
      <c r="M1840" s="6" t="str">
        <f t="shared" si="6"/>
        <v>Gurgaon</v>
      </c>
      <c r="N1840" s="6" t="str">
        <f t="shared" si="7"/>
        <v>West</v>
      </c>
      <c r="O1840" s="6" t="str">
        <f t="shared" si="8"/>
        <v>West</v>
      </c>
      <c r="P1840" s="6" t="str">
        <f t="shared" si="9"/>
        <v>West</v>
      </c>
      <c r="Q1840" s="6" t="str">
        <f t="shared" si="10"/>
        <v>West</v>
      </c>
      <c r="R1840" s="6" t="str">
        <f>vlookup(M1840,'City Head_Details'!$A$2:$B$5,2,0)</f>
        <v>Tarun</v>
      </c>
      <c r="S1840" s="6" t="str">
        <f t="shared" ref="S1840:T1840" si="1848">Proper(trim(G1840))</f>
        <v>Assembly</v>
      </c>
      <c r="T1840" s="6" t="str">
        <f t="shared" si="1848"/>
        <v>Overhead Costs</v>
      </c>
    </row>
    <row r="1841">
      <c r="A1841" s="23" t="s">
        <v>3448</v>
      </c>
      <c r="B1841" s="32" t="s">
        <v>3449</v>
      </c>
      <c r="C1841" s="6">
        <v>148800.0</v>
      </c>
      <c r="D1841" s="6" t="str">
        <f>IFERROR(__xludf.DUMMYFUNCTION("Split(B1841,""/"")"),"March")</f>
        <v>March</v>
      </c>
      <c r="E1841" s="6" t="str">
        <f>IFERROR(__xludf.DUMMYFUNCTION("""COMPUTED_VALUE"""),"Gurgaon")</f>
        <v>Gurgaon</v>
      </c>
      <c r="F1841" s="6" t="str">
        <f>IFERROR(__xludf.DUMMYFUNCTION("""COMPUTED_VALUE"""),"West")</f>
        <v>West</v>
      </c>
      <c r="G1841" s="6" t="str">
        <f>IFERROR(__xludf.DUMMYFUNCTION("""COMPUTED_VALUE"""),"Assembly")</f>
        <v>Assembly</v>
      </c>
      <c r="H1841" s="6" t="str">
        <f>IFERROR(__xludf.DUMMYFUNCTION("""COMPUTED_VALUE"""),"Insurance")</f>
        <v>Insurance</v>
      </c>
      <c r="I1841" s="6" t="str">
        <f t="shared" si="2"/>
        <v>March</v>
      </c>
      <c r="J1841" s="6" t="str">
        <f t="shared" si="3"/>
        <v>Gurgaon</v>
      </c>
      <c r="K1841" s="6" t="str">
        <f t="shared" si="4"/>
        <v>Gurgaon</v>
      </c>
      <c r="L1841" s="6" t="str">
        <f t="shared" si="5"/>
        <v>Gurgaon</v>
      </c>
      <c r="M1841" s="6" t="str">
        <f t="shared" si="6"/>
        <v>Gurgaon</v>
      </c>
      <c r="N1841" s="6" t="str">
        <f t="shared" si="7"/>
        <v>West</v>
      </c>
      <c r="O1841" s="6" t="str">
        <f t="shared" si="8"/>
        <v>West</v>
      </c>
      <c r="P1841" s="6" t="str">
        <f t="shared" si="9"/>
        <v>West</v>
      </c>
      <c r="Q1841" s="6" t="str">
        <f t="shared" si="10"/>
        <v>West</v>
      </c>
      <c r="R1841" s="6" t="str">
        <f>vlookup(M1841,'City Head_Details'!$A$2:$B$5,2,0)</f>
        <v>Tarun</v>
      </c>
      <c r="S1841" s="6" t="str">
        <f t="shared" ref="S1841:T1841" si="1849">Proper(trim(G1841))</f>
        <v>Assembly</v>
      </c>
      <c r="T1841" s="6" t="str">
        <f t="shared" si="1849"/>
        <v>Insurance</v>
      </c>
    </row>
    <row r="1842">
      <c r="A1842" s="23" t="s">
        <v>3450</v>
      </c>
      <c r="B1842" s="32" t="s">
        <v>3451</v>
      </c>
      <c r="C1842" s="6">
        <v>128400.0</v>
      </c>
      <c r="D1842" s="6" t="str">
        <f>IFERROR(__xludf.DUMMYFUNCTION("Split(B1842,""/"")"),"March")</f>
        <v>March</v>
      </c>
      <c r="E1842" s="6" t="str">
        <f>IFERROR(__xludf.DUMMYFUNCTION("""COMPUTED_VALUE"""),"Bhubaneswar")</f>
        <v>Bhubaneswar</v>
      </c>
      <c r="F1842" s="6" t="str">
        <f>IFERROR(__xludf.DUMMYFUNCTION("""COMPUTED_VALUE"""),"North")</f>
        <v>North</v>
      </c>
      <c r="G1842" s="6" t="str">
        <f>IFERROR(__xludf.DUMMYFUNCTION("""COMPUTED_VALUE"""),"Production")</f>
        <v>Production</v>
      </c>
      <c r="H1842" s="6" t="str">
        <f>IFERROR(__xludf.DUMMYFUNCTION("""COMPUTED_VALUE"""),"Material Cost")</f>
        <v>Material Cost</v>
      </c>
      <c r="I1842" s="6" t="str">
        <f t="shared" si="2"/>
        <v>March</v>
      </c>
      <c r="J1842" s="6" t="str">
        <f t="shared" si="3"/>
        <v>Bhubaneswar</v>
      </c>
      <c r="K1842" s="6" t="str">
        <f t="shared" si="4"/>
        <v>Bhubaneswar</v>
      </c>
      <c r="L1842" s="6" t="str">
        <f t="shared" si="5"/>
        <v>Bhubaneswar</v>
      </c>
      <c r="M1842" s="6" t="str">
        <f t="shared" si="6"/>
        <v>Bhubaneswar</v>
      </c>
      <c r="N1842" s="6" t="str">
        <f t="shared" si="7"/>
        <v>North</v>
      </c>
      <c r="O1842" s="6" t="str">
        <f t="shared" si="8"/>
        <v>North</v>
      </c>
      <c r="P1842" s="6" t="str">
        <f t="shared" si="9"/>
        <v>North</v>
      </c>
      <c r="Q1842" s="6" t="str">
        <f t="shared" si="10"/>
        <v>North</v>
      </c>
      <c r="R1842" s="6" t="str">
        <f>vlookup(M1842,'City Head_Details'!$A$2:$B$5,2,0)</f>
        <v>Karuna</v>
      </c>
      <c r="S1842" s="6" t="str">
        <f t="shared" ref="S1842:T1842" si="1850">Proper(trim(G1842))</f>
        <v>Production</v>
      </c>
      <c r="T1842" s="6" t="str">
        <f t="shared" si="1850"/>
        <v>Material Cost</v>
      </c>
    </row>
    <row r="1843">
      <c r="A1843" s="23" t="s">
        <v>3452</v>
      </c>
      <c r="B1843" s="32" t="s">
        <v>3453</v>
      </c>
      <c r="C1843" s="6">
        <v>132700.0</v>
      </c>
      <c r="D1843" s="6" t="str">
        <f>IFERROR(__xludf.DUMMYFUNCTION("Split(B1843,""/"")"),"March")</f>
        <v>March</v>
      </c>
      <c r="E1843" s="6" t="str">
        <f>IFERROR(__xludf.DUMMYFUNCTION("""COMPUTED_VALUE"""),"Bhubaneswar")</f>
        <v>Bhubaneswar</v>
      </c>
      <c r="F1843" s="6" t="str">
        <f>IFERROR(__xludf.DUMMYFUNCTION("""COMPUTED_VALUE"""),"North")</f>
        <v>North</v>
      </c>
      <c r="G1843" s="6" t="str">
        <f>IFERROR(__xludf.DUMMYFUNCTION("""COMPUTED_VALUE"""),"Production")</f>
        <v>Production</v>
      </c>
      <c r="H1843" s="6" t="str">
        <f>IFERROR(__xludf.DUMMYFUNCTION("""COMPUTED_VALUE"""),"Labour Cost")</f>
        <v>Labour Cost</v>
      </c>
      <c r="I1843" s="6" t="str">
        <f t="shared" si="2"/>
        <v>March</v>
      </c>
      <c r="J1843" s="6" t="str">
        <f t="shared" si="3"/>
        <v>Bhubaneswar</v>
      </c>
      <c r="K1843" s="6" t="str">
        <f t="shared" si="4"/>
        <v>Bhubaneswar</v>
      </c>
      <c r="L1843" s="6" t="str">
        <f t="shared" si="5"/>
        <v>Bhubaneswar</v>
      </c>
      <c r="M1843" s="6" t="str">
        <f t="shared" si="6"/>
        <v>Bhubaneswar</v>
      </c>
      <c r="N1843" s="6" t="str">
        <f t="shared" si="7"/>
        <v>North</v>
      </c>
      <c r="O1843" s="6" t="str">
        <f t="shared" si="8"/>
        <v>North</v>
      </c>
      <c r="P1843" s="6" t="str">
        <f t="shared" si="9"/>
        <v>North</v>
      </c>
      <c r="Q1843" s="6" t="str">
        <f t="shared" si="10"/>
        <v>North</v>
      </c>
      <c r="R1843" s="6" t="str">
        <f>vlookup(M1843,'City Head_Details'!$A$2:$B$5,2,0)</f>
        <v>Karuna</v>
      </c>
      <c r="S1843" s="6" t="str">
        <f t="shared" ref="S1843:T1843" si="1851">Proper(trim(G1843))</f>
        <v>Production</v>
      </c>
      <c r="T1843" s="6" t="str">
        <f t="shared" si="1851"/>
        <v>Labour Cost</v>
      </c>
    </row>
    <row r="1844">
      <c r="A1844" s="23" t="s">
        <v>3454</v>
      </c>
      <c r="B1844" s="32" t="s">
        <v>3455</v>
      </c>
      <c r="C1844" s="6">
        <v>138300.0</v>
      </c>
      <c r="D1844" s="6" t="str">
        <f>IFERROR(__xludf.DUMMYFUNCTION("Split(B1844,""/"")"),"March")</f>
        <v>March</v>
      </c>
      <c r="E1844" s="6" t="str">
        <f>IFERROR(__xludf.DUMMYFUNCTION("""COMPUTED_VALUE"""),"Bhubaneswar")</f>
        <v>Bhubaneswar</v>
      </c>
      <c r="F1844" s="6" t="str">
        <f>IFERROR(__xludf.DUMMYFUNCTION("""COMPUTED_VALUE"""),"North")</f>
        <v>North</v>
      </c>
      <c r="G1844" s="6" t="str">
        <f>IFERROR(__xludf.DUMMYFUNCTION("""COMPUTED_VALUE"""),"Production")</f>
        <v>Production</v>
      </c>
      <c r="H1844" s="6" t="str">
        <f>IFERROR(__xludf.DUMMYFUNCTION("""COMPUTED_VALUE"""),"Rent")</f>
        <v>Rent</v>
      </c>
      <c r="I1844" s="6" t="str">
        <f t="shared" si="2"/>
        <v>March</v>
      </c>
      <c r="J1844" s="6" t="str">
        <f t="shared" si="3"/>
        <v>Bhubaneswar</v>
      </c>
      <c r="K1844" s="6" t="str">
        <f t="shared" si="4"/>
        <v>Bhubaneswar</v>
      </c>
      <c r="L1844" s="6" t="str">
        <f t="shared" si="5"/>
        <v>Bhubaneswar</v>
      </c>
      <c r="M1844" s="6" t="str">
        <f t="shared" si="6"/>
        <v>Bhubaneswar</v>
      </c>
      <c r="N1844" s="6" t="str">
        <f t="shared" si="7"/>
        <v>North</v>
      </c>
      <c r="O1844" s="6" t="str">
        <f t="shared" si="8"/>
        <v>North</v>
      </c>
      <c r="P1844" s="6" t="str">
        <f t="shared" si="9"/>
        <v>North</v>
      </c>
      <c r="Q1844" s="6" t="str">
        <f t="shared" si="10"/>
        <v>North</v>
      </c>
      <c r="R1844" s="6" t="str">
        <f>vlookup(M1844,'City Head_Details'!$A$2:$B$5,2,0)</f>
        <v>Karuna</v>
      </c>
      <c r="S1844" s="6" t="str">
        <f t="shared" ref="S1844:T1844" si="1852">Proper(trim(G1844))</f>
        <v>Production</v>
      </c>
      <c r="T1844" s="6" t="str">
        <f t="shared" si="1852"/>
        <v>Rent</v>
      </c>
    </row>
    <row r="1845">
      <c r="A1845" s="23" t="s">
        <v>3456</v>
      </c>
      <c r="B1845" s="32" t="s">
        <v>1065</v>
      </c>
      <c r="C1845" s="6">
        <v>154800.0</v>
      </c>
      <c r="D1845" s="6" t="str">
        <f>IFERROR(__xludf.DUMMYFUNCTION("Split(B1845,""/"")"),"March")</f>
        <v>March</v>
      </c>
      <c r="E1845" s="6" t="str">
        <f>IFERROR(__xludf.DUMMYFUNCTION("""COMPUTED_VALUE"""),"Bhubaneswar")</f>
        <v>Bhubaneswar</v>
      </c>
      <c r="F1845" s="6" t="str">
        <f>IFERROR(__xludf.DUMMYFUNCTION("""COMPUTED_VALUE"""),"North")</f>
        <v>North</v>
      </c>
      <c r="G1845" s="6" t="str">
        <f>IFERROR(__xludf.DUMMYFUNCTION("""COMPUTED_VALUE"""),"Production")</f>
        <v>Production</v>
      </c>
      <c r="H1845" s="6" t="str">
        <f>IFERROR(__xludf.DUMMYFUNCTION("""COMPUTED_VALUE"""),"Overhead costs")</f>
        <v>Overhead costs</v>
      </c>
      <c r="I1845" s="6" t="str">
        <f t="shared" si="2"/>
        <v>March</v>
      </c>
      <c r="J1845" s="6" t="str">
        <f t="shared" si="3"/>
        <v>Bhubaneswar</v>
      </c>
      <c r="K1845" s="6" t="str">
        <f t="shared" si="4"/>
        <v>Bhubaneswar</v>
      </c>
      <c r="L1845" s="6" t="str">
        <f t="shared" si="5"/>
        <v>Bhubaneswar</v>
      </c>
      <c r="M1845" s="6" t="str">
        <f t="shared" si="6"/>
        <v>Bhubaneswar</v>
      </c>
      <c r="N1845" s="6" t="str">
        <f t="shared" si="7"/>
        <v>North</v>
      </c>
      <c r="O1845" s="6" t="str">
        <f t="shared" si="8"/>
        <v>North</v>
      </c>
      <c r="P1845" s="6" t="str">
        <f t="shared" si="9"/>
        <v>North</v>
      </c>
      <c r="Q1845" s="6" t="str">
        <f t="shared" si="10"/>
        <v>North</v>
      </c>
      <c r="R1845" s="6" t="str">
        <f>vlookup(M1845,'City Head_Details'!$A$2:$B$5,2,0)</f>
        <v>Karuna</v>
      </c>
      <c r="S1845" s="6" t="str">
        <f t="shared" ref="S1845:T1845" si="1853">Proper(trim(G1845))</f>
        <v>Production</v>
      </c>
      <c r="T1845" s="6" t="str">
        <f t="shared" si="1853"/>
        <v>Overhead Costs</v>
      </c>
    </row>
    <row r="1846">
      <c r="A1846" s="23" t="s">
        <v>3457</v>
      </c>
      <c r="B1846" s="32" t="s">
        <v>3458</v>
      </c>
      <c r="C1846" s="6">
        <v>132900.0</v>
      </c>
      <c r="D1846" s="6" t="str">
        <f>IFERROR(__xludf.DUMMYFUNCTION("Split(B1846,""/"")"),"March")</f>
        <v>March</v>
      </c>
      <c r="E1846" s="6" t="str">
        <f>IFERROR(__xludf.DUMMYFUNCTION("""COMPUTED_VALUE"""),"Bhubaneswar")</f>
        <v>Bhubaneswar</v>
      </c>
      <c r="F1846" s="6" t="str">
        <f>IFERROR(__xludf.DUMMYFUNCTION("""COMPUTED_VALUE"""),"North^")</f>
        <v>North^</v>
      </c>
      <c r="G1846" s="6" t="str">
        <f>IFERROR(__xludf.DUMMYFUNCTION("""COMPUTED_VALUE"""),"Production")</f>
        <v>Production</v>
      </c>
      <c r="H1846" s="6" t="str">
        <f>IFERROR(__xludf.DUMMYFUNCTION("""COMPUTED_VALUE"""),"Insurance")</f>
        <v>Insurance</v>
      </c>
      <c r="I1846" s="6" t="str">
        <f t="shared" si="2"/>
        <v>March</v>
      </c>
      <c r="J1846" s="6" t="str">
        <f t="shared" si="3"/>
        <v>Bhubaneswar</v>
      </c>
      <c r="K1846" s="6" t="str">
        <f t="shared" si="4"/>
        <v>Bhubaneswar</v>
      </c>
      <c r="L1846" s="6" t="str">
        <f t="shared" si="5"/>
        <v>Bhubaneswar</v>
      </c>
      <c r="M1846" s="6" t="str">
        <f t="shared" si="6"/>
        <v>Bhubaneswar</v>
      </c>
      <c r="N1846" s="6" t="str">
        <f t="shared" si="7"/>
        <v>North^</v>
      </c>
      <c r="O1846" s="6" t="str">
        <f t="shared" si="8"/>
        <v>North^</v>
      </c>
      <c r="P1846" s="6" t="str">
        <f t="shared" si="9"/>
        <v>North^</v>
      </c>
      <c r="Q1846" s="6" t="str">
        <f t="shared" si="10"/>
        <v>North</v>
      </c>
      <c r="R1846" s="6" t="str">
        <f>vlookup(M1846,'City Head_Details'!$A$2:$B$5,2,0)</f>
        <v>Karuna</v>
      </c>
      <c r="S1846" s="6" t="str">
        <f t="shared" ref="S1846:T1846" si="1854">Proper(trim(G1846))</f>
        <v>Production</v>
      </c>
      <c r="T1846" s="6" t="str">
        <f t="shared" si="1854"/>
        <v>Insurance</v>
      </c>
    </row>
    <row r="1847">
      <c r="A1847" s="23" t="s">
        <v>3459</v>
      </c>
      <c r="B1847" s="32" t="s">
        <v>1530</v>
      </c>
      <c r="C1847" s="6">
        <v>168700.0</v>
      </c>
      <c r="D1847" s="6" t="str">
        <f>IFERROR(__xludf.DUMMYFUNCTION("Split(B1847,""/"")"),"March")</f>
        <v>March</v>
      </c>
      <c r="E1847" s="6" t="str">
        <f>IFERROR(__xludf.DUMMYFUNCTION("""COMPUTED_VALUE"""),"Bhubaneswar")</f>
        <v>Bhubaneswar</v>
      </c>
      <c r="F1847" s="6" t="str">
        <f>IFERROR(__xludf.DUMMYFUNCTION("""COMPUTED_VALUE"""),"North")</f>
        <v>North</v>
      </c>
      <c r="G1847" s="6" t="str">
        <f>IFERROR(__xludf.DUMMYFUNCTION("""COMPUTED_VALUE"""),"Materials")</f>
        <v>Materials</v>
      </c>
      <c r="H1847" s="6" t="str">
        <f>IFERROR(__xludf.DUMMYFUNCTION("""COMPUTED_VALUE"""),"Material Cost")</f>
        <v>Material Cost</v>
      </c>
      <c r="I1847" s="6" t="str">
        <f t="shared" si="2"/>
        <v>March</v>
      </c>
      <c r="J1847" s="6" t="str">
        <f t="shared" si="3"/>
        <v>Bhubaneswar</v>
      </c>
      <c r="K1847" s="6" t="str">
        <f t="shared" si="4"/>
        <v>Bhubaneswar</v>
      </c>
      <c r="L1847" s="6" t="str">
        <f t="shared" si="5"/>
        <v>Bhubaneswar</v>
      </c>
      <c r="M1847" s="6" t="str">
        <f t="shared" si="6"/>
        <v>Bhubaneswar</v>
      </c>
      <c r="N1847" s="6" t="str">
        <f t="shared" si="7"/>
        <v>North</v>
      </c>
      <c r="O1847" s="6" t="str">
        <f t="shared" si="8"/>
        <v>North</v>
      </c>
      <c r="P1847" s="6" t="str">
        <f t="shared" si="9"/>
        <v>North</v>
      </c>
      <c r="Q1847" s="6" t="str">
        <f t="shared" si="10"/>
        <v>North</v>
      </c>
      <c r="R1847" s="6" t="str">
        <f>vlookup(M1847,'City Head_Details'!$A$2:$B$5,2,0)</f>
        <v>Karuna</v>
      </c>
      <c r="S1847" s="6" t="str">
        <f t="shared" ref="S1847:T1847" si="1855">Proper(trim(G1847))</f>
        <v>Materials</v>
      </c>
      <c r="T1847" s="6" t="str">
        <f t="shared" si="1855"/>
        <v>Material Cost</v>
      </c>
    </row>
    <row r="1848">
      <c r="A1848" s="23" t="s">
        <v>3460</v>
      </c>
      <c r="B1848" s="32" t="s">
        <v>3461</v>
      </c>
      <c r="C1848" s="6">
        <v>163400.0</v>
      </c>
      <c r="D1848" s="6" t="str">
        <f>IFERROR(__xludf.DUMMYFUNCTION("Split(B1848,""/"")"),"March")</f>
        <v>March</v>
      </c>
      <c r="E1848" s="6" t="str">
        <f>IFERROR(__xludf.DUMMYFUNCTION("""COMPUTED_VALUE"""),"Bhubaneswar")</f>
        <v>Bhubaneswar</v>
      </c>
      <c r="F1848" s="6" t="str">
        <f>IFERROR(__xludf.DUMMYFUNCTION("""COMPUTED_VALUE"""),"North")</f>
        <v>North</v>
      </c>
      <c r="G1848" s="6" t="str">
        <f>IFERROR(__xludf.DUMMYFUNCTION("""COMPUTED_VALUE"""),"Materials")</f>
        <v>Materials</v>
      </c>
      <c r="H1848" s="6" t="str">
        <f>IFERROR(__xludf.DUMMYFUNCTION("""COMPUTED_VALUE"""),"Labour Cost")</f>
        <v>Labour Cost</v>
      </c>
      <c r="I1848" s="6" t="str">
        <f t="shared" si="2"/>
        <v>March</v>
      </c>
      <c r="J1848" s="6" t="str">
        <f t="shared" si="3"/>
        <v>Bhubaneswar</v>
      </c>
      <c r="K1848" s="6" t="str">
        <f t="shared" si="4"/>
        <v>Bhubaneswar</v>
      </c>
      <c r="L1848" s="6" t="str">
        <f t="shared" si="5"/>
        <v>Bhubaneswar</v>
      </c>
      <c r="M1848" s="6" t="str">
        <f t="shared" si="6"/>
        <v>Bhubaneswar</v>
      </c>
      <c r="N1848" s="6" t="str">
        <f t="shared" si="7"/>
        <v>North</v>
      </c>
      <c r="O1848" s="6" t="str">
        <f t="shared" si="8"/>
        <v>North</v>
      </c>
      <c r="P1848" s="6" t="str">
        <f t="shared" si="9"/>
        <v>North</v>
      </c>
      <c r="Q1848" s="6" t="str">
        <f t="shared" si="10"/>
        <v>North</v>
      </c>
      <c r="R1848" s="6" t="str">
        <f>vlookup(M1848,'City Head_Details'!$A$2:$B$5,2,0)</f>
        <v>Karuna</v>
      </c>
      <c r="S1848" s="6" t="str">
        <f t="shared" ref="S1848:T1848" si="1856">Proper(trim(G1848))</f>
        <v>Materials</v>
      </c>
      <c r="T1848" s="6" t="str">
        <f t="shared" si="1856"/>
        <v>Labour Cost</v>
      </c>
    </row>
    <row r="1849">
      <c r="A1849" s="23" t="s">
        <v>3462</v>
      </c>
      <c r="B1849" s="32" t="s">
        <v>1552</v>
      </c>
      <c r="C1849" s="6">
        <v>106400.0</v>
      </c>
      <c r="D1849" s="6" t="str">
        <f>IFERROR(__xludf.DUMMYFUNCTION("Split(B1849,""/"")"),"March")</f>
        <v>March</v>
      </c>
      <c r="E1849" s="6" t="str">
        <f>IFERROR(__xludf.DUMMYFUNCTION("""COMPUTED_VALUE"""),"Bhubaneswar")</f>
        <v>Bhubaneswar</v>
      </c>
      <c r="F1849" s="6" t="str">
        <f>IFERROR(__xludf.DUMMYFUNCTION("""COMPUTED_VALUE"""),"North")</f>
        <v>North</v>
      </c>
      <c r="G1849" s="6" t="str">
        <f>IFERROR(__xludf.DUMMYFUNCTION("""COMPUTED_VALUE"""),"Materials")</f>
        <v>Materials</v>
      </c>
      <c r="H1849" s="6" t="str">
        <f>IFERROR(__xludf.DUMMYFUNCTION("""COMPUTED_VALUE"""),"Rent")</f>
        <v>Rent</v>
      </c>
      <c r="I1849" s="6" t="str">
        <f t="shared" si="2"/>
        <v>March</v>
      </c>
      <c r="J1849" s="6" t="str">
        <f t="shared" si="3"/>
        <v>Bhubaneswar</v>
      </c>
      <c r="K1849" s="6" t="str">
        <f t="shared" si="4"/>
        <v>Bhubaneswar</v>
      </c>
      <c r="L1849" s="6" t="str">
        <f t="shared" si="5"/>
        <v>Bhubaneswar</v>
      </c>
      <c r="M1849" s="6" t="str">
        <f t="shared" si="6"/>
        <v>Bhubaneswar</v>
      </c>
      <c r="N1849" s="6" t="str">
        <f t="shared" si="7"/>
        <v>North</v>
      </c>
      <c r="O1849" s="6" t="str">
        <f t="shared" si="8"/>
        <v>North</v>
      </c>
      <c r="P1849" s="6" t="str">
        <f t="shared" si="9"/>
        <v>North</v>
      </c>
      <c r="Q1849" s="6" t="str">
        <f t="shared" si="10"/>
        <v>North</v>
      </c>
      <c r="R1849" s="6" t="str">
        <f>vlookup(M1849,'City Head_Details'!$A$2:$B$5,2,0)</f>
        <v>Karuna</v>
      </c>
      <c r="S1849" s="6" t="str">
        <f t="shared" ref="S1849:T1849" si="1857">Proper(trim(G1849))</f>
        <v>Materials</v>
      </c>
      <c r="T1849" s="6" t="str">
        <f t="shared" si="1857"/>
        <v>Rent</v>
      </c>
    </row>
    <row r="1850">
      <c r="A1850" s="23" t="s">
        <v>3463</v>
      </c>
      <c r="B1850" s="32" t="s">
        <v>3464</v>
      </c>
      <c r="C1850" s="6">
        <v>167200.0</v>
      </c>
      <c r="D1850" s="6" t="str">
        <f>IFERROR(__xludf.DUMMYFUNCTION("Split(B1850,""/"")"),"March")</f>
        <v>March</v>
      </c>
      <c r="E1850" s="6" t="str">
        <f>IFERROR(__xludf.DUMMYFUNCTION("""COMPUTED_VALUE"""),"Bhubaneswar")</f>
        <v>Bhubaneswar</v>
      </c>
      <c r="F1850" s="6" t="str">
        <f>IFERROR(__xludf.DUMMYFUNCTION("""COMPUTED_VALUE"""),"North^")</f>
        <v>North^</v>
      </c>
      <c r="G1850" s="6" t="str">
        <f>IFERROR(__xludf.DUMMYFUNCTION("""COMPUTED_VALUE"""),"Materials")</f>
        <v>Materials</v>
      </c>
      <c r="H1850" s="6" t="str">
        <f>IFERROR(__xludf.DUMMYFUNCTION("""COMPUTED_VALUE"""),"Overhead costs")</f>
        <v>Overhead costs</v>
      </c>
      <c r="I1850" s="6" t="str">
        <f t="shared" si="2"/>
        <v>March</v>
      </c>
      <c r="J1850" s="6" t="str">
        <f t="shared" si="3"/>
        <v>Bhubaneswar</v>
      </c>
      <c r="K1850" s="6" t="str">
        <f t="shared" si="4"/>
        <v>Bhubaneswar</v>
      </c>
      <c r="L1850" s="6" t="str">
        <f t="shared" si="5"/>
        <v>Bhubaneswar</v>
      </c>
      <c r="M1850" s="6" t="str">
        <f t="shared" si="6"/>
        <v>Bhubaneswar</v>
      </c>
      <c r="N1850" s="6" t="str">
        <f t="shared" si="7"/>
        <v>North^</v>
      </c>
      <c r="O1850" s="6" t="str">
        <f t="shared" si="8"/>
        <v>North^</v>
      </c>
      <c r="P1850" s="6" t="str">
        <f t="shared" si="9"/>
        <v>North^</v>
      </c>
      <c r="Q1850" s="6" t="str">
        <f t="shared" si="10"/>
        <v>North</v>
      </c>
      <c r="R1850" s="6" t="str">
        <f>vlookup(M1850,'City Head_Details'!$A$2:$B$5,2,0)</f>
        <v>Karuna</v>
      </c>
      <c r="S1850" s="6" t="str">
        <f t="shared" ref="S1850:T1850" si="1858">Proper(trim(G1850))</f>
        <v>Materials</v>
      </c>
      <c r="T1850" s="6" t="str">
        <f t="shared" si="1858"/>
        <v>Overhead Costs</v>
      </c>
    </row>
    <row r="1851">
      <c r="A1851" s="23" t="s">
        <v>3465</v>
      </c>
      <c r="B1851" s="32" t="s">
        <v>3466</v>
      </c>
      <c r="C1851" s="6">
        <v>122000.0</v>
      </c>
      <c r="D1851" s="6" t="str">
        <f>IFERROR(__xludf.DUMMYFUNCTION("Split(B1851,""/"")"),"March")</f>
        <v>March</v>
      </c>
      <c r="E1851" s="6" t="str">
        <f>IFERROR(__xludf.DUMMYFUNCTION("""COMPUTED_VALUE"""),"Bhubaneswar")</f>
        <v>Bhubaneswar</v>
      </c>
      <c r="F1851" s="6" t="str">
        <f>IFERROR(__xludf.DUMMYFUNCTION("""COMPUTED_VALUE"""),"North")</f>
        <v>North</v>
      </c>
      <c r="G1851" s="6" t="str">
        <f>IFERROR(__xludf.DUMMYFUNCTION("""COMPUTED_VALUE"""),"Materials")</f>
        <v>Materials</v>
      </c>
      <c r="H1851" s="6" t="str">
        <f>IFERROR(__xludf.DUMMYFUNCTION("""COMPUTED_VALUE"""),"Insurance")</f>
        <v>Insurance</v>
      </c>
      <c r="I1851" s="6" t="str">
        <f t="shared" si="2"/>
        <v>March</v>
      </c>
      <c r="J1851" s="6" t="str">
        <f t="shared" si="3"/>
        <v>Bhubaneswar</v>
      </c>
      <c r="K1851" s="6" t="str">
        <f t="shared" si="4"/>
        <v>Bhubaneswar</v>
      </c>
      <c r="L1851" s="6" t="str">
        <f t="shared" si="5"/>
        <v>Bhubaneswar</v>
      </c>
      <c r="M1851" s="6" t="str">
        <f t="shared" si="6"/>
        <v>Bhubaneswar</v>
      </c>
      <c r="N1851" s="6" t="str">
        <f t="shared" si="7"/>
        <v>North</v>
      </c>
      <c r="O1851" s="6" t="str">
        <f t="shared" si="8"/>
        <v>North</v>
      </c>
      <c r="P1851" s="6" t="str">
        <f t="shared" si="9"/>
        <v>North</v>
      </c>
      <c r="Q1851" s="6" t="str">
        <f t="shared" si="10"/>
        <v>North</v>
      </c>
      <c r="R1851" s="6" t="str">
        <f>vlookup(M1851,'City Head_Details'!$A$2:$B$5,2,0)</f>
        <v>Karuna</v>
      </c>
      <c r="S1851" s="6" t="str">
        <f t="shared" ref="S1851:T1851" si="1859">Proper(trim(G1851))</f>
        <v>Materials</v>
      </c>
      <c r="T1851" s="6" t="str">
        <f t="shared" si="1859"/>
        <v>Insurance</v>
      </c>
    </row>
    <row r="1852">
      <c r="A1852" s="23" t="s">
        <v>3467</v>
      </c>
      <c r="B1852" s="32" t="s">
        <v>3468</v>
      </c>
      <c r="C1852" s="6">
        <v>116000.0</v>
      </c>
      <c r="D1852" s="6" t="str">
        <f>IFERROR(__xludf.DUMMYFUNCTION("Split(B1852,""/"")"),"March")</f>
        <v>March</v>
      </c>
      <c r="E1852" s="6" t="str">
        <f>IFERROR(__xludf.DUMMYFUNCTION("""COMPUTED_VALUE"""),"Bhubaneswar-")</f>
        <v>Bhubaneswar-</v>
      </c>
      <c r="F1852" s="6" t="str">
        <f>IFERROR(__xludf.DUMMYFUNCTION("""COMPUTED_VALUE"""),"North")</f>
        <v>North</v>
      </c>
      <c r="G1852" s="6" t="str">
        <f>IFERROR(__xludf.DUMMYFUNCTION("""COMPUTED_VALUE"""),"Maitenance")</f>
        <v>Maitenance</v>
      </c>
      <c r="H1852" s="6" t="str">
        <f>IFERROR(__xludf.DUMMYFUNCTION("""COMPUTED_VALUE"""),"Material Cost")</f>
        <v>Material Cost</v>
      </c>
      <c r="I1852" s="6" t="str">
        <f t="shared" si="2"/>
        <v>March</v>
      </c>
      <c r="J1852" s="6" t="str">
        <f t="shared" si="3"/>
        <v>Bhubaneswar-</v>
      </c>
      <c r="K1852" s="6" t="str">
        <f t="shared" si="4"/>
        <v>Bhubaneswar-</v>
      </c>
      <c r="L1852" s="6" t="str">
        <f t="shared" si="5"/>
        <v>Bhubaneswar</v>
      </c>
      <c r="M1852" s="6" t="str">
        <f t="shared" si="6"/>
        <v>Bhubaneswar</v>
      </c>
      <c r="N1852" s="6" t="str">
        <f t="shared" si="7"/>
        <v>North</v>
      </c>
      <c r="O1852" s="6" t="str">
        <f t="shared" si="8"/>
        <v>North</v>
      </c>
      <c r="P1852" s="6" t="str">
        <f t="shared" si="9"/>
        <v>North</v>
      </c>
      <c r="Q1852" s="6" t="str">
        <f t="shared" si="10"/>
        <v>North</v>
      </c>
      <c r="R1852" s="6" t="str">
        <f>vlookup(M1852,'City Head_Details'!$A$2:$B$5,2,0)</f>
        <v>Karuna</v>
      </c>
      <c r="S1852" s="6" t="str">
        <f t="shared" ref="S1852:T1852" si="1860">Proper(trim(G1852))</f>
        <v>Maitenance</v>
      </c>
      <c r="T1852" s="6" t="str">
        <f t="shared" si="1860"/>
        <v>Material Cost</v>
      </c>
    </row>
    <row r="1853">
      <c r="A1853" s="23" t="s">
        <v>3469</v>
      </c>
      <c r="B1853" s="32" t="s">
        <v>3470</v>
      </c>
      <c r="C1853" s="6">
        <v>153500.0</v>
      </c>
      <c r="D1853" s="6" t="str">
        <f>IFERROR(__xludf.DUMMYFUNCTION("Split(B1853,""/"")"),"March")</f>
        <v>March</v>
      </c>
      <c r="E1853" s="6" t="str">
        <f>IFERROR(__xludf.DUMMYFUNCTION("""COMPUTED_VALUE"""),"Bhubaneswar-")</f>
        <v>Bhubaneswar-</v>
      </c>
      <c r="F1853" s="6" t="str">
        <f>IFERROR(__xludf.DUMMYFUNCTION("""COMPUTED_VALUE"""),"North")</f>
        <v>North</v>
      </c>
      <c r="G1853" s="6" t="str">
        <f>IFERROR(__xludf.DUMMYFUNCTION("""COMPUTED_VALUE"""),"Maitenance")</f>
        <v>Maitenance</v>
      </c>
      <c r="H1853" s="6" t="str">
        <f>IFERROR(__xludf.DUMMYFUNCTION("""COMPUTED_VALUE"""),"Labour Cost")</f>
        <v>Labour Cost</v>
      </c>
      <c r="I1853" s="6" t="str">
        <f t="shared" si="2"/>
        <v>March</v>
      </c>
      <c r="J1853" s="6" t="str">
        <f t="shared" si="3"/>
        <v>Bhubaneswar-</v>
      </c>
      <c r="K1853" s="6" t="str">
        <f t="shared" si="4"/>
        <v>Bhubaneswar-</v>
      </c>
      <c r="L1853" s="6" t="str">
        <f t="shared" si="5"/>
        <v>Bhubaneswar</v>
      </c>
      <c r="M1853" s="6" t="str">
        <f t="shared" si="6"/>
        <v>Bhubaneswar</v>
      </c>
      <c r="N1853" s="6" t="str">
        <f t="shared" si="7"/>
        <v>North</v>
      </c>
      <c r="O1853" s="6" t="str">
        <f t="shared" si="8"/>
        <v>North</v>
      </c>
      <c r="P1853" s="6" t="str">
        <f t="shared" si="9"/>
        <v>North</v>
      </c>
      <c r="Q1853" s="6" t="str">
        <f t="shared" si="10"/>
        <v>North</v>
      </c>
      <c r="R1853" s="6" t="str">
        <f>vlookup(M1853,'City Head_Details'!$A$2:$B$5,2,0)</f>
        <v>Karuna</v>
      </c>
      <c r="S1853" s="6" t="str">
        <f t="shared" ref="S1853:T1853" si="1861">Proper(trim(G1853))</f>
        <v>Maitenance</v>
      </c>
      <c r="T1853" s="6" t="str">
        <f t="shared" si="1861"/>
        <v>Labour Cost</v>
      </c>
    </row>
    <row r="1854">
      <c r="A1854" s="23" t="s">
        <v>3471</v>
      </c>
      <c r="B1854" s="32" t="s">
        <v>3472</v>
      </c>
      <c r="C1854" s="6">
        <v>125900.0</v>
      </c>
      <c r="D1854" s="6" t="str">
        <f>IFERROR(__xludf.DUMMYFUNCTION("Split(B1854,""/"")"),"March")</f>
        <v>March</v>
      </c>
      <c r="E1854" s="6" t="str">
        <f>IFERROR(__xludf.DUMMYFUNCTION("""COMPUTED_VALUE"""),"Bhubaneswar-")</f>
        <v>Bhubaneswar-</v>
      </c>
      <c r="F1854" s="6" t="str">
        <f>IFERROR(__xludf.DUMMYFUNCTION("""COMPUTED_VALUE"""),"North")</f>
        <v>North</v>
      </c>
      <c r="G1854" s="6" t="str">
        <f>IFERROR(__xludf.DUMMYFUNCTION("""COMPUTED_VALUE"""),"Maitenance")</f>
        <v>Maitenance</v>
      </c>
      <c r="H1854" s="6" t="str">
        <f>IFERROR(__xludf.DUMMYFUNCTION("""COMPUTED_VALUE"""),"Rent")</f>
        <v>Rent</v>
      </c>
      <c r="I1854" s="6" t="str">
        <f t="shared" si="2"/>
        <v>March</v>
      </c>
      <c r="J1854" s="6" t="str">
        <f t="shared" si="3"/>
        <v>Bhubaneswar-</v>
      </c>
      <c r="K1854" s="6" t="str">
        <f t="shared" si="4"/>
        <v>Bhubaneswar-</v>
      </c>
      <c r="L1854" s="6" t="str">
        <f t="shared" si="5"/>
        <v>Bhubaneswar</v>
      </c>
      <c r="M1854" s="6" t="str">
        <f t="shared" si="6"/>
        <v>Bhubaneswar</v>
      </c>
      <c r="N1854" s="6" t="str">
        <f t="shared" si="7"/>
        <v>North</v>
      </c>
      <c r="O1854" s="6" t="str">
        <f t="shared" si="8"/>
        <v>North</v>
      </c>
      <c r="P1854" s="6" t="str">
        <f t="shared" si="9"/>
        <v>North</v>
      </c>
      <c r="Q1854" s="6" t="str">
        <f t="shared" si="10"/>
        <v>North</v>
      </c>
      <c r="R1854" s="6" t="str">
        <f>vlookup(M1854,'City Head_Details'!$A$2:$B$5,2,0)</f>
        <v>Karuna</v>
      </c>
      <c r="S1854" s="6" t="str">
        <f t="shared" ref="S1854:T1854" si="1862">Proper(trim(G1854))</f>
        <v>Maitenance</v>
      </c>
      <c r="T1854" s="6" t="str">
        <f t="shared" si="1862"/>
        <v>Rent</v>
      </c>
    </row>
    <row r="1855">
      <c r="A1855" s="23" t="s">
        <v>3473</v>
      </c>
      <c r="B1855" s="32" t="s">
        <v>3474</v>
      </c>
      <c r="C1855" s="6">
        <v>116400.0</v>
      </c>
      <c r="D1855" s="6" t="str">
        <f>IFERROR(__xludf.DUMMYFUNCTION("Split(B1855,""/"")"),"March")</f>
        <v>March</v>
      </c>
      <c r="E1855" s="6" t="str">
        <f>IFERROR(__xludf.DUMMYFUNCTION("""COMPUTED_VALUE"""),"Bhubaneswar-")</f>
        <v>Bhubaneswar-</v>
      </c>
      <c r="F1855" s="6" t="str">
        <f>IFERROR(__xludf.DUMMYFUNCTION("""COMPUTED_VALUE"""),"North")</f>
        <v>North</v>
      </c>
      <c r="G1855" s="6" t="str">
        <f>IFERROR(__xludf.DUMMYFUNCTION("""COMPUTED_VALUE"""),"Maitenance")</f>
        <v>Maitenance</v>
      </c>
      <c r="H1855" s="6" t="str">
        <f>IFERROR(__xludf.DUMMYFUNCTION("""COMPUTED_VALUE"""),"Overhead costs")</f>
        <v>Overhead costs</v>
      </c>
      <c r="I1855" s="6" t="str">
        <f t="shared" si="2"/>
        <v>March</v>
      </c>
      <c r="J1855" s="6" t="str">
        <f t="shared" si="3"/>
        <v>Bhubaneswar-</v>
      </c>
      <c r="K1855" s="6" t="str">
        <f t="shared" si="4"/>
        <v>Bhubaneswar-</v>
      </c>
      <c r="L1855" s="6" t="str">
        <f t="shared" si="5"/>
        <v>Bhubaneswar</v>
      </c>
      <c r="M1855" s="6" t="str">
        <f t="shared" si="6"/>
        <v>Bhubaneswar</v>
      </c>
      <c r="N1855" s="6" t="str">
        <f t="shared" si="7"/>
        <v>North</v>
      </c>
      <c r="O1855" s="6" t="str">
        <f t="shared" si="8"/>
        <v>North</v>
      </c>
      <c r="P1855" s="6" t="str">
        <f t="shared" si="9"/>
        <v>North</v>
      </c>
      <c r="Q1855" s="6" t="str">
        <f t="shared" si="10"/>
        <v>North</v>
      </c>
      <c r="R1855" s="6" t="str">
        <f>vlookup(M1855,'City Head_Details'!$A$2:$B$5,2,0)</f>
        <v>Karuna</v>
      </c>
      <c r="S1855" s="6" t="str">
        <f t="shared" ref="S1855:T1855" si="1863">Proper(trim(G1855))</f>
        <v>Maitenance</v>
      </c>
      <c r="T1855" s="6" t="str">
        <f t="shared" si="1863"/>
        <v>Overhead Costs</v>
      </c>
    </row>
    <row r="1856">
      <c r="A1856" s="23" t="s">
        <v>3475</v>
      </c>
      <c r="B1856" s="32" t="s">
        <v>756</v>
      </c>
      <c r="C1856" s="6">
        <v>108500.0</v>
      </c>
      <c r="D1856" s="6" t="str">
        <f>IFERROR(__xludf.DUMMYFUNCTION("Split(B1856,""/"")"),"March")</f>
        <v>March</v>
      </c>
      <c r="E1856" s="6" t="str">
        <f>IFERROR(__xludf.DUMMYFUNCTION("""COMPUTED_VALUE"""),"Bhubaneswar-")</f>
        <v>Bhubaneswar-</v>
      </c>
      <c r="F1856" s="6" t="str">
        <f>IFERROR(__xludf.DUMMYFUNCTION("""COMPUTED_VALUE"""),"North")</f>
        <v>North</v>
      </c>
      <c r="G1856" s="6" t="str">
        <f>IFERROR(__xludf.DUMMYFUNCTION("""COMPUTED_VALUE"""),"Maitenance")</f>
        <v>Maitenance</v>
      </c>
      <c r="H1856" s="6" t="str">
        <f>IFERROR(__xludf.DUMMYFUNCTION("""COMPUTED_VALUE"""),"Insurance")</f>
        <v>Insurance</v>
      </c>
      <c r="I1856" s="6" t="str">
        <f t="shared" si="2"/>
        <v>March</v>
      </c>
      <c r="J1856" s="6" t="str">
        <f t="shared" si="3"/>
        <v>Bhubaneswar-</v>
      </c>
      <c r="K1856" s="6" t="str">
        <f t="shared" si="4"/>
        <v>Bhubaneswar-</v>
      </c>
      <c r="L1856" s="6" t="str">
        <f t="shared" si="5"/>
        <v>Bhubaneswar</v>
      </c>
      <c r="M1856" s="6" t="str">
        <f t="shared" si="6"/>
        <v>Bhubaneswar</v>
      </c>
      <c r="N1856" s="6" t="str">
        <f t="shared" si="7"/>
        <v>North</v>
      </c>
      <c r="O1856" s="6" t="str">
        <f t="shared" si="8"/>
        <v>North</v>
      </c>
      <c r="P1856" s="6" t="str">
        <f t="shared" si="9"/>
        <v>North</v>
      </c>
      <c r="Q1856" s="6" t="str">
        <f t="shared" si="10"/>
        <v>North</v>
      </c>
      <c r="R1856" s="6" t="str">
        <f>vlookup(M1856,'City Head_Details'!$A$2:$B$5,2,0)</f>
        <v>Karuna</v>
      </c>
      <c r="S1856" s="6" t="str">
        <f t="shared" ref="S1856:T1856" si="1864">Proper(trim(G1856))</f>
        <v>Maitenance</v>
      </c>
      <c r="T1856" s="6" t="str">
        <f t="shared" si="1864"/>
        <v>Insurance</v>
      </c>
    </row>
    <row r="1857">
      <c r="A1857" s="23" t="s">
        <v>3476</v>
      </c>
      <c r="B1857" s="32" t="s">
        <v>2769</v>
      </c>
      <c r="C1857" s="6">
        <v>125500.0</v>
      </c>
      <c r="D1857" s="6" t="str">
        <f>IFERROR(__xludf.DUMMYFUNCTION("Split(B1857,""/"")"),"March")</f>
        <v>March</v>
      </c>
      <c r="E1857" s="6" t="str">
        <f>IFERROR(__xludf.DUMMYFUNCTION("""COMPUTED_VALUE"""),"Bhubaneswar-")</f>
        <v>Bhubaneswar-</v>
      </c>
      <c r="F1857" s="6" t="str">
        <f>IFERROR(__xludf.DUMMYFUNCTION("""COMPUTED_VALUE"""),"North")</f>
        <v>North</v>
      </c>
      <c r="G1857" s="6" t="str">
        <f>IFERROR(__xludf.DUMMYFUNCTION("""COMPUTED_VALUE"""),"Assembly")</f>
        <v>Assembly</v>
      </c>
      <c r="H1857" s="6" t="str">
        <f>IFERROR(__xludf.DUMMYFUNCTION("""COMPUTED_VALUE"""),"Material Cost")</f>
        <v>Material Cost</v>
      </c>
      <c r="I1857" s="6" t="str">
        <f t="shared" si="2"/>
        <v>March</v>
      </c>
      <c r="J1857" s="6" t="str">
        <f t="shared" si="3"/>
        <v>Bhubaneswar-</v>
      </c>
      <c r="K1857" s="6" t="str">
        <f t="shared" si="4"/>
        <v>Bhubaneswar-</v>
      </c>
      <c r="L1857" s="6" t="str">
        <f t="shared" si="5"/>
        <v>Bhubaneswar</v>
      </c>
      <c r="M1857" s="6" t="str">
        <f t="shared" si="6"/>
        <v>Bhubaneswar</v>
      </c>
      <c r="N1857" s="6" t="str">
        <f t="shared" si="7"/>
        <v>North</v>
      </c>
      <c r="O1857" s="6" t="str">
        <f t="shared" si="8"/>
        <v>North</v>
      </c>
      <c r="P1857" s="6" t="str">
        <f t="shared" si="9"/>
        <v>North</v>
      </c>
      <c r="Q1857" s="6" t="str">
        <f t="shared" si="10"/>
        <v>North</v>
      </c>
      <c r="R1857" s="6" t="str">
        <f>vlookup(M1857,'City Head_Details'!$A$2:$B$5,2,0)</f>
        <v>Karuna</v>
      </c>
      <c r="S1857" s="6" t="str">
        <f t="shared" ref="S1857:T1857" si="1865">Proper(trim(G1857))</f>
        <v>Assembly</v>
      </c>
      <c r="T1857" s="6" t="str">
        <f t="shared" si="1865"/>
        <v>Material Cost</v>
      </c>
    </row>
    <row r="1858">
      <c r="A1858" s="23" t="s">
        <v>3477</v>
      </c>
      <c r="B1858" s="32" t="s">
        <v>3478</v>
      </c>
      <c r="C1858" s="6">
        <v>132400.0</v>
      </c>
      <c r="D1858" s="6" t="str">
        <f>IFERROR(__xludf.DUMMYFUNCTION("Split(B1858,""/"")"),"March")</f>
        <v>March</v>
      </c>
      <c r="E1858" s="6" t="str">
        <f>IFERROR(__xludf.DUMMYFUNCTION("""COMPUTED_VALUE"""),"Bhubaneswar-")</f>
        <v>Bhubaneswar-</v>
      </c>
      <c r="F1858" s="6" t="str">
        <f>IFERROR(__xludf.DUMMYFUNCTION("""COMPUTED_VALUE"""),"North")</f>
        <v>North</v>
      </c>
      <c r="G1858" s="6" t="str">
        <f>IFERROR(__xludf.DUMMYFUNCTION("""COMPUTED_VALUE"""),"Assembly")</f>
        <v>Assembly</v>
      </c>
      <c r="H1858" s="6" t="str">
        <f>IFERROR(__xludf.DUMMYFUNCTION("""COMPUTED_VALUE"""),"Labour Cost")</f>
        <v>Labour Cost</v>
      </c>
      <c r="I1858" s="6" t="str">
        <f t="shared" si="2"/>
        <v>March</v>
      </c>
      <c r="J1858" s="6" t="str">
        <f t="shared" si="3"/>
        <v>Bhubaneswar-</v>
      </c>
      <c r="K1858" s="6" t="str">
        <f t="shared" si="4"/>
        <v>Bhubaneswar-</v>
      </c>
      <c r="L1858" s="6" t="str">
        <f t="shared" si="5"/>
        <v>Bhubaneswar</v>
      </c>
      <c r="M1858" s="6" t="str">
        <f t="shared" si="6"/>
        <v>Bhubaneswar</v>
      </c>
      <c r="N1858" s="6" t="str">
        <f t="shared" si="7"/>
        <v>North</v>
      </c>
      <c r="O1858" s="6" t="str">
        <f t="shared" si="8"/>
        <v>North</v>
      </c>
      <c r="P1858" s="6" t="str">
        <f t="shared" si="9"/>
        <v>North</v>
      </c>
      <c r="Q1858" s="6" t="str">
        <f t="shared" si="10"/>
        <v>North</v>
      </c>
      <c r="R1858" s="6" t="str">
        <f>vlookup(M1858,'City Head_Details'!$A$2:$B$5,2,0)</f>
        <v>Karuna</v>
      </c>
      <c r="S1858" s="6" t="str">
        <f t="shared" ref="S1858:T1858" si="1866">Proper(trim(G1858))</f>
        <v>Assembly</v>
      </c>
      <c r="T1858" s="6" t="str">
        <f t="shared" si="1866"/>
        <v>Labour Cost</v>
      </c>
    </row>
    <row r="1859">
      <c r="A1859" s="23" t="s">
        <v>3479</v>
      </c>
      <c r="B1859" s="32" t="s">
        <v>3480</v>
      </c>
      <c r="C1859" s="6">
        <v>147100.0</v>
      </c>
      <c r="D1859" s="6" t="str">
        <f>IFERROR(__xludf.DUMMYFUNCTION("Split(B1859,""/"")"),"March")</f>
        <v>March</v>
      </c>
      <c r="E1859" s="6" t="str">
        <f>IFERROR(__xludf.DUMMYFUNCTION("""COMPUTED_VALUE"""),"Bhubaneswar-")</f>
        <v>Bhubaneswar-</v>
      </c>
      <c r="F1859" s="6" t="str">
        <f>IFERROR(__xludf.DUMMYFUNCTION("""COMPUTED_VALUE"""),"North")</f>
        <v>North</v>
      </c>
      <c r="G1859" s="6" t="str">
        <f>IFERROR(__xludf.DUMMYFUNCTION("""COMPUTED_VALUE"""),"Assembly")</f>
        <v>Assembly</v>
      </c>
      <c r="H1859" s="6" t="str">
        <f>IFERROR(__xludf.DUMMYFUNCTION("""COMPUTED_VALUE"""),"Rent")</f>
        <v>Rent</v>
      </c>
      <c r="I1859" s="6" t="str">
        <f t="shared" si="2"/>
        <v>March</v>
      </c>
      <c r="J1859" s="6" t="str">
        <f t="shared" si="3"/>
        <v>Bhubaneswar-</v>
      </c>
      <c r="K1859" s="6" t="str">
        <f t="shared" si="4"/>
        <v>Bhubaneswar-</v>
      </c>
      <c r="L1859" s="6" t="str">
        <f t="shared" si="5"/>
        <v>Bhubaneswar</v>
      </c>
      <c r="M1859" s="6" t="str">
        <f t="shared" si="6"/>
        <v>Bhubaneswar</v>
      </c>
      <c r="N1859" s="6" t="str">
        <f t="shared" si="7"/>
        <v>North</v>
      </c>
      <c r="O1859" s="6" t="str">
        <f t="shared" si="8"/>
        <v>North</v>
      </c>
      <c r="P1859" s="6" t="str">
        <f t="shared" si="9"/>
        <v>North</v>
      </c>
      <c r="Q1859" s="6" t="str">
        <f t="shared" si="10"/>
        <v>North</v>
      </c>
      <c r="R1859" s="6" t="str">
        <f>vlookup(M1859,'City Head_Details'!$A$2:$B$5,2,0)</f>
        <v>Karuna</v>
      </c>
      <c r="S1859" s="6" t="str">
        <f t="shared" ref="S1859:T1859" si="1867">Proper(trim(G1859))</f>
        <v>Assembly</v>
      </c>
      <c r="T1859" s="6" t="str">
        <f t="shared" si="1867"/>
        <v>Rent</v>
      </c>
    </row>
    <row r="1860">
      <c r="A1860" s="23" t="s">
        <v>3481</v>
      </c>
      <c r="B1860" s="32" t="s">
        <v>3482</v>
      </c>
      <c r="C1860" s="6">
        <v>179900.0</v>
      </c>
      <c r="D1860" s="6" t="str">
        <f>IFERROR(__xludf.DUMMYFUNCTION("Split(B1860,""/"")"),"March")</f>
        <v>March</v>
      </c>
      <c r="E1860" s="6" t="str">
        <f>IFERROR(__xludf.DUMMYFUNCTION("""COMPUTED_VALUE"""),"Bhubaneswar-")</f>
        <v>Bhubaneswar-</v>
      </c>
      <c r="F1860" s="6" t="str">
        <f>IFERROR(__xludf.DUMMYFUNCTION("""COMPUTED_VALUE"""),"North")</f>
        <v>North</v>
      </c>
      <c r="G1860" s="6" t="str">
        <f>IFERROR(__xludf.DUMMYFUNCTION("""COMPUTED_VALUE"""),"Assembly")</f>
        <v>Assembly</v>
      </c>
      <c r="H1860" s="6" t="str">
        <f>IFERROR(__xludf.DUMMYFUNCTION("""COMPUTED_VALUE"""),"Overhead costs")</f>
        <v>Overhead costs</v>
      </c>
      <c r="I1860" s="6" t="str">
        <f t="shared" si="2"/>
        <v>March</v>
      </c>
      <c r="J1860" s="6" t="str">
        <f t="shared" si="3"/>
        <v>Bhubaneswar-</v>
      </c>
      <c r="K1860" s="6" t="str">
        <f t="shared" si="4"/>
        <v>Bhubaneswar-</v>
      </c>
      <c r="L1860" s="6" t="str">
        <f t="shared" si="5"/>
        <v>Bhubaneswar</v>
      </c>
      <c r="M1860" s="6" t="str">
        <f t="shared" si="6"/>
        <v>Bhubaneswar</v>
      </c>
      <c r="N1860" s="6" t="str">
        <f t="shared" si="7"/>
        <v>North</v>
      </c>
      <c r="O1860" s="6" t="str">
        <f t="shared" si="8"/>
        <v>North</v>
      </c>
      <c r="P1860" s="6" t="str">
        <f t="shared" si="9"/>
        <v>North</v>
      </c>
      <c r="Q1860" s="6" t="str">
        <f t="shared" si="10"/>
        <v>North</v>
      </c>
      <c r="R1860" s="6" t="str">
        <f>vlookup(M1860,'City Head_Details'!$A$2:$B$5,2,0)</f>
        <v>Karuna</v>
      </c>
      <c r="S1860" s="6" t="str">
        <f t="shared" ref="S1860:T1860" si="1868">Proper(trim(G1860))</f>
        <v>Assembly</v>
      </c>
      <c r="T1860" s="6" t="str">
        <f t="shared" si="1868"/>
        <v>Overhead Costs</v>
      </c>
    </row>
    <row r="1861">
      <c r="A1861" s="23" t="s">
        <v>3483</v>
      </c>
      <c r="B1861" s="32" t="s">
        <v>506</v>
      </c>
      <c r="C1861" s="6">
        <v>159200.0</v>
      </c>
      <c r="D1861" s="6" t="str">
        <f>IFERROR(__xludf.DUMMYFUNCTION("Split(B1861,""/"")"),"March")</f>
        <v>March</v>
      </c>
      <c r="E1861" s="6" t="str">
        <f>IFERROR(__xludf.DUMMYFUNCTION("""COMPUTED_VALUE"""),"Bhubaneswar")</f>
        <v>Bhubaneswar</v>
      </c>
      <c r="F1861" s="6" t="str">
        <f>IFERROR(__xludf.DUMMYFUNCTION("""COMPUTED_VALUE"""),"North")</f>
        <v>North</v>
      </c>
      <c r="G1861" s="6" t="str">
        <f>IFERROR(__xludf.DUMMYFUNCTION("""COMPUTED_VALUE"""),"Assembly")</f>
        <v>Assembly</v>
      </c>
      <c r="H1861" s="6" t="str">
        <f>IFERROR(__xludf.DUMMYFUNCTION("""COMPUTED_VALUE"""),"Insurance")</f>
        <v>Insurance</v>
      </c>
      <c r="I1861" s="6" t="str">
        <f t="shared" si="2"/>
        <v>March</v>
      </c>
      <c r="J1861" s="6" t="str">
        <f t="shared" si="3"/>
        <v>Bhubaneswar</v>
      </c>
      <c r="K1861" s="6" t="str">
        <f t="shared" si="4"/>
        <v>Bhubaneswar</v>
      </c>
      <c r="L1861" s="6" t="str">
        <f t="shared" si="5"/>
        <v>Bhubaneswar</v>
      </c>
      <c r="M1861" s="6" t="str">
        <f t="shared" si="6"/>
        <v>Bhubaneswar</v>
      </c>
      <c r="N1861" s="6" t="str">
        <f t="shared" si="7"/>
        <v>North</v>
      </c>
      <c r="O1861" s="6" t="str">
        <f t="shared" si="8"/>
        <v>North</v>
      </c>
      <c r="P1861" s="6" t="str">
        <f t="shared" si="9"/>
        <v>North</v>
      </c>
      <c r="Q1861" s="6" t="str">
        <f t="shared" si="10"/>
        <v>North</v>
      </c>
      <c r="R1861" s="6" t="str">
        <f>vlookup(M1861,'City Head_Details'!$A$2:$B$5,2,0)</f>
        <v>Karuna</v>
      </c>
      <c r="S1861" s="6" t="str">
        <f t="shared" ref="S1861:T1861" si="1869">Proper(trim(G1861))</f>
        <v>Assembly</v>
      </c>
      <c r="T1861" s="6" t="str">
        <f t="shared" si="1869"/>
        <v>Insurance</v>
      </c>
    </row>
    <row r="1862">
      <c r="A1862" s="23" t="s">
        <v>3484</v>
      </c>
      <c r="B1862" s="32" t="s">
        <v>3485</v>
      </c>
      <c r="C1862" s="6">
        <v>178800.0</v>
      </c>
      <c r="D1862" s="6" t="str">
        <f>IFERROR(__xludf.DUMMYFUNCTION("Split(B1862,""/"")"),"March")</f>
        <v>March</v>
      </c>
      <c r="E1862" s="6" t="str">
        <f>IFERROR(__xludf.DUMMYFUNCTION("""COMPUTED_VALUE"""),"Bhubaneswar")</f>
        <v>Bhubaneswar</v>
      </c>
      <c r="F1862" s="6" t="str">
        <f>IFERROR(__xludf.DUMMYFUNCTION("""COMPUTED_VALUE"""),"South")</f>
        <v>South</v>
      </c>
      <c r="G1862" s="6" t="str">
        <f>IFERROR(__xludf.DUMMYFUNCTION("""COMPUTED_VALUE"""),"Production")</f>
        <v>Production</v>
      </c>
      <c r="H1862" s="6" t="str">
        <f>IFERROR(__xludf.DUMMYFUNCTION("""COMPUTED_VALUE"""),"Material Cost")</f>
        <v>Material Cost</v>
      </c>
      <c r="I1862" s="6" t="str">
        <f t="shared" si="2"/>
        <v>March</v>
      </c>
      <c r="J1862" s="6" t="str">
        <f t="shared" si="3"/>
        <v>Bhubaneswar</v>
      </c>
      <c r="K1862" s="6" t="str">
        <f t="shared" si="4"/>
        <v>Bhubaneswar</v>
      </c>
      <c r="L1862" s="6" t="str">
        <f t="shared" si="5"/>
        <v>Bhubaneswar</v>
      </c>
      <c r="M1862" s="6" t="str">
        <f t="shared" si="6"/>
        <v>Bhubaneswar</v>
      </c>
      <c r="N1862" s="6" t="str">
        <f t="shared" si="7"/>
        <v>South</v>
      </c>
      <c r="O1862" s="6" t="str">
        <f t="shared" si="8"/>
        <v>South</v>
      </c>
      <c r="P1862" s="6" t="str">
        <f t="shared" si="9"/>
        <v>South</v>
      </c>
      <c r="Q1862" s="6" t="str">
        <f t="shared" si="10"/>
        <v>South</v>
      </c>
      <c r="R1862" s="6" t="str">
        <f>vlookup(M1862,'City Head_Details'!$A$2:$B$5,2,0)</f>
        <v>Karuna</v>
      </c>
      <c r="S1862" s="6" t="str">
        <f t="shared" ref="S1862:T1862" si="1870">Proper(trim(G1862))</f>
        <v>Production</v>
      </c>
      <c r="T1862" s="6" t="str">
        <f t="shared" si="1870"/>
        <v>Material Cost</v>
      </c>
    </row>
    <row r="1863">
      <c r="A1863" s="23" t="s">
        <v>3486</v>
      </c>
      <c r="B1863" s="32" t="s">
        <v>3487</v>
      </c>
      <c r="C1863" s="6">
        <v>107000.0</v>
      </c>
      <c r="D1863" s="6" t="str">
        <f>IFERROR(__xludf.DUMMYFUNCTION("Split(B1863,""/"")"),"March")</f>
        <v>March</v>
      </c>
      <c r="E1863" s="6" t="str">
        <f>IFERROR(__xludf.DUMMYFUNCTION("""COMPUTED_VALUE"""),"Bhubaneswar^")</f>
        <v>Bhubaneswar^</v>
      </c>
      <c r="F1863" s="6" t="str">
        <f>IFERROR(__xludf.DUMMYFUNCTION("""COMPUTED_VALUE"""),"South")</f>
        <v>South</v>
      </c>
      <c r="G1863" s="6" t="str">
        <f>IFERROR(__xludf.DUMMYFUNCTION("""COMPUTED_VALUE"""),"Production")</f>
        <v>Production</v>
      </c>
      <c r="H1863" s="6" t="str">
        <f>IFERROR(__xludf.DUMMYFUNCTION("""COMPUTED_VALUE"""),"Labour Cost")</f>
        <v>Labour Cost</v>
      </c>
      <c r="I1863" s="6" t="str">
        <f t="shared" si="2"/>
        <v>March</v>
      </c>
      <c r="J1863" s="6" t="str">
        <f t="shared" si="3"/>
        <v>Bhubaneswar^</v>
      </c>
      <c r="K1863" s="6" t="str">
        <f t="shared" si="4"/>
        <v>Bhubaneswar^</v>
      </c>
      <c r="L1863" s="6" t="str">
        <f t="shared" si="5"/>
        <v>Bhubaneswar^</v>
      </c>
      <c r="M1863" s="6" t="str">
        <f t="shared" si="6"/>
        <v>Bhubaneswar</v>
      </c>
      <c r="N1863" s="6" t="str">
        <f t="shared" si="7"/>
        <v>South</v>
      </c>
      <c r="O1863" s="6" t="str">
        <f t="shared" si="8"/>
        <v>South</v>
      </c>
      <c r="P1863" s="6" t="str">
        <f t="shared" si="9"/>
        <v>South</v>
      </c>
      <c r="Q1863" s="6" t="str">
        <f t="shared" si="10"/>
        <v>South</v>
      </c>
      <c r="R1863" s="6" t="str">
        <f>vlookup(M1863,'City Head_Details'!$A$2:$B$5,2,0)</f>
        <v>Karuna</v>
      </c>
      <c r="S1863" s="6" t="str">
        <f t="shared" ref="S1863:T1863" si="1871">Proper(trim(G1863))</f>
        <v>Production</v>
      </c>
      <c r="T1863" s="6" t="str">
        <f t="shared" si="1871"/>
        <v>Labour Cost</v>
      </c>
    </row>
    <row r="1864">
      <c r="A1864" s="23" t="s">
        <v>3488</v>
      </c>
      <c r="B1864" s="32" t="s">
        <v>2608</v>
      </c>
      <c r="C1864" s="6">
        <v>163800.0</v>
      </c>
      <c r="D1864" s="6" t="str">
        <f>IFERROR(__xludf.DUMMYFUNCTION("Split(B1864,""/"")"),"March")</f>
        <v>March</v>
      </c>
      <c r="E1864" s="6" t="str">
        <f>IFERROR(__xludf.DUMMYFUNCTION("""COMPUTED_VALUE"""),"Bhubaneswar")</f>
        <v>Bhubaneswar</v>
      </c>
      <c r="F1864" s="6" t="str">
        <f>IFERROR(__xludf.DUMMYFUNCTION("""COMPUTED_VALUE"""),"South")</f>
        <v>South</v>
      </c>
      <c r="G1864" s="6" t="str">
        <f>IFERROR(__xludf.DUMMYFUNCTION("""COMPUTED_VALUE"""),"Production")</f>
        <v>Production</v>
      </c>
      <c r="H1864" s="6" t="str">
        <f>IFERROR(__xludf.DUMMYFUNCTION("""COMPUTED_VALUE"""),"Rent")</f>
        <v>Rent</v>
      </c>
      <c r="I1864" s="6" t="str">
        <f t="shared" si="2"/>
        <v>March</v>
      </c>
      <c r="J1864" s="6" t="str">
        <f t="shared" si="3"/>
        <v>Bhubaneswar</v>
      </c>
      <c r="K1864" s="6" t="str">
        <f t="shared" si="4"/>
        <v>Bhubaneswar</v>
      </c>
      <c r="L1864" s="6" t="str">
        <f t="shared" si="5"/>
        <v>Bhubaneswar</v>
      </c>
      <c r="M1864" s="6" t="str">
        <f t="shared" si="6"/>
        <v>Bhubaneswar</v>
      </c>
      <c r="N1864" s="6" t="str">
        <f t="shared" si="7"/>
        <v>South</v>
      </c>
      <c r="O1864" s="6" t="str">
        <f t="shared" si="8"/>
        <v>South</v>
      </c>
      <c r="P1864" s="6" t="str">
        <f t="shared" si="9"/>
        <v>South</v>
      </c>
      <c r="Q1864" s="6" t="str">
        <f t="shared" si="10"/>
        <v>South</v>
      </c>
      <c r="R1864" s="6" t="str">
        <f>vlookup(M1864,'City Head_Details'!$A$2:$B$5,2,0)</f>
        <v>Karuna</v>
      </c>
      <c r="S1864" s="6" t="str">
        <f t="shared" ref="S1864:T1864" si="1872">Proper(trim(G1864))</f>
        <v>Production</v>
      </c>
      <c r="T1864" s="6" t="str">
        <f t="shared" si="1872"/>
        <v>Rent</v>
      </c>
    </row>
    <row r="1865">
      <c r="A1865" s="23" t="s">
        <v>3489</v>
      </c>
      <c r="B1865" s="32" t="s">
        <v>3490</v>
      </c>
      <c r="C1865" s="6">
        <v>172800.0</v>
      </c>
      <c r="D1865" s="6" t="str">
        <f>IFERROR(__xludf.DUMMYFUNCTION("Split(B1865,""/"")"),"March")</f>
        <v>March</v>
      </c>
      <c r="E1865" s="6" t="str">
        <f>IFERROR(__xludf.DUMMYFUNCTION("""COMPUTED_VALUE"""),"Bhubaneswar")</f>
        <v>Bhubaneswar</v>
      </c>
      <c r="F1865" s="6" t="str">
        <f>IFERROR(__xludf.DUMMYFUNCTION("""COMPUTED_VALUE"""),"South")</f>
        <v>South</v>
      </c>
      <c r="G1865" s="6" t="str">
        <f>IFERROR(__xludf.DUMMYFUNCTION("""COMPUTED_VALUE"""),"Production")</f>
        <v>Production</v>
      </c>
      <c r="H1865" s="6" t="str">
        <f>IFERROR(__xludf.DUMMYFUNCTION("""COMPUTED_VALUE"""),"Overhead costs")</f>
        <v>Overhead costs</v>
      </c>
      <c r="I1865" s="6" t="str">
        <f t="shared" si="2"/>
        <v>March</v>
      </c>
      <c r="J1865" s="6" t="str">
        <f t="shared" si="3"/>
        <v>Bhubaneswar</v>
      </c>
      <c r="K1865" s="6" t="str">
        <f t="shared" si="4"/>
        <v>Bhubaneswar</v>
      </c>
      <c r="L1865" s="6" t="str">
        <f t="shared" si="5"/>
        <v>Bhubaneswar</v>
      </c>
      <c r="M1865" s="6" t="str">
        <f t="shared" si="6"/>
        <v>Bhubaneswar</v>
      </c>
      <c r="N1865" s="6" t="str">
        <f t="shared" si="7"/>
        <v>South</v>
      </c>
      <c r="O1865" s="6" t="str">
        <f t="shared" si="8"/>
        <v>South</v>
      </c>
      <c r="P1865" s="6" t="str">
        <f t="shared" si="9"/>
        <v>South</v>
      </c>
      <c r="Q1865" s="6" t="str">
        <f t="shared" si="10"/>
        <v>South</v>
      </c>
      <c r="R1865" s="6" t="str">
        <f>vlookup(M1865,'City Head_Details'!$A$2:$B$5,2,0)</f>
        <v>Karuna</v>
      </c>
      <c r="S1865" s="6" t="str">
        <f t="shared" ref="S1865:T1865" si="1873">Proper(trim(G1865))</f>
        <v>Production</v>
      </c>
      <c r="T1865" s="6" t="str">
        <f t="shared" si="1873"/>
        <v>Overhead Costs</v>
      </c>
    </row>
    <row r="1866">
      <c r="A1866" s="23" t="s">
        <v>3491</v>
      </c>
      <c r="B1866" s="32" t="s">
        <v>3384</v>
      </c>
      <c r="C1866" s="6">
        <v>173300.0</v>
      </c>
      <c r="D1866" s="6" t="str">
        <f>IFERROR(__xludf.DUMMYFUNCTION("Split(B1866,""/"")"),"March")</f>
        <v>March</v>
      </c>
      <c r="E1866" s="6" t="str">
        <f>IFERROR(__xludf.DUMMYFUNCTION("""COMPUTED_VALUE"""),"Bhubaneswar")</f>
        <v>Bhubaneswar</v>
      </c>
      <c r="F1866" s="6" t="str">
        <f>IFERROR(__xludf.DUMMYFUNCTION("""COMPUTED_VALUE"""),"South")</f>
        <v>South</v>
      </c>
      <c r="G1866" s="6" t="str">
        <f>IFERROR(__xludf.DUMMYFUNCTION("""COMPUTED_VALUE"""),"Production")</f>
        <v>Production</v>
      </c>
      <c r="H1866" s="6" t="str">
        <f>IFERROR(__xludf.DUMMYFUNCTION("""COMPUTED_VALUE"""),"Insurance")</f>
        <v>Insurance</v>
      </c>
      <c r="I1866" s="6" t="str">
        <f t="shared" si="2"/>
        <v>March</v>
      </c>
      <c r="J1866" s="6" t="str">
        <f t="shared" si="3"/>
        <v>Bhubaneswar</v>
      </c>
      <c r="K1866" s="6" t="str">
        <f t="shared" si="4"/>
        <v>Bhubaneswar</v>
      </c>
      <c r="L1866" s="6" t="str">
        <f t="shared" si="5"/>
        <v>Bhubaneswar</v>
      </c>
      <c r="M1866" s="6" t="str">
        <f t="shared" si="6"/>
        <v>Bhubaneswar</v>
      </c>
      <c r="N1866" s="6" t="str">
        <f t="shared" si="7"/>
        <v>South</v>
      </c>
      <c r="O1866" s="6" t="str">
        <f t="shared" si="8"/>
        <v>South</v>
      </c>
      <c r="P1866" s="6" t="str">
        <f t="shared" si="9"/>
        <v>South</v>
      </c>
      <c r="Q1866" s="6" t="str">
        <f t="shared" si="10"/>
        <v>South</v>
      </c>
      <c r="R1866" s="6" t="str">
        <f>vlookup(M1866,'City Head_Details'!$A$2:$B$5,2,0)</f>
        <v>Karuna</v>
      </c>
      <c r="S1866" s="6" t="str">
        <f t="shared" ref="S1866:T1866" si="1874">Proper(trim(G1866))</f>
        <v>Production</v>
      </c>
      <c r="T1866" s="6" t="str">
        <f t="shared" si="1874"/>
        <v>Insurance</v>
      </c>
    </row>
    <row r="1867">
      <c r="A1867" s="23" t="s">
        <v>3492</v>
      </c>
      <c r="B1867" s="32" t="s">
        <v>2058</v>
      </c>
      <c r="C1867" s="6">
        <v>111200.0</v>
      </c>
      <c r="D1867" s="6" t="str">
        <f>IFERROR(__xludf.DUMMYFUNCTION("Split(B1867,""/"")"),"March")</f>
        <v>March</v>
      </c>
      <c r="E1867" s="6" t="str">
        <f>IFERROR(__xludf.DUMMYFUNCTION("""COMPUTED_VALUE"""),"Bhubaneswar")</f>
        <v>Bhubaneswar</v>
      </c>
      <c r="F1867" s="6" t="str">
        <f>IFERROR(__xludf.DUMMYFUNCTION("""COMPUTED_VALUE"""),"South")</f>
        <v>South</v>
      </c>
      <c r="G1867" s="6" t="str">
        <f>IFERROR(__xludf.DUMMYFUNCTION("""COMPUTED_VALUE"""),"Materials")</f>
        <v>Materials</v>
      </c>
      <c r="H1867" s="6" t="str">
        <f>IFERROR(__xludf.DUMMYFUNCTION("""COMPUTED_VALUE"""),"Material Cost")</f>
        <v>Material Cost</v>
      </c>
      <c r="I1867" s="6" t="str">
        <f t="shared" si="2"/>
        <v>March</v>
      </c>
      <c r="J1867" s="6" t="str">
        <f t="shared" si="3"/>
        <v>Bhubaneswar</v>
      </c>
      <c r="K1867" s="6" t="str">
        <f t="shared" si="4"/>
        <v>Bhubaneswar</v>
      </c>
      <c r="L1867" s="6" t="str">
        <f t="shared" si="5"/>
        <v>Bhubaneswar</v>
      </c>
      <c r="M1867" s="6" t="str">
        <f t="shared" si="6"/>
        <v>Bhubaneswar</v>
      </c>
      <c r="N1867" s="6" t="str">
        <f t="shared" si="7"/>
        <v>South</v>
      </c>
      <c r="O1867" s="6" t="str">
        <f t="shared" si="8"/>
        <v>South</v>
      </c>
      <c r="P1867" s="6" t="str">
        <f t="shared" si="9"/>
        <v>South</v>
      </c>
      <c r="Q1867" s="6" t="str">
        <f t="shared" si="10"/>
        <v>South</v>
      </c>
      <c r="R1867" s="6" t="str">
        <f>vlookup(M1867,'City Head_Details'!$A$2:$B$5,2,0)</f>
        <v>Karuna</v>
      </c>
      <c r="S1867" s="6" t="str">
        <f t="shared" ref="S1867:T1867" si="1875">Proper(trim(G1867))</f>
        <v>Materials</v>
      </c>
      <c r="T1867" s="6" t="str">
        <f t="shared" si="1875"/>
        <v>Material Cost</v>
      </c>
    </row>
    <row r="1868">
      <c r="A1868" s="23" t="s">
        <v>3493</v>
      </c>
      <c r="B1868" s="32" t="s">
        <v>3494</v>
      </c>
      <c r="C1868" s="6">
        <v>155100.0</v>
      </c>
      <c r="D1868" s="6" t="str">
        <f>IFERROR(__xludf.DUMMYFUNCTION("Split(B1868,""/"")"),"March")</f>
        <v>March</v>
      </c>
      <c r="E1868" s="6" t="str">
        <f>IFERROR(__xludf.DUMMYFUNCTION("""COMPUTED_VALUE"""),"Bhubaneswar")</f>
        <v>Bhubaneswar</v>
      </c>
      <c r="F1868" s="6" t="str">
        <f>IFERROR(__xludf.DUMMYFUNCTION("""COMPUTED_VALUE"""),"South")</f>
        <v>South</v>
      </c>
      <c r="G1868" s="6" t="str">
        <f>IFERROR(__xludf.DUMMYFUNCTION("""COMPUTED_VALUE"""),"Materials")</f>
        <v>Materials</v>
      </c>
      <c r="H1868" s="6" t="str">
        <f>IFERROR(__xludf.DUMMYFUNCTION("""COMPUTED_VALUE"""),"Labour Cost")</f>
        <v>Labour Cost</v>
      </c>
      <c r="I1868" s="6" t="str">
        <f t="shared" si="2"/>
        <v>March</v>
      </c>
      <c r="J1868" s="6" t="str">
        <f t="shared" si="3"/>
        <v>Bhubaneswar</v>
      </c>
      <c r="K1868" s="6" t="str">
        <f t="shared" si="4"/>
        <v>Bhubaneswar</v>
      </c>
      <c r="L1868" s="6" t="str">
        <f t="shared" si="5"/>
        <v>Bhubaneswar</v>
      </c>
      <c r="M1868" s="6" t="str">
        <f t="shared" si="6"/>
        <v>Bhubaneswar</v>
      </c>
      <c r="N1868" s="6" t="str">
        <f t="shared" si="7"/>
        <v>South</v>
      </c>
      <c r="O1868" s="6" t="str">
        <f t="shared" si="8"/>
        <v>South</v>
      </c>
      <c r="P1868" s="6" t="str">
        <f t="shared" si="9"/>
        <v>South</v>
      </c>
      <c r="Q1868" s="6" t="str">
        <f t="shared" si="10"/>
        <v>South</v>
      </c>
      <c r="R1868" s="6" t="str">
        <f>vlookup(M1868,'City Head_Details'!$A$2:$B$5,2,0)</f>
        <v>Karuna</v>
      </c>
      <c r="S1868" s="6" t="str">
        <f t="shared" ref="S1868:T1868" si="1876">Proper(trim(G1868))</f>
        <v>Materials</v>
      </c>
      <c r="T1868" s="6" t="str">
        <f t="shared" si="1876"/>
        <v>Labour Cost</v>
      </c>
    </row>
    <row r="1869">
      <c r="A1869" s="23" t="s">
        <v>3495</v>
      </c>
      <c r="B1869" s="32" t="s">
        <v>1341</v>
      </c>
      <c r="C1869" s="6">
        <v>153800.0</v>
      </c>
      <c r="D1869" s="6" t="str">
        <f>IFERROR(__xludf.DUMMYFUNCTION("Split(B1869,""/"")"),"March")</f>
        <v>March</v>
      </c>
      <c r="E1869" s="6" t="str">
        <f>IFERROR(__xludf.DUMMYFUNCTION("""COMPUTED_VALUE"""),"Bhubaneswar")</f>
        <v>Bhubaneswar</v>
      </c>
      <c r="F1869" s="6" t="str">
        <f>IFERROR(__xludf.DUMMYFUNCTION("""COMPUTED_VALUE"""),"South")</f>
        <v>South</v>
      </c>
      <c r="G1869" s="6" t="str">
        <f>IFERROR(__xludf.DUMMYFUNCTION("""COMPUTED_VALUE"""),"Materials")</f>
        <v>Materials</v>
      </c>
      <c r="H1869" s="6" t="str">
        <f>IFERROR(__xludf.DUMMYFUNCTION("""COMPUTED_VALUE"""),"Rent")</f>
        <v>Rent</v>
      </c>
      <c r="I1869" s="6" t="str">
        <f t="shared" si="2"/>
        <v>March</v>
      </c>
      <c r="J1869" s="6" t="str">
        <f t="shared" si="3"/>
        <v>Bhubaneswar</v>
      </c>
      <c r="K1869" s="6" t="str">
        <f t="shared" si="4"/>
        <v>Bhubaneswar</v>
      </c>
      <c r="L1869" s="6" t="str">
        <f t="shared" si="5"/>
        <v>Bhubaneswar</v>
      </c>
      <c r="M1869" s="6" t="str">
        <f t="shared" si="6"/>
        <v>Bhubaneswar</v>
      </c>
      <c r="N1869" s="6" t="str">
        <f t="shared" si="7"/>
        <v>South</v>
      </c>
      <c r="O1869" s="6" t="str">
        <f t="shared" si="8"/>
        <v>South</v>
      </c>
      <c r="P1869" s="6" t="str">
        <f t="shared" si="9"/>
        <v>South</v>
      </c>
      <c r="Q1869" s="6" t="str">
        <f t="shared" si="10"/>
        <v>South</v>
      </c>
      <c r="R1869" s="6" t="str">
        <f>vlookup(M1869,'City Head_Details'!$A$2:$B$5,2,0)</f>
        <v>Karuna</v>
      </c>
      <c r="S1869" s="6" t="str">
        <f t="shared" ref="S1869:T1869" si="1877">Proper(trim(G1869))</f>
        <v>Materials</v>
      </c>
      <c r="T1869" s="6" t="str">
        <f t="shared" si="1877"/>
        <v>Rent</v>
      </c>
    </row>
    <row r="1870">
      <c r="A1870" s="23" t="s">
        <v>3496</v>
      </c>
      <c r="B1870" s="32" t="s">
        <v>3497</v>
      </c>
      <c r="C1870" s="6">
        <v>91900.0</v>
      </c>
      <c r="D1870" s="6" t="str">
        <f>IFERROR(__xludf.DUMMYFUNCTION("Split(B1870,""/"")"),"March")</f>
        <v>March</v>
      </c>
      <c r="E1870" s="6" t="str">
        <f>IFERROR(__xludf.DUMMYFUNCTION("""COMPUTED_VALUE"""),"Bhubaneswar")</f>
        <v>Bhubaneswar</v>
      </c>
      <c r="F1870" s="6" t="str">
        <f>IFERROR(__xludf.DUMMYFUNCTION("""COMPUTED_VALUE"""),"South")</f>
        <v>South</v>
      </c>
      <c r="G1870" s="6" t="str">
        <f>IFERROR(__xludf.DUMMYFUNCTION("""COMPUTED_VALUE"""),"Materials")</f>
        <v>Materials</v>
      </c>
      <c r="H1870" s="6" t="str">
        <f>IFERROR(__xludf.DUMMYFUNCTION("""COMPUTED_VALUE"""),"Overhead costs")</f>
        <v>Overhead costs</v>
      </c>
      <c r="I1870" s="6" t="str">
        <f t="shared" si="2"/>
        <v>March</v>
      </c>
      <c r="J1870" s="6" t="str">
        <f t="shared" si="3"/>
        <v>Bhubaneswar</v>
      </c>
      <c r="K1870" s="6" t="str">
        <f t="shared" si="4"/>
        <v>Bhubaneswar</v>
      </c>
      <c r="L1870" s="6" t="str">
        <f t="shared" si="5"/>
        <v>Bhubaneswar</v>
      </c>
      <c r="M1870" s="6" t="str">
        <f t="shared" si="6"/>
        <v>Bhubaneswar</v>
      </c>
      <c r="N1870" s="6" t="str">
        <f t="shared" si="7"/>
        <v>South</v>
      </c>
      <c r="O1870" s="6" t="str">
        <f t="shared" si="8"/>
        <v>South</v>
      </c>
      <c r="P1870" s="6" t="str">
        <f t="shared" si="9"/>
        <v>South</v>
      </c>
      <c r="Q1870" s="6" t="str">
        <f t="shared" si="10"/>
        <v>South</v>
      </c>
      <c r="R1870" s="6" t="str">
        <f>vlookup(M1870,'City Head_Details'!$A$2:$B$5,2,0)</f>
        <v>Karuna</v>
      </c>
      <c r="S1870" s="6" t="str">
        <f t="shared" ref="S1870:T1870" si="1878">Proper(trim(G1870))</f>
        <v>Materials</v>
      </c>
      <c r="T1870" s="6" t="str">
        <f t="shared" si="1878"/>
        <v>Overhead Costs</v>
      </c>
    </row>
    <row r="1871">
      <c r="A1871" s="23" t="s">
        <v>3498</v>
      </c>
      <c r="B1871" s="32" t="s">
        <v>941</v>
      </c>
      <c r="C1871" s="6">
        <v>191700.0</v>
      </c>
      <c r="D1871" s="6" t="str">
        <f>IFERROR(__xludf.DUMMYFUNCTION("Split(B1871,""/"")"),"March")</f>
        <v>March</v>
      </c>
      <c r="E1871" s="6" t="str">
        <f>IFERROR(__xludf.DUMMYFUNCTION("""COMPUTED_VALUE"""),"Bhubaneswar")</f>
        <v>Bhubaneswar</v>
      </c>
      <c r="F1871" s="6" t="str">
        <f>IFERROR(__xludf.DUMMYFUNCTION("""COMPUTED_VALUE"""),"South")</f>
        <v>South</v>
      </c>
      <c r="G1871" s="6" t="str">
        <f>IFERROR(__xludf.DUMMYFUNCTION("""COMPUTED_VALUE"""),"Materials")</f>
        <v>Materials</v>
      </c>
      <c r="H1871" s="6" t="str">
        <f>IFERROR(__xludf.DUMMYFUNCTION("""COMPUTED_VALUE"""),"Insurance")</f>
        <v>Insurance</v>
      </c>
      <c r="I1871" s="6" t="str">
        <f t="shared" si="2"/>
        <v>March</v>
      </c>
      <c r="J1871" s="6" t="str">
        <f t="shared" si="3"/>
        <v>Bhubaneswar</v>
      </c>
      <c r="K1871" s="6" t="str">
        <f t="shared" si="4"/>
        <v>Bhubaneswar</v>
      </c>
      <c r="L1871" s="6" t="str">
        <f t="shared" si="5"/>
        <v>Bhubaneswar</v>
      </c>
      <c r="M1871" s="6" t="str">
        <f t="shared" si="6"/>
        <v>Bhubaneswar</v>
      </c>
      <c r="N1871" s="6" t="str">
        <f t="shared" si="7"/>
        <v>South</v>
      </c>
      <c r="O1871" s="6" t="str">
        <f t="shared" si="8"/>
        <v>South</v>
      </c>
      <c r="P1871" s="6" t="str">
        <f t="shared" si="9"/>
        <v>South</v>
      </c>
      <c r="Q1871" s="6" t="str">
        <f t="shared" si="10"/>
        <v>South</v>
      </c>
      <c r="R1871" s="6" t="str">
        <f>vlookup(M1871,'City Head_Details'!$A$2:$B$5,2,0)</f>
        <v>Karuna</v>
      </c>
      <c r="S1871" s="6" t="str">
        <f t="shared" ref="S1871:T1871" si="1879">Proper(trim(G1871))</f>
        <v>Materials</v>
      </c>
      <c r="T1871" s="6" t="str">
        <f t="shared" si="1879"/>
        <v>Insurance</v>
      </c>
    </row>
    <row r="1872">
      <c r="A1872" s="23" t="s">
        <v>3499</v>
      </c>
      <c r="B1872" s="32" t="s">
        <v>3500</v>
      </c>
      <c r="C1872" s="6">
        <v>143300.0</v>
      </c>
      <c r="D1872" s="6" t="str">
        <f>IFERROR(__xludf.DUMMYFUNCTION("Split(B1872,""/"")"),"March")</f>
        <v>March</v>
      </c>
      <c r="E1872" s="6" t="str">
        <f>IFERROR(__xludf.DUMMYFUNCTION("""COMPUTED_VALUE"""),"Bhubaneswar")</f>
        <v>Bhubaneswar</v>
      </c>
      <c r="F1872" s="6" t="str">
        <f>IFERROR(__xludf.DUMMYFUNCTION("""COMPUTED_VALUE"""),"South^")</f>
        <v>South^</v>
      </c>
      <c r="G1872" s="6" t="str">
        <f>IFERROR(__xludf.DUMMYFUNCTION("""COMPUTED_VALUE"""),"Maitenance")</f>
        <v>Maitenance</v>
      </c>
      <c r="H1872" s="6" t="str">
        <f>IFERROR(__xludf.DUMMYFUNCTION("""COMPUTED_VALUE"""),"Material Cost")</f>
        <v>Material Cost</v>
      </c>
      <c r="I1872" s="6" t="str">
        <f t="shared" si="2"/>
        <v>March</v>
      </c>
      <c r="J1872" s="6" t="str">
        <f t="shared" si="3"/>
        <v>Bhubaneswar</v>
      </c>
      <c r="K1872" s="6" t="str">
        <f t="shared" si="4"/>
        <v>Bhubaneswar</v>
      </c>
      <c r="L1872" s="6" t="str">
        <f t="shared" si="5"/>
        <v>Bhubaneswar</v>
      </c>
      <c r="M1872" s="6" t="str">
        <f t="shared" si="6"/>
        <v>Bhubaneswar</v>
      </c>
      <c r="N1872" s="6" t="str">
        <f t="shared" si="7"/>
        <v>South^</v>
      </c>
      <c r="O1872" s="6" t="str">
        <f t="shared" si="8"/>
        <v>South^</v>
      </c>
      <c r="P1872" s="6" t="str">
        <f t="shared" si="9"/>
        <v>South^</v>
      </c>
      <c r="Q1872" s="6" t="str">
        <f t="shared" si="10"/>
        <v>South</v>
      </c>
      <c r="R1872" s="6" t="str">
        <f>vlookup(M1872,'City Head_Details'!$A$2:$B$5,2,0)</f>
        <v>Karuna</v>
      </c>
      <c r="S1872" s="6" t="str">
        <f t="shared" ref="S1872:T1872" si="1880">Proper(trim(G1872))</f>
        <v>Maitenance</v>
      </c>
      <c r="T1872" s="6" t="str">
        <f t="shared" si="1880"/>
        <v>Material Cost</v>
      </c>
    </row>
    <row r="1873">
      <c r="A1873" s="23" t="s">
        <v>3501</v>
      </c>
      <c r="B1873" s="32" t="s">
        <v>3502</v>
      </c>
      <c r="C1873" s="6">
        <v>160900.0</v>
      </c>
      <c r="D1873" s="6" t="str">
        <f>IFERROR(__xludf.DUMMYFUNCTION("Split(B1873,""/"")"),"March")</f>
        <v>March</v>
      </c>
      <c r="E1873" s="6" t="str">
        <f>IFERROR(__xludf.DUMMYFUNCTION("""COMPUTED_VALUE"""),"Bhubaneswar")</f>
        <v>Bhubaneswar</v>
      </c>
      <c r="F1873" s="6" t="str">
        <f>IFERROR(__xludf.DUMMYFUNCTION("""COMPUTED_VALUE"""),"South^")</f>
        <v>South^</v>
      </c>
      <c r="G1873" s="6" t="str">
        <f>IFERROR(__xludf.DUMMYFUNCTION("""COMPUTED_VALUE"""),"Maitenance")</f>
        <v>Maitenance</v>
      </c>
      <c r="H1873" s="6" t="str">
        <f>IFERROR(__xludf.DUMMYFUNCTION("""COMPUTED_VALUE"""),"Labour Cost")</f>
        <v>Labour Cost</v>
      </c>
      <c r="I1873" s="6" t="str">
        <f t="shared" si="2"/>
        <v>March</v>
      </c>
      <c r="J1873" s="6" t="str">
        <f t="shared" si="3"/>
        <v>Bhubaneswar</v>
      </c>
      <c r="K1873" s="6" t="str">
        <f t="shared" si="4"/>
        <v>Bhubaneswar</v>
      </c>
      <c r="L1873" s="6" t="str">
        <f t="shared" si="5"/>
        <v>Bhubaneswar</v>
      </c>
      <c r="M1873" s="6" t="str">
        <f t="shared" si="6"/>
        <v>Bhubaneswar</v>
      </c>
      <c r="N1873" s="6" t="str">
        <f t="shared" si="7"/>
        <v>South^</v>
      </c>
      <c r="O1873" s="6" t="str">
        <f t="shared" si="8"/>
        <v>South^</v>
      </c>
      <c r="P1873" s="6" t="str">
        <f t="shared" si="9"/>
        <v>South^</v>
      </c>
      <c r="Q1873" s="6" t="str">
        <f t="shared" si="10"/>
        <v>South</v>
      </c>
      <c r="R1873" s="6" t="str">
        <f>vlookup(M1873,'City Head_Details'!$A$2:$B$5,2,0)</f>
        <v>Karuna</v>
      </c>
      <c r="S1873" s="6" t="str">
        <f t="shared" ref="S1873:T1873" si="1881">Proper(trim(G1873))</f>
        <v>Maitenance</v>
      </c>
      <c r="T1873" s="6" t="str">
        <f t="shared" si="1881"/>
        <v>Labour Cost</v>
      </c>
    </row>
    <row r="1874">
      <c r="A1874" s="23" t="s">
        <v>3503</v>
      </c>
      <c r="B1874" s="32" t="s">
        <v>3504</v>
      </c>
      <c r="C1874" s="6">
        <v>122100.0</v>
      </c>
      <c r="D1874" s="6" t="str">
        <f>IFERROR(__xludf.DUMMYFUNCTION("Split(B1874,""/"")"),"March")</f>
        <v>March</v>
      </c>
      <c r="E1874" s="6" t="str">
        <f>IFERROR(__xludf.DUMMYFUNCTION("""COMPUTED_VALUE"""),"Bhubaneswar")</f>
        <v>Bhubaneswar</v>
      </c>
      <c r="F1874" s="6" t="str">
        <f>IFERROR(__xludf.DUMMYFUNCTION("""COMPUTED_VALUE"""),"South^")</f>
        <v>South^</v>
      </c>
      <c r="G1874" s="6" t="str">
        <f>IFERROR(__xludf.DUMMYFUNCTION("""COMPUTED_VALUE"""),"Maitenance")</f>
        <v>Maitenance</v>
      </c>
      <c r="H1874" s="6" t="str">
        <f>IFERROR(__xludf.DUMMYFUNCTION("""COMPUTED_VALUE"""),"Rent")</f>
        <v>Rent</v>
      </c>
      <c r="I1874" s="6" t="str">
        <f t="shared" si="2"/>
        <v>March</v>
      </c>
      <c r="J1874" s="6" t="str">
        <f t="shared" si="3"/>
        <v>Bhubaneswar</v>
      </c>
      <c r="K1874" s="6" t="str">
        <f t="shared" si="4"/>
        <v>Bhubaneswar</v>
      </c>
      <c r="L1874" s="6" t="str">
        <f t="shared" si="5"/>
        <v>Bhubaneswar</v>
      </c>
      <c r="M1874" s="6" t="str">
        <f t="shared" si="6"/>
        <v>Bhubaneswar</v>
      </c>
      <c r="N1874" s="6" t="str">
        <f t="shared" si="7"/>
        <v>South^</v>
      </c>
      <c r="O1874" s="6" t="str">
        <f t="shared" si="8"/>
        <v>South^</v>
      </c>
      <c r="P1874" s="6" t="str">
        <f t="shared" si="9"/>
        <v>South^</v>
      </c>
      <c r="Q1874" s="6" t="str">
        <f t="shared" si="10"/>
        <v>South</v>
      </c>
      <c r="R1874" s="6" t="str">
        <f>vlookup(M1874,'City Head_Details'!$A$2:$B$5,2,0)</f>
        <v>Karuna</v>
      </c>
      <c r="S1874" s="6" t="str">
        <f t="shared" ref="S1874:T1874" si="1882">Proper(trim(G1874))</f>
        <v>Maitenance</v>
      </c>
      <c r="T1874" s="6" t="str">
        <f t="shared" si="1882"/>
        <v>Rent</v>
      </c>
    </row>
    <row r="1875">
      <c r="A1875" s="23" t="s">
        <v>3505</v>
      </c>
      <c r="B1875" s="32" t="s">
        <v>3506</v>
      </c>
      <c r="C1875" s="6">
        <v>113000.0</v>
      </c>
      <c r="D1875" s="6" t="str">
        <f>IFERROR(__xludf.DUMMYFUNCTION("Split(B1875,""/"")"),"March")</f>
        <v>March</v>
      </c>
      <c r="E1875" s="6" t="str">
        <f>IFERROR(__xludf.DUMMYFUNCTION("""COMPUTED_VALUE"""),"Bhubaneswar")</f>
        <v>Bhubaneswar</v>
      </c>
      <c r="F1875" s="6" t="str">
        <f>IFERROR(__xludf.DUMMYFUNCTION("""COMPUTED_VALUE"""),"South^")</f>
        <v>South^</v>
      </c>
      <c r="G1875" s="6" t="str">
        <f>IFERROR(__xludf.DUMMYFUNCTION("""COMPUTED_VALUE"""),"Maitenance")</f>
        <v>Maitenance</v>
      </c>
      <c r="H1875" s="6" t="str">
        <f>IFERROR(__xludf.DUMMYFUNCTION("""COMPUTED_VALUE"""),"Overhead costs")</f>
        <v>Overhead costs</v>
      </c>
      <c r="I1875" s="6" t="str">
        <f t="shared" si="2"/>
        <v>March</v>
      </c>
      <c r="J1875" s="6" t="str">
        <f t="shared" si="3"/>
        <v>Bhubaneswar</v>
      </c>
      <c r="K1875" s="6" t="str">
        <f t="shared" si="4"/>
        <v>Bhubaneswar</v>
      </c>
      <c r="L1875" s="6" t="str">
        <f t="shared" si="5"/>
        <v>Bhubaneswar</v>
      </c>
      <c r="M1875" s="6" t="str">
        <f t="shared" si="6"/>
        <v>Bhubaneswar</v>
      </c>
      <c r="N1875" s="6" t="str">
        <f t="shared" si="7"/>
        <v>South^</v>
      </c>
      <c r="O1875" s="6" t="str">
        <f t="shared" si="8"/>
        <v>South^</v>
      </c>
      <c r="P1875" s="6" t="str">
        <f t="shared" si="9"/>
        <v>South^</v>
      </c>
      <c r="Q1875" s="6" t="str">
        <f t="shared" si="10"/>
        <v>South</v>
      </c>
      <c r="R1875" s="6" t="str">
        <f>vlookup(M1875,'City Head_Details'!$A$2:$B$5,2,0)</f>
        <v>Karuna</v>
      </c>
      <c r="S1875" s="6" t="str">
        <f t="shared" ref="S1875:T1875" si="1883">Proper(trim(G1875))</f>
        <v>Maitenance</v>
      </c>
      <c r="T1875" s="6" t="str">
        <f t="shared" si="1883"/>
        <v>Overhead Costs</v>
      </c>
    </row>
    <row r="1876">
      <c r="A1876" s="23" t="s">
        <v>3507</v>
      </c>
      <c r="B1876" s="32" t="s">
        <v>3508</v>
      </c>
      <c r="C1876" s="6">
        <v>125300.0</v>
      </c>
      <c r="D1876" s="6" t="str">
        <f>IFERROR(__xludf.DUMMYFUNCTION("Split(B1876,""/"")"),"March")</f>
        <v>March</v>
      </c>
      <c r="E1876" s="6" t="str">
        <f>IFERROR(__xludf.DUMMYFUNCTION("""COMPUTED_VALUE"""),"Bhubaneswar")</f>
        <v>Bhubaneswar</v>
      </c>
      <c r="F1876" s="6" t="str">
        <f>IFERROR(__xludf.DUMMYFUNCTION("""COMPUTED_VALUE"""),"South^")</f>
        <v>South^</v>
      </c>
      <c r="G1876" s="6" t="str">
        <f>IFERROR(__xludf.DUMMYFUNCTION("""COMPUTED_VALUE"""),"Maitenance")</f>
        <v>Maitenance</v>
      </c>
      <c r="H1876" s="6" t="str">
        <f>IFERROR(__xludf.DUMMYFUNCTION("""COMPUTED_VALUE"""),"Insurance")</f>
        <v>Insurance</v>
      </c>
      <c r="I1876" s="6" t="str">
        <f t="shared" si="2"/>
        <v>March</v>
      </c>
      <c r="J1876" s="6" t="str">
        <f t="shared" si="3"/>
        <v>Bhubaneswar</v>
      </c>
      <c r="K1876" s="6" t="str">
        <f t="shared" si="4"/>
        <v>Bhubaneswar</v>
      </c>
      <c r="L1876" s="6" t="str">
        <f t="shared" si="5"/>
        <v>Bhubaneswar</v>
      </c>
      <c r="M1876" s="6" t="str">
        <f t="shared" si="6"/>
        <v>Bhubaneswar</v>
      </c>
      <c r="N1876" s="6" t="str">
        <f t="shared" si="7"/>
        <v>South^</v>
      </c>
      <c r="O1876" s="6" t="str">
        <f t="shared" si="8"/>
        <v>South^</v>
      </c>
      <c r="P1876" s="6" t="str">
        <f t="shared" si="9"/>
        <v>South^</v>
      </c>
      <c r="Q1876" s="6" t="str">
        <f t="shared" si="10"/>
        <v>South</v>
      </c>
      <c r="R1876" s="6" t="str">
        <f>vlookup(M1876,'City Head_Details'!$A$2:$B$5,2,0)</f>
        <v>Karuna</v>
      </c>
      <c r="S1876" s="6" t="str">
        <f t="shared" ref="S1876:T1876" si="1884">Proper(trim(G1876))</f>
        <v>Maitenance</v>
      </c>
      <c r="T1876" s="6" t="str">
        <f t="shared" si="1884"/>
        <v>Insurance</v>
      </c>
    </row>
    <row r="1877">
      <c r="A1877" s="23" t="s">
        <v>3509</v>
      </c>
      <c r="B1877" s="32" t="s">
        <v>3510</v>
      </c>
      <c r="C1877" s="6">
        <v>103200.0</v>
      </c>
      <c r="D1877" s="6" t="str">
        <f>IFERROR(__xludf.DUMMYFUNCTION("Split(B1877,""/"")"),"March")</f>
        <v>March</v>
      </c>
      <c r="E1877" s="6" t="str">
        <f>IFERROR(__xludf.DUMMYFUNCTION("""COMPUTED_VALUE"""),"Bhubaneswar")</f>
        <v>Bhubaneswar</v>
      </c>
      <c r="F1877" s="6" t="str">
        <f>IFERROR(__xludf.DUMMYFUNCTION("""COMPUTED_VALUE"""),"South^")</f>
        <v>South^</v>
      </c>
      <c r="G1877" s="6" t="str">
        <f>IFERROR(__xludf.DUMMYFUNCTION("""COMPUTED_VALUE"""),"Assembly")</f>
        <v>Assembly</v>
      </c>
      <c r="H1877" s="6" t="str">
        <f>IFERROR(__xludf.DUMMYFUNCTION("""COMPUTED_VALUE"""),"Material Cost")</f>
        <v>Material Cost</v>
      </c>
      <c r="I1877" s="6" t="str">
        <f t="shared" si="2"/>
        <v>March</v>
      </c>
      <c r="J1877" s="6" t="str">
        <f t="shared" si="3"/>
        <v>Bhubaneswar</v>
      </c>
      <c r="K1877" s="6" t="str">
        <f t="shared" si="4"/>
        <v>Bhubaneswar</v>
      </c>
      <c r="L1877" s="6" t="str">
        <f t="shared" si="5"/>
        <v>Bhubaneswar</v>
      </c>
      <c r="M1877" s="6" t="str">
        <f t="shared" si="6"/>
        <v>Bhubaneswar</v>
      </c>
      <c r="N1877" s="6" t="str">
        <f t="shared" si="7"/>
        <v>South^</v>
      </c>
      <c r="O1877" s="6" t="str">
        <f t="shared" si="8"/>
        <v>South^</v>
      </c>
      <c r="P1877" s="6" t="str">
        <f t="shared" si="9"/>
        <v>South^</v>
      </c>
      <c r="Q1877" s="6" t="str">
        <f t="shared" si="10"/>
        <v>South</v>
      </c>
      <c r="R1877" s="6" t="str">
        <f>vlookup(M1877,'City Head_Details'!$A$2:$B$5,2,0)</f>
        <v>Karuna</v>
      </c>
      <c r="S1877" s="6" t="str">
        <f t="shared" ref="S1877:T1877" si="1885">Proper(trim(G1877))</f>
        <v>Assembly</v>
      </c>
      <c r="T1877" s="6" t="str">
        <f t="shared" si="1885"/>
        <v>Material Cost</v>
      </c>
    </row>
    <row r="1878">
      <c r="A1878" s="23" t="s">
        <v>3511</v>
      </c>
      <c r="B1878" s="32" t="s">
        <v>2586</v>
      </c>
      <c r="C1878" s="6">
        <v>188300.0</v>
      </c>
      <c r="D1878" s="6" t="str">
        <f>IFERROR(__xludf.DUMMYFUNCTION("Split(B1878,""/"")"),"March")</f>
        <v>March</v>
      </c>
      <c r="E1878" s="6" t="str">
        <f>IFERROR(__xludf.DUMMYFUNCTION("""COMPUTED_VALUE"""),"Bhubaneswar")</f>
        <v>Bhubaneswar</v>
      </c>
      <c r="F1878" s="6" t="str">
        <f>IFERROR(__xludf.DUMMYFUNCTION("""COMPUTED_VALUE"""),"South")</f>
        <v>South</v>
      </c>
      <c r="G1878" s="6" t="str">
        <f>IFERROR(__xludf.DUMMYFUNCTION("""COMPUTED_VALUE"""),"Assembly")</f>
        <v>Assembly</v>
      </c>
      <c r="H1878" s="6" t="str">
        <f>IFERROR(__xludf.DUMMYFUNCTION("""COMPUTED_VALUE"""),"Labour Cost")</f>
        <v>Labour Cost</v>
      </c>
      <c r="I1878" s="6" t="str">
        <f t="shared" si="2"/>
        <v>March</v>
      </c>
      <c r="J1878" s="6" t="str">
        <f t="shared" si="3"/>
        <v>Bhubaneswar</v>
      </c>
      <c r="K1878" s="6" t="str">
        <f t="shared" si="4"/>
        <v>Bhubaneswar</v>
      </c>
      <c r="L1878" s="6" t="str">
        <f t="shared" si="5"/>
        <v>Bhubaneswar</v>
      </c>
      <c r="M1878" s="6" t="str">
        <f t="shared" si="6"/>
        <v>Bhubaneswar</v>
      </c>
      <c r="N1878" s="6" t="str">
        <f t="shared" si="7"/>
        <v>South</v>
      </c>
      <c r="O1878" s="6" t="str">
        <f t="shared" si="8"/>
        <v>South</v>
      </c>
      <c r="P1878" s="6" t="str">
        <f t="shared" si="9"/>
        <v>South</v>
      </c>
      <c r="Q1878" s="6" t="str">
        <f t="shared" si="10"/>
        <v>South</v>
      </c>
      <c r="R1878" s="6" t="str">
        <f>vlookup(M1878,'City Head_Details'!$A$2:$B$5,2,0)</f>
        <v>Karuna</v>
      </c>
      <c r="S1878" s="6" t="str">
        <f t="shared" ref="S1878:T1878" si="1886">Proper(trim(G1878))</f>
        <v>Assembly</v>
      </c>
      <c r="T1878" s="6" t="str">
        <f t="shared" si="1886"/>
        <v>Labour Cost</v>
      </c>
    </row>
    <row r="1879">
      <c r="A1879" s="23" t="s">
        <v>3512</v>
      </c>
      <c r="B1879" s="32" t="s">
        <v>3513</v>
      </c>
      <c r="C1879" s="6">
        <v>179200.0</v>
      </c>
      <c r="D1879" s="6" t="str">
        <f>IFERROR(__xludf.DUMMYFUNCTION("Split(B1879,""/"")"),"March")</f>
        <v>March</v>
      </c>
      <c r="E1879" s="6" t="str">
        <f>IFERROR(__xludf.DUMMYFUNCTION("""COMPUTED_VALUE"""),"Bhubaneswar")</f>
        <v>Bhubaneswar</v>
      </c>
      <c r="F1879" s="6" t="str">
        <f>IFERROR(__xludf.DUMMYFUNCTION("""COMPUTED_VALUE"""),"South")</f>
        <v>South</v>
      </c>
      <c r="G1879" s="6" t="str">
        <f>IFERROR(__xludf.DUMMYFUNCTION("""COMPUTED_VALUE"""),"Assembly")</f>
        <v>Assembly</v>
      </c>
      <c r="H1879" s="6" t="str">
        <f>IFERROR(__xludf.DUMMYFUNCTION("""COMPUTED_VALUE"""),"Rent")</f>
        <v>Rent</v>
      </c>
      <c r="I1879" s="6" t="str">
        <f t="shared" si="2"/>
        <v>March</v>
      </c>
      <c r="J1879" s="6" t="str">
        <f t="shared" si="3"/>
        <v>Bhubaneswar</v>
      </c>
      <c r="K1879" s="6" t="str">
        <f t="shared" si="4"/>
        <v>Bhubaneswar</v>
      </c>
      <c r="L1879" s="6" t="str">
        <f t="shared" si="5"/>
        <v>Bhubaneswar</v>
      </c>
      <c r="M1879" s="6" t="str">
        <f t="shared" si="6"/>
        <v>Bhubaneswar</v>
      </c>
      <c r="N1879" s="6" t="str">
        <f t="shared" si="7"/>
        <v>South</v>
      </c>
      <c r="O1879" s="6" t="str">
        <f t="shared" si="8"/>
        <v>South</v>
      </c>
      <c r="P1879" s="6" t="str">
        <f t="shared" si="9"/>
        <v>South</v>
      </c>
      <c r="Q1879" s="6" t="str">
        <f t="shared" si="10"/>
        <v>South</v>
      </c>
      <c r="R1879" s="6" t="str">
        <f>vlookup(M1879,'City Head_Details'!$A$2:$B$5,2,0)</f>
        <v>Karuna</v>
      </c>
      <c r="S1879" s="6" t="str">
        <f t="shared" ref="S1879:T1879" si="1887">Proper(trim(G1879))</f>
        <v>Assembly</v>
      </c>
      <c r="T1879" s="6" t="str">
        <f t="shared" si="1887"/>
        <v>Rent</v>
      </c>
    </row>
    <row r="1880">
      <c r="A1880" s="23" t="s">
        <v>3514</v>
      </c>
      <c r="B1880" s="32" t="s">
        <v>3515</v>
      </c>
      <c r="C1880" s="6">
        <v>157300.0</v>
      </c>
      <c r="D1880" s="6" t="str">
        <f>IFERROR(__xludf.DUMMYFUNCTION("Split(B1880,""/"")"),"March")</f>
        <v>March</v>
      </c>
      <c r="E1880" s="6" t="str">
        <f>IFERROR(__xludf.DUMMYFUNCTION("""COMPUTED_VALUE"""),"Bhubaneswar")</f>
        <v>Bhubaneswar</v>
      </c>
      <c r="F1880" s="6" t="str">
        <f>IFERROR(__xludf.DUMMYFUNCTION("""COMPUTED_VALUE"""),"South")</f>
        <v>South</v>
      </c>
      <c r="G1880" s="6" t="str">
        <f>IFERROR(__xludf.DUMMYFUNCTION("""COMPUTED_VALUE"""),"Assembly")</f>
        <v>Assembly</v>
      </c>
      <c r="H1880" s="6" t="str">
        <f>IFERROR(__xludf.DUMMYFUNCTION("""COMPUTED_VALUE"""),"Overhead costs")</f>
        <v>Overhead costs</v>
      </c>
      <c r="I1880" s="6" t="str">
        <f t="shared" si="2"/>
        <v>March</v>
      </c>
      <c r="J1880" s="6" t="str">
        <f t="shared" si="3"/>
        <v>Bhubaneswar</v>
      </c>
      <c r="K1880" s="6" t="str">
        <f t="shared" si="4"/>
        <v>Bhubaneswar</v>
      </c>
      <c r="L1880" s="6" t="str">
        <f t="shared" si="5"/>
        <v>Bhubaneswar</v>
      </c>
      <c r="M1880" s="6" t="str">
        <f t="shared" si="6"/>
        <v>Bhubaneswar</v>
      </c>
      <c r="N1880" s="6" t="str">
        <f t="shared" si="7"/>
        <v>South</v>
      </c>
      <c r="O1880" s="6" t="str">
        <f t="shared" si="8"/>
        <v>South</v>
      </c>
      <c r="P1880" s="6" t="str">
        <f t="shared" si="9"/>
        <v>South</v>
      </c>
      <c r="Q1880" s="6" t="str">
        <f t="shared" si="10"/>
        <v>South</v>
      </c>
      <c r="R1880" s="6" t="str">
        <f>vlookup(M1880,'City Head_Details'!$A$2:$B$5,2,0)</f>
        <v>Karuna</v>
      </c>
      <c r="S1880" s="6" t="str">
        <f t="shared" ref="S1880:T1880" si="1888">Proper(trim(G1880))</f>
        <v>Assembly</v>
      </c>
      <c r="T1880" s="6" t="str">
        <f t="shared" si="1888"/>
        <v>Overhead Costs</v>
      </c>
    </row>
    <row r="1881">
      <c r="A1881" s="23" t="s">
        <v>3516</v>
      </c>
      <c r="B1881" s="32" t="s">
        <v>3517</v>
      </c>
      <c r="C1881" s="6">
        <v>124500.0</v>
      </c>
      <c r="D1881" s="6" t="str">
        <f>IFERROR(__xludf.DUMMYFUNCTION("Split(B1881,""/"")"),"March")</f>
        <v>March</v>
      </c>
      <c r="E1881" s="6" t="str">
        <f>IFERROR(__xludf.DUMMYFUNCTION("""COMPUTED_VALUE"""),"Bhubaneswar")</f>
        <v>Bhubaneswar</v>
      </c>
      <c r="F1881" s="6" t="str">
        <f>IFERROR(__xludf.DUMMYFUNCTION("""COMPUTED_VALUE"""),"South")</f>
        <v>South</v>
      </c>
      <c r="G1881" s="6" t="str">
        <f>IFERROR(__xludf.DUMMYFUNCTION("""COMPUTED_VALUE"""),"Assembly")</f>
        <v>Assembly</v>
      </c>
      <c r="H1881" s="6" t="str">
        <f>IFERROR(__xludf.DUMMYFUNCTION("""COMPUTED_VALUE"""),"Insurance")</f>
        <v>Insurance</v>
      </c>
      <c r="I1881" s="6" t="str">
        <f t="shared" si="2"/>
        <v>March</v>
      </c>
      <c r="J1881" s="6" t="str">
        <f t="shared" si="3"/>
        <v>Bhubaneswar</v>
      </c>
      <c r="K1881" s="6" t="str">
        <f t="shared" si="4"/>
        <v>Bhubaneswar</v>
      </c>
      <c r="L1881" s="6" t="str">
        <f t="shared" si="5"/>
        <v>Bhubaneswar</v>
      </c>
      <c r="M1881" s="6" t="str">
        <f t="shared" si="6"/>
        <v>Bhubaneswar</v>
      </c>
      <c r="N1881" s="6" t="str">
        <f t="shared" si="7"/>
        <v>South</v>
      </c>
      <c r="O1881" s="6" t="str">
        <f t="shared" si="8"/>
        <v>South</v>
      </c>
      <c r="P1881" s="6" t="str">
        <f t="shared" si="9"/>
        <v>South</v>
      </c>
      <c r="Q1881" s="6" t="str">
        <f t="shared" si="10"/>
        <v>South</v>
      </c>
      <c r="R1881" s="6" t="str">
        <f>vlookup(M1881,'City Head_Details'!$A$2:$B$5,2,0)</f>
        <v>Karuna</v>
      </c>
      <c r="S1881" s="6" t="str">
        <f t="shared" ref="S1881:T1881" si="1889">Proper(trim(G1881))</f>
        <v>Assembly</v>
      </c>
      <c r="T1881" s="6" t="str">
        <f t="shared" si="1889"/>
        <v>Insurance</v>
      </c>
    </row>
    <row r="1882">
      <c r="A1882" s="23" t="s">
        <v>3518</v>
      </c>
      <c r="B1882" s="32" t="s">
        <v>2785</v>
      </c>
      <c r="C1882" s="6">
        <v>125200.0</v>
      </c>
      <c r="D1882" s="6" t="str">
        <f>IFERROR(__xludf.DUMMYFUNCTION("Split(B1882,""/"")"),"March")</f>
        <v>March</v>
      </c>
      <c r="E1882" s="6" t="str">
        <f>IFERROR(__xludf.DUMMYFUNCTION("""COMPUTED_VALUE"""),"Bhubaneswar")</f>
        <v>Bhubaneswar</v>
      </c>
      <c r="F1882" s="6" t="str">
        <f>IFERROR(__xludf.DUMMYFUNCTION("""COMPUTED_VALUE"""),"East")</f>
        <v>East</v>
      </c>
      <c r="G1882" s="6" t="str">
        <f>IFERROR(__xludf.DUMMYFUNCTION("""COMPUTED_VALUE"""),"Production")</f>
        <v>Production</v>
      </c>
      <c r="H1882" s="6" t="str">
        <f>IFERROR(__xludf.DUMMYFUNCTION("""COMPUTED_VALUE"""),"Material Cost")</f>
        <v>Material Cost</v>
      </c>
      <c r="I1882" s="6" t="str">
        <f t="shared" si="2"/>
        <v>March</v>
      </c>
      <c r="J1882" s="6" t="str">
        <f t="shared" si="3"/>
        <v>Bhubaneswar</v>
      </c>
      <c r="K1882" s="6" t="str">
        <f t="shared" si="4"/>
        <v>Bhubaneswar</v>
      </c>
      <c r="L1882" s="6" t="str">
        <f t="shared" si="5"/>
        <v>Bhubaneswar</v>
      </c>
      <c r="M1882" s="6" t="str">
        <f t="shared" si="6"/>
        <v>Bhubaneswar</v>
      </c>
      <c r="N1882" s="6" t="str">
        <f t="shared" si="7"/>
        <v>East</v>
      </c>
      <c r="O1882" s="6" t="str">
        <f t="shared" si="8"/>
        <v>East</v>
      </c>
      <c r="P1882" s="6" t="str">
        <f t="shared" si="9"/>
        <v>East</v>
      </c>
      <c r="Q1882" s="6" t="str">
        <f t="shared" si="10"/>
        <v>East</v>
      </c>
      <c r="R1882" s="6" t="str">
        <f>vlookup(M1882,'City Head_Details'!$A$2:$B$5,2,0)</f>
        <v>Karuna</v>
      </c>
      <c r="S1882" s="6" t="str">
        <f t="shared" ref="S1882:T1882" si="1890">Proper(trim(G1882))</f>
        <v>Production</v>
      </c>
      <c r="T1882" s="6" t="str">
        <f t="shared" si="1890"/>
        <v>Material Cost</v>
      </c>
    </row>
    <row r="1883">
      <c r="A1883" s="23" t="s">
        <v>3519</v>
      </c>
      <c r="B1883" s="32" t="s">
        <v>143</v>
      </c>
      <c r="C1883" s="6">
        <v>170600.0</v>
      </c>
      <c r="D1883" s="6" t="str">
        <f>IFERROR(__xludf.DUMMYFUNCTION("Split(B1883,""/"")"),"March")</f>
        <v>March</v>
      </c>
      <c r="E1883" s="6" t="str">
        <f>IFERROR(__xludf.DUMMYFUNCTION("""COMPUTED_VALUE"""),"Bhubaneswar")</f>
        <v>Bhubaneswar</v>
      </c>
      <c r="F1883" s="6" t="str">
        <f>IFERROR(__xludf.DUMMYFUNCTION("""COMPUTED_VALUE"""),"East")</f>
        <v>East</v>
      </c>
      <c r="G1883" s="6" t="str">
        <f>IFERROR(__xludf.DUMMYFUNCTION("""COMPUTED_VALUE"""),"Production")</f>
        <v>Production</v>
      </c>
      <c r="H1883" s="6" t="str">
        <f>IFERROR(__xludf.DUMMYFUNCTION("""COMPUTED_VALUE"""),"Labour Cost")</f>
        <v>Labour Cost</v>
      </c>
      <c r="I1883" s="6" t="str">
        <f t="shared" si="2"/>
        <v>March</v>
      </c>
      <c r="J1883" s="6" t="str">
        <f t="shared" si="3"/>
        <v>Bhubaneswar</v>
      </c>
      <c r="K1883" s="6" t="str">
        <f t="shared" si="4"/>
        <v>Bhubaneswar</v>
      </c>
      <c r="L1883" s="6" t="str">
        <f t="shared" si="5"/>
        <v>Bhubaneswar</v>
      </c>
      <c r="M1883" s="6" t="str">
        <f t="shared" si="6"/>
        <v>Bhubaneswar</v>
      </c>
      <c r="N1883" s="6" t="str">
        <f t="shared" si="7"/>
        <v>East</v>
      </c>
      <c r="O1883" s="6" t="str">
        <f t="shared" si="8"/>
        <v>East</v>
      </c>
      <c r="P1883" s="6" t="str">
        <f t="shared" si="9"/>
        <v>East</v>
      </c>
      <c r="Q1883" s="6" t="str">
        <f t="shared" si="10"/>
        <v>East</v>
      </c>
      <c r="R1883" s="6" t="str">
        <f>vlookup(M1883,'City Head_Details'!$A$2:$B$5,2,0)</f>
        <v>Karuna</v>
      </c>
      <c r="S1883" s="6" t="str">
        <f t="shared" ref="S1883:T1883" si="1891">Proper(trim(G1883))</f>
        <v>Production</v>
      </c>
      <c r="T1883" s="6" t="str">
        <f t="shared" si="1891"/>
        <v>Labour Cost</v>
      </c>
    </row>
    <row r="1884">
      <c r="A1884" s="23" t="s">
        <v>3520</v>
      </c>
      <c r="B1884" s="32" t="s">
        <v>1041</v>
      </c>
      <c r="C1884" s="6">
        <v>168200.0</v>
      </c>
      <c r="D1884" s="6" t="str">
        <f>IFERROR(__xludf.DUMMYFUNCTION("Split(B1884,""/"")"),"March")</f>
        <v>March</v>
      </c>
      <c r="E1884" s="6" t="str">
        <f>IFERROR(__xludf.DUMMYFUNCTION("""COMPUTED_VALUE"""),"Bhubaneswar")</f>
        <v>Bhubaneswar</v>
      </c>
      <c r="F1884" s="6" t="str">
        <f>IFERROR(__xludf.DUMMYFUNCTION("""COMPUTED_VALUE"""),"East")</f>
        <v>East</v>
      </c>
      <c r="G1884" s="6" t="str">
        <f>IFERROR(__xludf.DUMMYFUNCTION("""COMPUTED_VALUE"""),"Production")</f>
        <v>Production</v>
      </c>
      <c r="H1884" s="6" t="str">
        <f>IFERROR(__xludf.DUMMYFUNCTION("""COMPUTED_VALUE"""),"Rent")</f>
        <v>Rent</v>
      </c>
      <c r="I1884" s="6" t="str">
        <f t="shared" si="2"/>
        <v>March</v>
      </c>
      <c r="J1884" s="6" t="str">
        <f t="shared" si="3"/>
        <v>Bhubaneswar</v>
      </c>
      <c r="K1884" s="6" t="str">
        <f t="shared" si="4"/>
        <v>Bhubaneswar</v>
      </c>
      <c r="L1884" s="6" t="str">
        <f t="shared" si="5"/>
        <v>Bhubaneswar</v>
      </c>
      <c r="M1884" s="6" t="str">
        <f t="shared" si="6"/>
        <v>Bhubaneswar</v>
      </c>
      <c r="N1884" s="6" t="str">
        <f t="shared" si="7"/>
        <v>East</v>
      </c>
      <c r="O1884" s="6" t="str">
        <f t="shared" si="8"/>
        <v>East</v>
      </c>
      <c r="P1884" s="6" t="str">
        <f t="shared" si="9"/>
        <v>East</v>
      </c>
      <c r="Q1884" s="6" t="str">
        <f t="shared" si="10"/>
        <v>East</v>
      </c>
      <c r="R1884" s="6" t="str">
        <f>vlookup(M1884,'City Head_Details'!$A$2:$B$5,2,0)</f>
        <v>Karuna</v>
      </c>
      <c r="S1884" s="6" t="str">
        <f t="shared" ref="S1884:T1884" si="1892">Proper(trim(G1884))</f>
        <v>Production</v>
      </c>
      <c r="T1884" s="6" t="str">
        <f t="shared" si="1892"/>
        <v>Rent</v>
      </c>
    </row>
    <row r="1885">
      <c r="A1885" s="23" t="s">
        <v>3521</v>
      </c>
      <c r="B1885" s="32" t="s">
        <v>3522</v>
      </c>
      <c r="C1885" s="6">
        <v>150500.0</v>
      </c>
      <c r="D1885" s="6" t="str">
        <f>IFERROR(__xludf.DUMMYFUNCTION("Split(B1885,""/"")"),"February")</f>
        <v>February</v>
      </c>
      <c r="E1885" s="6" t="str">
        <f>IFERROR(__xludf.DUMMYFUNCTION("""COMPUTED_VALUE"""),"Bhubaneswar")</f>
        <v>Bhubaneswar</v>
      </c>
      <c r="F1885" s="6" t="str">
        <f>IFERROR(__xludf.DUMMYFUNCTION("""COMPUTED_VALUE"""),"South")</f>
        <v>South</v>
      </c>
      <c r="G1885" s="6" t="str">
        <f>IFERROR(__xludf.DUMMYFUNCTION("""COMPUTED_VALUE"""),"Materials")</f>
        <v>Materials</v>
      </c>
      <c r="H1885" s="6" t="str">
        <f>IFERROR(__xludf.DUMMYFUNCTION("""COMPUTED_VALUE"""),"Insurance")</f>
        <v>Insurance</v>
      </c>
      <c r="I1885" s="6" t="str">
        <f t="shared" si="2"/>
        <v>February</v>
      </c>
      <c r="J1885" s="6" t="str">
        <f t="shared" si="3"/>
        <v>Bhubaneswar</v>
      </c>
      <c r="K1885" s="6" t="str">
        <f t="shared" si="4"/>
        <v>Bhubaneswar</v>
      </c>
      <c r="L1885" s="6" t="str">
        <f t="shared" si="5"/>
        <v>Bhubaneswar</v>
      </c>
      <c r="M1885" s="6" t="str">
        <f t="shared" si="6"/>
        <v>Bhubaneswar</v>
      </c>
      <c r="N1885" s="6" t="str">
        <f t="shared" si="7"/>
        <v>South</v>
      </c>
      <c r="O1885" s="6" t="str">
        <f t="shared" si="8"/>
        <v>South</v>
      </c>
      <c r="P1885" s="6" t="str">
        <f t="shared" si="9"/>
        <v>South</v>
      </c>
      <c r="Q1885" s="6" t="str">
        <f t="shared" si="10"/>
        <v>South</v>
      </c>
      <c r="R1885" s="6" t="str">
        <f>vlookup(M1885,'City Head_Details'!$A$2:$B$5,2,0)</f>
        <v>Karuna</v>
      </c>
      <c r="S1885" s="6" t="str">
        <f t="shared" ref="S1885:T1885" si="1893">Proper(trim(G1885))</f>
        <v>Materials</v>
      </c>
      <c r="T1885" s="6" t="str">
        <f t="shared" si="1893"/>
        <v>Insurance</v>
      </c>
    </row>
    <row r="1886">
      <c r="A1886" s="23" t="s">
        <v>3523</v>
      </c>
      <c r="B1886" s="32" t="s">
        <v>2605</v>
      </c>
      <c r="C1886" s="6">
        <v>199500.0</v>
      </c>
      <c r="D1886" s="6" t="str">
        <f>IFERROR(__xludf.DUMMYFUNCTION("Split(B1886,""/"")"),"March")</f>
        <v>March</v>
      </c>
      <c r="E1886" s="6" t="str">
        <f>IFERROR(__xludf.DUMMYFUNCTION("""COMPUTED_VALUE"""),"Gurgaon")</f>
        <v>Gurgaon</v>
      </c>
      <c r="F1886" s="6" t="str">
        <f>IFERROR(__xludf.DUMMYFUNCTION("""COMPUTED_VALUE"""),"South")</f>
        <v>South</v>
      </c>
      <c r="G1886" s="6" t="str">
        <f>IFERROR(__xludf.DUMMYFUNCTION("""COMPUTED_VALUE"""),"Maitenance")</f>
        <v>Maitenance</v>
      </c>
      <c r="H1886" s="6" t="str">
        <f>IFERROR(__xludf.DUMMYFUNCTION("""COMPUTED_VALUE"""),"Rent")</f>
        <v>Rent</v>
      </c>
      <c r="I1886" s="6" t="str">
        <f t="shared" si="2"/>
        <v>March</v>
      </c>
      <c r="J1886" s="6" t="str">
        <f t="shared" si="3"/>
        <v>Gurgaon</v>
      </c>
      <c r="K1886" s="6" t="str">
        <f t="shared" si="4"/>
        <v>Gurgaon</v>
      </c>
      <c r="L1886" s="6" t="str">
        <f t="shared" si="5"/>
        <v>Gurgaon</v>
      </c>
      <c r="M1886" s="6" t="str">
        <f t="shared" si="6"/>
        <v>Gurgaon</v>
      </c>
      <c r="N1886" s="6" t="str">
        <f t="shared" si="7"/>
        <v>South</v>
      </c>
      <c r="O1886" s="6" t="str">
        <f t="shared" si="8"/>
        <v>South</v>
      </c>
      <c r="P1886" s="6" t="str">
        <f t="shared" si="9"/>
        <v>South</v>
      </c>
      <c r="Q1886" s="6" t="str">
        <f t="shared" si="10"/>
        <v>South</v>
      </c>
      <c r="R1886" s="6" t="str">
        <f>vlookup(M1886,'City Head_Details'!$A$2:$B$5,2,0)</f>
        <v>Tarun</v>
      </c>
      <c r="S1886" s="6" t="str">
        <f t="shared" ref="S1886:T1886" si="1894">Proper(trim(G1886))</f>
        <v>Maitenance</v>
      </c>
      <c r="T1886" s="6" t="str">
        <f t="shared" si="1894"/>
        <v>Rent</v>
      </c>
    </row>
    <row r="1887">
      <c r="A1887" s="23" t="s">
        <v>3524</v>
      </c>
      <c r="B1887" s="32" t="s">
        <v>1195</v>
      </c>
      <c r="C1887" s="6">
        <v>139700.0</v>
      </c>
      <c r="D1887" s="6" t="str">
        <f>IFERROR(__xludf.DUMMYFUNCTION("Split(B1887,""/"")"),"February")</f>
        <v>February</v>
      </c>
      <c r="E1887" s="6" t="str">
        <f>IFERROR(__xludf.DUMMYFUNCTION("""COMPUTED_VALUE"""),"Ahmedabad")</f>
        <v>Ahmedabad</v>
      </c>
      <c r="F1887" s="6" t="str">
        <f>IFERROR(__xludf.DUMMYFUNCTION("""COMPUTED_VALUE"""),"North")</f>
        <v>North</v>
      </c>
      <c r="G1887" s="6" t="str">
        <f>IFERROR(__xludf.DUMMYFUNCTION("""COMPUTED_VALUE"""),"Assembly")</f>
        <v>Assembly</v>
      </c>
      <c r="H1887" s="6" t="str">
        <f>IFERROR(__xludf.DUMMYFUNCTION("""COMPUTED_VALUE"""),"Labour Cost")</f>
        <v>Labour Cost</v>
      </c>
      <c r="I1887" s="6" t="str">
        <f t="shared" si="2"/>
        <v>February</v>
      </c>
      <c r="J1887" s="6" t="str">
        <f t="shared" si="3"/>
        <v>Ahmedabad</v>
      </c>
      <c r="K1887" s="6" t="str">
        <f t="shared" si="4"/>
        <v>Ahmedabad</v>
      </c>
      <c r="L1887" s="6" t="str">
        <f t="shared" si="5"/>
        <v>Ahmedabad</v>
      </c>
      <c r="M1887" s="6" t="str">
        <f t="shared" si="6"/>
        <v>Ahmedabad</v>
      </c>
      <c r="N1887" s="6" t="str">
        <f t="shared" si="7"/>
        <v>North</v>
      </c>
      <c r="O1887" s="6" t="str">
        <f t="shared" si="8"/>
        <v>North</v>
      </c>
      <c r="P1887" s="6" t="str">
        <f t="shared" si="9"/>
        <v>North</v>
      </c>
      <c r="Q1887" s="6" t="str">
        <f t="shared" si="10"/>
        <v>North</v>
      </c>
      <c r="R1887" s="6" t="str">
        <f>vlookup(M1887,'City Head_Details'!$A$2:$B$5,2,0)</f>
        <v>Varun</v>
      </c>
      <c r="S1887" s="6" t="str">
        <f t="shared" ref="S1887:T1887" si="1895">Proper(trim(G1887))</f>
        <v>Assembly</v>
      </c>
      <c r="T1887" s="6" t="str">
        <f t="shared" si="1895"/>
        <v>Labour Cost</v>
      </c>
    </row>
    <row r="1888">
      <c r="A1888" s="23" t="s">
        <v>3525</v>
      </c>
      <c r="B1888" s="32" t="s">
        <v>3029</v>
      </c>
      <c r="C1888" s="6">
        <v>174800.0</v>
      </c>
      <c r="D1888" s="6" t="str">
        <f>IFERROR(__xludf.DUMMYFUNCTION("Split(B1888,""/"")"),"February")</f>
        <v>February</v>
      </c>
      <c r="E1888" s="6" t="str">
        <f>IFERROR(__xludf.DUMMYFUNCTION("""COMPUTED_VALUE"""),"Bhubaneswar")</f>
        <v>Bhubaneswar</v>
      </c>
      <c r="F1888" s="6" t="str">
        <f>IFERROR(__xludf.DUMMYFUNCTION("""COMPUTED_VALUE"""),"West")</f>
        <v>West</v>
      </c>
      <c r="G1888" s="6" t="str">
        <f>IFERROR(__xludf.DUMMYFUNCTION("""COMPUTED_VALUE"""),"Assembly")</f>
        <v>Assembly</v>
      </c>
      <c r="H1888" s="6" t="str">
        <f>IFERROR(__xludf.DUMMYFUNCTION("""COMPUTED_VALUE"""),"Labour Cost")</f>
        <v>Labour Cost</v>
      </c>
      <c r="I1888" s="6" t="str">
        <f t="shared" si="2"/>
        <v>February</v>
      </c>
      <c r="J1888" s="6" t="str">
        <f t="shared" si="3"/>
        <v>Bhubaneswar</v>
      </c>
      <c r="K1888" s="6" t="str">
        <f t="shared" si="4"/>
        <v>Bhubaneswar</v>
      </c>
      <c r="L1888" s="6" t="str">
        <f t="shared" si="5"/>
        <v>Bhubaneswar</v>
      </c>
      <c r="M1888" s="6" t="str">
        <f t="shared" si="6"/>
        <v>Bhubaneswar</v>
      </c>
      <c r="N1888" s="6" t="str">
        <f t="shared" si="7"/>
        <v>West</v>
      </c>
      <c r="O1888" s="6" t="str">
        <f t="shared" si="8"/>
        <v>West</v>
      </c>
      <c r="P1888" s="6" t="str">
        <f t="shared" si="9"/>
        <v>West</v>
      </c>
      <c r="Q1888" s="6" t="str">
        <f t="shared" si="10"/>
        <v>West</v>
      </c>
      <c r="R1888" s="6" t="str">
        <f>vlookup(M1888,'City Head_Details'!$A$2:$B$5,2,0)</f>
        <v>Karuna</v>
      </c>
      <c r="S1888" s="6" t="str">
        <f t="shared" ref="S1888:T1888" si="1896">Proper(trim(G1888))</f>
        <v>Assembly</v>
      </c>
      <c r="T1888" s="6" t="str">
        <f t="shared" si="1896"/>
        <v>Labour Cost</v>
      </c>
    </row>
    <row r="1889">
      <c r="A1889" s="23" t="s">
        <v>3526</v>
      </c>
      <c r="B1889" s="32" t="s">
        <v>3527</v>
      </c>
      <c r="C1889" s="6">
        <v>102000.0</v>
      </c>
      <c r="D1889" s="6" t="str">
        <f>IFERROR(__xludf.DUMMYFUNCTION("Split(B1889,""/"")"),"February")</f>
        <v>February</v>
      </c>
      <c r="E1889" s="6" t="str">
        <f>IFERROR(__xludf.DUMMYFUNCTION("""COMPUTED_VALUE"""),"Bhubaneswar")</f>
        <v>Bhubaneswar</v>
      </c>
      <c r="F1889" s="6" t="str">
        <f>IFERROR(__xludf.DUMMYFUNCTION("""COMPUTED_VALUE"""),"North")</f>
        <v>North</v>
      </c>
      <c r="G1889" s="6" t="str">
        <f>IFERROR(__xludf.DUMMYFUNCTION("""COMPUTED_VALUE"""),"Production")</f>
        <v>Production</v>
      </c>
      <c r="H1889" s="6" t="str">
        <f>IFERROR(__xludf.DUMMYFUNCTION("""COMPUTED_VALUE"""),"Rent")</f>
        <v>Rent</v>
      </c>
      <c r="I1889" s="6" t="str">
        <f t="shared" si="2"/>
        <v>February</v>
      </c>
      <c r="J1889" s="6" t="str">
        <f t="shared" si="3"/>
        <v>Bhubaneswar</v>
      </c>
      <c r="K1889" s="6" t="str">
        <f t="shared" si="4"/>
        <v>Bhubaneswar</v>
      </c>
      <c r="L1889" s="6" t="str">
        <f t="shared" si="5"/>
        <v>Bhubaneswar</v>
      </c>
      <c r="M1889" s="6" t="str">
        <f t="shared" si="6"/>
        <v>Bhubaneswar</v>
      </c>
      <c r="N1889" s="6" t="str">
        <f t="shared" si="7"/>
        <v>North</v>
      </c>
      <c r="O1889" s="6" t="str">
        <f t="shared" si="8"/>
        <v>North</v>
      </c>
      <c r="P1889" s="6" t="str">
        <f t="shared" si="9"/>
        <v>North</v>
      </c>
      <c r="Q1889" s="6" t="str">
        <f t="shared" si="10"/>
        <v>North</v>
      </c>
      <c r="R1889" s="6" t="str">
        <f>vlookup(M1889,'City Head_Details'!$A$2:$B$5,2,0)</f>
        <v>Karuna</v>
      </c>
      <c r="S1889" s="6" t="str">
        <f t="shared" ref="S1889:T1889" si="1897">Proper(trim(G1889))</f>
        <v>Production</v>
      </c>
      <c r="T1889" s="6" t="str">
        <f t="shared" si="1897"/>
        <v>Rent</v>
      </c>
    </row>
    <row r="1890">
      <c r="A1890" s="23" t="s">
        <v>3528</v>
      </c>
      <c r="B1890" s="32" t="s">
        <v>3529</v>
      </c>
      <c r="C1890" s="6">
        <v>184700.0</v>
      </c>
      <c r="D1890" s="6" t="str">
        <f>IFERROR(__xludf.DUMMYFUNCTION("Split(B1890,""/"")"),"March")</f>
        <v>March</v>
      </c>
      <c r="E1890" s="6" t="str">
        <f>IFERROR(__xludf.DUMMYFUNCTION("""COMPUTED_VALUE"""),"Ahmedabad^")</f>
        <v>Ahmedabad^</v>
      </c>
      <c r="F1890" s="6" t="str">
        <f>IFERROR(__xludf.DUMMYFUNCTION("""COMPUTED_VALUE"""),"East")</f>
        <v>East</v>
      </c>
      <c r="G1890" s="6" t="str">
        <f>IFERROR(__xludf.DUMMYFUNCTION("""COMPUTED_VALUE"""),"Assembly")</f>
        <v>Assembly</v>
      </c>
      <c r="H1890" s="6" t="str">
        <f>IFERROR(__xludf.DUMMYFUNCTION("""COMPUTED_VALUE"""),"Material Cost")</f>
        <v>Material Cost</v>
      </c>
      <c r="I1890" s="6" t="str">
        <f t="shared" si="2"/>
        <v>March</v>
      </c>
      <c r="J1890" s="6" t="str">
        <f t="shared" si="3"/>
        <v>Ahmedabad^</v>
      </c>
      <c r="K1890" s="6" t="str">
        <f t="shared" si="4"/>
        <v>Ahmedabad^</v>
      </c>
      <c r="L1890" s="6" t="str">
        <f t="shared" si="5"/>
        <v>Ahmedabad^</v>
      </c>
      <c r="M1890" s="6" t="str">
        <f t="shared" si="6"/>
        <v>Ahmedabad</v>
      </c>
      <c r="N1890" s="6" t="str">
        <f t="shared" si="7"/>
        <v>East</v>
      </c>
      <c r="O1890" s="6" t="str">
        <f t="shared" si="8"/>
        <v>East</v>
      </c>
      <c r="P1890" s="6" t="str">
        <f t="shared" si="9"/>
        <v>East</v>
      </c>
      <c r="Q1890" s="6" t="str">
        <f t="shared" si="10"/>
        <v>East</v>
      </c>
      <c r="R1890" s="6" t="str">
        <f>vlookup(M1890,'City Head_Details'!$A$2:$B$5,2,0)</f>
        <v>Varun</v>
      </c>
      <c r="S1890" s="6" t="str">
        <f t="shared" ref="S1890:T1890" si="1898">Proper(trim(G1890))</f>
        <v>Assembly</v>
      </c>
      <c r="T1890" s="6" t="str">
        <f t="shared" si="1898"/>
        <v>Material Cost</v>
      </c>
    </row>
    <row r="1891">
      <c r="A1891" s="23" t="s">
        <v>3530</v>
      </c>
      <c r="B1891" s="32" t="s">
        <v>3531</v>
      </c>
      <c r="C1891" s="6">
        <v>180300.0</v>
      </c>
      <c r="D1891" s="6" t="str">
        <f>IFERROR(__xludf.DUMMYFUNCTION("Split(B1891,""/"")"),"February")</f>
        <v>February</v>
      </c>
      <c r="E1891" s="6" t="str">
        <f>IFERROR(__xludf.DUMMYFUNCTION("""COMPUTED_VALUE"""),"Bangalore^")</f>
        <v>Bangalore^</v>
      </c>
      <c r="F1891" s="6" t="str">
        <f>IFERROR(__xludf.DUMMYFUNCTION("""COMPUTED_VALUE"""),"South")</f>
        <v>South</v>
      </c>
      <c r="G1891" s="6" t="str">
        <f>IFERROR(__xludf.DUMMYFUNCTION("""COMPUTED_VALUE"""),"Assembly")</f>
        <v>Assembly</v>
      </c>
      <c r="H1891" s="6" t="str">
        <f>IFERROR(__xludf.DUMMYFUNCTION("""COMPUTED_VALUE"""),"Insurance")</f>
        <v>Insurance</v>
      </c>
      <c r="I1891" s="6" t="str">
        <f t="shared" si="2"/>
        <v>February</v>
      </c>
      <c r="J1891" s="6" t="str">
        <f t="shared" si="3"/>
        <v>Bangalore^</v>
      </c>
      <c r="K1891" s="6" t="str">
        <f t="shared" si="4"/>
        <v>Bangalore^</v>
      </c>
      <c r="L1891" s="6" t="str">
        <f t="shared" si="5"/>
        <v>Bangalore^</v>
      </c>
      <c r="M1891" s="6" t="str">
        <f t="shared" si="6"/>
        <v>Bangalore</v>
      </c>
      <c r="N1891" s="6" t="str">
        <f t="shared" si="7"/>
        <v>South</v>
      </c>
      <c r="O1891" s="6" t="str">
        <f t="shared" si="8"/>
        <v>South</v>
      </c>
      <c r="P1891" s="6" t="str">
        <f t="shared" si="9"/>
        <v>South</v>
      </c>
      <c r="Q1891" s="6" t="str">
        <f t="shared" si="10"/>
        <v>South</v>
      </c>
      <c r="R1891" s="6" t="str">
        <f>vlookup(M1891,'City Head_Details'!$A$2:$B$5,2,0)</f>
        <v>Arun</v>
      </c>
      <c r="S1891" s="6" t="str">
        <f t="shared" ref="S1891:T1891" si="1899">Proper(trim(G1891))</f>
        <v>Assembly</v>
      </c>
      <c r="T1891" s="6" t="str">
        <f t="shared" si="1899"/>
        <v>Insurance</v>
      </c>
    </row>
    <row r="1892">
      <c r="A1892" s="23" t="s">
        <v>3532</v>
      </c>
      <c r="B1892" s="32" t="s">
        <v>740</v>
      </c>
      <c r="C1892" s="6">
        <v>176300.0</v>
      </c>
      <c r="D1892" s="6" t="str">
        <f>IFERROR(__xludf.DUMMYFUNCTION("Split(B1892,""/"")"),"March")</f>
        <v>March</v>
      </c>
      <c r="E1892" s="6" t="str">
        <f>IFERROR(__xludf.DUMMYFUNCTION("""COMPUTED_VALUE"""),"Bhubaneswar")</f>
        <v>Bhubaneswar</v>
      </c>
      <c r="F1892" s="6" t="str">
        <f>IFERROR(__xludf.DUMMYFUNCTION("""COMPUTED_VALUE"""),"South")</f>
        <v>South</v>
      </c>
      <c r="G1892" s="6" t="str">
        <f>IFERROR(__xludf.DUMMYFUNCTION("""COMPUTED_VALUE"""),"Assembly")</f>
        <v>Assembly</v>
      </c>
      <c r="H1892" s="6" t="str">
        <f>IFERROR(__xludf.DUMMYFUNCTION("""COMPUTED_VALUE"""),"Material Cost")</f>
        <v>Material Cost</v>
      </c>
      <c r="I1892" s="6" t="str">
        <f t="shared" si="2"/>
        <v>March</v>
      </c>
      <c r="J1892" s="6" t="str">
        <f t="shared" si="3"/>
        <v>Bhubaneswar</v>
      </c>
      <c r="K1892" s="6" t="str">
        <f t="shared" si="4"/>
        <v>Bhubaneswar</v>
      </c>
      <c r="L1892" s="6" t="str">
        <f t="shared" si="5"/>
        <v>Bhubaneswar</v>
      </c>
      <c r="M1892" s="6" t="str">
        <f t="shared" si="6"/>
        <v>Bhubaneswar</v>
      </c>
      <c r="N1892" s="6" t="str">
        <f t="shared" si="7"/>
        <v>South</v>
      </c>
      <c r="O1892" s="6" t="str">
        <f t="shared" si="8"/>
        <v>South</v>
      </c>
      <c r="P1892" s="6" t="str">
        <f t="shared" si="9"/>
        <v>South</v>
      </c>
      <c r="Q1892" s="6" t="str">
        <f t="shared" si="10"/>
        <v>South</v>
      </c>
      <c r="R1892" s="6" t="str">
        <f>vlookup(M1892,'City Head_Details'!$A$2:$B$5,2,0)</f>
        <v>Karuna</v>
      </c>
      <c r="S1892" s="6" t="str">
        <f t="shared" ref="S1892:T1892" si="1900">Proper(trim(G1892))</f>
        <v>Assembly</v>
      </c>
      <c r="T1892" s="6" t="str">
        <f t="shared" si="1900"/>
        <v>Material Cost</v>
      </c>
    </row>
    <row r="1893">
      <c r="A1893" s="23" t="s">
        <v>3533</v>
      </c>
      <c r="B1893" s="32" t="s">
        <v>3534</v>
      </c>
      <c r="C1893" s="6">
        <v>95600.0</v>
      </c>
      <c r="D1893" s="6" t="str">
        <f>IFERROR(__xludf.DUMMYFUNCTION("Split(B1893,""/"")"),"January")</f>
        <v>January</v>
      </c>
      <c r="E1893" s="6" t="str">
        <f>IFERROR(__xludf.DUMMYFUNCTION("""COMPUTED_VALUE"""),"Ahmedabad")</f>
        <v>Ahmedabad</v>
      </c>
      <c r="F1893" s="6" t="str">
        <f>IFERROR(__xludf.DUMMYFUNCTION("""COMPUTED_VALUE"""),"East")</f>
        <v>East</v>
      </c>
      <c r="G1893" s="6" t="str">
        <f>IFERROR(__xludf.DUMMYFUNCTION("""COMPUTED_VALUE"""),"Production")</f>
        <v>Production</v>
      </c>
      <c r="H1893" s="6" t="str">
        <f>IFERROR(__xludf.DUMMYFUNCTION("""COMPUTED_VALUE"""),"Material Cost")</f>
        <v>Material Cost</v>
      </c>
      <c r="I1893" s="6" t="str">
        <f t="shared" si="2"/>
        <v>January</v>
      </c>
      <c r="J1893" s="6" t="str">
        <f t="shared" si="3"/>
        <v>Ahmedabad</v>
      </c>
      <c r="K1893" s="6" t="str">
        <f t="shared" si="4"/>
        <v>Ahmedabad</v>
      </c>
      <c r="L1893" s="6" t="str">
        <f t="shared" si="5"/>
        <v>Ahmedabad</v>
      </c>
      <c r="M1893" s="6" t="str">
        <f t="shared" si="6"/>
        <v>Ahmedabad</v>
      </c>
      <c r="N1893" s="6" t="str">
        <f t="shared" si="7"/>
        <v>East</v>
      </c>
      <c r="O1893" s="6" t="str">
        <f t="shared" si="8"/>
        <v>East</v>
      </c>
      <c r="P1893" s="6" t="str">
        <f t="shared" si="9"/>
        <v>East</v>
      </c>
      <c r="Q1893" s="6" t="str">
        <f t="shared" si="10"/>
        <v>East</v>
      </c>
      <c r="R1893" s="6" t="str">
        <f>vlookup(M1893,'City Head_Details'!$A$2:$B$5,2,0)</f>
        <v>Varun</v>
      </c>
      <c r="S1893" s="6" t="str">
        <f t="shared" ref="S1893:T1893" si="1901">Proper(trim(G1893))</f>
        <v>Production</v>
      </c>
      <c r="T1893" s="6" t="str">
        <f t="shared" si="1901"/>
        <v>Material Cost</v>
      </c>
    </row>
    <row r="1894">
      <c r="A1894" s="23" t="s">
        <v>3535</v>
      </c>
      <c r="B1894" s="32" t="s">
        <v>3536</v>
      </c>
      <c r="C1894" s="6">
        <v>148600.0</v>
      </c>
      <c r="D1894" s="6" t="str">
        <f>IFERROR(__xludf.DUMMYFUNCTION("Split(B1894,""/"")"),"February")</f>
        <v>February</v>
      </c>
      <c r="E1894" s="6" t="str">
        <f>IFERROR(__xludf.DUMMYFUNCTION("""COMPUTED_VALUE"""),"Ahmedabad-")</f>
        <v>Ahmedabad-</v>
      </c>
      <c r="F1894" s="6" t="str">
        <f>IFERROR(__xludf.DUMMYFUNCTION("""COMPUTED_VALUE"""),"East")</f>
        <v>East</v>
      </c>
      <c r="G1894" s="6" t="str">
        <f>IFERROR(__xludf.DUMMYFUNCTION("""COMPUTED_VALUE"""),"Assembly")</f>
        <v>Assembly</v>
      </c>
      <c r="H1894" s="6" t="str">
        <f>IFERROR(__xludf.DUMMYFUNCTION("""COMPUTED_VALUE"""),"Insurance")</f>
        <v>Insurance</v>
      </c>
      <c r="I1894" s="6" t="str">
        <f t="shared" si="2"/>
        <v>February</v>
      </c>
      <c r="J1894" s="6" t="str">
        <f t="shared" si="3"/>
        <v>Ahmedabad-</v>
      </c>
      <c r="K1894" s="6" t="str">
        <f t="shared" si="4"/>
        <v>Ahmedabad-</v>
      </c>
      <c r="L1894" s="6" t="str">
        <f t="shared" si="5"/>
        <v>Ahmedabad</v>
      </c>
      <c r="M1894" s="6" t="str">
        <f t="shared" si="6"/>
        <v>Ahmedabad</v>
      </c>
      <c r="N1894" s="6" t="str">
        <f t="shared" si="7"/>
        <v>East</v>
      </c>
      <c r="O1894" s="6" t="str">
        <f t="shared" si="8"/>
        <v>East</v>
      </c>
      <c r="P1894" s="6" t="str">
        <f t="shared" si="9"/>
        <v>East</v>
      </c>
      <c r="Q1894" s="6" t="str">
        <f t="shared" si="10"/>
        <v>East</v>
      </c>
      <c r="R1894" s="6" t="str">
        <f>vlookup(M1894,'City Head_Details'!$A$2:$B$5,2,0)</f>
        <v>Varun</v>
      </c>
      <c r="S1894" s="6" t="str">
        <f t="shared" ref="S1894:T1894" si="1902">Proper(trim(G1894))</f>
        <v>Assembly</v>
      </c>
      <c r="T1894" s="6" t="str">
        <f t="shared" si="1902"/>
        <v>Insurance</v>
      </c>
    </row>
    <row r="1895">
      <c r="A1895" s="23" t="s">
        <v>3537</v>
      </c>
      <c r="B1895" s="32" t="s">
        <v>3538</v>
      </c>
      <c r="C1895" s="6">
        <v>107100.0</v>
      </c>
      <c r="D1895" s="6" t="str">
        <f>IFERROR(__xludf.DUMMYFUNCTION("Split(B1895,""/"")"),"January")</f>
        <v>January</v>
      </c>
      <c r="E1895" s="6" t="str">
        <f>IFERROR(__xludf.DUMMYFUNCTION("""COMPUTED_VALUE"""),"Bhubaneswar-")</f>
        <v>Bhubaneswar-</v>
      </c>
      <c r="F1895" s="6" t="str">
        <f>IFERROR(__xludf.DUMMYFUNCTION("""COMPUTED_VALUE"""),"West")</f>
        <v>West</v>
      </c>
      <c r="G1895" s="6" t="str">
        <f>IFERROR(__xludf.DUMMYFUNCTION("""COMPUTED_VALUE"""),"Assembly")</f>
        <v>Assembly</v>
      </c>
      <c r="H1895" s="6" t="str">
        <f>IFERROR(__xludf.DUMMYFUNCTION("""COMPUTED_VALUE"""),"Overhead costs")</f>
        <v>Overhead costs</v>
      </c>
      <c r="I1895" s="6" t="str">
        <f t="shared" si="2"/>
        <v>January</v>
      </c>
      <c r="J1895" s="6" t="str">
        <f t="shared" si="3"/>
        <v>Bhubaneswar-</v>
      </c>
      <c r="K1895" s="6" t="str">
        <f t="shared" si="4"/>
        <v>Bhubaneswar-</v>
      </c>
      <c r="L1895" s="6" t="str">
        <f t="shared" si="5"/>
        <v>Bhubaneswar</v>
      </c>
      <c r="M1895" s="6" t="str">
        <f t="shared" si="6"/>
        <v>Bhubaneswar</v>
      </c>
      <c r="N1895" s="6" t="str">
        <f t="shared" si="7"/>
        <v>West</v>
      </c>
      <c r="O1895" s="6" t="str">
        <f t="shared" si="8"/>
        <v>West</v>
      </c>
      <c r="P1895" s="6" t="str">
        <f t="shared" si="9"/>
        <v>West</v>
      </c>
      <c r="Q1895" s="6" t="str">
        <f t="shared" si="10"/>
        <v>West</v>
      </c>
      <c r="R1895" s="6" t="str">
        <f>vlookup(M1895,'City Head_Details'!$A$2:$B$5,2,0)</f>
        <v>Karuna</v>
      </c>
      <c r="S1895" s="6" t="str">
        <f t="shared" ref="S1895:T1895" si="1903">Proper(trim(G1895))</f>
        <v>Assembly</v>
      </c>
      <c r="T1895" s="6" t="str">
        <f t="shared" si="1903"/>
        <v>Overhead Costs</v>
      </c>
    </row>
    <row r="1896">
      <c r="A1896" s="23" t="s">
        <v>3539</v>
      </c>
      <c r="B1896" s="32" t="s">
        <v>3540</v>
      </c>
      <c r="C1896" s="6">
        <v>191800.0</v>
      </c>
      <c r="D1896" s="6" t="str">
        <f>IFERROR(__xludf.DUMMYFUNCTION("Split(B1896,""/"")"),"March")</f>
        <v>March</v>
      </c>
      <c r="E1896" s="6" t="str">
        <f>IFERROR(__xludf.DUMMYFUNCTION("""COMPUTED_VALUE"""),"Bhubaneswar-")</f>
        <v>Bhubaneswar-</v>
      </c>
      <c r="F1896" s="6" t="str">
        <f>IFERROR(__xludf.DUMMYFUNCTION("""COMPUTED_VALUE"""),"East")</f>
        <v>East</v>
      </c>
      <c r="G1896" s="6" t="str">
        <f>IFERROR(__xludf.DUMMYFUNCTION("""COMPUTED_VALUE"""),"Production")</f>
        <v>Production</v>
      </c>
      <c r="H1896" s="6" t="str">
        <f>IFERROR(__xludf.DUMMYFUNCTION("""COMPUTED_VALUE"""),"Overhead costs")</f>
        <v>Overhead costs</v>
      </c>
      <c r="I1896" s="6" t="str">
        <f t="shared" si="2"/>
        <v>March</v>
      </c>
      <c r="J1896" s="6" t="str">
        <f t="shared" si="3"/>
        <v>Bhubaneswar-</v>
      </c>
      <c r="K1896" s="6" t="str">
        <f t="shared" si="4"/>
        <v>Bhubaneswar-</v>
      </c>
      <c r="L1896" s="6" t="str">
        <f t="shared" si="5"/>
        <v>Bhubaneswar</v>
      </c>
      <c r="M1896" s="6" t="str">
        <f t="shared" si="6"/>
        <v>Bhubaneswar</v>
      </c>
      <c r="N1896" s="6" t="str">
        <f t="shared" si="7"/>
        <v>East</v>
      </c>
      <c r="O1896" s="6" t="str">
        <f t="shared" si="8"/>
        <v>East</v>
      </c>
      <c r="P1896" s="6" t="str">
        <f t="shared" si="9"/>
        <v>East</v>
      </c>
      <c r="Q1896" s="6" t="str">
        <f t="shared" si="10"/>
        <v>East</v>
      </c>
      <c r="R1896" s="6" t="str">
        <f>vlookup(M1896,'City Head_Details'!$A$2:$B$5,2,0)</f>
        <v>Karuna</v>
      </c>
      <c r="S1896" s="6" t="str">
        <f t="shared" ref="S1896:T1896" si="1904">Proper(trim(G1896))</f>
        <v>Production</v>
      </c>
      <c r="T1896" s="6" t="str">
        <f t="shared" si="1904"/>
        <v>Overhead Costs</v>
      </c>
    </row>
    <row r="1897">
      <c r="A1897" s="23" t="s">
        <v>3541</v>
      </c>
      <c r="B1897" s="32" t="s">
        <v>3542</v>
      </c>
      <c r="C1897" s="6">
        <v>129300.0</v>
      </c>
      <c r="D1897" s="6" t="str">
        <f>IFERROR(__xludf.DUMMYFUNCTION("Split(B1897,""/"")"),"March")</f>
        <v>March</v>
      </c>
      <c r="E1897" s="6" t="str">
        <f>IFERROR(__xludf.DUMMYFUNCTION("""COMPUTED_VALUE"""),"Bangalore-")</f>
        <v>Bangalore-</v>
      </c>
      <c r="F1897" s="6" t="str">
        <f>IFERROR(__xludf.DUMMYFUNCTION("""COMPUTED_VALUE"""),"West")</f>
        <v>West</v>
      </c>
      <c r="G1897" s="6" t="str">
        <f>IFERROR(__xludf.DUMMYFUNCTION("""COMPUTED_VALUE"""),"Maitenance")</f>
        <v>Maitenance</v>
      </c>
      <c r="H1897" s="6" t="str">
        <f>IFERROR(__xludf.DUMMYFUNCTION("""COMPUTED_VALUE"""),"Rent")</f>
        <v>Rent</v>
      </c>
      <c r="I1897" s="6" t="str">
        <f t="shared" si="2"/>
        <v>March</v>
      </c>
      <c r="J1897" s="6" t="str">
        <f t="shared" si="3"/>
        <v>Bangalore-</v>
      </c>
      <c r="K1897" s="6" t="str">
        <f t="shared" si="4"/>
        <v>Bangalore-</v>
      </c>
      <c r="L1897" s="6" t="str">
        <f t="shared" si="5"/>
        <v>Bangalore</v>
      </c>
      <c r="M1897" s="6" t="str">
        <f t="shared" si="6"/>
        <v>Bangalore</v>
      </c>
      <c r="N1897" s="6" t="str">
        <f t="shared" si="7"/>
        <v>West</v>
      </c>
      <c r="O1897" s="6" t="str">
        <f t="shared" si="8"/>
        <v>West</v>
      </c>
      <c r="P1897" s="6" t="str">
        <f t="shared" si="9"/>
        <v>West</v>
      </c>
      <c r="Q1897" s="6" t="str">
        <f t="shared" si="10"/>
        <v>West</v>
      </c>
      <c r="R1897" s="6" t="str">
        <f>vlookup(M1897,'City Head_Details'!$A$2:$B$5,2,0)</f>
        <v>Arun</v>
      </c>
      <c r="S1897" s="6" t="str">
        <f t="shared" ref="S1897:T1897" si="1905">Proper(trim(G1897))</f>
        <v>Maitenance</v>
      </c>
      <c r="T1897" s="6" t="str">
        <f t="shared" si="1905"/>
        <v>Rent</v>
      </c>
    </row>
    <row r="1898">
      <c r="A1898" s="23" t="s">
        <v>3543</v>
      </c>
      <c r="B1898" s="32" t="s">
        <v>3544</v>
      </c>
      <c r="C1898" s="6">
        <v>144600.0</v>
      </c>
      <c r="D1898" s="6" t="str">
        <f>IFERROR(__xludf.DUMMYFUNCTION("Split(B1898,""/"")"),"January")</f>
        <v>January</v>
      </c>
      <c r="E1898" s="6" t="str">
        <f>IFERROR(__xludf.DUMMYFUNCTION("""COMPUTED_VALUE"""),"Gurgaon-")</f>
        <v>Gurgaon-</v>
      </c>
      <c r="F1898" s="6" t="str">
        <f>IFERROR(__xludf.DUMMYFUNCTION("""COMPUTED_VALUE"""),"North")</f>
        <v>North</v>
      </c>
      <c r="G1898" s="6" t="str">
        <f>IFERROR(__xludf.DUMMYFUNCTION("""COMPUTED_VALUE"""),"Maitenance")</f>
        <v>Maitenance</v>
      </c>
      <c r="H1898" s="6" t="str">
        <f>IFERROR(__xludf.DUMMYFUNCTION("""COMPUTED_VALUE"""),"Labour Cost")</f>
        <v>Labour Cost</v>
      </c>
      <c r="I1898" s="6" t="str">
        <f t="shared" si="2"/>
        <v>January</v>
      </c>
      <c r="J1898" s="6" t="str">
        <f t="shared" si="3"/>
        <v>Gurgaon-</v>
      </c>
      <c r="K1898" s="6" t="str">
        <f t="shared" si="4"/>
        <v>Gurgaon-</v>
      </c>
      <c r="L1898" s="6" t="str">
        <f t="shared" si="5"/>
        <v>Gurgaon</v>
      </c>
      <c r="M1898" s="6" t="str">
        <f t="shared" si="6"/>
        <v>Gurgaon</v>
      </c>
      <c r="N1898" s="6" t="str">
        <f t="shared" si="7"/>
        <v>North</v>
      </c>
      <c r="O1898" s="6" t="str">
        <f t="shared" si="8"/>
        <v>North</v>
      </c>
      <c r="P1898" s="6" t="str">
        <f t="shared" si="9"/>
        <v>North</v>
      </c>
      <c r="Q1898" s="6" t="str">
        <f t="shared" si="10"/>
        <v>North</v>
      </c>
      <c r="R1898" s="6" t="str">
        <f>vlookup(M1898,'City Head_Details'!$A$2:$B$5,2,0)</f>
        <v>Tarun</v>
      </c>
      <c r="S1898" s="6" t="str">
        <f t="shared" ref="S1898:T1898" si="1906">Proper(trim(G1898))</f>
        <v>Maitenance</v>
      </c>
      <c r="T1898" s="6" t="str">
        <f t="shared" si="1906"/>
        <v>Labour Cost</v>
      </c>
    </row>
    <row r="1899">
      <c r="A1899" s="23" t="s">
        <v>3545</v>
      </c>
      <c r="B1899" s="32" t="s">
        <v>3546</v>
      </c>
      <c r="C1899" s="6">
        <v>164100.0</v>
      </c>
      <c r="D1899" s="6" t="str">
        <f>IFERROR(__xludf.DUMMYFUNCTION("Split(B1899,""/"")"),"February")</f>
        <v>February</v>
      </c>
      <c r="E1899" s="6" t="str">
        <f>IFERROR(__xludf.DUMMYFUNCTION("""COMPUTED_VALUE"""),"Bangalore-")</f>
        <v>Bangalore-</v>
      </c>
      <c r="F1899" s="6" t="str">
        <f>IFERROR(__xludf.DUMMYFUNCTION("""COMPUTED_VALUE"""),"North")</f>
        <v>North</v>
      </c>
      <c r="G1899" s="6" t="str">
        <f>IFERROR(__xludf.DUMMYFUNCTION("""COMPUTED_VALUE"""),"Materials")</f>
        <v>Materials</v>
      </c>
      <c r="H1899" s="6" t="str">
        <f>IFERROR(__xludf.DUMMYFUNCTION("""COMPUTED_VALUE"""),"Overhead costs")</f>
        <v>Overhead costs</v>
      </c>
      <c r="I1899" s="6" t="str">
        <f t="shared" si="2"/>
        <v>February</v>
      </c>
      <c r="J1899" s="6" t="str">
        <f t="shared" si="3"/>
        <v>Bangalore-</v>
      </c>
      <c r="K1899" s="6" t="str">
        <f t="shared" si="4"/>
        <v>Bangalore-</v>
      </c>
      <c r="L1899" s="6" t="str">
        <f t="shared" si="5"/>
        <v>Bangalore</v>
      </c>
      <c r="M1899" s="6" t="str">
        <f t="shared" si="6"/>
        <v>Bangalore</v>
      </c>
      <c r="N1899" s="6" t="str">
        <f t="shared" si="7"/>
        <v>North</v>
      </c>
      <c r="O1899" s="6" t="str">
        <f t="shared" si="8"/>
        <v>North</v>
      </c>
      <c r="P1899" s="6" t="str">
        <f t="shared" si="9"/>
        <v>North</v>
      </c>
      <c r="Q1899" s="6" t="str">
        <f t="shared" si="10"/>
        <v>North</v>
      </c>
      <c r="R1899" s="6" t="str">
        <f>vlookup(M1899,'City Head_Details'!$A$2:$B$5,2,0)</f>
        <v>Arun</v>
      </c>
      <c r="S1899" s="6" t="str">
        <f t="shared" ref="S1899:T1899" si="1907">Proper(trim(G1899))</f>
        <v>Materials</v>
      </c>
      <c r="T1899" s="6" t="str">
        <f t="shared" si="1907"/>
        <v>Overhead Costs</v>
      </c>
    </row>
    <row r="1900">
      <c r="A1900" s="23" t="s">
        <v>3547</v>
      </c>
      <c r="B1900" s="32" t="s">
        <v>3548</v>
      </c>
      <c r="C1900" s="6">
        <v>121000.0</v>
      </c>
      <c r="D1900" s="6" t="str">
        <f>IFERROR(__xludf.DUMMYFUNCTION("Split(B1900,""/"")"),"January")</f>
        <v>January</v>
      </c>
      <c r="E1900" s="6" t="str">
        <f>IFERROR(__xludf.DUMMYFUNCTION("""COMPUTED_VALUE"""),"Gurgaon-")</f>
        <v>Gurgaon-</v>
      </c>
      <c r="F1900" s="6" t="str">
        <f>IFERROR(__xludf.DUMMYFUNCTION("""COMPUTED_VALUE"""),"South")</f>
        <v>South</v>
      </c>
      <c r="G1900" s="6" t="str">
        <f>IFERROR(__xludf.DUMMYFUNCTION("""COMPUTED_VALUE"""),"Production")</f>
        <v>Production</v>
      </c>
      <c r="H1900" s="6" t="str">
        <f>IFERROR(__xludf.DUMMYFUNCTION("""COMPUTED_VALUE"""),"Rent")</f>
        <v>Rent</v>
      </c>
      <c r="I1900" s="6" t="str">
        <f t="shared" si="2"/>
        <v>January</v>
      </c>
      <c r="J1900" s="6" t="str">
        <f t="shared" si="3"/>
        <v>Gurgaon-</v>
      </c>
      <c r="K1900" s="6" t="str">
        <f t="shared" si="4"/>
        <v>Gurgaon-</v>
      </c>
      <c r="L1900" s="6" t="str">
        <f t="shared" si="5"/>
        <v>Gurgaon</v>
      </c>
      <c r="M1900" s="6" t="str">
        <f t="shared" si="6"/>
        <v>Gurgaon</v>
      </c>
      <c r="N1900" s="6" t="str">
        <f t="shared" si="7"/>
        <v>South</v>
      </c>
      <c r="O1900" s="6" t="str">
        <f t="shared" si="8"/>
        <v>South</v>
      </c>
      <c r="P1900" s="6" t="str">
        <f t="shared" si="9"/>
        <v>South</v>
      </c>
      <c r="Q1900" s="6" t="str">
        <f t="shared" si="10"/>
        <v>South</v>
      </c>
      <c r="R1900" s="6" t="str">
        <f>vlookup(M1900,'City Head_Details'!$A$2:$B$5,2,0)</f>
        <v>Tarun</v>
      </c>
      <c r="S1900" s="6" t="str">
        <f t="shared" ref="S1900:T1900" si="1908">Proper(trim(G1900))</f>
        <v>Production</v>
      </c>
      <c r="T1900" s="6" t="str">
        <f t="shared" si="1908"/>
        <v>Rent</v>
      </c>
    </row>
    <row r="1901">
      <c r="A1901" s="23" t="s">
        <v>3549</v>
      </c>
      <c r="B1901" s="32" t="s">
        <v>3550</v>
      </c>
      <c r="C1901" s="6">
        <v>176100.0</v>
      </c>
      <c r="D1901" s="6" t="str">
        <f>IFERROR(__xludf.DUMMYFUNCTION("Split(B1901,""/"")"),"February")</f>
        <v>February</v>
      </c>
      <c r="E1901" s="6" t="str">
        <f>IFERROR(__xludf.DUMMYFUNCTION("""COMPUTED_VALUE"""),"Bhubaneswar-")</f>
        <v>Bhubaneswar-</v>
      </c>
      <c r="F1901" s="6" t="str">
        <f>IFERROR(__xludf.DUMMYFUNCTION("""COMPUTED_VALUE"""),"West")</f>
        <v>West</v>
      </c>
      <c r="G1901" s="6" t="str">
        <f>IFERROR(__xludf.DUMMYFUNCTION("""COMPUTED_VALUE"""),"Materials")</f>
        <v>Materials</v>
      </c>
      <c r="H1901" s="6" t="str">
        <f>IFERROR(__xludf.DUMMYFUNCTION("""COMPUTED_VALUE"""),"Overhead costs")</f>
        <v>Overhead costs</v>
      </c>
      <c r="I1901" s="6" t="str">
        <f t="shared" si="2"/>
        <v>February</v>
      </c>
      <c r="J1901" s="6" t="str">
        <f t="shared" si="3"/>
        <v>Bhubaneswar-</v>
      </c>
      <c r="K1901" s="6" t="str">
        <f t="shared" si="4"/>
        <v>Bhubaneswar-</v>
      </c>
      <c r="L1901" s="6" t="str">
        <f t="shared" si="5"/>
        <v>Bhubaneswar</v>
      </c>
      <c r="M1901" s="6" t="str">
        <f t="shared" si="6"/>
        <v>Bhubaneswar</v>
      </c>
      <c r="N1901" s="6" t="str">
        <f t="shared" si="7"/>
        <v>West</v>
      </c>
      <c r="O1901" s="6" t="str">
        <f t="shared" si="8"/>
        <v>West</v>
      </c>
      <c r="P1901" s="6" t="str">
        <f t="shared" si="9"/>
        <v>West</v>
      </c>
      <c r="Q1901" s="6" t="str">
        <f t="shared" si="10"/>
        <v>West</v>
      </c>
      <c r="R1901" s="6" t="str">
        <f>vlookup(M1901,'City Head_Details'!$A$2:$B$5,2,0)</f>
        <v>Karuna</v>
      </c>
      <c r="S1901" s="6" t="str">
        <f t="shared" ref="S1901:T1901" si="1909">Proper(trim(G1901))</f>
        <v>Materials</v>
      </c>
      <c r="T1901" s="6" t="str">
        <f t="shared" si="1909"/>
        <v>Overhead Costs</v>
      </c>
    </row>
    <row r="1902">
      <c r="A1902" s="23" t="s">
        <v>3551</v>
      </c>
      <c r="B1902" s="32" t="s">
        <v>3552</v>
      </c>
      <c r="C1902" s="6">
        <v>105200.0</v>
      </c>
      <c r="D1902" s="6" t="str">
        <f>IFERROR(__xludf.DUMMYFUNCTION("Split(B1902,""/"")"),"January")</f>
        <v>January</v>
      </c>
      <c r="E1902" s="6" t="str">
        <f>IFERROR(__xludf.DUMMYFUNCTION("""COMPUTED_VALUE"""),"Gurgaon-")</f>
        <v>Gurgaon-</v>
      </c>
      <c r="F1902" s="6" t="str">
        <f>IFERROR(__xludf.DUMMYFUNCTION("""COMPUTED_VALUE"""),"South")</f>
        <v>South</v>
      </c>
      <c r="G1902" s="6" t="str">
        <f>IFERROR(__xludf.DUMMYFUNCTION("""COMPUTED_VALUE"""),"Materials")</f>
        <v>Materials</v>
      </c>
      <c r="H1902" s="6" t="str">
        <f>IFERROR(__xludf.DUMMYFUNCTION("""COMPUTED_VALUE"""),"Rent")</f>
        <v>Rent</v>
      </c>
      <c r="I1902" s="6" t="str">
        <f t="shared" si="2"/>
        <v>January</v>
      </c>
      <c r="J1902" s="6" t="str">
        <f t="shared" si="3"/>
        <v>Gurgaon-</v>
      </c>
      <c r="K1902" s="6" t="str">
        <f t="shared" si="4"/>
        <v>Gurgaon-</v>
      </c>
      <c r="L1902" s="6" t="str">
        <f t="shared" si="5"/>
        <v>Gurgaon</v>
      </c>
      <c r="M1902" s="6" t="str">
        <f t="shared" si="6"/>
        <v>Gurgaon</v>
      </c>
      <c r="N1902" s="6" t="str">
        <f t="shared" si="7"/>
        <v>South</v>
      </c>
      <c r="O1902" s="6" t="str">
        <f t="shared" si="8"/>
        <v>South</v>
      </c>
      <c r="P1902" s="6" t="str">
        <f t="shared" si="9"/>
        <v>South</v>
      </c>
      <c r="Q1902" s="6" t="str">
        <f t="shared" si="10"/>
        <v>South</v>
      </c>
      <c r="R1902" s="6" t="str">
        <f>vlookup(M1902,'City Head_Details'!$A$2:$B$5,2,0)</f>
        <v>Tarun</v>
      </c>
      <c r="S1902" s="6" t="str">
        <f t="shared" ref="S1902:T1902" si="1910">Proper(trim(G1902))</f>
        <v>Materials</v>
      </c>
      <c r="T1902" s="6" t="str">
        <f t="shared" si="1910"/>
        <v>Rent</v>
      </c>
    </row>
    <row r="1903">
      <c r="A1903" s="23" t="s">
        <v>3553</v>
      </c>
      <c r="B1903" s="32" t="s">
        <v>3485</v>
      </c>
      <c r="C1903" s="6">
        <v>94900.0</v>
      </c>
      <c r="D1903" s="6" t="str">
        <f>IFERROR(__xludf.DUMMYFUNCTION("Split(B1903,""/"")"),"March")</f>
        <v>March</v>
      </c>
      <c r="E1903" s="6" t="str">
        <f>IFERROR(__xludf.DUMMYFUNCTION("""COMPUTED_VALUE"""),"Bhubaneswar")</f>
        <v>Bhubaneswar</v>
      </c>
      <c r="F1903" s="6" t="str">
        <f>IFERROR(__xludf.DUMMYFUNCTION("""COMPUTED_VALUE"""),"South")</f>
        <v>South</v>
      </c>
      <c r="G1903" s="6" t="str">
        <f>IFERROR(__xludf.DUMMYFUNCTION("""COMPUTED_VALUE"""),"Production")</f>
        <v>Production</v>
      </c>
      <c r="H1903" s="6" t="str">
        <f>IFERROR(__xludf.DUMMYFUNCTION("""COMPUTED_VALUE"""),"Material Cost")</f>
        <v>Material Cost</v>
      </c>
      <c r="I1903" s="6" t="str">
        <f t="shared" si="2"/>
        <v>March</v>
      </c>
      <c r="J1903" s="6" t="str">
        <f t="shared" si="3"/>
        <v>Bhubaneswar</v>
      </c>
      <c r="K1903" s="6" t="str">
        <f t="shared" si="4"/>
        <v>Bhubaneswar</v>
      </c>
      <c r="L1903" s="6" t="str">
        <f t="shared" si="5"/>
        <v>Bhubaneswar</v>
      </c>
      <c r="M1903" s="6" t="str">
        <f t="shared" si="6"/>
        <v>Bhubaneswar</v>
      </c>
      <c r="N1903" s="6" t="str">
        <f t="shared" si="7"/>
        <v>South</v>
      </c>
      <c r="O1903" s="6" t="str">
        <f t="shared" si="8"/>
        <v>South</v>
      </c>
      <c r="P1903" s="6" t="str">
        <f t="shared" si="9"/>
        <v>South</v>
      </c>
      <c r="Q1903" s="6" t="str">
        <f t="shared" si="10"/>
        <v>South</v>
      </c>
      <c r="R1903" s="6" t="str">
        <f>vlookup(M1903,'City Head_Details'!$A$2:$B$5,2,0)</f>
        <v>Karuna</v>
      </c>
      <c r="S1903" s="6" t="str">
        <f t="shared" ref="S1903:T1903" si="1911">Proper(trim(G1903))</f>
        <v>Production</v>
      </c>
      <c r="T1903" s="6" t="str">
        <f t="shared" si="1911"/>
        <v>Material Cost</v>
      </c>
    </row>
    <row r="1904">
      <c r="A1904" s="23" t="s">
        <v>3554</v>
      </c>
      <c r="B1904" s="32" t="s">
        <v>460</v>
      </c>
      <c r="C1904" s="6">
        <v>111800.0</v>
      </c>
      <c r="D1904" s="6" t="str">
        <f>IFERROR(__xludf.DUMMYFUNCTION("Split(B1904,""/"")"),"January")</f>
        <v>January</v>
      </c>
      <c r="E1904" s="6" t="str">
        <f>IFERROR(__xludf.DUMMYFUNCTION("""COMPUTED_VALUE"""),"Bhubaneswar")</f>
        <v>Bhubaneswar</v>
      </c>
      <c r="F1904" s="6" t="str">
        <f>IFERROR(__xludf.DUMMYFUNCTION("""COMPUTED_VALUE"""),"West")</f>
        <v>West</v>
      </c>
      <c r="G1904" s="6" t="str">
        <f>IFERROR(__xludf.DUMMYFUNCTION("""COMPUTED_VALUE"""),"Maitenance")</f>
        <v>Maitenance</v>
      </c>
      <c r="H1904" s="6" t="str">
        <f>IFERROR(__xludf.DUMMYFUNCTION("""COMPUTED_VALUE"""),"Material Cost")</f>
        <v>Material Cost</v>
      </c>
      <c r="I1904" s="6" t="str">
        <f t="shared" si="2"/>
        <v>January</v>
      </c>
      <c r="J1904" s="6" t="str">
        <f t="shared" si="3"/>
        <v>Bhubaneswar</v>
      </c>
      <c r="K1904" s="6" t="str">
        <f t="shared" si="4"/>
        <v>Bhubaneswar</v>
      </c>
      <c r="L1904" s="6" t="str">
        <f t="shared" si="5"/>
        <v>Bhubaneswar</v>
      </c>
      <c r="M1904" s="6" t="str">
        <f t="shared" si="6"/>
        <v>Bhubaneswar</v>
      </c>
      <c r="N1904" s="6" t="str">
        <f t="shared" si="7"/>
        <v>West</v>
      </c>
      <c r="O1904" s="6" t="str">
        <f t="shared" si="8"/>
        <v>West</v>
      </c>
      <c r="P1904" s="6" t="str">
        <f t="shared" si="9"/>
        <v>West</v>
      </c>
      <c r="Q1904" s="6" t="str">
        <f t="shared" si="10"/>
        <v>West</v>
      </c>
      <c r="R1904" s="6" t="str">
        <f>vlookup(M1904,'City Head_Details'!$A$2:$B$5,2,0)</f>
        <v>Karuna</v>
      </c>
      <c r="S1904" s="6" t="str">
        <f t="shared" ref="S1904:T1904" si="1912">Proper(trim(G1904))</f>
        <v>Maitenance</v>
      </c>
      <c r="T1904" s="6" t="str">
        <f t="shared" si="1912"/>
        <v>Material Cost</v>
      </c>
    </row>
    <row r="1905">
      <c r="A1905" s="23" t="s">
        <v>3555</v>
      </c>
      <c r="B1905" s="32" t="s">
        <v>3556</v>
      </c>
      <c r="C1905" s="6">
        <v>116900.0</v>
      </c>
      <c r="D1905" s="6" t="str">
        <f>IFERROR(__xludf.DUMMYFUNCTION("Split(B1905,""/"")"),"March")</f>
        <v>March</v>
      </c>
      <c r="E1905" s="6" t="str">
        <f>IFERROR(__xludf.DUMMYFUNCTION("""COMPUTED_VALUE"""),"Bhubaneswar")</f>
        <v>Bhubaneswar</v>
      </c>
      <c r="F1905" s="6" t="str">
        <f>IFERROR(__xludf.DUMMYFUNCTION("""COMPUTED_VALUE"""),"West")</f>
        <v>West</v>
      </c>
      <c r="G1905" s="6" t="str">
        <f>IFERROR(__xludf.DUMMYFUNCTION("""COMPUTED_VALUE"""),"Production")</f>
        <v>Production</v>
      </c>
      <c r="H1905" s="6" t="str">
        <f>IFERROR(__xludf.DUMMYFUNCTION("""COMPUTED_VALUE"""),"Overhead costs")</f>
        <v>Overhead costs</v>
      </c>
      <c r="I1905" s="6" t="str">
        <f t="shared" si="2"/>
        <v>March</v>
      </c>
      <c r="J1905" s="6" t="str">
        <f t="shared" si="3"/>
        <v>Bhubaneswar</v>
      </c>
      <c r="K1905" s="6" t="str">
        <f t="shared" si="4"/>
        <v>Bhubaneswar</v>
      </c>
      <c r="L1905" s="6" t="str">
        <f t="shared" si="5"/>
        <v>Bhubaneswar</v>
      </c>
      <c r="M1905" s="6" t="str">
        <f t="shared" si="6"/>
        <v>Bhubaneswar</v>
      </c>
      <c r="N1905" s="6" t="str">
        <f t="shared" si="7"/>
        <v>West</v>
      </c>
      <c r="O1905" s="6" t="str">
        <f t="shared" si="8"/>
        <v>West</v>
      </c>
      <c r="P1905" s="6" t="str">
        <f t="shared" si="9"/>
        <v>West</v>
      </c>
      <c r="Q1905" s="6" t="str">
        <f t="shared" si="10"/>
        <v>West</v>
      </c>
      <c r="R1905" s="6" t="str">
        <f>vlookup(M1905,'City Head_Details'!$A$2:$B$5,2,0)</f>
        <v>Karuna</v>
      </c>
      <c r="S1905" s="6" t="str">
        <f t="shared" ref="S1905:T1905" si="1913">Proper(trim(G1905))</f>
        <v>Production</v>
      </c>
      <c r="T1905" s="6" t="str">
        <f t="shared" si="1913"/>
        <v>Overhead Costs</v>
      </c>
    </row>
    <row r="1906">
      <c r="A1906" s="23" t="s">
        <v>3557</v>
      </c>
      <c r="B1906" s="32" t="s">
        <v>3558</v>
      </c>
      <c r="C1906" s="6">
        <v>144000.0</v>
      </c>
      <c r="D1906" s="6" t="str">
        <f>IFERROR(__xludf.DUMMYFUNCTION("Split(B1906,""/"")"),"March")</f>
        <v>March</v>
      </c>
      <c r="E1906" s="6" t="str">
        <f>IFERROR(__xludf.DUMMYFUNCTION("""COMPUTED_VALUE"""),"Bhubaneswar")</f>
        <v>Bhubaneswar</v>
      </c>
      <c r="F1906" s="6" t="str">
        <f>IFERROR(__xludf.DUMMYFUNCTION("""COMPUTED_VALUE"""),"West")</f>
        <v>West</v>
      </c>
      <c r="G1906" s="6" t="str">
        <f>IFERROR(__xludf.DUMMYFUNCTION("""COMPUTED_VALUE"""),"Production")</f>
        <v>Production</v>
      </c>
      <c r="H1906" s="6" t="str">
        <f>IFERROR(__xludf.DUMMYFUNCTION("""COMPUTED_VALUE"""),"Insurance")</f>
        <v>Insurance</v>
      </c>
      <c r="I1906" s="6" t="str">
        <f t="shared" si="2"/>
        <v>March</v>
      </c>
      <c r="J1906" s="6" t="str">
        <f t="shared" si="3"/>
        <v>Bhubaneswar</v>
      </c>
      <c r="K1906" s="6" t="str">
        <f t="shared" si="4"/>
        <v>Bhubaneswar</v>
      </c>
      <c r="L1906" s="6" t="str">
        <f t="shared" si="5"/>
        <v>Bhubaneswar</v>
      </c>
      <c r="M1906" s="6" t="str">
        <f t="shared" si="6"/>
        <v>Bhubaneswar</v>
      </c>
      <c r="N1906" s="6" t="str">
        <f t="shared" si="7"/>
        <v>West</v>
      </c>
      <c r="O1906" s="6" t="str">
        <f t="shared" si="8"/>
        <v>West</v>
      </c>
      <c r="P1906" s="6" t="str">
        <f t="shared" si="9"/>
        <v>West</v>
      </c>
      <c r="Q1906" s="6" t="str">
        <f t="shared" si="10"/>
        <v>West</v>
      </c>
      <c r="R1906" s="6" t="str">
        <f>vlookup(M1906,'City Head_Details'!$A$2:$B$5,2,0)</f>
        <v>Karuna</v>
      </c>
      <c r="S1906" s="6" t="str">
        <f t="shared" ref="S1906:T1906" si="1914">Proper(trim(G1906))</f>
        <v>Production</v>
      </c>
      <c r="T1906" s="6" t="str">
        <f t="shared" si="1914"/>
        <v>Insurance</v>
      </c>
    </row>
    <row r="1907">
      <c r="A1907" s="23" t="s">
        <v>3559</v>
      </c>
      <c r="B1907" s="32" t="s">
        <v>3560</v>
      </c>
      <c r="C1907" s="6">
        <v>117900.0</v>
      </c>
      <c r="D1907" s="6" t="str">
        <f>IFERROR(__xludf.DUMMYFUNCTION("Split(B1907,""/"")"),"March")</f>
        <v>March</v>
      </c>
      <c r="E1907" s="6" t="str">
        <f>IFERROR(__xludf.DUMMYFUNCTION("""COMPUTED_VALUE"""),"Bhubaneswar")</f>
        <v>Bhubaneswar</v>
      </c>
      <c r="F1907" s="6" t="str">
        <f>IFERROR(__xludf.DUMMYFUNCTION("""COMPUTED_VALUE"""),"West")</f>
        <v>West</v>
      </c>
      <c r="G1907" s="6" t="str">
        <f>IFERROR(__xludf.DUMMYFUNCTION("""COMPUTED_VALUE"""),"Materials")</f>
        <v>Materials</v>
      </c>
      <c r="H1907" s="6" t="str">
        <f>IFERROR(__xludf.DUMMYFUNCTION("""COMPUTED_VALUE"""),"Material Cost")</f>
        <v>Material Cost</v>
      </c>
      <c r="I1907" s="6" t="str">
        <f t="shared" si="2"/>
        <v>March</v>
      </c>
      <c r="J1907" s="6" t="str">
        <f t="shared" si="3"/>
        <v>Bhubaneswar</v>
      </c>
      <c r="K1907" s="6" t="str">
        <f t="shared" si="4"/>
        <v>Bhubaneswar</v>
      </c>
      <c r="L1907" s="6" t="str">
        <f t="shared" si="5"/>
        <v>Bhubaneswar</v>
      </c>
      <c r="M1907" s="6" t="str">
        <f t="shared" si="6"/>
        <v>Bhubaneswar</v>
      </c>
      <c r="N1907" s="6" t="str">
        <f t="shared" si="7"/>
        <v>West</v>
      </c>
      <c r="O1907" s="6" t="str">
        <f t="shared" si="8"/>
        <v>West</v>
      </c>
      <c r="P1907" s="6" t="str">
        <f t="shared" si="9"/>
        <v>West</v>
      </c>
      <c r="Q1907" s="6" t="str">
        <f t="shared" si="10"/>
        <v>West</v>
      </c>
      <c r="R1907" s="6" t="str">
        <f>vlookup(M1907,'City Head_Details'!$A$2:$B$5,2,0)</f>
        <v>Karuna</v>
      </c>
      <c r="S1907" s="6" t="str">
        <f t="shared" ref="S1907:T1907" si="1915">Proper(trim(G1907))</f>
        <v>Materials</v>
      </c>
      <c r="T1907" s="6" t="str">
        <f t="shared" si="1915"/>
        <v>Material Cost</v>
      </c>
    </row>
    <row r="1908">
      <c r="A1908" s="23" t="s">
        <v>3561</v>
      </c>
      <c r="B1908" s="32" t="s">
        <v>3562</v>
      </c>
      <c r="C1908" s="6">
        <v>159200.0</v>
      </c>
      <c r="D1908" s="6" t="str">
        <f>IFERROR(__xludf.DUMMYFUNCTION("Split(B1908,""/"")"),"March")</f>
        <v>March</v>
      </c>
      <c r="E1908" s="6" t="str">
        <f>IFERROR(__xludf.DUMMYFUNCTION("""COMPUTED_VALUE"""),"Bhubaneswar")</f>
        <v>Bhubaneswar</v>
      </c>
      <c r="F1908" s="6" t="str">
        <f>IFERROR(__xludf.DUMMYFUNCTION("""COMPUTED_VALUE"""),"West")</f>
        <v>West</v>
      </c>
      <c r="G1908" s="6" t="str">
        <f>IFERROR(__xludf.DUMMYFUNCTION("""COMPUTED_VALUE"""),"Materials")</f>
        <v>Materials</v>
      </c>
      <c r="H1908" s="6" t="str">
        <f>IFERROR(__xludf.DUMMYFUNCTION("""COMPUTED_VALUE"""),"Labour Cost")</f>
        <v>Labour Cost</v>
      </c>
      <c r="I1908" s="6" t="str">
        <f t="shared" si="2"/>
        <v>March</v>
      </c>
      <c r="J1908" s="6" t="str">
        <f t="shared" si="3"/>
        <v>Bhubaneswar</v>
      </c>
      <c r="K1908" s="6" t="str">
        <f t="shared" si="4"/>
        <v>Bhubaneswar</v>
      </c>
      <c r="L1908" s="6" t="str">
        <f t="shared" si="5"/>
        <v>Bhubaneswar</v>
      </c>
      <c r="M1908" s="6" t="str">
        <f t="shared" si="6"/>
        <v>Bhubaneswar</v>
      </c>
      <c r="N1908" s="6" t="str">
        <f t="shared" si="7"/>
        <v>West</v>
      </c>
      <c r="O1908" s="6" t="str">
        <f t="shared" si="8"/>
        <v>West</v>
      </c>
      <c r="P1908" s="6" t="str">
        <f t="shared" si="9"/>
        <v>West</v>
      </c>
      <c r="Q1908" s="6" t="str">
        <f t="shared" si="10"/>
        <v>West</v>
      </c>
      <c r="R1908" s="6" t="str">
        <f>vlookup(M1908,'City Head_Details'!$A$2:$B$5,2,0)</f>
        <v>Karuna</v>
      </c>
      <c r="S1908" s="6" t="str">
        <f t="shared" ref="S1908:T1908" si="1916">Proper(trim(G1908))</f>
        <v>Materials</v>
      </c>
      <c r="T1908" s="6" t="str">
        <f t="shared" si="1916"/>
        <v>Labour Cost</v>
      </c>
    </row>
    <row r="1909">
      <c r="A1909" s="23" t="s">
        <v>3563</v>
      </c>
      <c r="B1909" s="32" t="s">
        <v>3564</v>
      </c>
      <c r="C1909" s="6">
        <v>127300.0</v>
      </c>
      <c r="D1909" s="6" t="str">
        <f>IFERROR(__xludf.DUMMYFUNCTION("Split(B1909,""/"")"),"February")</f>
        <v>February</v>
      </c>
      <c r="E1909" s="6" t="str">
        <f>IFERROR(__xludf.DUMMYFUNCTION("""COMPUTED_VALUE"""),"Gurgaon")</f>
        <v>Gurgaon</v>
      </c>
      <c r="F1909" s="6" t="str">
        <f>IFERROR(__xludf.DUMMYFUNCTION("""COMPUTED_VALUE"""),"East")</f>
        <v>East</v>
      </c>
      <c r="G1909" s="6" t="str">
        <f>IFERROR(__xludf.DUMMYFUNCTION("""COMPUTED_VALUE"""),"Materials")</f>
        <v>Materials</v>
      </c>
      <c r="H1909" s="6" t="str">
        <f>IFERROR(__xludf.DUMMYFUNCTION("""COMPUTED_VALUE"""),"Labour Cost")</f>
        <v>Labour Cost</v>
      </c>
      <c r="I1909" s="6" t="str">
        <f t="shared" si="2"/>
        <v>February</v>
      </c>
      <c r="J1909" s="6" t="str">
        <f t="shared" si="3"/>
        <v>Gurgaon</v>
      </c>
      <c r="K1909" s="6" t="str">
        <f t="shared" si="4"/>
        <v>Gurgaon</v>
      </c>
      <c r="L1909" s="6" t="str">
        <f t="shared" si="5"/>
        <v>Gurgaon</v>
      </c>
      <c r="M1909" s="6" t="str">
        <f t="shared" si="6"/>
        <v>Gurgaon</v>
      </c>
      <c r="N1909" s="6" t="str">
        <f t="shared" si="7"/>
        <v>East</v>
      </c>
      <c r="O1909" s="6" t="str">
        <f t="shared" si="8"/>
        <v>East</v>
      </c>
      <c r="P1909" s="6" t="str">
        <f t="shared" si="9"/>
        <v>East</v>
      </c>
      <c r="Q1909" s="6" t="str">
        <f t="shared" si="10"/>
        <v>East</v>
      </c>
      <c r="R1909" s="6" t="str">
        <f>vlookup(M1909,'City Head_Details'!$A$2:$B$5,2,0)</f>
        <v>Tarun</v>
      </c>
      <c r="S1909" s="6" t="str">
        <f t="shared" ref="S1909:T1909" si="1917">Proper(trim(G1909))</f>
        <v>Materials</v>
      </c>
      <c r="T1909" s="6" t="str">
        <f t="shared" si="1917"/>
        <v>Labour Cost</v>
      </c>
    </row>
    <row r="1910">
      <c r="A1910" s="23" t="s">
        <v>3565</v>
      </c>
      <c r="B1910" s="32" t="s">
        <v>596</v>
      </c>
      <c r="C1910" s="6">
        <v>112500.0</v>
      </c>
      <c r="D1910" s="6" t="str">
        <f>IFERROR(__xludf.DUMMYFUNCTION("Split(B1910,""/"")"),"January")</f>
        <v>January</v>
      </c>
      <c r="E1910" s="6" t="str">
        <f>IFERROR(__xludf.DUMMYFUNCTION("""COMPUTED_VALUE"""),"Bhubaneswar")</f>
        <v>Bhubaneswar</v>
      </c>
      <c r="F1910" s="6" t="str">
        <f>IFERROR(__xludf.DUMMYFUNCTION("""COMPUTED_VALUE"""),"South")</f>
        <v>South</v>
      </c>
      <c r="G1910" s="6" t="str">
        <f>IFERROR(__xludf.DUMMYFUNCTION("""COMPUTED_VALUE"""),"Maitenance")</f>
        <v>Maitenance</v>
      </c>
      <c r="H1910" s="6" t="str">
        <f>IFERROR(__xludf.DUMMYFUNCTION("""COMPUTED_VALUE"""),"Insurance")</f>
        <v>Insurance</v>
      </c>
      <c r="I1910" s="6" t="str">
        <f t="shared" si="2"/>
        <v>January</v>
      </c>
      <c r="J1910" s="6" t="str">
        <f t="shared" si="3"/>
        <v>Bhubaneswar</v>
      </c>
      <c r="K1910" s="6" t="str">
        <f t="shared" si="4"/>
        <v>Bhubaneswar</v>
      </c>
      <c r="L1910" s="6" t="str">
        <f t="shared" si="5"/>
        <v>Bhubaneswar</v>
      </c>
      <c r="M1910" s="6" t="str">
        <f t="shared" si="6"/>
        <v>Bhubaneswar</v>
      </c>
      <c r="N1910" s="6" t="str">
        <f t="shared" si="7"/>
        <v>South</v>
      </c>
      <c r="O1910" s="6" t="str">
        <f t="shared" si="8"/>
        <v>South</v>
      </c>
      <c r="P1910" s="6" t="str">
        <f t="shared" si="9"/>
        <v>South</v>
      </c>
      <c r="Q1910" s="6" t="str">
        <f t="shared" si="10"/>
        <v>South</v>
      </c>
      <c r="R1910" s="6" t="str">
        <f>vlookup(M1910,'City Head_Details'!$A$2:$B$5,2,0)</f>
        <v>Karuna</v>
      </c>
      <c r="S1910" s="6" t="str">
        <f t="shared" ref="S1910:T1910" si="1918">Proper(trim(G1910))</f>
        <v>Maitenance</v>
      </c>
      <c r="T1910" s="6" t="str">
        <f t="shared" si="1918"/>
        <v>Insurance</v>
      </c>
    </row>
    <row r="1911">
      <c r="A1911" s="23" t="s">
        <v>3566</v>
      </c>
      <c r="B1911" s="32" t="s">
        <v>3567</v>
      </c>
      <c r="C1911" s="6">
        <v>133200.0</v>
      </c>
      <c r="D1911" s="6" t="str">
        <f>IFERROR(__xludf.DUMMYFUNCTION("Split(B1911,""/"")"),"March")</f>
        <v>March</v>
      </c>
      <c r="E1911" s="6" t="str">
        <f>IFERROR(__xludf.DUMMYFUNCTION("""COMPUTED_VALUE"""),"Ahmedabad")</f>
        <v>Ahmedabad</v>
      </c>
      <c r="F1911" s="6" t="str">
        <f>IFERROR(__xludf.DUMMYFUNCTION("""COMPUTED_VALUE"""),"West^")</f>
        <v>West^</v>
      </c>
      <c r="G1911" s="6" t="str">
        <f>IFERROR(__xludf.DUMMYFUNCTION("""COMPUTED_VALUE"""),"Production")</f>
        <v>Production</v>
      </c>
      <c r="H1911" s="6" t="str">
        <f>IFERROR(__xludf.DUMMYFUNCTION("""COMPUTED_VALUE"""),"Material Cost")</f>
        <v>Material Cost</v>
      </c>
      <c r="I1911" s="6" t="str">
        <f t="shared" si="2"/>
        <v>March</v>
      </c>
      <c r="J1911" s="6" t="str">
        <f t="shared" si="3"/>
        <v>Ahmedabad</v>
      </c>
      <c r="K1911" s="6" t="str">
        <f t="shared" si="4"/>
        <v>Ahmedabad</v>
      </c>
      <c r="L1911" s="6" t="str">
        <f t="shared" si="5"/>
        <v>Ahmedabad</v>
      </c>
      <c r="M1911" s="6" t="str">
        <f t="shared" si="6"/>
        <v>Ahmedabad</v>
      </c>
      <c r="N1911" s="6" t="str">
        <f t="shared" si="7"/>
        <v>West^</v>
      </c>
      <c r="O1911" s="6" t="str">
        <f t="shared" si="8"/>
        <v>West^</v>
      </c>
      <c r="P1911" s="6" t="str">
        <f t="shared" si="9"/>
        <v>West^</v>
      </c>
      <c r="Q1911" s="6" t="str">
        <f t="shared" si="10"/>
        <v>West</v>
      </c>
      <c r="R1911" s="6" t="str">
        <f>vlookup(M1911,'City Head_Details'!$A$2:$B$5,2,0)</f>
        <v>Varun</v>
      </c>
      <c r="S1911" s="6" t="str">
        <f t="shared" ref="S1911:T1911" si="1919">Proper(trim(G1911))</f>
        <v>Production</v>
      </c>
      <c r="T1911" s="6" t="str">
        <f t="shared" si="1919"/>
        <v>Material Cost</v>
      </c>
    </row>
    <row r="1912">
      <c r="A1912" s="23" t="s">
        <v>3568</v>
      </c>
      <c r="B1912" s="32" t="s">
        <v>3569</v>
      </c>
      <c r="C1912" s="6">
        <v>126500.0</v>
      </c>
      <c r="D1912" s="6" t="str">
        <f>IFERROR(__xludf.DUMMYFUNCTION("Split(B1912,""/"")"),"March")</f>
        <v>March</v>
      </c>
      <c r="E1912" s="6" t="str">
        <f>IFERROR(__xludf.DUMMYFUNCTION("""COMPUTED_VALUE"""),"Bangalore")</f>
        <v>Bangalore</v>
      </c>
      <c r="F1912" s="6" t="str">
        <f>IFERROR(__xludf.DUMMYFUNCTION("""COMPUTED_VALUE"""),"North^")</f>
        <v>North^</v>
      </c>
      <c r="G1912" s="6" t="str">
        <f>IFERROR(__xludf.DUMMYFUNCTION("""COMPUTED_VALUE"""),"Assembly")</f>
        <v>Assembly</v>
      </c>
      <c r="H1912" s="6" t="str">
        <f>IFERROR(__xludf.DUMMYFUNCTION("""COMPUTED_VALUE"""),"Labour Cost")</f>
        <v>Labour Cost</v>
      </c>
      <c r="I1912" s="6" t="str">
        <f t="shared" si="2"/>
        <v>March</v>
      </c>
      <c r="J1912" s="6" t="str">
        <f t="shared" si="3"/>
        <v>Bangalore</v>
      </c>
      <c r="K1912" s="6" t="str">
        <f t="shared" si="4"/>
        <v>Bangalore</v>
      </c>
      <c r="L1912" s="6" t="str">
        <f t="shared" si="5"/>
        <v>Bangalore</v>
      </c>
      <c r="M1912" s="6" t="str">
        <f t="shared" si="6"/>
        <v>Bangalore</v>
      </c>
      <c r="N1912" s="6" t="str">
        <f t="shared" si="7"/>
        <v>North^</v>
      </c>
      <c r="O1912" s="6" t="str">
        <f t="shared" si="8"/>
        <v>North^</v>
      </c>
      <c r="P1912" s="6" t="str">
        <f t="shared" si="9"/>
        <v>North^</v>
      </c>
      <c r="Q1912" s="6" t="str">
        <f t="shared" si="10"/>
        <v>North</v>
      </c>
      <c r="R1912" s="6" t="str">
        <f>vlookup(M1912,'City Head_Details'!$A$2:$B$5,2,0)</f>
        <v>Arun</v>
      </c>
      <c r="S1912" s="6" t="str">
        <f t="shared" ref="S1912:T1912" si="1920">Proper(trim(G1912))</f>
        <v>Assembly</v>
      </c>
      <c r="T1912" s="6" t="str">
        <f t="shared" si="1920"/>
        <v>Labour Cost</v>
      </c>
    </row>
    <row r="1913">
      <c r="A1913" s="23" t="s">
        <v>3570</v>
      </c>
      <c r="B1913" s="32" t="s">
        <v>3571</v>
      </c>
      <c r="C1913" s="6">
        <v>178900.0</v>
      </c>
      <c r="D1913" s="6" t="str">
        <f>IFERROR(__xludf.DUMMYFUNCTION("Split(B1913,""/"")"),"March")</f>
        <v>March</v>
      </c>
      <c r="E1913" s="6" t="str">
        <f>IFERROR(__xludf.DUMMYFUNCTION("""COMPUTED_VALUE"""),"Gurgaon")</f>
        <v>Gurgaon</v>
      </c>
      <c r="F1913" s="6" t="str">
        <f>IFERROR(__xludf.DUMMYFUNCTION("""COMPUTED_VALUE"""),"East^")</f>
        <v>East^</v>
      </c>
      <c r="G1913" s="6" t="str">
        <f>IFERROR(__xludf.DUMMYFUNCTION("""COMPUTED_VALUE"""),"Assembly")</f>
        <v>Assembly</v>
      </c>
      <c r="H1913" s="6" t="str">
        <f>IFERROR(__xludf.DUMMYFUNCTION("""COMPUTED_VALUE"""),"Labour Cost")</f>
        <v>Labour Cost</v>
      </c>
      <c r="I1913" s="6" t="str">
        <f t="shared" si="2"/>
        <v>March</v>
      </c>
      <c r="J1913" s="6" t="str">
        <f t="shared" si="3"/>
        <v>Gurgaon</v>
      </c>
      <c r="K1913" s="6" t="str">
        <f t="shared" si="4"/>
        <v>Gurgaon</v>
      </c>
      <c r="L1913" s="6" t="str">
        <f t="shared" si="5"/>
        <v>Gurgaon</v>
      </c>
      <c r="M1913" s="6" t="str">
        <f t="shared" si="6"/>
        <v>Gurgaon</v>
      </c>
      <c r="N1913" s="6" t="str">
        <f t="shared" si="7"/>
        <v>East^</v>
      </c>
      <c r="O1913" s="6" t="str">
        <f t="shared" si="8"/>
        <v>East^</v>
      </c>
      <c r="P1913" s="6" t="str">
        <f t="shared" si="9"/>
        <v>East^</v>
      </c>
      <c r="Q1913" s="6" t="str">
        <f t="shared" si="10"/>
        <v>East</v>
      </c>
      <c r="R1913" s="6" t="str">
        <f>vlookup(M1913,'City Head_Details'!$A$2:$B$5,2,0)</f>
        <v>Tarun</v>
      </c>
      <c r="S1913" s="6" t="str">
        <f t="shared" ref="S1913:T1913" si="1921">Proper(trim(G1913))</f>
        <v>Assembly</v>
      </c>
      <c r="T1913" s="6" t="str">
        <f t="shared" si="1921"/>
        <v>Labour Cost</v>
      </c>
    </row>
    <row r="1914">
      <c r="A1914" s="23" t="s">
        <v>3572</v>
      </c>
      <c r="B1914" s="32" t="s">
        <v>618</v>
      </c>
      <c r="C1914" s="6">
        <v>159200.0</v>
      </c>
      <c r="D1914" s="6" t="str">
        <f>IFERROR(__xludf.DUMMYFUNCTION("Split(B1914,""/"")"),"January")</f>
        <v>January</v>
      </c>
      <c r="E1914" s="6" t="str">
        <f>IFERROR(__xludf.DUMMYFUNCTION("""COMPUTED_VALUE"""),"Bhubaneswar")</f>
        <v>Bhubaneswar</v>
      </c>
      <c r="F1914" s="6" t="str">
        <f>IFERROR(__xludf.DUMMYFUNCTION("""COMPUTED_VALUE"""),"East")</f>
        <v>East</v>
      </c>
      <c r="G1914" s="6" t="str">
        <f>IFERROR(__xludf.DUMMYFUNCTION("""COMPUTED_VALUE"""),"Materials")</f>
        <v>Materials</v>
      </c>
      <c r="H1914" s="6" t="str">
        <f>IFERROR(__xludf.DUMMYFUNCTION("""COMPUTED_VALUE"""),"Material Cost")</f>
        <v>Material Cost</v>
      </c>
      <c r="I1914" s="6" t="str">
        <f t="shared" si="2"/>
        <v>January</v>
      </c>
      <c r="J1914" s="6" t="str">
        <f t="shared" si="3"/>
        <v>Bhubaneswar</v>
      </c>
      <c r="K1914" s="6" t="str">
        <f t="shared" si="4"/>
        <v>Bhubaneswar</v>
      </c>
      <c r="L1914" s="6" t="str">
        <f t="shared" si="5"/>
        <v>Bhubaneswar</v>
      </c>
      <c r="M1914" s="6" t="str">
        <f t="shared" si="6"/>
        <v>Bhubaneswar</v>
      </c>
      <c r="N1914" s="6" t="str">
        <f t="shared" si="7"/>
        <v>East</v>
      </c>
      <c r="O1914" s="6" t="str">
        <f t="shared" si="8"/>
        <v>East</v>
      </c>
      <c r="P1914" s="6" t="str">
        <f t="shared" si="9"/>
        <v>East</v>
      </c>
      <c r="Q1914" s="6" t="str">
        <f t="shared" si="10"/>
        <v>East</v>
      </c>
      <c r="R1914" s="6" t="str">
        <f>vlookup(M1914,'City Head_Details'!$A$2:$B$5,2,0)</f>
        <v>Karuna</v>
      </c>
      <c r="S1914" s="6" t="str">
        <f t="shared" ref="S1914:T1914" si="1922">Proper(trim(G1914))</f>
        <v>Materials</v>
      </c>
      <c r="T1914" s="6" t="str">
        <f t="shared" si="1922"/>
        <v>Material Cost</v>
      </c>
    </row>
    <row r="1915">
      <c r="A1915" s="23" t="s">
        <v>3573</v>
      </c>
      <c r="B1915" s="32" t="s">
        <v>1294</v>
      </c>
      <c r="C1915" s="6">
        <v>117600.0</v>
      </c>
      <c r="D1915" s="6" t="str">
        <f>IFERROR(__xludf.DUMMYFUNCTION("Split(B1915,""/"")"),"January")</f>
        <v>January</v>
      </c>
      <c r="E1915" s="6" t="str">
        <f>IFERROR(__xludf.DUMMYFUNCTION("""COMPUTED_VALUE"""),"Bangalore-")</f>
        <v>Bangalore-</v>
      </c>
      <c r="F1915" s="6" t="str">
        <f>IFERROR(__xludf.DUMMYFUNCTION("""COMPUTED_VALUE"""),"North")</f>
        <v>North</v>
      </c>
      <c r="G1915" s="6" t="str">
        <f>IFERROR(__xludf.DUMMYFUNCTION("""COMPUTED_VALUE"""),"Production")</f>
        <v>Production</v>
      </c>
      <c r="H1915" s="6" t="str">
        <f>IFERROR(__xludf.DUMMYFUNCTION("""COMPUTED_VALUE"""),"Insurance")</f>
        <v>Insurance</v>
      </c>
      <c r="I1915" s="6" t="str">
        <f t="shared" si="2"/>
        <v>January</v>
      </c>
      <c r="J1915" s="6" t="str">
        <f t="shared" si="3"/>
        <v>Bangalore-</v>
      </c>
      <c r="K1915" s="6" t="str">
        <f t="shared" si="4"/>
        <v>Bangalore-</v>
      </c>
      <c r="L1915" s="6" t="str">
        <f t="shared" si="5"/>
        <v>Bangalore</v>
      </c>
      <c r="M1915" s="6" t="str">
        <f t="shared" si="6"/>
        <v>Bangalore</v>
      </c>
      <c r="N1915" s="6" t="str">
        <f t="shared" si="7"/>
        <v>North</v>
      </c>
      <c r="O1915" s="6" t="str">
        <f t="shared" si="8"/>
        <v>North</v>
      </c>
      <c r="P1915" s="6" t="str">
        <f t="shared" si="9"/>
        <v>North</v>
      </c>
      <c r="Q1915" s="6" t="str">
        <f t="shared" si="10"/>
        <v>North</v>
      </c>
      <c r="R1915" s="6" t="str">
        <f>vlookup(M1915,'City Head_Details'!$A$2:$B$5,2,0)</f>
        <v>Arun</v>
      </c>
      <c r="S1915" s="6" t="str">
        <f t="shared" ref="S1915:T1915" si="1923">Proper(trim(G1915))</f>
        <v>Production</v>
      </c>
      <c r="T1915" s="6" t="str">
        <f t="shared" si="1923"/>
        <v>Insurance</v>
      </c>
    </row>
    <row r="1916">
      <c r="A1916" s="23" t="s">
        <v>3574</v>
      </c>
      <c r="B1916" s="32" t="s">
        <v>3575</v>
      </c>
      <c r="C1916" s="6">
        <v>116200.0</v>
      </c>
      <c r="D1916" s="6" t="str">
        <f>IFERROR(__xludf.DUMMYFUNCTION("Split(B1916,""/"")"),"February")</f>
        <v>February</v>
      </c>
      <c r="E1916" s="6" t="str">
        <f>IFERROR(__xludf.DUMMYFUNCTION("""COMPUTED_VALUE"""),"Bhubaneswar-")</f>
        <v>Bhubaneswar-</v>
      </c>
      <c r="F1916" s="6" t="str">
        <f>IFERROR(__xludf.DUMMYFUNCTION("""COMPUTED_VALUE"""),"East")</f>
        <v>East</v>
      </c>
      <c r="G1916" s="6" t="str">
        <f>IFERROR(__xludf.DUMMYFUNCTION("""COMPUTED_VALUE"""),"Assembly")</f>
        <v>Assembly</v>
      </c>
      <c r="H1916" s="6" t="str">
        <f>IFERROR(__xludf.DUMMYFUNCTION("""COMPUTED_VALUE"""),"Rent")</f>
        <v>Rent</v>
      </c>
      <c r="I1916" s="6" t="str">
        <f t="shared" si="2"/>
        <v>February</v>
      </c>
      <c r="J1916" s="6" t="str">
        <f t="shared" si="3"/>
        <v>Bhubaneswar-</v>
      </c>
      <c r="K1916" s="6" t="str">
        <f t="shared" si="4"/>
        <v>Bhubaneswar-</v>
      </c>
      <c r="L1916" s="6" t="str">
        <f t="shared" si="5"/>
        <v>Bhubaneswar</v>
      </c>
      <c r="M1916" s="6" t="str">
        <f t="shared" si="6"/>
        <v>Bhubaneswar</v>
      </c>
      <c r="N1916" s="6" t="str">
        <f t="shared" si="7"/>
        <v>East</v>
      </c>
      <c r="O1916" s="6" t="str">
        <f t="shared" si="8"/>
        <v>East</v>
      </c>
      <c r="P1916" s="6" t="str">
        <f t="shared" si="9"/>
        <v>East</v>
      </c>
      <c r="Q1916" s="6" t="str">
        <f t="shared" si="10"/>
        <v>East</v>
      </c>
      <c r="R1916" s="6" t="str">
        <f>vlookup(M1916,'City Head_Details'!$A$2:$B$5,2,0)</f>
        <v>Karuna</v>
      </c>
      <c r="S1916" s="6" t="str">
        <f t="shared" ref="S1916:T1916" si="1924">Proper(trim(G1916))</f>
        <v>Assembly</v>
      </c>
      <c r="T1916" s="6" t="str">
        <f t="shared" si="1924"/>
        <v>Rent</v>
      </c>
    </row>
    <row r="1917">
      <c r="A1917" s="23" t="s">
        <v>3576</v>
      </c>
      <c r="B1917" s="32" t="s">
        <v>3577</v>
      </c>
      <c r="C1917" s="6">
        <v>132400.0</v>
      </c>
      <c r="D1917" s="6" t="str">
        <f>IFERROR(__xludf.DUMMYFUNCTION("Split(B1917,""/"")"),"March")</f>
        <v>March</v>
      </c>
      <c r="E1917" s="6" t="str">
        <f>IFERROR(__xludf.DUMMYFUNCTION("""COMPUTED_VALUE"""),"Bhubaneswar-")</f>
        <v>Bhubaneswar-</v>
      </c>
      <c r="F1917" s="6" t="str">
        <f>IFERROR(__xludf.DUMMYFUNCTION("""COMPUTED_VALUE"""),"North")</f>
        <v>North</v>
      </c>
      <c r="G1917" s="6" t="str">
        <f>IFERROR(__xludf.DUMMYFUNCTION("""COMPUTED_VALUE"""),"Production")</f>
        <v>Production</v>
      </c>
      <c r="H1917" s="6" t="str">
        <f>IFERROR(__xludf.DUMMYFUNCTION("""COMPUTED_VALUE"""),"Overhead costs")</f>
        <v>Overhead costs</v>
      </c>
      <c r="I1917" s="6" t="str">
        <f t="shared" si="2"/>
        <v>March</v>
      </c>
      <c r="J1917" s="6" t="str">
        <f t="shared" si="3"/>
        <v>Bhubaneswar-</v>
      </c>
      <c r="K1917" s="6" t="str">
        <f t="shared" si="4"/>
        <v>Bhubaneswar-</v>
      </c>
      <c r="L1917" s="6" t="str">
        <f t="shared" si="5"/>
        <v>Bhubaneswar</v>
      </c>
      <c r="M1917" s="6" t="str">
        <f t="shared" si="6"/>
        <v>Bhubaneswar</v>
      </c>
      <c r="N1917" s="6" t="str">
        <f t="shared" si="7"/>
        <v>North</v>
      </c>
      <c r="O1917" s="6" t="str">
        <f t="shared" si="8"/>
        <v>North</v>
      </c>
      <c r="P1917" s="6" t="str">
        <f t="shared" si="9"/>
        <v>North</v>
      </c>
      <c r="Q1917" s="6" t="str">
        <f t="shared" si="10"/>
        <v>North</v>
      </c>
      <c r="R1917" s="6" t="str">
        <f>vlookup(M1917,'City Head_Details'!$A$2:$B$5,2,0)</f>
        <v>Karuna</v>
      </c>
      <c r="S1917" s="6" t="str">
        <f t="shared" ref="S1917:T1917" si="1925">Proper(trim(G1917))</f>
        <v>Production</v>
      </c>
      <c r="T1917" s="6" t="str">
        <f t="shared" si="1925"/>
        <v>Overhead Costs</v>
      </c>
    </row>
    <row r="1918">
      <c r="A1918" s="23" t="s">
        <v>3578</v>
      </c>
      <c r="B1918" s="32" t="s">
        <v>797</v>
      </c>
      <c r="C1918" s="6">
        <v>187700.0</v>
      </c>
      <c r="D1918" s="6" t="str">
        <f>IFERROR(__xludf.DUMMYFUNCTION("Split(B1918,""/"")"),"February")</f>
        <v>February</v>
      </c>
      <c r="E1918" s="6" t="str">
        <f>IFERROR(__xludf.DUMMYFUNCTION("""COMPUTED_VALUE"""),"Bangalore-")</f>
        <v>Bangalore-</v>
      </c>
      <c r="F1918" s="6" t="str">
        <f>IFERROR(__xludf.DUMMYFUNCTION("""COMPUTED_VALUE"""),"West")</f>
        <v>West</v>
      </c>
      <c r="G1918" s="6" t="str">
        <f>IFERROR(__xludf.DUMMYFUNCTION("""COMPUTED_VALUE"""),"Production")</f>
        <v>Production</v>
      </c>
      <c r="H1918" s="6" t="str">
        <f>IFERROR(__xludf.DUMMYFUNCTION("""COMPUTED_VALUE"""),"Material Cost")</f>
        <v>Material Cost</v>
      </c>
      <c r="I1918" s="6" t="str">
        <f t="shared" si="2"/>
        <v>February</v>
      </c>
      <c r="J1918" s="6" t="str">
        <f t="shared" si="3"/>
        <v>Bangalore-</v>
      </c>
      <c r="K1918" s="6" t="str">
        <f t="shared" si="4"/>
        <v>Bangalore-</v>
      </c>
      <c r="L1918" s="6" t="str">
        <f t="shared" si="5"/>
        <v>Bangalore</v>
      </c>
      <c r="M1918" s="6" t="str">
        <f t="shared" si="6"/>
        <v>Bangalore</v>
      </c>
      <c r="N1918" s="6" t="str">
        <f t="shared" si="7"/>
        <v>West</v>
      </c>
      <c r="O1918" s="6" t="str">
        <f t="shared" si="8"/>
        <v>West</v>
      </c>
      <c r="P1918" s="6" t="str">
        <f t="shared" si="9"/>
        <v>West</v>
      </c>
      <c r="Q1918" s="6" t="str">
        <f t="shared" si="10"/>
        <v>West</v>
      </c>
      <c r="R1918" s="6" t="str">
        <f>vlookup(M1918,'City Head_Details'!$A$2:$B$5,2,0)</f>
        <v>Arun</v>
      </c>
      <c r="S1918" s="6" t="str">
        <f t="shared" ref="S1918:T1918" si="1926">Proper(trim(G1918))</f>
        <v>Production</v>
      </c>
      <c r="T1918" s="6" t="str">
        <f t="shared" si="1926"/>
        <v>Material Cost</v>
      </c>
    </row>
    <row r="1919">
      <c r="A1919" s="23" t="s">
        <v>3579</v>
      </c>
      <c r="B1919" s="32" t="s">
        <v>3580</v>
      </c>
      <c r="C1919" s="6">
        <v>176400.0</v>
      </c>
      <c r="D1919" s="6" t="str">
        <f>IFERROR(__xludf.DUMMYFUNCTION("Split(B1919,""/"")"),"February")</f>
        <v>February</v>
      </c>
      <c r="E1919" s="6" t="str">
        <f>IFERROR(__xludf.DUMMYFUNCTION("""COMPUTED_VALUE"""),"Ahmedabad-")</f>
        <v>Ahmedabad-</v>
      </c>
      <c r="F1919" s="6" t="str">
        <f>IFERROR(__xludf.DUMMYFUNCTION("""COMPUTED_VALUE"""),"South")</f>
        <v>South</v>
      </c>
      <c r="G1919" s="6" t="str">
        <f>IFERROR(__xludf.DUMMYFUNCTION("""COMPUTED_VALUE"""),"Maitenance")</f>
        <v>Maitenance</v>
      </c>
      <c r="H1919" s="6" t="str">
        <f>IFERROR(__xludf.DUMMYFUNCTION("""COMPUTED_VALUE"""),"Material Cost")</f>
        <v>Material Cost</v>
      </c>
      <c r="I1919" s="6" t="str">
        <f t="shared" si="2"/>
        <v>February</v>
      </c>
      <c r="J1919" s="6" t="str">
        <f t="shared" si="3"/>
        <v>Ahmedabad-</v>
      </c>
      <c r="K1919" s="6" t="str">
        <f t="shared" si="4"/>
        <v>Ahmedabad-</v>
      </c>
      <c r="L1919" s="6" t="str">
        <f t="shared" si="5"/>
        <v>Ahmedabad</v>
      </c>
      <c r="M1919" s="6" t="str">
        <f t="shared" si="6"/>
        <v>Ahmedabad</v>
      </c>
      <c r="N1919" s="6" t="str">
        <f t="shared" si="7"/>
        <v>South</v>
      </c>
      <c r="O1919" s="6" t="str">
        <f t="shared" si="8"/>
        <v>South</v>
      </c>
      <c r="P1919" s="6" t="str">
        <f t="shared" si="9"/>
        <v>South</v>
      </c>
      <c r="Q1919" s="6" t="str">
        <f t="shared" si="10"/>
        <v>South</v>
      </c>
      <c r="R1919" s="6" t="str">
        <f>vlookup(M1919,'City Head_Details'!$A$2:$B$5,2,0)</f>
        <v>Varun</v>
      </c>
      <c r="S1919" s="6" t="str">
        <f t="shared" ref="S1919:T1919" si="1927">Proper(trim(G1919))</f>
        <v>Maitenance</v>
      </c>
      <c r="T1919" s="6" t="str">
        <f t="shared" si="1927"/>
        <v>Material Cost</v>
      </c>
    </row>
    <row r="1920">
      <c r="A1920" s="23" t="s">
        <v>3581</v>
      </c>
      <c r="B1920" s="32" t="s">
        <v>3582</v>
      </c>
      <c r="C1920" s="6">
        <v>98600.0</v>
      </c>
      <c r="D1920" s="6" t="str">
        <f>IFERROR(__xludf.DUMMYFUNCTION("Split(B1920,""/"")"),"January")</f>
        <v>January</v>
      </c>
      <c r="E1920" s="6" t="str">
        <f>IFERROR(__xludf.DUMMYFUNCTION("""COMPUTED_VALUE"""),"Bangalore-")</f>
        <v>Bangalore-</v>
      </c>
      <c r="F1920" s="6" t="str">
        <f>IFERROR(__xludf.DUMMYFUNCTION("""COMPUTED_VALUE"""),"West")</f>
        <v>West</v>
      </c>
      <c r="G1920" s="6" t="str">
        <f>IFERROR(__xludf.DUMMYFUNCTION("""COMPUTED_VALUE"""),"Maitenance")</f>
        <v>Maitenance</v>
      </c>
      <c r="H1920" s="6" t="str">
        <f>IFERROR(__xludf.DUMMYFUNCTION("""COMPUTED_VALUE"""),"Labour Cost")</f>
        <v>Labour Cost</v>
      </c>
      <c r="I1920" s="6" t="str">
        <f t="shared" si="2"/>
        <v>January</v>
      </c>
      <c r="J1920" s="6" t="str">
        <f t="shared" si="3"/>
        <v>Bangalore-</v>
      </c>
      <c r="K1920" s="6" t="str">
        <f t="shared" si="4"/>
        <v>Bangalore-</v>
      </c>
      <c r="L1920" s="6" t="str">
        <f t="shared" si="5"/>
        <v>Bangalore</v>
      </c>
      <c r="M1920" s="6" t="str">
        <f t="shared" si="6"/>
        <v>Bangalore</v>
      </c>
      <c r="N1920" s="6" t="str">
        <f t="shared" si="7"/>
        <v>West</v>
      </c>
      <c r="O1920" s="6" t="str">
        <f t="shared" si="8"/>
        <v>West</v>
      </c>
      <c r="P1920" s="6" t="str">
        <f t="shared" si="9"/>
        <v>West</v>
      </c>
      <c r="Q1920" s="6" t="str">
        <f t="shared" si="10"/>
        <v>West</v>
      </c>
      <c r="R1920" s="6" t="str">
        <f>vlookup(M1920,'City Head_Details'!$A$2:$B$5,2,0)</f>
        <v>Arun</v>
      </c>
      <c r="S1920" s="6" t="str">
        <f t="shared" ref="S1920:T1920" si="1928">Proper(trim(G1920))</f>
        <v>Maitenance</v>
      </c>
      <c r="T1920" s="6" t="str">
        <f t="shared" si="1928"/>
        <v>Labour Cost</v>
      </c>
    </row>
    <row r="1921">
      <c r="A1921" s="23" t="s">
        <v>3583</v>
      </c>
      <c r="B1921" s="32" t="s">
        <v>3584</v>
      </c>
      <c r="C1921" s="6">
        <v>141700.0</v>
      </c>
      <c r="D1921" s="6" t="str">
        <f>IFERROR(__xludf.DUMMYFUNCTION("Split(B1921,""/"")"),"January")</f>
        <v>January</v>
      </c>
      <c r="E1921" s="6" t="str">
        <f>IFERROR(__xludf.DUMMYFUNCTION("""COMPUTED_VALUE"""),"Gurgaon-")</f>
        <v>Gurgaon-</v>
      </c>
      <c r="F1921" s="6" t="str">
        <f>IFERROR(__xludf.DUMMYFUNCTION("""COMPUTED_VALUE"""),"South")</f>
        <v>South</v>
      </c>
      <c r="G1921" s="6" t="str">
        <f>IFERROR(__xludf.DUMMYFUNCTION("""COMPUTED_VALUE"""),"Maitenance")</f>
        <v>Maitenance</v>
      </c>
      <c r="H1921" s="6" t="str">
        <f>IFERROR(__xludf.DUMMYFUNCTION("""COMPUTED_VALUE"""),"Labour Cost")</f>
        <v>Labour Cost</v>
      </c>
      <c r="I1921" s="6" t="str">
        <f t="shared" si="2"/>
        <v>January</v>
      </c>
      <c r="J1921" s="6" t="str">
        <f t="shared" si="3"/>
        <v>Gurgaon-</v>
      </c>
      <c r="K1921" s="6" t="str">
        <f t="shared" si="4"/>
        <v>Gurgaon-</v>
      </c>
      <c r="L1921" s="6" t="str">
        <f t="shared" si="5"/>
        <v>Gurgaon</v>
      </c>
      <c r="M1921" s="6" t="str">
        <f t="shared" si="6"/>
        <v>Gurgaon</v>
      </c>
      <c r="N1921" s="6" t="str">
        <f t="shared" si="7"/>
        <v>South</v>
      </c>
      <c r="O1921" s="6" t="str">
        <f t="shared" si="8"/>
        <v>South</v>
      </c>
      <c r="P1921" s="6" t="str">
        <f t="shared" si="9"/>
        <v>South</v>
      </c>
      <c r="Q1921" s="6" t="str">
        <f t="shared" si="10"/>
        <v>South</v>
      </c>
      <c r="R1921" s="6" t="str">
        <f>vlookup(M1921,'City Head_Details'!$A$2:$B$5,2,0)</f>
        <v>Tarun</v>
      </c>
      <c r="S1921" s="6" t="str">
        <f t="shared" ref="S1921:T1921" si="1929">Proper(trim(G1921))</f>
        <v>Maitenance</v>
      </c>
      <c r="T1921" s="6" t="str">
        <f t="shared" si="1929"/>
        <v>Labour Cost</v>
      </c>
    </row>
    <row r="1922">
      <c r="B1922" s="32"/>
    </row>
    <row r="1923">
      <c r="B1923" s="32"/>
    </row>
  </sheetData>
  <drawing r:id="rId1"/>
</worksheet>
</file>