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" sheetId="2" r:id="rId5"/>
    <sheet state="visible" name="Calcs-1" sheetId="3" r:id="rId6"/>
    <sheet state="visible" name="sales and cost-small" sheetId="4" r:id="rId7"/>
    <sheet state="visible" name="sales and cost - medium" sheetId="5" r:id="rId8"/>
    <sheet state="visible" name="sales and cost - large" sheetId="6" r:id="rId9"/>
    <sheet state="visible" name="Sales and cost -cons" sheetId="7" r:id="rId10"/>
    <sheet state="visible" name="Purchases" sheetId="8" r:id="rId11"/>
    <sheet state="visible" name="cash detail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<sst xmlns="http://schemas.openxmlformats.org/spreadsheetml/2006/main" count="343" uniqueCount="103">
  <si>
    <t>Description</t>
  </si>
  <si>
    <t>A company runs a chain of small, medium and large sandwich outlets.</t>
  </si>
  <si>
    <t>It sells 3 products - chicken sandwich, cup cake, and virgin mojito. The selling price of chicken sandwich is Rs 150, cup cake is Rs 30, and virgin mojito is Rs 100.</t>
  </si>
  <si>
    <t>The cost of chicken sandwich is 35%, cup cake is 25%, and virgin mojito is 30%. The cost of packaging is Rs 2 for chicken sandwich, Rs 1 for cup cake, Rs 10 for a mojito.</t>
  </si>
  <si>
    <t>It estimates that a small outlet will receive 3000 orders per month. An average order will comprise 2.2 chicken sandwich, 1.5 cup cake, and 1.8 virgin mojito.</t>
  </si>
  <si>
    <t>Each small outlet has 1 customer service representative, 1 chef, 1 manager and 1 housekeeper. The monthly salary of a customer service representative is Rs 10000, chef is Rs 25000, manager is Rs 35000 and housekeeper is Rs 8000.</t>
  </si>
  <si>
    <t>The small outlet has a monthly rental cost of Rs 30000 and electricity cost of Rs 15000.</t>
  </si>
  <si>
    <t>Initially, the company has 0 outlets. The company estimates that it will open 1 small outlet every month, with the first small outlet opening in  month 1.</t>
  </si>
  <si>
    <t>It estimates that a medium outlet will receive 4200 orders per month. An average order will comprise 2.5 chicken sandwich, 1.8 cup cake, and 1.9 virgin mojito.</t>
  </si>
  <si>
    <t>Each medium outlet has 2 customer service representatives, 3 chefs, 1 manager and 2 housekeepers. The monthly salary of each employee is the same as that of small outlet.</t>
  </si>
  <si>
    <t>The medium outlet has a monthly rental cost of Rs 75000 and electricity cost of Rs 23000.</t>
  </si>
  <si>
    <t>Initially, the company has 0 outlets. The company estimates that medium outlet will open 2 new outlet every month, with the first 2 medium outlets opening in month 1.</t>
  </si>
  <si>
    <t>It estimates that a large outlet will receive 7100 orders per month. An average order will comprise 3 chicken sandwich, 2 cup cake, and 2 virgin mojito.</t>
  </si>
  <si>
    <t>Each large outlet has 4 customer service representatives, 5 chefs, 3 managers and 5 housekeepers. The monthly salary of each employee is the same as that of small and medium outlets.</t>
  </si>
  <si>
    <t>The large outlet has a monthly rental cost of Rs 95000 and electricity cost of Rs 37000.</t>
  </si>
  <si>
    <t xml:space="preserve">Initially, the company has 0 outlets. The company estimates that it will open 1 large outlet every 2 months with the first large outlet opening in month 2. </t>
  </si>
  <si>
    <t>All the outlets deliver all their orders. It costs the outlets Rs 70 to deliver an order.</t>
  </si>
  <si>
    <t>Make a model for the company for 15 months.</t>
  </si>
  <si>
    <t>Selling price</t>
  </si>
  <si>
    <t>Cost price</t>
  </si>
  <si>
    <t>Packaging cost</t>
  </si>
  <si>
    <t>chicken sandwich</t>
  </si>
  <si>
    <t>Cup cake</t>
  </si>
  <si>
    <t>Virgin mojit</t>
  </si>
  <si>
    <t>small</t>
  </si>
  <si>
    <t>medium</t>
  </si>
  <si>
    <t>Large</t>
  </si>
  <si>
    <t>Numbers of orders per month</t>
  </si>
  <si>
    <t>Order Mix</t>
  </si>
  <si>
    <t>Staff</t>
  </si>
  <si>
    <t>Customer service rep</t>
  </si>
  <si>
    <t>Chef</t>
  </si>
  <si>
    <t>manager</t>
  </si>
  <si>
    <t>House kepper</t>
  </si>
  <si>
    <t>Salaries</t>
  </si>
  <si>
    <t>Customer services rep</t>
  </si>
  <si>
    <t>Manager</t>
  </si>
  <si>
    <t>house kepper</t>
  </si>
  <si>
    <t>Delivery cost per orders (in rs)</t>
  </si>
  <si>
    <t>Others costs</t>
  </si>
  <si>
    <t xml:space="preserve">Rent </t>
  </si>
  <si>
    <t>Electricity</t>
  </si>
  <si>
    <t>Outlet plan</t>
  </si>
  <si>
    <t>Initial outlets</t>
  </si>
  <si>
    <t>New outlets every month</t>
  </si>
  <si>
    <t>every 2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</si>
  <si>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</si>
  <si>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</si>
  <si>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</si>
  <si>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</si>
  <si>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</si>
  <si>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</si>
  <si>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</si>
  <si>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</si>
  <si>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</si>
  <si>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</si>
  <si>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</si>
  <si>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</si>
  <si>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</si>
  <si>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</si>
  <si>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</si>
  <si>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Numbers of outlets</t>
  </si>
  <si>
    <t xml:space="preserve">small </t>
  </si>
  <si>
    <t>large</t>
  </si>
  <si>
    <t>Number of orders</t>
  </si>
  <si>
    <t>Quantity (in units)</t>
  </si>
  <si>
    <t xml:space="preserve">Pizza  </t>
  </si>
  <si>
    <t>Garlic bread</t>
  </si>
  <si>
    <t>Cold drink</t>
  </si>
  <si>
    <t>Sales values (in Rs)</t>
  </si>
  <si>
    <t>Total sales</t>
  </si>
  <si>
    <t>Cost of goods sold (in Rs)</t>
  </si>
  <si>
    <t>Total cost of goods solds</t>
  </si>
  <si>
    <t>Costs of packaging</t>
  </si>
  <si>
    <t>Total cost of packaging</t>
  </si>
  <si>
    <t>Salary cost</t>
  </si>
  <si>
    <t>Housekepper</t>
  </si>
  <si>
    <t>Total salary cost</t>
  </si>
  <si>
    <t>Delivery costs</t>
  </si>
  <si>
    <t>Other costs</t>
  </si>
  <si>
    <t>Rent</t>
  </si>
  <si>
    <t>Total costs</t>
  </si>
  <si>
    <t>Profits</t>
  </si>
  <si>
    <t>Purchases (in Rs)</t>
  </si>
  <si>
    <t>Total purchases</t>
  </si>
  <si>
    <t>Cash inflow</t>
  </si>
  <si>
    <t>Cash collected from sales</t>
  </si>
  <si>
    <t>Cash outflow</t>
  </si>
  <si>
    <t>Cash paid for purchases</t>
  </si>
  <si>
    <t>Cash paid  for other costs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</si>
  <si>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</si>
  <si>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</si>
  <si>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</si>
  <si>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</si>
  <si>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</si>
  <si>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</si>
  <si>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Liabilities(TL)</t>
  </si>
  <si>
    <t>Total Liabilites(TL)</t>
  </si>
  <si>
    <t>Difference 1 (TA-TL)</t>
  </si>
  <si>
    <t xml:space="preserve">openning profit </t>
  </si>
  <si>
    <t>Profit for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</si>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</sst>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6.0"/>
      <color rgb="FF000000"/>
      <name val="Arial"/>
    </font>
    <font>
      <b/>
      <color theme="1"/>
      <name val="Arial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2" fontId="7" numFmtId="0" xfId="0" applyAlignment="1" applyFont="1">
      <alignment horizontal="left" readingOrder="0"/>
    </xf>
    <xf borderId="0" fillId="0" fontId="5" numFmtId="0" xfId="0" applyAlignment="1" applyFont="1">
      <alignment horizontal="center" readingOrder="0" vertical="bottom"/>
    </xf>
    <xf borderId="0" fillId="0" fontId="5" numFmtId="10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2" fontId="8" numFmtId="0" xfId="0" applyAlignment="1" applyFont="1">
      <alignment horizontal="left" readingOrder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5" numFmtId="3" xfId="0" applyAlignment="1" applyFont="1" applyNumberFormat="1">
      <alignment horizontal="center" readingOrder="0" vertical="bottom"/>
    </xf>
    <xf borderId="0" fillId="3" fontId="6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10" numFmtId="0" xfId="0" applyFont="1"/>
    <xf borderId="0" fillId="0" fontId="5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7.7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11</v>
      </c>
      <c r="B13" s="4"/>
      <c r="C13" s="4"/>
      <c r="D13" s="4"/>
      <c r="E13" s="4"/>
      <c r="F13" s="4"/>
      <c r="G13" s="4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4"/>
      <c r="C14" s="4"/>
      <c r="D14" s="4"/>
      <c r="E14" s="4"/>
      <c r="F14" s="4"/>
      <c r="G14" s="4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12</v>
      </c>
      <c r="B15" s="4"/>
      <c r="C15" s="4"/>
      <c r="D15" s="4"/>
      <c r="E15" s="4"/>
      <c r="F15" s="4"/>
      <c r="G15" s="4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13</v>
      </c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14</v>
      </c>
      <c r="B17" s="3"/>
      <c r="C17" s="3"/>
      <c r="D17" s="3"/>
      <c r="E17" s="3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4"/>
      <c r="C19" s="7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16</v>
      </c>
      <c r="B20" s="4"/>
      <c r="C20" s="7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17</v>
      </c>
      <c r="B21" s="4"/>
      <c r="C21" s="7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4"/>
      <c r="C22" s="7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4"/>
      <c r="C25" s="4"/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9"/>
      <c r="C28" s="9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0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0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0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0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0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0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0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0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0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0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0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0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10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9.13"/>
    <col customWidth="1" min="3" max="3" width="10.0"/>
    <col customWidth="1" min="4" max="7" width="10.13"/>
    <col customWidth="1" min="8" max="16" width="11.25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94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1" t="s">
        <v>91</v>
      </c>
      <c r="B3" s="26">
        <f>'cash detail'!B14</f>
        <v>2930230</v>
      </c>
      <c r="C3" s="26">
        <f>'cash detail'!C14</f>
        <v>11043140</v>
      </c>
      <c r="D3" s="26">
        <f>'cash detail'!D14</f>
        <v>22086280</v>
      </c>
      <c r="E3" s="26">
        <f>'cash detail'!E14</f>
        <v>38312100</v>
      </c>
      <c r="F3" s="26">
        <f>'cash detail'!F14</f>
        <v>57468150</v>
      </c>
      <c r="G3" s="26">
        <f>'cash detail'!G14</f>
        <v>81806880</v>
      </c>
      <c r="H3" s="26">
        <f>'cash detail'!H14</f>
        <v>109075840</v>
      </c>
      <c r="I3" s="26">
        <f>'cash detail'!I14</f>
        <v>141527480</v>
      </c>
      <c r="J3" s="26">
        <f>'cash detail'!J14</f>
        <v>176909350</v>
      </c>
      <c r="K3" s="26">
        <f>'cash detail'!K14</f>
        <v>217473900</v>
      </c>
      <c r="L3" s="26">
        <f>'cash detail'!L14</f>
        <v>260968680</v>
      </c>
      <c r="M3" s="26">
        <f>'cash detail'!M14</f>
        <v>309646140</v>
      </c>
      <c r="N3" s="26">
        <f>'cash detail'!N14</f>
        <v>361253830</v>
      </c>
      <c r="O3" s="26">
        <f>'cash detail'!O14</f>
        <v>418044200</v>
      </c>
      <c r="P3" s="26">
        <f>'cash detail'!P14</f>
        <v>477764800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>
      <c r="A5" s="19" t="s">
        <v>95</v>
      </c>
      <c r="B5" s="26">
        <f t="shared" ref="B5:P5" si="1">B3</f>
        <v>2930230</v>
      </c>
      <c r="C5" s="26">
        <f t="shared" si="1"/>
        <v>11043140</v>
      </c>
      <c r="D5" s="26">
        <f t="shared" si="1"/>
        <v>22086280</v>
      </c>
      <c r="E5" s="26">
        <f t="shared" si="1"/>
        <v>38312100</v>
      </c>
      <c r="F5" s="26">
        <f t="shared" si="1"/>
        <v>57468150</v>
      </c>
      <c r="G5" s="26">
        <f t="shared" si="1"/>
        <v>81806880</v>
      </c>
      <c r="H5" s="26">
        <f t="shared" si="1"/>
        <v>109075840</v>
      </c>
      <c r="I5" s="26">
        <f t="shared" si="1"/>
        <v>141527480</v>
      </c>
      <c r="J5" s="26">
        <f t="shared" si="1"/>
        <v>176909350</v>
      </c>
      <c r="K5" s="26">
        <f t="shared" si="1"/>
        <v>217473900</v>
      </c>
      <c r="L5" s="26">
        <f t="shared" si="1"/>
        <v>260968680</v>
      </c>
      <c r="M5" s="26">
        <f t="shared" si="1"/>
        <v>309646140</v>
      </c>
      <c r="N5" s="26">
        <f t="shared" si="1"/>
        <v>361253830</v>
      </c>
      <c r="O5" s="26">
        <f t="shared" si="1"/>
        <v>418044200</v>
      </c>
      <c r="P5" s="26">
        <f t="shared" si="1"/>
        <v>477764800</v>
      </c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9" t="s">
        <v>96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>
      <c r="A8" s="1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1" t="s">
        <v>97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</row>
    <row r="10">
      <c r="A10" s="1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9" t="s">
        <v>98</v>
      </c>
      <c r="B11" s="26">
        <f t="shared" ref="B11:P11" si="2">B5-B9</f>
        <v>2930230</v>
      </c>
      <c r="C11" s="26">
        <f t="shared" si="2"/>
        <v>11043140</v>
      </c>
      <c r="D11" s="26">
        <f t="shared" si="2"/>
        <v>22086280</v>
      </c>
      <c r="E11" s="26">
        <f t="shared" si="2"/>
        <v>38312100</v>
      </c>
      <c r="F11" s="26">
        <f t="shared" si="2"/>
        <v>57468150</v>
      </c>
      <c r="G11" s="26">
        <f t="shared" si="2"/>
        <v>81806880</v>
      </c>
      <c r="H11" s="26">
        <f t="shared" si="2"/>
        <v>109075840</v>
      </c>
      <c r="I11" s="26">
        <f t="shared" si="2"/>
        <v>141527480</v>
      </c>
      <c r="J11" s="26">
        <f t="shared" si="2"/>
        <v>176909350</v>
      </c>
      <c r="K11" s="26">
        <f t="shared" si="2"/>
        <v>217473900</v>
      </c>
      <c r="L11" s="26">
        <f t="shared" si="2"/>
        <v>260968680</v>
      </c>
      <c r="M11" s="26">
        <f t="shared" si="2"/>
        <v>309646140</v>
      </c>
      <c r="N11" s="26">
        <f t="shared" si="2"/>
        <v>361253830</v>
      </c>
      <c r="O11" s="26">
        <f t="shared" si="2"/>
        <v>418044200</v>
      </c>
      <c r="P11" s="26">
        <f t="shared" si="2"/>
        <v>477764800</v>
      </c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>
      <c r="A13" s="11" t="s">
        <v>99</v>
      </c>
      <c r="B13" s="23">
        <v>0.0</v>
      </c>
      <c r="C13" s="26">
        <f t="shared" ref="C13:P13" si="3">B15</f>
        <v>2930230</v>
      </c>
      <c r="D13" s="26">
        <f t="shared" si="3"/>
        <v>11043140</v>
      </c>
      <c r="E13" s="26">
        <f t="shared" si="3"/>
        <v>22086280</v>
      </c>
      <c r="F13" s="26">
        <f t="shared" si="3"/>
        <v>38312100</v>
      </c>
      <c r="G13" s="26">
        <f t="shared" si="3"/>
        <v>57468150</v>
      </c>
      <c r="H13" s="26">
        <f t="shared" si="3"/>
        <v>81806880</v>
      </c>
      <c r="I13" s="26">
        <f t="shared" si="3"/>
        <v>109075840</v>
      </c>
      <c r="J13" s="26">
        <f t="shared" si="3"/>
        <v>141527480</v>
      </c>
      <c r="K13" s="26">
        <f t="shared" si="3"/>
        <v>176909350</v>
      </c>
      <c r="L13" s="26">
        <f t="shared" si="3"/>
        <v>217473900</v>
      </c>
      <c r="M13" s="26">
        <f t="shared" si="3"/>
        <v>260968680</v>
      </c>
      <c r="N13" s="26">
        <f t="shared" si="3"/>
        <v>309646140</v>
      </c>
      <c r="O13" s="26">
        <f t="shared" si="3"/>
        <v>361253830</v>
      </c>
      <c r="P13" s="26">
        <f t="shared" si="3"/>
        <v>418044200</v>
      </c>
    </row>
    <row r="14">
      <c r="A14" s="11" t="s">
        <v>100</v>
      </c>
      <c r="B14" s="26">
        <f>'Sales and cost -cons'!B44</f>
        <v>2930230</v>
      </c>
      <c r="C14" s="26">
        <f>'Sales and cost -cons'!C44</f>
        <v>8112910</v>
      </c>
      <c r="D14" s="26">
        <f>'Sales and cost -cons'!D44</f>
        <v>11043140</v>
      </c>
      <c r="E14" s="26">
        <f>'Sales and cost -cons'!E44</f>
        <v>16225820</v>
      </c>
      <c r="F14" s="26">
        <f>'Sales and cost -cons'!F44</f>
        <v>19156050</v>
      </c>
      <c r="G14" s="26">
        <f>'Sales and cost -cons'!G44</f>
        <v>24338730</v>
      </c>
      <c r="H14" s="26">
        <f>'Sales and cost -cons'!H44</f>
        <v>27268960</v>
      </c>
      <c r="I14" s="26">
        <f>'Sales and cost -cons'!I44</f>
        <v>32451640</v>
      </c>
      <c r="J14" s="26">
        <f>'Sales and cost -cons'!J44</f>
        <v>35381870</v>
      </c>
      <c r="K14" s="26">
        <f>'Sales and cost -cons'!K44</f>
        <v>40564550</v>
      </c>
      <c r="L14" s="26">
        <f>'Sales and cost -cons'!L44</f>
        <v>43494780</v>
      </c>
      <c r="M14" s="26">
        <f>'Sales and cost -cons'!M44</f>
        <v>48677460</v>
      </c>
      <c r="N14" s="26">
        <f>'Sales and cost -cons'!N44</f>
        <v>51607690</v>
      </c>
      <c r="O14" s="26">
        <f>'Sales and cost -cons'!O44</f>
        <v>56790370</v>
      </c>
      <c r="P14" s="26">
        <f>'Sales and cost -cons'!P44</f>
        <v>59720600</v>
      </c>
    </row>
    <row r="15">
      <c r="A15" s="11" t="s">
        <v>101</v>
      </c>
      <c r="B15" s="26">
        <f t="shared" ref="B15:P15" si="4">B13+B14</f>
        <v>2930230</v>
      </c>
      <c r="C15" s="26">
        <f t="shared" si="4"/>
        <v>11043140</v>
      </c>
      <c r="D15" s="26">
        <f t="shared" si="4"/>
        <v>22086280</v>
      </c>
      <c r="E15" s="26">
        <f t="shared" si="4"/>
        <v>38312100</v>
      </c>
      <c r="F15" s="26">
        <f t="shared" si="4"/>
        <v>57468150</v>
      </c>
      <c r="G15" s="26">
        <f t="shared" si="4"/>
        <v>81806880</v>
      </c>
      <c r="H15" s="26">
        <f t="shared" si="4"/>
        <v>109075840</v>
      </c>
      <c r="I15" s="26">
        <f t="shared" si="4"/>
        <v>141527480</v>
      </c>
      <c r="J15" s="26">
        <f t="shared" si="4"/>
        <v>176909350</v>
      </c>
      <c r="K15" s="26">
        <f t="shared" si="4"/>
        <v>217473900</v>
      </c>
      <c r="L15" s="26">
        <f t="shared" si="4"/>
        <v>260968680</v>
      </c>
      <c r="M15" s="26">
        <f t="shared" si="4"/>
        <v>309646140</v>
      </c>
      <c r="N15" s="26">
        <f t="shared" si="4"/>
        <v>361253830</v>
      </c>
      <c r="O15" s="26">
        <f t="shared" si="4"/>
        <v>418044200</v>
      </c>
      <c r="P15" s="26">
        <f t="shared" si="4"/>
        <v>477764800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9" t="s">
        <v>102</v>
      </c>
      <c r="B17" s="26">
        <f t="shared" ref="B17:P17" si="5">B11-B15</f>
        <v>0</v>
      </c>
      <c r="C17" s="26">
        <f t="shared" si="5"/>
        <v>0</v>
      </c>
      <c r="D17" s="26">
        <f t="shared" si="5"/>
        <v>0</v>
      </c>
      <c r="E17" s="26">
        <f t="shared" si="5"/>
        <v>0</v>
      </c>
      <c r="F17" s="26">
        <f t="shared" si="5"/>
        <v>0</v>
      </c>
      <c r="G17" s="26">
        <f t="shared" si="5"/>
        <v>0</v>
      </c>
      <c r="H17" s="26">
        <f t="shared" si="5"/>
        <v>0</v>
      </c>
      <c r="I17" s="26">
        <f t="shared" si="5"/>
        <v>0</v>
      </c>
      <c r="J17" s="26">
        <f t="shared" si="5"/>
        <v>0</v>
      </c>
      <c r="K17" s="26">
        <f t="shared" si="5"/>
        <v>0</v>
      </c>
      <c r="L17" s="26">
        <f t="shared" si="5"/>
        <v>0</v>
      </c>
      <c r="M17" s="26">
        <f t="shared" si="5"/>
        <v>0</v>
      </c>
      <c r="N17" s="26">
        <f t="shared" si="5"/>
        <v>0</v>
      </c>
      <c r="O17" s="26">
        <f t="shared" si="5"/>
        <v>0</v>
      </c>
      <c r="P17" s="26">
        <f t="shared" si="5"/>
        <v>0</v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1.88"/>
    <col customWidth="1" min="3" max="3" width="10.0"/>
    <col customWidth="1" min="4" max="4" width="14.5"/>
  </cols>
  <sheetData>
    <row r="1">
      <c r="A1" s="11"/>
      <c r="B1" s="12" t="s">
        <v>18</v>
      </c>
      <c r="C1" s="12" t="s">
        <v>19</v>
      </c>
      <c r="D1" s="12" t="s">
        <v>20</v>
      </c>
    </row>
    <row r="2">
      <c r="A2" s="13" t="s">
        <v>21</v>
      </c>
      <c r="B2" s="14">
        <v>150.0</v>
      </c>
      <c r="C2" s="15">
        <v>0.35</v>
      </c>
      <c r="D2" s="14">
        <v>2.0</v>
      </c>
    </row>
    <row r="3">
      <c r="A3" s="16" t="s">
        <v>22</v>
      </c>
      <c r="B3" s="14">
        <v>30.0</v>
      </c>
      <c r="C3" s="15">
        <v>0.25</v>
      </c>
      <c r="D3" s="14">
        <v>1.0</v>
      </c>
      <c r="F3" s="17"/>
    </row>
    <row r="4">
      <c r="A4" s="16" t="s">
        <v>23</v>
      </c>
      <c r="B4" s="14">
        <v>100.0</v>
      </c>
      <c r="C4" s="15">
        <v>0.3</v>
      </c>
      <c r="D4" s="14">
        <v>10.0</v>
      </c>
    </row>
    <row r="5">
      <c r="A5" s="11"/>
      <c r="B5" s="18"/>
      <c r="C5" s="18"/>
      <c r="D5" s="18"/>
    </row>
    <row r="6">
      <c r="A6" s="11"/>
      <c r="B6" s="12" t="s">
        <v>24</v>
      </c>
      <c r="C6" s="12" t="s">
        <v>25</v>
      </c>
      <c r="D6" s="12" t="s">
        <v>26</v>
      </c>
    </row>
    <row r="7">
      <c r="A7" s="19" t="s">
        <v>27</v>
      </c>
      <c r="B7" s="20">
        <v>3000.0</v>
      </c>
      <c r="C7" s="20">
        <v>4200.0</v>
      </c>
      <c r="D7" s="20">
        <v>7100.0</v>
      </c>
    </row>
    <row r="8">
      <c r="A8" s="11"/>
      <c r="B8" s="18"/>
      <c r="C8" s="18"/>
      <c r="D8" s="18"/>
    </row>
    <row r="9">
      <c r="A9" s="19" t="s">
        <v>28</v>
      </c>
      <c r="B9" s="12" t="s">
        <v>24</v>
      </c>
      <c r="C9" s="12" t="s">
        <v>25</v>
      </c>
      <c r="D9" s="12" t="s">
        <v>26</v>
      </c>
    </row>
    <row r="10">
      <c r="A10" s="13" t="s">
        <v>21</v>
      </c>
      <c r="B10" s="14">
        <v>2.2</v>
      </c>
      <c r="C10" s="14">
        <v>2.5</v>
      </c>
      <c r="D10" s="14">
        <v>3.0</v>
      </c>
    </row>
    <row r="11">
      <c r="A11" s="16" t="s">
        <v>22</v>
      </c>
      <c r="B11" s="14">
        <v>1.5</v>
      </c>
      <c r="C11" s="14">
        <v>1.8</v>
      </c>
      <c r="D11" s="14">
        <v>2.0</v>
      </c>
    </row>
    <row r="12">
      <c r="A12" s="16" t="s">
        <v>23</v>
      </c>
      <c r="B12" s="14">
        <v>1.8</v>
      </c>
      <c r="C12" s="14">
        <v>1.9</v>
      </c>
      <c r="D12" s="14">
        <v>2.0</v>
      </c>
    </row>
    <row r="13">
      <c r="A13" s="11"/>
      <c r="B13" s="18"/>
      <c r="C13" s="18"/>
      <c r="D13" s="18"/>
    </row>
    <row r="14">
      <c r="A14" s="19" t="s">
        <v>29</v>
      </c>
      <c r="B14" s="12" t="s">
        <v>24</v>
      </c>
      <c r="C14" s="12" t="s">
        <v>25</v>
      </c>
      <c r="D14" s="12" t="s">
        <v>26</v>
      </c>
    </row>
    <row r="15">
      <c r="A15" s="11" t="s">
        <v>30</v>
      </c>
      <c r="B15" s="14">
        <v>1.0</v>
      </c>
      <c r="C15" s="14">
        <v>2.0</v>
      </c>
      <c r="D15" s="18">
        <v>4.0</v>
      </c>
    </row>
    <row r="16">
      <c r="A16" s="11" t="s">
        <v>31</v>
      </c>
      <c r="B16" s="14">
        <v>1.0</v>
      </c>
      <c r="C16" s="18">
        <v>3.0</v>
      </c>
      <c r="D16" s="18">
        <v>5.0</v>
      </c>
    </row>
    <row r="17">
      <c r="A17" s="11" t="s">
        <v>32</v>
      </c>
      <c r="B17" s="18">
        <v>1.0</v>
      </c>
      <c r="C17" s="14">
        <v>1.0</v>
      </c>
      <c r="D17" s="14">
        <v>3.0</v>
      </c>
    </row>
    <row r="18">
      <c r="A18" s="11" t="s">
        <v>33</v>
      </c>
      <c r="B18" s="18">
        <v>1.0</v>
      </c>
      <c r="C18" s="18">
        <v>2.0</v>
      </c>
      <c r="D18" s="14">
        <v>5.0</v>
      </c>
    </row>
    <row r="19">
      <c r="A19" s="11"/>
      <c r="B19" s="18"/>
      <c r="C19" s="18"/>
      <c r="D19" s="18"/>
    </row>
    <row r="20">
      <c r="A20" s="19" t="s">
        <v>34</v>
      </c>
      <c r="B20" s="18"/>
      <c r="C20" s="18"/>
      <c r="D20" s="18"/>
    </row>
    <row r="21">
      <c r="A21" s="11" t="s">
        <v>35</v>
      </c>
      <c r="B21" s="20">
        <v>10000.0</v>
      </c>
      <c r="C21" s="18"/>
      <c r="D21" s="18"/>
    </row>
    <row r="22">
      <c r="A22" s="11" t="s">
        <v>31</v>
      </c>
      <c r="B22" s="20">
        <v>25000.0</v>
      </c>
      <c r="C22" s="18"/>
      <c r="D22" s="18"/>
    </row>
    <row r="23">
      <c r="A23" s="11" t="s">
        <v>36</v>
      </c>
      <c r="B23" s="20">
        <v>35000.0</v>
      </c>
      <c r="C23" s="18"/>
      <c r="D23" s="18"/>
    </row>
    <row r="24">
      <c r="A24" s="16" t="s">
        <v>37</v>
      </c>
      <c r="B24" s="20">
        <v>8000.0</v>
      </c>
      <c r="C24" s="18"/>
      <c r="D24" s="18"/>
    </row>
    <row r="25">
      <c r="A25" s="11"/>
      <c r="B25" s="18"/>
      <c r="C25" s="18"/>
      <c r="D25" s="18"/>
    </row>
    <row r="26">
      <c r="A26" s="19" t="s">
        <v>38</v>
      </c>
      <c r="B26" s="14">
        <v>70.0</v>
      </c>
      <c r="C26" s="18"/>
      <c r="D26" s="18"/>
    </row>
    <row r="27">
      <c r="A27" s="11"/>
      <c r="B27" s="18"/>
      <c r="C27" s="18"/>
      <c r="D27" s="18"/>
    </row>
    <row r="28">
      <c r="A28" s="19" t="s">
        <v>39</v>
      </c>
      <c r="B28" s="12" t="s">
        <v>24</v>
      </c>
      <c r="C28" s="12" t="s">
        <v>25</v>
      </c>
      <c r="D28" s="12" t="s">
        <v>26</v>
      </c>
    </row>
    <row r="29">
      <c r="A29" s="11" t="s">
        <v>40</v>
      </c>
      <c r="B29" s="20">
        <v>30000.0</v>
      </c>
      <c r="C29" s="20">
        <v>75000.0</v>
      </c>
      <c r="D29" s="20">
        <v>95000.0</v>
      </c>
    </row>
    <row r="30">
      <c r="A30" s="11" t="s">
        <v>41</v>
      </c>
      <c r="B30" s="20">
        <v>15000.0</v>
      </c>
      <c r="C30" s="20">
        <v>23000.0</v>
      </c>
      <c r="D30" s="20">
        <v>37000.0</v>
      </c>
    </row>
    <row r="31">
      <c r="A31" s="11"/>
      <c r="B31" s="18"/>
      <c r="C31" s="18"/>
      <c r="D31" s="18"/>
    </row>
    <row r="32">
      <c r="A32" s="19" t="s">
        <v>42</v>
      </c>
      <c r="B32" s="12" t="s">
        <v>24</v>
      </c>
      <c r="C32" s="12" t="s">
        <v>25</v>
      </c>
      <c r="D32" s="12" t="s">
        <v>26</v>
      </c>
    </row>
    <row r="33">
      <c r="A33" s="11" t="s">
        <v>43</v>
      </c>
      <c r="B33" s="14">
        <v>0.0</v>
      </c>
      <c r="C33" s="14">
        <v>0.0</v>
      </c>
      <c r="D33" s="14">
        <v>0.0</v>
      </c>
    </row>
    <row r="34">
      <c r="A34" s="11" t="s">
        <v>44</v>
      </c>
      <c r="B34" s="18">
        <v>1.0</v>
      </c>
      <c r="C34" s="14">
        <v>2.0</v>
      </c>
      <c r="D34" s="14">
        <v>1.0</v>
      </c>
    </row>
    <row r="35">
      <c r="A35" s="11"/>
      <c r="B35" s="18"/>
      <c r="C35" s="18"/>
      <c r="D35" s="14" t="s">
        <v>45</v>
      </c>
    </row>
    <row r="36">
      <c r="A36" s="11"/>
      <c r="B36" s="11"/>
      <c r="C36" s="11"/>
      <c r="D3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10.25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61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1" t="s">
        <v>62</v>
      </c>
      <c r="B3" s="11">
        <f>Assumption!B33+Assumption!B34</f>
        <v>1</v>
      </c>
      <c r="C3" s="11">
        <f>B3+Assumption!$B34</f>
        <v>2</v>
      </c>
      <c r="D3" s="11">
        <f>C3+Assumption!$B34</f>
        <v>3</v>
      </c>
      <c r="E3" s="11">
        <f>D3+Assumption!$B34</f>
        <v>4</v>
      </c>
      <c r="F3" s="11">
        <f>E3+Assumption!$B34</f>
        <v>5</v>
      </c>
      <c r="G3" s="11">
        <f>F3+Assumption!$B34</f>
        <v>6</v>
      </c>
      <c r="H3" s="11">
        <f>G3+Assumption!$B34</f>
        <v>7</v>
      </c>
      <c r="I3" s="11">
        <f>H3+Assumption!$B34</f>
        <v>8</v>
      </c>
      <c r="J3" s="11">
        <f>I3+Assumption!$B34</f>
        <v>9</v>
      </c>
      <c r="K3" s="11">
        <f>J3+Assumption!$B34</f>
        <v>10</v>
      </c>
      <c r="L3" s="11">
        <f>K3+Assumption!$B34</f>
        <v>11</v>
      </c>
      <c r="M3" s="11">
        <f>L3+Assumption!$B34</f>
        <v>12</v>
      </c>
      <c r="N3" s="11">
        <f>M3+Assumption!$B34</f>
        <v>13</v>
      </c>
      <c r="O3" s="11">
        <f>N3+Assumption!$B34</f>
        <v>14</v>
      </c>
      <c r="P3" s="11">
        <f>O3+Assumption!$B34</f>
        <v>15</v>
      </c>
    </row>
    <row r="4">
      <c r="A4" s="11" t="s">
        <v>25</v>
      </c>
      <c r="B4" s="23">
        <f>Assumption!C33+Assumption!C34</f>
        <v>2</v>
      </c>
      <c r="C4" s="23">
        <f>B4+Assumption!C34</f>
        <v>4</v>
      </c>
      <c r="D4" s="23">
        <f>C4+Assumption!C34</f>
        <v>6</v>
      </c>
      <c r="E4" s="23">
        <f>D4+Assumption!C34</f>
        <v>8</v>
      </c>
      <c r="F4" s="23">
        <f>E4+Assumption!C34</f>
        <v>10</v>
      </c>
      <c r="G4" s="23">
        <f>F4+Assumption!C34</f>
        <v>12</v>
      </c>
      <c r="H4" s="23">
        <f>G4+Assumption!C34</f>
        <v>14</v>
      </c>
      <c r="I4" s="23">
        <f>H4+Assumption!C34</f>
        <v>16</v>
      </c>
      <c r="J4" s="23">
        <f>I4+Assumption!C34</f>
        <v>18</v>
      </c>
      <c r="K4" s="23">
        <f>J4+Assumption!C34</f>
        <v>20</v>
      </c>
      <c r="L4" s="23">
        <f>K4+Assumption!C34</f>
        <v>22</v>
      </c>
      <c r="M4" s="23">
        <f>L4+Assumption!C34</f>
        <v>24</v>
      </c>
      <c r="N4" s="23">
        <f>M4+Assumption!C34</f>
        <v>26</v>
      </c>
      <c r="O4" s="23">
        <f>N4+Assumption!C34</f>
        <v>28</v>
      </c>
      <c r="P4" s="23">
        <f>O4+Assumption!C34</f>
        <v>30</v>
      </c>
    </row>
    <row r="5">
      <c r="A5" s="11" t="s">
        <v>63</v>
      </c>
      <c r="B5" s="23">
        <f>Assumption!$D33</f>
        <v>0</v>
      </c>
      <c r="C5" s="24">
        <f>B5+Assumption!$D34</f>
        <v>1</v>
      </c>
      <c r="D5" s="23">
        <f>C5</f>
        <v>1</v>
      </c>
      <c r="E5" s="24">
        <v>2.0</v>
      </c>
      <c r="F5" s="23">
        <f>E5</f>
        <v>2</v>
      </c>
      <c r="G5" s="23">
        <f>F5+Assumption!$D34</f>
        <v>3</v>
      </c>
      <c r="H5" s="23">
        <f>G5</f>
        <v>3</v>
      </c>
      <c r="I5" s="23">
        <f>H5+Assumption!$D34</f>
        <v>4</v>
      </c>
      <c r="J5" s="23">
        <f>I5</f>
        <v>4</v>
      </c>
      <c r="K5" s="23">
        <f>J5+Assumption!$D34</f>
        <v>5</v>
      </c>
      <c r="L5" s="23">
        <f>K5</f>
        <v>5</v>
      </c>
      <c r="M5" s="23">
        <f>L5+Assumption!$D34</f>
        <v>6</v>
      </c>
      <c r="N5" s="23">
        <f>M5</f>
        <v>6</v>
      </c>
      <c r="O5" s="23">
        <f>N5+Assumption!$D34</f>
        <v>7</v>
      </c>
      <c r="P5" s="23">
        <f>O5</f>
        <v>7</v>
      </c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16" width="10.13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61</v>
      </c>
      <c r="B2" s="23">
        <f>'Calcs-1'!B3</f>
        <v>1</v>
      </c>
      <c r="C2" s="23">
        <f>'Calcs-1'!C3</f>
        <v>2</v>
      </c>
      <c r="D2" s="23">
        <f>'Calcs-1'!D3</f>
        <v>3</v>
      </c>
      <c r="E2" s="23">
        <f>'Calcs-1'!E3</f>
        <v>4</v>
      </c>
      <c r="F2" s="23">
        <f>'Calcs-1'!F3</f>
        <v>5</v>
      </c>
      <c r="G2" s="23">
        <f>'Calcs-1'!G3</f>
        <v>6</v>
      </c>
      <c r="H2" s="23">
        <f>'Calcs-1'!H3</f>
        <v>7</v>
      </c>
      <c r="I2" s="23">
        <f>'Calcs-1'!I3</f>
        <v>8</v>
      </c>
      <c r="J2" s="23">
        <f>'Calcs-1'!J3</f>
        <v>9</v>
      </c>
      <c r="K2" s="23">
        <f>'Calcs-1'!K3</f>
        <v>10</v>
      </c>
      <c r="L2" s="23">
        <f>'Calcs-1'!L3</f>
        <v>11</v>
      </c>
      <c r="M2" s="23">
        <f>'Calcs-1'!M3</f>
        <v>12</v>
      </c>
      <c r="N2" s="23">
        <f>'Calcs-1'!N3</f>
        <v>13</v>
      </c>
      <c r="O2" s="23">
        <f>'Calcs-1'!O3</f>
        <v>14</v>
      </c>
      <c r="P2" s="23">
        <f>'Calcs-1'!P3</f>
        <v>15</v>
      </c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19" t="s">
        <v>64</v>
      </c>
      <c r="B4" s="26">
        <f>B2*Assumption!$B7</f>
        <v>3000</v>
      </c>
      <c r="C4" s="26">
        <f>C2*Assumption!$B7</f>
        <v>6000</v>
      </c>
      <c r="D4" s="26">
        <f>D2*Assumption!$B7</f>
        <v>9000</v>
      </c>
      <c r="E4" s="26">
        <f>E2*Assumption!$B7</f>
        <v>12000</v>
      </c>
      <c r="F4" s="26">
        <f>F2*Assumption!$B7</f>
        <v>15000</v>
      </c>
      <c r="G4" s="26">
        <f>G2*Assumption!$B7</f>
        <v>18000</v>
      </c>
      <c r="H4" s="26">
        <f>H2*Assumption!$B7</f>
        <v>21000</v>
      </c>
      <c r="I4" s="26">
        <f>I2*Assumption!$B7</f>
        <v>24000</v>
      </c>
      <c r="J4" s="26">
        <f>J2*Assumption!$B7</f>
        <v>27000</v>
      </c>
      <c r="K4" s="26">
        <f>K2*Assumption!$B7</f>
        <v>30000</v>
      </c>
      <c r="L4" s="26">
        <f>L2*Assumption!$B7</f>
        <v>33000</v>
      </c>
      <c r="M4" s="26">
        <f>M2*Assumption!$B7</f>
        <v>36000</v>
      </c>
      <c r="N4" s="26">
        <f>N2*Assumption!$B7</f>
        <v>39000</v>
      </c>
      <c r="O4" s="26">
        <f>O2*Assumption!$B7</f>
        <v>42000</v>
      </c>
      <c r="P4" s="26">
        <f>P2*Assumption!$B7</f>
        <v>45000</v>
      </c>
    </row>
    <row r="5">
      <c r="A5" s="11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>
      <c r="A6" s="19" t="s">
        <v>65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>
      <c r="A7" s="11" t="s">
        <v>66</v>
      </c>
      <c r="B7" s="26">
        <f>B$4*Assumption!$B10</f>
        <v>6600</v>
      </c>
      <c r="C7" s="26">
        <f>C$4*Assumption!$B10</f>
        <v>13200</v>
      </c>
      <c r="D7" s="26">
        <f>D$4*Assumption!$B10</f>
        <v>19800</v>
      </c>
      <c r="E7" s="26">
        <f>E$4*Assumption!$B10</f>
        <v>26400</v>
      </c>
      <c r="F7" s="26">
        <f>F$4*Assumption!$B10</f>
        <v>33000</v>
      </c>
      <c r="G7" s="26">
        <f>G$4*Assumption!$B10</f>
        <v>39600</v>
      </c>
      <c r="H7" s="26">
        <f>H$4*Assumption!$B10</f>
        <v>46200</v>
      </c>
      <c r="I7" s="26">
        <f>I$4*Assumption!$B10</f>
        <v>52800</v>
      </c>
      <c r="J7" s="26">
        <f>J$4*Assumption!$B10</f>
        <v>59400</v>
      </c>
      <c r="K7" s="26">
        <f>K$4*Assumption!$B10</f>
        <v>66000</v>
      </c>
      <c r="L7" s="26">
        <f>L$4*Assumption!$B10</f>
        <v>72600</v>
      </c>
      <c r="M7" s="26">
        <f>M$4*Assumption!$B10</f>
        <v>79200</v>
      </c>
      <c r="N7" s="26">
        <f>N$4*Assumption!$B10</f>
        <v>85800</v>
      </c>
      <c r="O7" s="26">
        <f>O$4*Assumption!$B10</f>
        <v>92400</v>
      </c>
      <c r="P7" s="26">
        <f>P$4*Assumption!$B10</f>
        <v>99000</v>
      </c>
    </row>
    <row r="8">
      <c r="A8" s="11" t="s">
        <v>67</v>
      </c>
      <c r="B8" s="26">
        <f>B$4*Assumption!$B11</f>
        <v>4500</v>
      </c>
      <c r="C8" s="26">
        <f>C$4*Assumption!$B11</f>
        <v>9000</v>
      </c>
      <c r="D8" s="26">
        <f>D$4*Assumption!$B11</f>
        <v>13500</v>
      </c>
      <c r="E8" s="26">
        <f>E$4*Assumption!$B11</f>
        <v>18000</v>
      </c>
      <c r="F8" s="26">
        <f>F$4*Assumption!$B11</f>
        <v>22500</v>
      </c>
      <c r="G8" s="26">
        <f>G$4*Assumption!$B11</f>
        <v>27000</v>
      </c>
      <c r="H8" s="26">
        <f>H$4*Assumption!$B11</f>
        <v>31500</v>
      </c>
      <c r="I8" s="26">
        <f>I$4*Assumption!$B11</f>
        <v>36000</v>
      </c>
      <c r="J8" s="26">
        <f>J$4*Assumption!$B11</f>
        <v>40500</v>
      </c>
      <c r="K8" s="26">
        <f>K$4*Assumption!$B11</f>
        <v>45000</v>
      </c>
      <c r="L8" s="26">
        <f>L$4*Assumption!$B11</f>
        <v>49500</v>
      </c>
      <c r="M8" s="26">
        <f>M$4*Assumption!$B11</f>
        <v>54000</v>
      </c>
      <c r="N8" s="26">
        <f>N$4*Assumption!$B11</f>
        <v>58500</v>
      </c>
      <c r="O8" s="26">
        <f>O$4*Assumption!$B11</f>
        <v>63000</v>
      </c>
      <c r="P8" s="26">
        <f>P$4*Assumption!$B11</f>
        <v>67500</v>
      </c>
    </row>
    <row r="9">
      <c r="A9" s="11" t="s">
        <v>68</v>
      </c>
      <c r="B9" s="26">
        <f>B$4*Assumption!$B12</f>
        <v>5400</v>
      </c>
      <c r="C9" s="26">
        <f>C$4*Assumption!$B12</f>
        <v>10800</v>
      </c>
      <c r="D9" s="26">
        <f>D$4*Assumption!$B12</f>
        <v>16200</v>
      </c>
      <c r="E9" s="26">
        <f>E$4*Assumption!$B12</f>
        <v>21600</v>
      </c>
      <c r="F9" s="26">
        <f>F$4*Assumption!$B12</f>
        <v>27000</v>
      </c>
      <c r="G9" s="26">
        <f>G$4*Assumption!$B12</f>
        <v>32400</v>
      </c>
      <c r="H9" s="26">
        <f>H$4*Assumption!$B12</f>
        <v>37800</v>
      </c>
      <c r="I9" s="26">
        <f>I$4*Assumption!$B12</f>
        <v>43200</v>
      </c>
      <c r="J9" s="26">
        <f>J$4*Assumption!$B12</f>
        <v>48600</v>
      </c>
      <c r="K9" s="26">
        <f>K$4*Assumption!$B12</f>
        <v>54000</v>
      </c>
      <c r="L9" s="26">
        <f>L$4*Assumption!$B12</f>
        <v>59400</v>
      </c>
      <c r="M9" s="26">
        <f>M$4*Assumption!$B12</f>
        <v>64800</v>
      </c>
      <c r="N9" s="26">
        <f>N$4*Assumption!$B12</f>
        <v>70200</v>
      </c>
      <c r="O9" s="26">
        <f>O$4*Assumption!$B12</f>
        <v>75600</v>
      </c>
      <c r="P9" s="26">
        <f>P$4*Assumption!$B12</f>
        <v>81000</v>
      </c>
    </row>
    <row r="10">
      <c r="A10" s="1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>
      <c r="A11" s="19" t="s">
        <v>69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>
      <c r="A12" s="11" t="s">
        <v>66</v>
      </c>
      <c r="B12" s="26">
        <f>B7*Assumption!$B2</f>
        <v>990000</v>
      </c>
      <c r="C12" s="26">
        <f>C7*Assumption!$B2</f>
        <v>1980000</v>
      </c>
      <c r="D12" s="26">
        <f>D7*Assumption!$B2</f>
        <v>2970000</v>
      </c>
      <c r="E12" s="26">
        <f>E7*Assumption!$B2</f>
        <v>3960000</v>
      </c>
      <c r="F12" s="26">
        <f>F7*Assumption!$B2</f>
        <v>4950000</v>
      </c>
      <c r="G12" s="26">
        <f>G7*Assumption!$B2</f>
        <v>5940000</v>
      </c>
      <c r="H12" s="26">
        <f>H7*Assumption!$B2</f>
        <v>6930000</v>
      </c>
      <c r="I12" s="26">
        <f>I7*Assumption!$B2</f>
        <v>7920000</v>
      </c>
      <c r="J12" s="26">
        <f>J7*Assumption!$B2</f>
        <v>8910000</v>
      </c>
      <c r="K12" s="26">
        <f>K7*Assumption!$B2</f>
        <v>9900000</v>
      </c>
      <c r="L12" s="26">
        <f>L7*Assumption!$B2</f>
        <v>10890000</v>
      </c>
      <c r="M12" s="26">
        <f>M7*Assumption!$B2</f>
        <v>11880000</v>
      </c>
      <c r="N12" s="26">
        <f>N7*Assumption!$B2</f>
        <v>12870000</v>
      </c>
      <c r="O12" s="26">
        <f>O7*Assumption!$B2</f>
        <v>13860000</v>
      </c>
      <c r="P12" s="26">
        <f>P7*Assumption!$B2</f>
        <v>14850000</v>
      </c>
    </row>
    <row r="13">
      <c r="A13" s="11" t="s">
        <v>67</v>
      </c>
      <c r="B13" s="26">
        <f>B8*Assumption!$B3</f>
        <v>135000</v>
      </c>
      <c r="C13" s="26">
        <f>C8*Assumption!$B3</f>
        <v>270000</v>
      </c>
      <c r="D13" s="26">
        <f>D8*Assumption!$B3</f>
        <v>405000</v>
      </c>
      <c r="E13" s="26">
        <f>E8*Assumption!$B3</f>
        <v>540000</v>
      </c>
      <c r="F13" s="26">
        <f>F8*Assumption!$B3</f>
        <v>675000</v>
      </c>
      <c r="G13" s="26">
        <f>G8*Assumption!$B3</f>
        <v>810000</v>
      </c>
      <c r="H13" s="26">
        <f>H8*Assumption!$B3</f>
        <v>945000</v>
      </c>
      <c r="I13" s="26">
        <f>I8*Assumption!$B3</f>
        <v>1080000</v>
      </c>
      <c r="J13" s="26">
        <f>J8*Assumption!$B3</f>
        <v>1215000</v>
      </c>
      <c r="K13" s="26">
        <f>K8*Assumption!$B3</f>
        <v>1350000</v>
      </c>
      <c r="L13" s="26">
        <f>L8*Assumption!$B3</f>
        <v>1485000</v>
      </c>
      <c r="M13" s="26">
        <f>M8*Assumption!$B3</f>
        <v>1620000</v>
      </c>
      <c r="N13" s="26">
        <f>N8*Assumption!$B3</f>
        <v>1755000</v>
      </c>
      <c r="O13" s="26">
        <f>O8*Assumption!$B3</f>
        <v>1890000</v>
      </c>
      <c r="P13" s="26">
        <f>P8*Assumption!$B3</f>
        <v>2025000</v>
      </c>
    </row>
    <row r="14">
      <c r="A14" s="11" t="s">
        <v>68</v>
      </c>
      <c r="B14" s="26">
        <f>B9*Assumption!$B4</f>
        <v>540000</v>
      </c>
      <c r="C14" s="26">
        <f>C9*Assumption!$B4</f>
        <v>1080000</v>
      </c>
      <c r="D14" s="26">
        <f>D9*Assumption!$B4</f>
        <v>1620000</v>
      </c>
      <c r="E14" s="26">
        <f>E9*Assumption!$B4</f>
        <v>2160000</v>
      </c>
      <c r="F14" s="26">
        <f>F9*Assumption!$B4</f>
        <v>2700000</v>
      </c>
      <c r="G14" s="26">
        <f>G9*Assumption!$B4</f>
        <v>3240000</v>
      </c>
      <c r="H14" s="26">
        <f>H9*Assumption!$B4</f>
        <v>3780000</v>
      </c>
      <c r="I14" s="26">
        <f>I9*Assumption!$B4</f>
        <v>4320000</v>
      </c>
      <c r="J14" s="26">
        <f>J9*Assumption!$B4</f>
        <v>4860000</v>
      </c>
      <c r="K14" s="26">
        <f>K9*Assumption!$B4</f>
        <v>5400000</v>
      </c>
      <c r="L14" s="26">
        <f>L9*Assumption!$B4</f>
        <v>5940000</v>
      </c>
      <c r="M14" s="26">
        <f>M9*Assumption!$B4</f>
        <v>6480000</v>
      </c>
      <c r="N14" s="26">
        <f>N9*Assumption!$B4</f>
        <v>7020000</v>
      </c>
      <c r="O14" s="26">
        <f>O9*Assumption!$B4</f>
        <v>7560000</v>
      </c>
      <c r="P14" s="26">
        <f>P9*Assumption!$B4</f>
        <v>8100000</v>
      </c>
    </row>
    <row r="15">
      <c r="A15" s="19" t="s">
        <v>70</v>
      </c>
      <c r="B15" s="26">
        <f t="shared" ref="B15:P15" si="1">sum(B12:B14)</f>
        <v>1665000</v>
      </c>
      <c r="C15" s="26">
        <f t="shared" si="1"/>
        <v>3330000</v>
      </c>
      <c r="D15" s="26">
        <f t="shared" si="1"/>
        <v>4995000</v>
      </c>
      <c r="E15" s="26">
        <f t="shared" si="1"/>
        <v>6660000</v>
      </c>
      <c r="F15" s="26">
        <f t="shared" si="1"/>
        <v>8325000</v>
      </c>
      <c r="G15" s="26">
        <f t="shared" si="1"/>
        <v>9990000</v>
      </c>
      <c r="H15" s="26">
        <f t="shared" si="1"/>
        <v>11655000</v>
      </c>
      <c r="I15" s="26">
        <f t="shared" si="1"/>
        <v>13320000</v>
      </c>
      <c r="J15" s="26">
        <f t="shared" si="1"/>
        <v>14985000</v>
      </c>
      <c r="K15" s="26">
        <f t="shared" si="1"/>
        <v>16650000</v>
      </c>
      <c r="L15" s="26">
        <f t="shared" si="1"/>
        <v>18315000</v>
      </c>
      <c r="M15" s="26">
        <f t="shared" si="1"/>
        <v>19980000</v>
      </c>
      <c r="N15" s="26">
        <f t="shared" si="1"/>
        <v>21645000</v>
      </c>
      <c r="O15" s="26">
        <f t="shared" si="1"/>
        <v>23310000</v>
      </c>
      <c r="P15" s="26">
        <f t="shared" si="1"/>
        <v>24975000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9" t="s">
        <v>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">
        <v>66</v>
      </c>
      <c r="B18" s="26">
        <f>B12*Assumption!$C2</f>
        <v>346500</v>
      </c>
      <c r="C18" s="26">
        <f>C12*Assumption!$C2</f>
        <v>693000</v>
      </c>
      <c r="D18" s="26">
        <f>D12*Assumption!$C2</f>
        <v>1039500</v>
      </c>
      <c r="E18" s="26">
        <f>E12*Assumption!$C2</f>
        <v>1386000</v>
      </c>
      <c r="F18" s="26">
        <f>F12*Assumption!$C2</f>
        <v>1732500</v>
      </c>
      <c r="G18" s="26">
        <f>G12*Assumption!$C2</f>
        <v>2079000</v>
      </c>
      <c r="H18" s="26">
        <f>H12*Assumption!$C2</f>
        <v>2425500</v>
      </c>
      <c r="I18" s="26">
        <f>I12*Assumption!$C2</f>
        <v>2772000</v>
      </c>
      <c r="J18" s="26">
        <f>J12*Assumption!$C2</f>
        <v>3118500</v>
      </c>
      <c r="K18" s="26">
        <f>K12*Assumption!$C2</f>
        <v>3465000</v>
      </c>
      <c r="L18" s="26">
        <f>L12*Assumption!$C2</f>
        <v>3811500</v>
      </c>
      <c r="M18" s="26">
        <f>M12*Assumption!$C2</f>
        <v>4158000</v>
      </c>
      <c r="N18" s="26">
        <f>N12*Assumption!$C2</f>
        <v>4504500</v>
      </c>
      <c r="O18" s="26">
        <f>O12*Assumption!$C2</f>
        <v>4851000</v>
      </c>
      <c r="P18" s="26">
        <f>P12*Assumption!$C2</f>
        <v>5197500</v>
      </c>
    </row>
    <row r="19">
      <c r="A19" s="11" t="s">
        <v>67</v>
      </c>
      <c r="B19" s="26">
        <f>B13*Assumption!$C3</f>
        <v>33750</v>
      </c>
      <c r="C19" s="26">
        <f>C13*Assumption!$C3</f>
        <v>67500</v>
      </c>
      <c r="D19" s="26">
        <f>D13*Assumption!$C3</f>
        <v>101250</v>
      </c>
      <c r="E19" s="26">
        <f>E13*Assumption!$C3</f>
        <v>135000</v>
      </c>
      <c r="F19" s="26">
        <f>F13*Assumption!$C3</f>
        <v>168750</v>
      </c>
      <c r="G19" s="26">
        <f>G13*Assumption!$C3</f>
        <v>202500</v>
      </c>
      <c r="H19" s="26">
        <f>H13*Assumption!$C3</f>
        <v>236250</v>
      </c>
      <c r="I19" s="26">
        <f>I13*Assumption!$C3</f>
        <v>270000</v>
      </c>
      <c r="J19" s="26">
        <f>J13*Assumption!$C3</f>
        <v>303750</v>
      </c>
      <c r="K19" s="26">
        <f>K13*Assumption!$C3</f>
        <v>337500</v>
      </c>
      <c r="L19" s="26">
        <f>L13*Assumption!$C3</f>
        <v>371250</v>
      </c>
      <c r="M19" s="26">
        <f>M13*Assumption!$C3</f>
        <v>405000</v>
      </c>
      <c r="N19" s="26">
        <f>N13*Assumption!$C3</f>
        <v>438750</v>
      </c>
      <c r="O19" s="26">
        <f>O13*Assumption!$C3</f>
        <v>472500</v>
      </c>
      <c r="P19" s="26">
        <f>P13*Assumption!$C3</f>
        <v>506250</v>
      </c>
    </row>
    <row r="20">
      <c r="A20" s="11" t="s">
        <v>68</v>
      </c>
      <c r="B20" s="26">
        <f>B14*Assumption!$C4</f>
        <v>162000</v>
      </c>
      <c r="C20" s="26">
        <f>C14*Assumption!$C4</f>
        <v>324000</v>
      </c>
      <c r="D20" s="26">
        <f>D14*Assumption!$C4</f>
        <v>486000</v>
      </c>
      <c r="E20" s="26">
        <f>E14*Assumption!$C4</f>
        <v>648000</v>
      </c>
      <c r="F20" s="26">
        <f>F14*Assumption!$C4</f>
        <v>810000</v>
      </c>
      <c r="G20" s="26">
        <f>G14*Assumption!$C4</f>
        <v>972000</v>
      </c>
      <c r="H20" s="26">
        <f>H14*Assumption!$C4</f>
        <v>1134000</v>
      </c>
      <c r="I20" s="26">
        <f>I14*Assumption!$C4</f>
        <v>1296000</v>
      </c>
      <c r="J20" s="26">
        <f>J14*Assumption!$C4</f>
        <v>1458000</v>
      </c>
      <c r="K20" s="26">
        <f>K14*Assumption!$C4</f>
        <v>1620000</v>
      </c>
      <c r="L20" s="26">
        <f>L14*Assumption!$C4</f>
        <v>1782000</v>
      </c>
      <c r="M20" s="26">
        <f>M14*Assumption!$C4</f>
        <v>1944000</v>
      </c>
      <c r="N20" s="26">
        <f>N14*Assumption!$C4</f>
        <v>2106000</v>
      </c>
      <c r="O20" s="26">
        <f>O14*Assumption!$C4</f>
        <v>2268000</v>
      </c>
      <c r="P20" s="26">
        <f>P14*Assumption!$C4</f>
        <v>2430000</v>
      </c>
    </row>
    <row r="21">
      <c r="A21" s="19" t="s">
        <v>72</v>
      </c>
      <c r="B21" s="26">
        <f t="shared" ref="B21:P21" si="2">SUM(B18:B20)</f>
        <v>542250</v>
      </c>
      <c r="C21" s="26">
        <f t="shared" si="2"/>
        <v>1084500</v>
      </c>
      <c r="D21" s="26">
        <f t="shared" si="2"/>
        <v>1626750</v>
      </c>
      <c r="E21" s="26">
        <f t="shared" si="2"/>
        <v>2169000</v>
      </c>
      <c r="F21" s="26">
        <f t="shared" si="2"/>
        <v>2711250</v>
      </c>
      <c r="G21" s="26">
        <f t="shared" si="2"/>
        <v>3253500</v>
      </c>
      <c r="H21" s="26">
        <f t="shared" si="2"/>
        <v>3795750</v>
      </c>
      <c r="I21" s="26">
        <f t="shared" si="2"/>
        <v>4338000</v>
      </c>
      <c r="J21" s="26">
        <f t="shared" si="2"/>
        <v>4880250</v>
      </c>
      <c r="K21" s="26">
        <f t="shared" si="2"/>
        <v>5422500</v>
      </c>
      <c r="L21" s="26">
        <f t="shared" si="2"/>
        <v>5964750</v>
      </c>
      <c r="M21" s="26">
        <f t="shared" si="2"/>
        <v>6507000</v>
      </c>
      <c r="N21" s="26">
        <f t="shared" si="2"/>
        <v>7049250</v>
      </c>
      <c r="O21" s="26">
        <f t="shared" si="2"/>
        <v>7591500</v>
      </c>
      <c r="P21" s="26">
        <f t="shared" si="2"/>
        <v>8133750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9" t="s">
        <v>73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">
        <v>66</v>
      </c>
      <c r="B24" s="26">
        <f>B7*Assumption!$D2</f>
        <v>13200</v>
      </c>
      <c r="C24" s="26">
        <f>C7*Assumption!$D2</f>
        <v>26400</v>
      </c>
      <c r="D24" s="26">
        <f>D7*Assumption!$D2</f>
        <v>39600</v>
      </c>
      <c r="E24" s="26">
        <f>E7*Assumption!$D2</f>
        <v>52800</v>
      </c>
      <c r="F24" s="26">
        <f>F7*Assumption!$D2</f>
        <v>66000</v>
      </c>
      <c r="G24" s="26">
        <f>G7*Assumption!$D2</f>
        <v>79200</v>
      </c>
      <c r="H24" s="26">
        <f>H7*Assumption!$D2</f>
        <v>92400</v>
      </c>
      <c r="I24" s="26">
        <f>I7*Assumption!$D2</f>
        <v>105600</v>
      </c>
      <c r="J24" s="26">
        <f>J7*Assumption!$D2</f>
        <v>118800</v>
      </c>
      <c r="K24" s="26">
        <f>K7*Assumption!$D2</f>
        <v>132000</v>
      </c>
      <c r="L24" s="26">
        <f>L7*Assumption!$D2</f>
        <v>145200</v>
      </c>
      <c r="M24" s="26">
        <f>M7*Assumption!$D2</f>
        <v>158400</v>
      </c>
      <c r="N24" s="26">
        <f>N7*Assumption!$D2</f>
        <v>171600</v>
      </c>
      <c r="O24" s="26">
        <f>O7*Assumption!$D2</f>
        <v>184800</v>
      </c>
      <c r="P24" s="26">
        <f>P7*Assumption!$D2</f>
        <v>198000</v>
      </c>
    </row>
    <row r="25">
      <c r="A25" s="11" t="s">
        <v>67</v>
      </c>
      <c r="B25" s="26">
        <f>B8*Assumption!$D3</f>
        <v>4500</v>
      </c>
      <c r="C25" s="26">
        <f>C8*Assumption!$D3</f>
        <v>9000</v>
      </c>
      <c r="D25" s="26">
        <f>D8*Assumption!$D3</f>
        <v>13500</v>
      </c>
      <c r="E25" s="26">
        <f>E8*Assumption!$D3</f>
        <v>18000</v>
      </c>
      <c r="F25" s="26">
        <f>F8*Assumption!$D3</f>
        <v>22500</v>
      </c>
      <c r="G25" s="26">
        <f>G8*Assumption!$D3</f>
        <v>27000</v>
      </c>
      <c r="H25" s="26">
        <f>H8*Assumption!$D3</f>
        <v>31500</v>
      </c>
      <c r="I25" s="26">
        <f>I8*Assumption!$D3</f>
        <v>36000</v>
      </c>
      <c r="J25" s="26">
        <f>J8*Assumption!$D3</f>
        <v>40500</v>
      </c>
      <c r="K25" s="26">
        <f>K8*Assumption!$D3</f>
        <v>45000</v>
      </c>
      <c r="L25" s="26">
        <f>L8*Assumption!$D3</f>
        <v>49500</v>
      </c>
      <c r="M25" s="26">
        <f>M8*Assumption!$D3</f>
        <v>54000</v>
      </c>
      <c r="N25" s="26">
        <f>N8*Assumption!$D3</f>
        <v>58500</v>
      </c>
      <c r="O25" s="26">
        <f>O8*Assumption!$D3</f>
        <v>63000</v>
      </c>
      <c r="P25" s="26">
        <f>P8*Assumption!$D3</f>
        <v>67500</v>
      </c>
    </row>
    <row r="26">
      <c r="A26" s="11" t="s">
        <v>68</v>
      </c>
      <c r="B26" s="26">
        <f>B9*Assumption!$D4</f>
        <v>54000</v>
      </c>
      <c r="C26" s="26">
        <f>C9*Assumption!$D4</f>
        <v>108000</v>
      </c>
      <c r="D26" s="26">
        <f>D9*Assumption!$D4</f>
        <v>162000</v>
      </c>
      <c r="E26" s="26">
        <f>E9*Assumption!$D4</f>
        <v>216000</v>
      </c>
      <c r="F26" s="26">
        <f>F9*Assumption!$D4</f>
        <v>270000</v>
      </c>
      <c r="G26" s="26">
        <f>G9*Assumption!$D4</f>
        <v>324000</v>
      </c>
      <c r="H26" s="26">
        <f>H9*Assumption!$D4</f>
        <v>378000</v>
      </c>
      <c r="I26" s="26">
        <f>I9*Assumption!$D4</f>
        <v>432000</v>
      </c>
      <c r="J26" s="26">
        <f>J9*Assumption!$D4</f>
        <v>486000</v>
      </c>
      <c r="K26" s="26">
        <f>K9*Assumption!$D4</f>
        <v>540000</v>
      </c>
      <c r="L26" s="26">
        <f>L9*Assumption!$D4</f>
        <v>594000</v>
      </c>
      <c r="M26" s="26">
        <f>M9*Assumption!$D4</f>
        <v>648000</v>
      </c>
      <c r="N26" s="26">
        <f>N9*Assumption!$D4</f>
        <v>702000</v>
      </c>
      <c r="O26" s="26">
        <f>O9*Assumption!$D4</f>
        <v>756000</v>
      </c>
      <c r="P26" s="26">
        <f>P9*Assumption!$D4</f>
        <v>810000</v>
      </c>
    </row>
    <row r="27">
      <c r="A27" s="19" t="s">
        <v>74</v>
      </c>
      <c r="B27" s="26">
        <f t="shared" ref="B27:P27" si="3">SUM(B24:B26)</f>
        <v>71700</v>
      </c>
      <c r="C27" s="26">
        <f t="shared" si="3"/>
        <v>143400</v>
      </c>
      <c r="D27" s="26">
        <f t="shared" si="3"/>
        <v>215100</v>
      </c>
      <c r="E27" s="26">
        <f t="shared" si="3"/>
        <v>286800</v>
      </c>
      <c r="F27" s="26">
        <f t="shared" si="3"/>
        <v>358500</v>
      </c>
      <c r="G27" s="26">
        <f t="shared" si="3"/>
        <v>430200</v>
      </c>
      <c r="H27" s="26">
        <f t="shared" si="3"/>
        <v>501900</v>
      </c>
      <c r="I27" s="26">
        <f t="shared" si="3"/>
        <v>573600</v>
      </c>
      <c r="J27" s="26">
        <f t="shared" si="3"/>
        <v>645300</v>
      </c>
      <c r="K27" s="26">
        <f t="shared" si="3"/>
        <v>717000</v>
      </c>
      <c r="L27" s="26">
        <f t="shared" si="3"/>
        <v>788700</v>
      </c>
      <c r="M27" s="26">
        <f t="shared" si="3"/>
        <v>860400</v>
      </c>
      <c r="N27" s="26">
        <f t="shared" si="3"/>
        <v>932100</v>
      </c>
      <c r="O27" s="26">
        <f t="shared" si="3"/>
        <v>1003800</v>
      </c>
      <c r="P27" s="26">
        <f t="shared" si="3"/>
        <v>1075500</v>
      </c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9" t="s">
        <v>75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">
        <v>35</v>
      </c>
      <c r="B30" s="26">
        <f>B$2*Assumption!$B15*Assumption!$B21</f>
        <v>10000</v>
      </c>
      <c r="C30" s="26">
        <f>C$2*Assumption!$B15*Assumption!$B21</f>
        <v>20000</v>
      </c>
      <c r="D30" s="26">
        <f>D$2*Assumption!$B15*Assumption!$B21</f>
        <v>30000</v>
      </c>
      <c r="E30" s="26">
        <f>E$2*Assumption!$B15*Assumption!$B21</f>
        <v>40000</v>
      </c>
      <c r="F30" s="26">
        <f>F$2*Assumption!$B15*Assumption!$B21</f>
        <v>50000</v>
      </c>
      <c r="G30" s="26">
        <f>G$2*Assumption!$B15*Assumption!$B21</f>
        <v>60000</v>
      </c>
      <c r="H30" s="26">
        <f>H$2*Assumption!$B15*Assumption!$B21</f>
        <v>70000</v>
      </c>
      <c r="I30" s="26">
        <f>I$2*Assumption!$B15*Assumption!$B21</f>
        <v>80000</v>
      </c>
      <c r="J30" s="26">
        <f>J$2*Assumption!$B15*Assumption!$B21</f>
        <v>90000</v>
      </c>
      <c r="K30" s="26">
        <f>K$2*Assumption!$B15*Assumption!$B21</f>
        <v>100000</v>
      </c>
      <c r="L30" s="26">
        <f>L$2*Assumption!$B15*Assumption!$B21</f>
        <v>110000</v>
      </c>
      <c r="M30" s="26">
        <f>M$2*Assumption!$B15*Assumption!$B21</f>
        <v>120000</v>
      </c>
      <c r="N30" s="26">
        <f>N$2*Assumption!$B15*Assumption!$B21</f>
        <v>130000</v>
      </c>
      <c r="O30" s="26">
        <f>O$2*Assumption!$B15*Assumption!$B21</f>
        <v>140000</v>
      </c>
      <c r="P30" s="26">
        <f>P$2*Assumption!$B15*Assumption!$B21</f>
        <v>150000</v>
      </c>
    </row>
    <row r="31">
      <c r="A31" s="11" t="s">
        <v>31</v>
      </c>
      <c r="B31" s="26">
        <f>B$2*Assumption!$B16*Assumption!$B22</f>
        <v>25000</v>
      </c>
      <c r="C31" s="26">
        <f>C$2*Assumption!$B16*Assumption!$B22</f>
        <v>50000</v>
      </c>
      <c r="D31" s="26">
        <f>D$2*Assumption!$B16*Assumption!$B22</f>
        <v>75000</v>
      </c>
      <c r="E31" s="26">
        <f>E$2*Assumption!$B16*Assumption!$B22</f>
        <v>100000</v>
      </c>
      <c r="F31" s="26">
        <f>F$2*Assumption!$B16*Assumption!$B22</f>
        <v>125000</v>
      </c>
      <c r="G31" s="26">
        <f>G$2*Assumption!$B16*Assumption!$B22</f>
        <v>150000</v>
      </c>
      <c r="H31" s="26">
        <f>H$2*Assumption!$B16*Assumption!$B22</f>
        <v>175000</v>
      </c>
      <c r="I31" s="26">
        <f>I$2*Assumption!$B16*Assumption!$B22</f>
        <v>200000</v>
      </c>
      <c r="J31" s="26">
        <f>J$2*Assumption!$B16*Assumption!$B22</f>
        <v>225000</v>
      </c>
      <c r="K31" s="26">
        <f>K$2*Assumption!$B16*Assumption!$B22</f>
        <v>250000</v>
      </c>
      <c r="L31" s="26">
        <f>L$2*Assumption!$B16*Assumption!$B22</f>
        <v>275000</v>
      </c>
      <c r="M31" s="26">
        <f>M$2*Assumption!$B16*Assumption!$B22</f>
        <v>300000</v>
      </c>
      <c r="N31" s="26">
        <f>N$2*Assumption!$B16*Assumption!$B22</f>
        <v>325000</v>
      </c>
      <c r="O31" s="26">
        <f>O$2*Assumption!$B16*Assumption!$B22</f>
        <v>350000</v>
      </c>
      <c r="P31" s="26">
        <f>P$2*Assumption!$B16*Assumption!$B22</f>
        <v>375000</v>
      </c>
    </row>
    <row r="32">
      <c r="A32" s="11" t="s">
        <v>36</v>
      </c>
      <c r="B32" s="26">
        <f>B$2*Assumption!$B17*Assumption!$B23</f>
        <v>35000</v>
      </c>
      <c r="C32" s="26">
        <f>C$2*Assumption!$B17*Assumption!$B23</f>
        <v>70000</v>
      </c>
      <c r="D32" s="26">
        <f>D$2*Assumption!$B17*Assumption!$B23</f>
        <v>105000</v>
      </c>
      <c r="E32" s="26">
        <f>E$2*Assumption!$B17*Assumption!$B23</f>
        <v>140000</v>
      </c>
      <c r="F32" s="26">
        <f>F$2*Assumption!$B17*Assumption!$B23</f>
        <v>175000</v>
      </c>
      <c r="G32" s="26">
        <f>G$2*Assumption!$B17*Assumption!$B23</f>
        <v>210000</v>
      </c>
      <c r="H32" s="26">
        <f>H$2*Assumption!$B17*Assumption!$B23</f>
        <v>245000</v>
      </c>
      <c r="I32" s="26">
        <f>I$2*Assumption!$B17*Assumption!$B23</f>
        <v>280000</v>
      </c>
      <c r="J32" s="26">
        <f>J$2*Assumption!$B17*Assumption!$B23</f>
        <v>315000</v>
      </c>
      <c r="K32" s="26">
        <f>K$2*Assumption!$B17*Assumption!$B23</f>
        <v>350000</v>
      </c>
      <c r="L32" s="26">
        <f>L$2*Assumption!$B17*Assumption!$B23</f>
        <v>385000</v>
      </c>
      <c r="M32" s="26">
        <f>M$2*Assumption!$B17*Assumption!$B23</f>
        <v>420000</v>
      </c>
      <c r="N32" s="26">
        <f>N$2*Assumption!$B17*Assumption!$B23</f>
        <v>455000</v>
      </c>
      <c r="O32" s="26">
        <f>O$2*Assumption!$B17*Assumption!$B23</f>
        <v>490000</v>
      </c>
      <c r="P32" s="26">
        <f>P$2*Assumption!$B17*Assumption!$B23</f>
        <v>525000</v>
      </c>
    </row>
    <row r="33">
      <c r="A33" s="11" t="s">
        <v>76</v>
      </c>
      <c r="B33" s="26">
        <f>B$2*Assumption!$B18*Assumption!$B24</f>
        <v>8000</v>
      </c>
      <c r="C33" s="26">
        <f>C$2*Assumption!$B18*Assumption!$B24</f>
        <v>16000</v>
      </c>
      <c r="D33" s="26">
        <f>D$2*Assumption!$B18*Assumption!$B24</f>
        <v>24000</v>
      </c>
      <c r="E33" s="26">
        <f>E$2*Assumption!$B18*Assumption!$B24</f>
        <v>32000</v>
      </c>
      <c r="F33" s="26">
        <f>F$2*Assumption!$B18*Assumption!$B24</f>
        <v>40000</v>
      </c>
      <c r="G33" s="26">
        <f>G$2*Assumption!$B18*Assumption!$B24</f>
        <v>48000</v>
      </c>
      <c r="H33" s="26">
        <f>H$2*Assumption!$B18*Assumption!$B24</f>
        <v>56000</v>
      </c>
      <c r="I33" s="26">
        <f>I$2*Assumption!$B18*Assumption!$B24</f>
        <v>64000</v>
      </c>
      <c r="J33" s="26">
        <f>J$2*Assumption!$B18*Assumption!$B24</f>
        <v>72000</v>
      </c>
      <c r="K33" s="26">
        <f>K$2*Assumption!$B18*Assumption!$B24</f>
        <v>80000</v>
      </c>
      <c r="L33" s="26">
        <f>L$2*Assumption!$B18*Assumption!$B24</f>
        <v>88000</v>
      </c>
      <c r="M33" s="26">
        <f>M$2*Assumption!$B18*Assumption!$B24</f>
        <v>96000</v>
      </c>
      <c r="N33" s="26">
        <f>N$2*Assumption!$B18*Assumption!$B24</f>
        <v>104000</v>
      </c>
      <c r="O33" s="26">
        <f>O$2*Assumption!$B18*Assumption!$B24</f>
        <v>112000</v>
      </c>
      <c r="P33" s="26">
        <f>P$2*Assumption!$B18*Assumption!$B24</f>
        <v>120000</v>
      </c>
    </row>
    <row r="34">
      <c r="A34" s="19" t="s">
        <v>77</v>
      </c>
      <c r="B34" s="26">
        <f t="shared" ref="B34:P34" si="4">SUM(B30:B33)</f>
        <v>78000</v>
      </c>
      <c r="C34" s="26">
        <f t="shared" si="4"/>
        <v>156000</v>
      </c>
      <c r="D34" s="26">
        <f t="shared" si="4"/>
        <v>234000</v>
      </c>
      <c r="E34" s="26">
        <f t="shared" si="4"/>
        <v>312000</v>
      </c>
      <c r="F34" s="26">
        <f t="shared" si="4"/>
        <v>390000</v>
      </c>
      <c r="G34" s="26">
        <f t="shared" si="4"/>
        <v>468000</v>
      </c>
      <c r="H34" s="26">
        <f t="shared" si="4"/>
        <v>546000</v>
      </c>
      <c r="I34" s="26">
        <f t="shared" si="4"/>
        <v>624000</v>
      </c>
      <c r="J34" s="26">
        <f t="shared" si="4"/>
        <v>702000</v>
      </c>
      <c r="K34" s="26">
        <f t="shared" si="4"/>
        <v>780000</v>
      </c>
      <c r="L34" s="26">
        <f t="shared" si="4"/>
        <v>858000</v>
      </c>
      <c r="M34" s="26">
        <f t="shared" si="4"/>
        <v>936000</v>
      </c>
      <c r="N34" s="26">
        <f t="shared" si="4"/>
        <v>1014000</v>
      </c>
      <c r="O34" s="26">
        <f t="shared" si="4"/>
        <v>1092000</v>
      </c>
      <c r="P34" s="26">
        <f t="shared" si="4"/>
        <v>1170000</v>
      </c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9" t="s">
        <v>78</v>
      </c>
      <c r="B36" s="23">
        <f>B4*Assumption!$B26</f>
        <v>210000</v>
      </c>
      <c r="C36" s="23">
        <f>C4*Assumption!$B26</f>
        <v>420000</v>
      </c>
      <c r="D36" s="23">
        <f>D4*Assumption!$B26</f>
        <v>630000</v>
      </c>
      <c r="E36" s="23">
        <f>E4*Assumption!$B26</f>
        <v>840000</v>
      </c>
      <c r="F36" s="23">
        <f>F4*Assumption!$B26</f>
        <v>1050000</v>
      </c>
      <c r="G36" s="23">
        <f>G4*Assumption!$B26</f>
        <v>1260000</v>
      </c>
      <c r="H36" s="23">
        <f>H4*Assumption!$B26</f>
        <v>1470000</v>
      </c>
      <c r="I36" s="23">
        <f>I4*Assumption!$B26</f>
        <v>1680000</v>
      </c>
      <c r="J36" s="23">
        <f>J4*Assumption!$B26</f>
        <v>1890000</v>
      </c>
      <c r="K36" s="23">
        <f>K4*Assumption!$B26</f>
        <v>2100000</v>
      </c>
      <c r="L36" s="23">
        <f>L4*Assumption!$B26</f>
        <v>2310000</v>
      </c>
      <c r="M36" s="23">
        <f>M4*Assumption!$B26</f>
        <v>2520000</v>
      </c>
      <c r="N36" s="23">
        <f>N4*Assumption!$B26</f>
        <v>2730000</v>
      </c>
      <c r="O36" s="23">
        <f>O4*Assumption!$B26</f>
        <v>2940000</v>
      </c>
      <c r="P36" s="23">
        <f>P4*Assumption!$B26</f>
        <v>3150000</v>
      </c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9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">
        <v>80</v>
      </c>
      <c r="B39" s="26">
        <f>B$2*Assumption!$B29</f>
        <v>30000</v>
      </c>
      <c r="C39" s="26">
        <f>C$2*Assumption!$B29</f>
        <v>60000</v>
      </c>
      <c r="D39" s="26">
        <f>D$2*Assumption!$B29</f>
        <v>90000</v>
      </c>
      <c r="E39" s="26">
        <f>E$2*Assumption!$B29</f>
        <v>120000</v>
      </c>
      <c r="F39" s="26">
        <f>F$2*Assumption!$B29</f>
        <v>150000</v>
      </c>
      <c r="G39" s="26">
        <f>G$2*Assumption!$B29</f>
        <v>180000</v>
      </c>
      <c r="H39" s="26">
        <f>H$2*Assumption!$B29</f>
        <v>210000</v>
      </c>
      <c r="I39" s="26">
        <f>I$2*Assumption!$B29</f>
        <v>240000</v>
      </c>
      <c r="J39" s="26">
        <f>J$2*Assumption!$B29</f>
        <v>270000</v>
      </c>
      <c r="K39" s="26">
        <f>K$2*Assumption!$B29</f>
        <v>300000</v>
      </c>
      <c r="L39" s="26">
        <f>L$2*Assumption!$B29</f>
        <v>330000</v>
      </c>
      <c r="M39" s="26">
        <f>M$2*Assumption!$B29</f>
        <v>360000</v>
      </c>
      <c r="N39" s="26">
        <f>N$2*Assumption!$B29</f>
        <v>390000</v>
      </c>
      <c r="O39" s="26">
        <f>O$2*Assumption!$B29</f>
        <v>420000</v>
      </c>
      <c r="P39" s="26">
        <f>P$2*Assumption!$B29</f>
        <v>450000</v>
      </c>
    </row>
    <row r="40">
      <c r="A40" s="11" t="s">
        <v>41</v>
      </c>
      <c r="B40" s="26">
        <f>B$2*Assumption!$B30</f>
        <v>15000</v>
      </c>
      <c r="C40" s="26">
        <f>C$2*Assumption!$B30</f>
        <v>30000</v>
      </c>
      <c r="D40" s="26">
        <f>D$2*Assumption!$B30</f>
        <v>45000</v>
      </c>
      <c r="E40" s="26">
        <f>E$2*Assumption!$B30</f>
        <v>60000</v>
      </c>
      <c r="F40" s="26">
        <f>F$2*Assumption!$B30</f>
        <v>75000</v>
      </c>
      <c r="G40" s="26">
        <f>G$2*Assumption!$B30</f>
        <v>90000</v>
      </c>
      <c r="H40" s="26">
        <f>H$2*Assumption!$B30</f>
        <v>105000</v>
      </c>
      <c r="I40" s="26">
        <f>I$2*Assumption!$B30</f>
        <v>120000</v>
      </c>
      <c r="J40" s="26">
        <f>J$2*Assumption!$B30</f>
        <v>135000</v>
      </c>
      <c r="K40" s="26">
        <f>K$2*Assumption!$B30</f>
        <v>150000</v>
      </c>
      <c r="L40" s="26">
        <f>L$2*Assumption!$B30</f>
        <v>165000</v>
      </c>
      <c r="M40" s="26">
        <f>M$2*Assumption!$B30</f>
        <v>180000</v>
      </c>
      <c r="N40" s="26">
        <f>N$2*Assumption!$B30</f>
        <v>195000</v>
      </c>
      <c r="O40" s="26">
        <f>O$2*Assumption!$B30</f>
        <v>210000</v>
      </c>
      <c r="P40" s="26">
        <f>P$2*Assumption!$B30</f>
        <v>225000</v>
      </c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9" t="s">
        <v>81</v>
      </c>
      <c r="B42" s="26">
        <f t="shared" ref="B42:P42" si="5">B21+B27+B34+B36+B39+B40</f>
        <v>946950</v>
      </c>
      <c r="C42" s="26">
        <f t="shared" si="5"/>
        <v>1893900</v>
      </c>
      <c r="D42" s="26">
        <f t="shared" si="5"/>
        <v>2840850</v>
      </c>
      <c r="E42" s="26">
        <f t="shared" si="5"/>
        <v>3787800</v>
      </c>
      <c r="F42" s="26">
        <f t="shared" si="5"/>
        <v>4734750</v>
      </c>
      <c r="G42" s="26">
        <f t="shared" si="5"/>
        <v>5681700</v>
      </c>
      <c r="H42" s="26">
        <f t="shared" si="5"/>
        <v>6628650</v>
      </c>
      <c r="I42" s="26">
        <f t="shared" si="5"/>
        <v>7575600</v>
      </c>
      <c r="J42" s="26">
        <f t="shared" si="5"/>
        <v>8522550</v>
      </c>
      <c r="K42" s="26">
        <f t="shared" si="5"/>
        <v>9469500</v>
      </c>
      <c r="L42" s="26">
        <f t="shared" si="5"/>
        <v>10416450</v>
      </c>
      <c r="M42" s="26">
        <f t="shared" si="5"/>
        <v>11363400</v>
      </c>
      <c r="N42" s="26">
        <f t="shared" si="5"/>
        <v>12310350</v>
      </c>
      <c r="O42" s="26">
        <f t="shared" si="5"/>
        <v>13257300</v>
      </c>
      <c r="P42" s="26">
        <f t="shared" si="5"/>
        <v>14204250</v>
      </c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9" t="s">
        <v>82</v>
      </c>
      <c r="B44" s="26">
        <f t="shared" ref="B44:P44" si="6">B15-B42</f>
        <v>718050</v>
      </c>
      <c r="C44" s="26">
        <f t="shared" si="6"/>
        <v>1436100</v>
      </c>
      <c r="D44" s="26">
        <f t="shared" si="6"/>
        <v>2154150</v>
      </c>
      <c r="E44" s="26">
        <f t="shared" si="6"/>
        <v>2872200</v>
      </c>
      <c r="F44" s="26">
        <f t="shared" si="6"/>
        <v>3590250</v>
      </c>
      <c r="G44" s="26">
        <f t="shared" si="6"/>
        <v>4308300</v>
      </c>
      <c r="H44" s="26">
        <f t="shared" si="6"/>
        <v>5026350</v>
      </c>
      <c r="I44" s="26">
        <f t="shared" si="6"/>
        <v>5744400</v>
      </c>
      <c r="J44" s="26">
        <f t="shared" si="6"/>
        <v>6462450</v>
      </c>
      <c r="K44" s="26">
        <f t="shared" si="6"/>
        <v>7180500</v>
      </c>
      <c r="L44" s="26">
        <f t="shared" si="6"/>
        <v>7898550</v>
      </c>
      <c r="M44" s="26">
        <f t="shared" si="6"/>
        <v>8616600</v>
      </c>
      <c r="N44" s="26">
        <f t="shared" si="6"/>
        <v>9334650</v>
      </c>
      <c r="O44" s="26">
        <f t="shared" si="6"/>
        <v>10052700</v>
      </c>
      <c r="P44" s="26">
        <f t="shared" si="6"/>
        <v>10770750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9.13"/>
    <col customWidth="1" min="3" max="16" width="10.13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61</v>
      </c>
      <c r="B2" s="23">
        <f>'Calcs-1'!B4</f>
        <v>2</v>
      </c>
      <c r="C2" s="23">
        <f>'Calcs-1'!C4</f>
        <v>4</v>
      </c>
      <c r="D2" s="23">
        <f>'Calcs-1'!D4</f>
        <v>6</v>
      </c>
      <c r="E2" s="23">
        <f>'Calcs-1'!E4</f>
        <v>8</v>
      </c>
      <c r="F2" s="23">
        <f>'Calcs-1'!F4</f>
        <v>10</v>
      </c>
      <c r="G2" s="23">
        <f>'Calcs-1'!G4</f>
        <v>12</v>
      </c>
      <c r="H2" s="23">
        <f>'Calcs-1'!H4</f>
        <v>14</v>
      </c>
      <c r="I2" s="23">
        <f>'Calcs-1'!I4</f>
        <v>16</v>
      </c>
      <c r="J2" s="23">
        <f>'Calcs-1'!J4</f>
        <v>18</v>
      </c>
      <c r="K2" s="23">
        <f>'Calcs-1'!K4</f>
        <v>20</v>
      </c>
      <c r="L2" s="23">
        <f>'Calcs-1'!L4</f>
        <v>22</v>
      </c>
      <c r="M2" s="23">
        <f>'Calcs-1'!M4</f>
        <v>24</v>
      </c>
      <c r="N2" s="23">
        <f>'Calcs-1'!N4</f>
        <v>26</v>
      </c>
      <c r="O2" s="23">
        <f>'Calcs-1'!O4</f>
        <v>28</v>
      </c>
      <c r="P2" s="23">
        <f>'Calcs-1'!P4</f>
        <v>30</v>
      </c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19" t="s">
        <v>64</v>
      </c>
      <c r="B4" s="23">
        <f>B2*Assumption!$C7</f>
        <v>8400</v>
      </c>
      <c r="C4" s="23">
        <f>C2*Assumption!$C7</f>
        <v>16800</v>
      </c>
      <c r="D4" s="23">
        <f>D2*Assumption!$C7</f>
        <v>25200</v>
      </c>
      <c r="E4" s="23">
        <f>E2*Assumption!$C7</f>
        <v>33600</v>
      </c>
      <c r="F4" s="23">
        <f>F2*Assumption!$C7</f>
        <v>42000</v>
      </c>
      <c r="G4" s="23">
        <f>G2*Assumption!$C7</f>
        <v>50400</v>
      </c>
      <c r="H4" s="23">
        <f>H2*Assumption!$C7</f>
        <v>58800</v>
      </c>
      <c r="I4" s="23">
        <f>I2*Assumption!$C7</f>
        <v>67200</v>
      </c>
      <c r="J4" s="23">
        <f>J2*Assumption!$C7</f>
        <v>75600</v>
      </c>
      <c r="K4" s="23">
        <f>K2*Assumption!$C7</f>
        <v>84000</v>
      </c>
      <c r="L4" s="23">
        <f>L2*Assumption!$C7</f>
        <v>92400</v>
      </c>
      <c r="M4" s="23">
        <f>M2*Assumption!$C7</f>
        <v>100800</v>
      </c>
      <c r="N4" s="23">
        <f>N2*Assumption!$C7</f>
        <v>109200</v>
      </c>
      <c r="O4" s="23">
        <f>O2*Assumption!$C7</f>
        <v>117600</v>
      </c>
      <c r="P4" s="23">
        <f>P2*Assumption!$C7</f>
        <v>126000</v>
      </c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9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 t="s">
        <v>66</v>
      </c>
      <c r="B7" s="23">
        <f>B$4*Assumption!$C10</f>
        <v>21000</v>
      </c>
      <c r="C7" s="23">
        <f>C$4*Assumption!$C10</f>
        <v>42000</v>
      </c>
      <c r="D7" s="23">
        <f>D$4*Assumption!$C10</f>
        <v>63000</v>
      </c>
      <c r="E7" s="23">
        <f>E$4*Assumption!$C10</f>
        <v>84000</v>
      </c>
      <c r="F7" s="23">
        <f>F$4*Assumption!$C10</f>
        <v>105000</v>
      </c>
      <c r="G7" s="23">
        <f>G$4*Assumption!$C10</f>
        <v>126000</v>
      </c>
      <c r="H7" s="23">
        <f>H$4*Assumption!$C10</f>
        <v>147000</v>
      </c>
      <c r="I7" s="23">
        <f>I$4*Assumption!$C10</f>
        <v>168000</v>
      </c>
      <c r="J7" s="23">
        <f>J$4*Assumption!$C10</f>
        <v>189000</v>
      </c>
      <c r="K7" s="23">
        <f>K$4*Assumption!$C10</f>
        <v>210000</v>
      </c>
      <c r="L7" s="23">
        <f>L$4*Assumption!$C10</f>
        <v>231000</v>
      </c>
      <c r="M7" s="23">
        <f>M$4*Assumption!$C10</f>
        <v>252000</v>
      </c>
      <c r="N7" s="23">
        <f>N$4*Assumption!$C10</f>
        <v>273000</v>
      </c>
      <c r="O7" s="23">
        <f>O$4*Assumption!$C10</f>
        <v>294000</v>
      </c>
      <c r="P7" s="23">
        <f>P$4*Assumption!$C10</f>
        <v>315000</v>
      </c>
    </row>
    <row r="8">
      <c r="A8" s="11" t="s">
        <v>67</v>
      </c>
      <c r="B8" s="23">
        <f>B$4*Assumption!$C11</f>
        <v>15120</v>
      </c>
      <c r="C8" s="23">
        <f>C$4*Assumption!$C11</f>
        <v>30240</v>
      </c>
      <c r="D8" s="23">
        <f>D$4*Assumption!$C11</f>
        <v>45360</v>
      </c>
      <c r="E8" s="23">
        <f>E$4*Assumption!$C11</f>
        <v>60480</v>
      </c>
      <c r="F8" s="23">
        <f>F$4*Assumption!$C11</f>
        <v>75600</v>
      </c>
      <c r="G8" s="23">
        <f>G$4*Assumption!$C11</f>
        <v>90720</v>
      </c>
      <c r="H8" s="23">
        <f>H$4*Assumption!$C11</f>
        <v>105840</v>
      </c>
      <c r="I8" s="23">
        <f>I$4*Assumption!$C11</f>
        <v>120960</v>
      </c>
      <c r="J8" s="23">
        <f>J$4*Assumption!$C11</f>
        <v>136080</v>
      </c>
      <c r="K8" s="23">
        <f>K$4*Assumption!$C11</f>
        <v>151200</v>
      </c>
      <c r="L8" s="23">
        <f>L$4*Assumption!$C11</f>
        <v>166320</v>
      </c>
      <c r="M8" s="23">
        <f>M$4*Assumption!$C11</f>
        <v>181440</v>
      </c>
      <c r="N8" s="23">
        <f>N$4*Assumption!$C11</f>
        <v>196560</v>
      </c>
      <c r="O8" s="23">
        <f>O$4*Assumption!$C11</f>
        <v>211680</v>
      </c>
      <c r="P8" s="23">
        <f>P$4*Assumption!$C11</f>
        <v>226800</v>
      </c>
    </row>
    <row r="9">
      <c r="A9" s="11" t="s">
        <v>68</v>
      </c>
      <c r="B9" s="23">
        <f>B$4*Assumption!$C12</f>
        <v>15960</v>
      </c>
      <c r="C9" s="23">
        <f>C$4*Assumption!$C12</f>
        <v>31920</v>
      </c>
      <c r="D9" s="23">
        <f>D$4*Assumption!$C12</f>
        <v>47880</v>
      </c>
      <c r="E9" s="23">
        <f>E$4*Assumption!$C12</f>
        <v>63840</v>
      </c>
      <c r="F9" s="23">
        <f>F$4*Assumption!$C12</f>
        <v>79800</v>
      </c>
      <c r="G9" s="23">
        <f>G$4*Assumption!$C12</f>
        <v>95760</v>
      </c>
      <c r="H9" s="23">
        <f>H$4*Assumption!$C12</f>
        <v>111720</v>
      </c>
      <c r="I9" s="23">
        <f>I$4*Assumption!$C12</f>
        <v>127680</v>
      </c>
      <c r="J9" s="23">
        <f>J$4*Assumption!$C12</f>
        <v>143640</v>
      </c>
      <c r="K9" s="23">
        <f>K$4*Assumption!$C12</f>
        <v>159600</v>
      </c>
      <c r="L9" s="23">
        <f>L$4*Assumption!$C12</f>
        <v>175560</v>
      </c>
      <c r="M9" s="23">
        <f>M$4*Assumption!$C12</f>
        <v>191520</v>
      </c>
      <c r="N9" s="23">
        <f>N$4*Assumption!$C12</f>
        <v>207480</v>
      </c>
      <c r="O9" s="23">
        <f>O$4*Assumption!$C12</f>
        <v>223440</v>
      </c>
      <c r="P9" s="23">
        <f>P$4*Assumption!$C12</f>
        <v>239400</v>
      </c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9" t="s">
        <v>69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">
        <v>66</v>
      </c>
      <c r="B12" s="26">
        <f>B7*Assumption!$B2</f>
        <v>3150000</v>
      </c>
      <c r="C12" s="26">
        <f>C7*Assumption!$B2</f>
        <v>6300000</v>
      </c>
      <c r="D12" s="26">
        <f>D7*Assumption!$B2</f>
        <v>9450000</v>
      </c>
      <c r="E12" s="26">
        <f>E7*Assumption!$B2</f>
        <v>12600000</v>
      </c>
      <c r="F12" s="26">
        <f>F7*Assumption!$B2</f>
        <v>15750000</v>
      </c>
      <c r="G12" s="26">
        <f>G7*Assumption!$B2</f>
        <v>18900000</v>
      </c>
      <c r="H12" s="26">
        <f>H7*Assumption!$B2</f>
        <v>22050000</v>
      </c>
      <c r="I12" s="26">
        <f>I7*Assumption!$B2</f>
        <v>25200000</v>
      </c>
      <c r="J12" s="26">
        <f>J7*Assumption!$B2</f>
        <v>28350000</v>
      </c>
      <c r="K12" s="26">
        <f>K7*Assumption!$B2</f>
        <v>31500000</v>
      </c>
      <c r="L12" s="26">
        <f>L7*Assumption!$B2</f>
        <v>34650000</v>
      </c>
      <c r="M12" s="26">
        <f>M7*Assumption!$B2</f>
        <v>37800000</v>
      </c>
      <c r="N12" s="26">
        <f>N7*Assumption!$B2</f>
        <v>40950000</v>
      </c>
      <c r="O12" s="26">
        <f>O7*Assumption!$B2</f>
        <v>44100000</v>
      </c>
      <c r="P12" s="26">
        <f>P7*Assumption!$B2</f>
        <v>47250000</v>
      </c>
    </row>
    <row r="13">
      <c r="A13" s="11" t="s">
        <v>67</v>
      </c>
      <c r="B13" s="26">
        <f>B8*Assumption!$B3</f>
        <v>453600</v>
      </c>
      <c r="C13" s="26">
        <f>C8*Assumption!$B3</f>
        <v>907200</v>
      </c>
      <c r="D13" s="26">
        <f>D8*Assumption!$B3</f>
        <v>1360800</v>
      </c>
      <c r="E13" s="26">
        <f>E8*Assumption!$B3</f>
        <v>1814400</v>
      </c>
      <c r="F13" s="26">
        <f>F8*Assumption!$B3</f>
        <v>2268000</v>
      </c>
      <c r="G13" s="26">
        <f>G8*Assumption!$B3</f>
        <v>2721600</v>
      </c>
      <c r="H13" s="26">
        <f>H8*Assumption!$B3</f>
        <v>3175200</v>
      </c>
      <c r="I13" s="26">
        <f>I8*Assumption!$B3</f>
        <v>3628800</v>
      </c>
      <c r="J13" s="26">
        <f>J8*Assumption!$B3</f>
        <v>4082400</v>
      </c>
      <c r="K13" s="26">
        <f>K8*Assumption!$B3</f>
        <v>4536000</v>
      </c>
      <c r="L13" s="26">
        <f>L8*Assumption!$B3</f>
        <v>4989600</v>
      </c>
      <c r="M13" s="26">
        <f>M8*Assumption!$B3</f>
        <v>5443200</v>
      </c>
      <c r="N13" s="26">
        <f>N8*Assumption!$B3</f>
        <v>5896800</v>
      </c>
      <c r="O13" s="26">
        <f>O8*Assumption!$B3</f>
        <v>6350400</v>
      </c>
      <c r="P13" s="26">
        <f>P8*Assumption!$B3</f>
        <v>6804000</v>
      </c>
    </row>
    <row r="14">
      <c r="A14" s="11" t="s">
        <v>68</v>
      </c>
      <c r="B14" s="26">
        <f>B9*Assumption!$B4</f>
        <v>1596000</v>
      </c>
      <c r="C14" s="26">
        <f>C9*Assumption!$B4</f>
        <v>3192000</v>
      </c>
      <c r="D14" s="26">
        <f>D9*Assumption!$B4</f>
        <v>4788000</v>
      </c>
      <c r="E14" s="26">
        <f>E9*Assumption!$B4</f>
        <v>6384000</v>
      </c>
      <c r="F14" s="26">
        <f>F9*Assumption!$B4</f>
        <v>7980000</v>
      </c>
      <c r="G14" s="26">
        <f>G9*Assumption!$B4</f>
        <v>9576000</v>
      </c>
      <c r="H14" s="26">
        <f>H9*Assumption!$B4</f>
        <v>11172000</v>
      </c>
      <c r="I14" s="26">
        <f>I9*Assumption!$B4</f>
        <v>12768000</v>
      </c>
      <c r="J14" s="26">
        <f>J9*Assumption!$B4</f>
        <v>14364000</v>
      </c>
      <c r="K14" s="26">
        <f>K9*Assumption!$B4</f>
        <v>15960000</v>
      </c>
      <c r="L14" s="26">
        <f>L9*Assumption!$B4</f>
        <v>17556000</v>
      </c>
      <c r="M14" s="26">
        <f>M9*Assumption!$B4</f>
        <v>19152000</v>
      </c>
      <c r="N14" s="26">
        <f>N9*Assumption!$B4</f>
        <v>20748000</v>
      </c>
      <c r="O14" s="26">
        <f>O9*Assumption!$B4</f>
        <v>22344000</v>
      </c>
      <c r="P14" s="26">
        <f>P9*Assumption!$B4</f>
        <v>23940000</v>
      </c>
    </row>
    <row r="15">
      <c r="A15" s="19" t="s">
        <v>70</v>
      </c>
      <c r="B15" s="26">
        <f t="shared" ref="B15:P15" si="1">B12+B13+B14</f>
        <v>5199600</v>
      </c>
      <c r="C15" s="26">
        <f t="shared" si="1"/>
        <v>10399200</v>
      </c>
      <c r="D15" s="26">
        <f t="shared" si="1"/>
        <v>15598800</v>
      </c>
      <c r="E15" s="26">
        <f t="shared" si="1"/>
        <v>20798400</v>
      </c>
      <c r="F15" s="26">
        <f t="shared" si="1"/>
        <v>25998000</v>
      </c>
      <c r="G15" s="26">
        <f t="shared" si="1"/>
        <v>31197600</v>
      </c>
      <c r="H15" s="26">
        <f t="shared" si="1"/>
        <v>36397200</v>
      </c>
      <c r="I15" s="26">
        <f t="shared" si="1"/>
        <v>41596800</v>
      </c>
      <c r="J15" s="26">
        <f t="shared" si="1"/>
        <v>46796400</v>
      </c>
      <c r="K15" s="26">
        <f t="shared" si="1"/>
        <v>51996000</v>
      </c>
      <c r="L15" s="26">
        <f t="shared" si="1"/>
        <v>57195600</v>
      </c>
      <c r="M15" s="26">
        <f t="shared" si="1"/>
        <v>62395200</v>
      </c>
      <c r="N15" s="26">
        <f t="shared" si="1"/>
        <v>67594800</v>
      </c>
      <c r="O15" s="26">
        <f t="shared" si="1"/>
        <v>72794400</v>
      </c>
      <c r="P15" s="26">
        <f t="shared" si="1"/>
        <v>77994000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9" t="s">
        <v>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">
        <v>66</v>
      </c>
      <c r="B18" s="26">
        <f>B12*Assumption!$C2</f>
        <v>1102500</v>
      </c>
      <c r="C18" s="26">
        <f>C12*Assumption!$C2</f>
        <v>2205000</v>
      </c>
      <c r="D18" s="26">
        <f>D12*Assumption!$C2</f>
        <v>3307500</v>
      </c>
      <c r="E18" s="26">
        <f>E12*Assumption!$C2</f>
        <v>4410000</v>
      </c>
      <c r="F18" s="26">
        <f>F12*Assumption!$C2</f>
        <v>5512500</v>
      </c>
      <c r="G18" s="26">
        <f>G12*Assumption!$C2</f>
        <v>6615000</v>
      </c>
      <c r="H18" s="26">
        <f>H12*Assumption!$C2</f>
        <v>7717500</v>
      </c>
      <c r="I18" s="26">
        <f>I12*Assumption!$C2</f>
        <v>8820000</v>
      </c>
      <c r="J18" s="26">
        <f>J12*Assumption!$C2</f>
        <v>9922500</v>
      </c>
      <c r="K18" s="26">
        <f>K12*Assumption!$C2</f>
        <v>11025000</v>
      </c>
      <c r="L18" s="26">
        <f>L12*Assumption!$C2</f>
        <v>12127500</v>
      </c>
      <c r="M18" s="26">
        <f>M12*Assumption!$C2</f>
        <v>13230000</v>
      </c>
      <c r="N18" s="26">
        <f>N12*Assumption!$C2</f>
        <v>14332500</v>
      </c>
      <c r="O18" s="26">
        <f>O12*Assumption!$C2</f>
        <v>15435000</v>
      </c>
      <c r="P18" s="26">
        <f>P12*Assumption!$C2</f>
        <v>16537500</v>
      </c>
    </row>
    <row r="19">
      <c r="A19" s="11" t="s">
        <v>67</v>
      </c>
      <c r="B19" s="26">
        <f>B13*Assumption!$C3</f>
        <v>113400</v>
      </c>
      <c r="C19" s="26">
        <f>C13*Assumption!$C3</f>
        <v>226800</v>
      </c>
      <c r="D19" s="26">
        <f>D13*Assumption!$C3</f>
        <v>340200</v>
      </c>
      <c r="E19" s="26">
        <f>E13*Assumption!$C3</f>
        <v>453600</v>
      </c>
      <c r="F19" s="26">
        <f>F13*Assumption!$C3</f>
        <v>567000</v>
      </c>
      <c r="G19" s="26">
        <f>G13*Assumption!$C3</f>
        <v>680400</v>
      </c>
      <c r="H19" s="26">
        <f>H13*Assumption!$C3</f>
        <v>793800</v>
      </c>
      <c r="I19" s="26">
        <f>I13*Assumption!$C3</f>
        <v>907200</v>
      </c>
      <c r="J19" s="26">
        <f>J13*Assumption!$C3</f>
        <v>1020600</v>
      </c>
      <c r="K19" s="26">
        <f>K13*Assumption!$C3</f>
        <v>1134000</v>
      </c>
      <c r="L19" s="26">
        <f>L13*Assumption!$C3</f>
        <v>1247400</v>
      </c>
      <c r="M19" s="26">
        <f>M13*Assumption!$C3</f>
        <v>1360800</v>
      </c>
      <c r="N19" s="26">
        <f>N13*Assumption!$C3</f>
        <v>1474200</v>
      </c>
      <c r="O19" s="26">
        <f>O13*Assumption!$C3</f>
        <v>1587600</v>
      </c>
      <c r="P19" s="26">
        <f>P13*Assumption!$C3</f>
        <v>1701000</v>
      </c>
    </row>
    <row r="20">
      <c r="A20" s="11" t="s">
        <v>68</v>
      </c>
      <c r="B20" s="26">
        <f>B14*Assumption!$C4</f>
        <v>478800</v>
      </c>
      <c r="C20" s="26">
        <f>C14*Assumption!$C4</f>
        <v>957600</v>
      </c>
      <c r="D20" s="26">
        <f>D14*Assumption!$C4</f>
        <v>1436400</v>
      </c>
      <c r="E20" s="26">
        <f>E14*Assumption!$C4</f>
        <v>1915200</v>
      </c>
      <c r="F20" s="26">
        <f>F14*Assumption!$C4</f>
        <v>2394000</v>
      </c>
      <c r="G20" s="26">
        <f>G14*Assumption!$C4</f>
        <v>2872800</v>
      </c>
      <c r="H20" s="26">
        <f>H14*Assumption!$C4</f>
        <v>3351600</v>
      </c>
      <c r="I20" s="26">
        <f>I14*Assumption!$C4</f>
        <v>3830400</v>
      </c>
      <c r="J20" s="26">
        <f>J14*Assumption!$C4</f>
        <v>4309200</v>
      </c>
      <c r="K20" s="26">
        <f>K14*Assumption!$C4</f>
        <v>4788000</v>
      </c>
      <c r="L20" s="26">
        <f>L14*Assumption!$C4</f>
        <v>5266800</v>
      </c>
      <c r="M20" s="26">
        <f>M14*Assumption!$C4</f>
        <v>5745600</v>
      </c>
      <c r="N20" s="26">
        <f>N14*Assumption!$C4</f>
        <v>6224400</v>
      </c>
      <c r="O20" s="26">
        <f>O14*Assumption!$C4</f>
        <v>6703200</v>
      </c>
      <c r="P20" s="26">
        <f>P14*Assumption!$C4</f>
        <v>7182000</v>
      </c>
    </row>
    <row r="21">
      <c r="A21" s="19" t="s">
        <v>72</v>
      </c>
      <c r="B21" s="26">
        <f t="shared" ref="B21:P21" si="2">B18+B19+B20</f>
        <v>1694700</v>
      </c>
      <c r="C21" s="26">
        <f t="shared" si="2"/>
        <v>3389400</v>
      </c>
      <c r="D21" s="26">
        <f t="shared" si="2"/>
        <v>5084100</v>
      </c>
      <c r="E21" s="26">
        <f t="shared" si="2"/>
        <v>6778800</v>
      </c>
      <c r="F21" s="26">
        <f t="shared" si="2"/>
        <v>8473500</v>
      </c>
      <c r="G21" s="26">
        <f t="shared" si="2"/>
        <v>10168200</v>
      </c>
      <c r="H21" s="26">
        <f t="shared" si="2"/>
        <v>11862900</v>
      </c>
      <c r="I21" s="26">
        <f t="shared" si="2"/>
        <v>13557600</v>
      </c>
      <c r="J21" s="26">
        <f t="shared" si="2"/>
        <v>15252300</v>
      </c>
      <c r="K21" s="26">
        <f t="shared" si="2"/>
        <v>16947000</v>
      </c>
      <c r="L21" s="26">
        <f t="shared" si="2"/>
        <v>18641700</v>
      </c>
      <c r="M21" s="26">
        <f t="shared" si="2"/>
        <v>20336400</v>
      </c>
      <c r="N21" s="26">
        <f t="shared" si="2"/>
        <v>22031100</v>
      </c>
      <c r="O21" s="26">
        <f t="shared" si="2"/>
        <v>23725800</v>
      </c>
      <c r="P21" s="26">
        <f t="shared" si="2"/>
        <v>25420500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9" t="s">
        <v>73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">
        <v>66</v>
      </c>
      <c r="B24" s="26">
        <f>B7*Assumption!$D2</f>
        <v>42000</v>
      </c>
      <c r="C24" s="26">
        <f>C7*Assumption!$D2</f>
        <v>84000</v>
      </c>
      <c r="D24" s="26">
        <f>D7*Assumption!$D2</f>
        <v>126000</v>
      </c>
      <c r="E24" s="26">
        <f>E7*Assumption!$D2</f>
        <v>168000</v>
      </c>
      <c r="F24" s="26">
        <f>F7*Assumption!$D2</f>
        <v>210000</v>
      </c>
      <c r="G24" s="26">
        <f>G7*Assumption!$D2</f>
        <v>252000</v>
      </c>
      <c r="H24" s="26">
        <f>H7*Assumption!$D2</f>
        <v>294000</v>
      </c>
      <c r="I24" s="26">
        <f>I7*Assumption!$D2</f>
        <v>336000</v>
      </c>
      <c r="J24" s="26">
        <f>J7*Assumption!$D2</f>
        <v>378000</v>
      </c>
      <c r="K24" s="26">
        <f>K7*Assumption!$D2</f>
        <v>420000</v>
      </c>
      <c r="L24" s="26">
        <f>L7*Assumption!$D2</f>
        <v>462000</v>
      </c>
      <c r="M24" s="26">
        <f>M7*Assumption!$D2</f>
        <v>504000</v>
      </c>
      <c r="N24" s="26">
        <f>N7*Assumption!$D2</f>
        <v>546000</v>
      </c>
      <c r="O24" s="26">
        <f>O7*Assumption!$D2</f>
        <v>588000</v>
      </c>
      <c r="P24" s="26">
        <f>P7*Assumption!$D2</f>
        <v>630000</v>
      </c>
    </row>
    <row r="25">
      <c r="A25" s="11" t="s">
        <v>67</v>
      </c>
      <c r="B25" s="26">
        <f>B8*Assumption!$D3</f>
        <v>15120</v>
      </c>
      <c r="C25" s="26">
        <f>C8*Assumption!$D3</f>
        <v>30240</v>
      </c>
      <c r="D25" s="26">
        <f>D8*Assumption!$D3</f>
        <v>45360</v>
      </c>
      <c r="E25" s="26">
        <f>E8*Assumption!$D3</f>
        <v>60480</v>
      </c>
      <c r="F25" s="26">
        <f>F8*Assumption!$D3</f>
        <v>75600</v>
      </c>
      <c r="G25" s="26">
        <f>G8*Assumption!$D3</f>
        <v>90720</v>
      </c>
      <c r="H25" s="26">
        <f>H8*Assumption!$D3</f>
        <v>105840</v>
      </c>
      <c r="I25" s="26">
        <f>I8*Assumption!$D3</f>
        <v>120960</v>
      </c>
      <c r="J25" s="26">
        <f>J8*Assumption!$D3</f>
        <v>136080</v>
      </c>
      <c r="K25" s="26">
        <f>K8*Assumption!$D3</f>
        <v>151200</v>
      </c>
      <c r="L25" s="26">
        <f>L8*Assumption!$D3</f>
        <v>166320</v>
      </c>
      <c r="M25" s="26">
        <f>M8*Assumption!$D3</f>
        <v>181440</v>
      </c>
      <c r="N25" s="26">
        <f>N8*Assumption!$D3</f>
        <v>196560</v>
      </c>
      <c r="O25" s="26">
        <f>O8*Assumption!$D3</f>
        <v>211680</v>
      </c>
      <c r="P25" s="26">
        <f>P8*Assumption!$D3</f>
        <v>226800</v>
      </c>
    </row>
    <row r="26">
      <c r="A26" s="11" t="s">
        <v>68</v>
      </c>
      <c r="B26" s="26">
        <f>B9*Assumption!$D4</f>
        <v>159600</v>
      </c>
      <c r="C26" s="26">
        <f>C9*Assumption!$D4</f>
        <v>319200</v>
      </c>
      <c r="D26" s="26">
        <f>D9*Assumption!$D4</f>
        <v>478800</v>
      </c>
      <c r="E26" s="26">
        <f>E9*Assumption!$D4</f>
        <v>638400</v>
      </c>
      <c r="F26" s="26">
        <f>F9*Assumption!$D4</f>
        <v>798000</v>
      </c>
      <c r="G26" s="26">
        <f>G9*Assumption!$D4</f>
        <v>957600</v>
      </c>
      <c r="H26" s="26">
        <f>H9*Assumption!$D4</f>
        <v>1117200</v>
      </c>
      <c r="I26" s="26">
        <f>I9*Assumption!$D4</f>
        <v>1276800</v>
      </c>
      <c r="J26" s="26">
        <f>J9*Assumption!$D4</f>
        <v>1436400</v>
      </c>
      <c r="K26" s="26">
        <f>K9*Assumption!$D4</f>
        <v>1596000</v>
      </c>
      <c r="L26" s="26">
        <f>L9*Assumption!$D4</f>
        <v>1755600</v>
      </c>
      <c r="M26" s="26">
        <f>M9*Assumption!$D4</f>
        <v>1915200</v>
      </c>
      <c r="N26" s="26">
        <f>N9*Assumption!$D4</f>
        <v>2074800</v>
      </c>
      <c r="O26" s="26">
        <f>O9*Assumption!$D4</f>
        <v>2234400</v>
      </c>
      <c r="P26" s="26">
        <f>P9*Assumption!$D4</f>
        <v>2394000</v>
      </c>
    </row>
    <row r="27">
      <c r="A27" s="19" t="s">
        <v>74</v>
      </c>
      <c r="B27" s="26">
        <f t="shared" ref="B27:P27" si="3">SUM(B24:B26)</f>
        <v>216720</v>
      </c>
      <c r="C27" s="26">
        <f t="shared" si="3"/>
        <v>433440</v>
      </c>
      <c r="D27" s="26">
        <f t="shared" si="3"/>
        <v>650160</v>
      </c>
      <c r="E27" s="26">
        <f t="shared" si="3"/>
        <v>866880</v>
      </c>
      <c r="F27" s="26">
        <f t="shared" si="3"/>
        <v>1083600</v>
      </c>
      <c r="G27" s="26">
        <f t="shared" si="3"/>
        <v>1300320</v>
      </c>
      <c r="H27" s="26">
        <f t="shared" si="3"/>
        <v>1517040</v>
      </c>
      <c r="I27" s="26">
        <f t="shared" si="3"/>
        <v>1733760</v>
      </c>
      <c r="J27" s="26">
        <f t="shared" si="3"/>
        <v>1950480</v>
      </c>
      <c r="K27" s="26">
        <f t="shared" si="3"/>
        <v>2167200</v>
      </c>
      <c r="L27" s="26">
        <f t="shared" si="3"/>
        <v>2383920</v>
      </c>
      <c r="M27" s="26">
        <f t="shared" si="3"/>
        <v>2600640</v>
      </c>
      <c r="N27" s="26">
        <f t="shared" si="3"/>
        <v>2817360</v>
      </c>
      <c r="O27" s="26">
        <f t="shared" si="3"/>
        <v>3034080</v>
      </c>
      <c r="P27" s="26">
        <f t="shared" si="3"/>
        <v>3250800</v>
      </c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9" t="s">
        <v>75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">
        <v>35</v>
      </c>
      <c r="B30" s="26">
        <f>B$2*Assumption!$C15*Assumption!$B21</f>
        <v>40000</v>
      </c>
      <c r="C30" s="26">
        <f>C$2*Assumption!$C15*Assumption!$B21</f>
        <v>80000</v>
      </c>
      <c r="D30" s="26">
        <f>D$2*Assumption!$C15*Assumption!$B21</f>
        <v>120000</v>
      </c>
      <c r="E30" s="26">
        <f>E$2*Assumption!$C15*Assumption!$B21</f>
        <v>160000</v>
      </c>
      <c r="F30" s="26">
        <f>F$2*Assumption!$C15*Assumption!$B21</f>
        <v>200000</v>
      </c>
      <c r="G30" s="26">
        <f>G$2*Assumption!$C15*Assumption!$B21</f>
        <v>240000</v>
      </c>
      <c r="H30" s="26">
        <f>H$2*Assumption!$C15*Assumption!$B21</f>
        <v>280000</v>
      </c>
      <c r="I30" s="26">
        <f>I$2*Assumption!$C15*Assumption!$B21</f>
        <v>320000</v>
      </c>
      <c r="J30" s="26">
        <f>J$2*Assumption!$C15*Assumption!$B21</f>
        <v>360000</v>
      </c>
      <c r="K30" s="26">
        <f>K$2*Assumption!$C15*Assumption!$B21</f>
        <v>400000</v>
      </c>
      <c r="L30" s="26">
        <f>L$2*Assumption!$C15*Assumption!$B21</f>
        <v>440000</v>
      </c>
      <c r="M30" s="26">
        <f>M$2*Assumption!$C15*Assumption!$B21</f>
        <v>480000</v>
      </c>
      <c r="N30" s="26">
        <f>N$2*Assumption!$C15*Assumption!$B21</f>
        <v>520000</v>
      </c>
      <c r="O30" s="26">
        <f>O$2*Assumption!$C15*Assumption!$B21</f>
        <v>560000</v>
      </c>
      <c r="P30" s="26">
        <f>P$2*Assumption!$C15*Assumption!$B21</f>
        <v>600000</v>
      </c>
    </row>
    <row r="31">
      <c r="A31" s="11" t="s">
        <v>31</v>
      </c>
      <c r="B31" s="26">
        <f>B$2*Assumption!$C16*Assumption!$B22</f>
        <v>150000</v>
      </c>
      <c r="C31" s="26">
        <f>C$2*Assumption!$C16*Assumption!$B22</f>
        <v>300000</v>
      </c>
      <c r="D31" s="26">
        <f>D$2*Assumption!$C16*Assumption!$B22</f>
        <v>450000</v>
      </c>
      <c r="E31" s="26">
        <f>E$2*Assumption!$C16*Assumption!$B22</f>
        <v>600000</v>
      </c>
      <c r="F31" s="26">
        <f>F$2*Assumption!$C16*Assumption!$B22</f>
        <v>750000</v>
      </c>
      <c r="G31" s="26">
        <f>G$2*Assumption!$C16*Assumption!$B22</f>
        <v>900000</v>
      </c>
      <c r="H31" s="26">
        <f>H$2*Assumption!$C16*Assumption!$B22</f>
        <v>1050000</v>
      </c>
      <c r="I31" s="26">
        <f>I$2*Assumption!$C16*Assumption!$B22</f>
        <v>1200000</v>
      </c>
      <c r="J31" s="26">
        <f>J$2*Assumption!$C16*Assumption!$B22</f>
        <v>1350000</v>
      </c>
      <c r="K31" s="26">
        <f>K$2*Assumption!$C16*Assumption!$B22</f>
        <v>1500000</v>
      </c>
      <c r="L31" s="26">
        <f>L$2*Assumption!$C16*Assumption!$B22</f>
        <v>1650000</v>
      </c>
      <c r="M31" s="26">
        <f>M$2*Assumption!$C16*Assumption!$B22</f>
        <v>1800000</v>
      </c>
      <c r="N31" s="26">
        <f>N$2*Assumption!$C16*Assumption!$B22</f>
        <v>1950000</v>
      </c>
      <c r="O31" s="26">
        <f>O$2*Assumption!$C16*Assumption!$B22</f>
        <v>2100000</v>
      </c>
      <c r="P31" s="26">
        <f>P$2*Assumption!$C16*Assumption!$B22</f>
        <v>2250000</v>
      </c>
    </row>
    <row r="32">
      <c r="A32" s="11" t="s">
        <v>36</v>
      </c>
      <c r="B32" s="26">
        <f>B$2*Assumption!$C17*Assumption!$B23</f>
        <v>70000</v>
      </c>
      <c r="C32" s="26">
        <f>C$2*Assumption!$C17*Assumption!$B23</f>
        <v>140000</v>
      </c>
      <c r="D32" s="26">
        <f>D$2*Assumption!$C17*Assumption!$B23</f>
        <v>210000</v>
      </c>
      <c r="E32" s="26">
        <f>E$2*Assumption!$C17*Assumption!$B23</f>
        <v>280000</v>
      </c>
      <c r="F32" s="26">
        <f>F$2*Assumption!$C17*Assumption!$B23</f>
        <v>350000</v>
      </c>
      <c r="G32" s="26">
        <f>G$2*Assumption!$C17*Assumption!$B23</f>
        <v>420000</v>
      </c>
      <c r="H32" s="26">
        <f>H$2*Assumption!$C17*Assumption!$B23</f>
        <v>490000</v>
      </c>
      <c r="I32" s="26">
        <f>I$2*Assumption!$C17*Assumption!$B23</f>
        <v>560000</v>
      </c>
      <c r="J32" s="26">
        <f>J$2*Assumption!$C17*Assumption!$B23</f>
        <v>630000</v>
      </c>
      <c r="K32" s="26">
        <f>K$2*Assumption!$C17*Assumption!$B23</f>
        <v>700000</v>
      </c>
      <c r="L32" s="26">
        <f>L$2*Assumption!$C17*Assumption!$B23</f>
        <v>770000</v>
      </c>
      <c r="M32" s="26">
        <f>M$2*Assumption!$C17*Assumption!$B23</f>
        <v>840000</v>
      </c>
      <c r="N32" s="26">
        <f>N$2*Assumption!$C17*Assumption!$B23</f>
        <v>910000</v>
      </c>
      <c r="O32" s="26">
        <f>O$2*Assumption!$C17*Assumption!$B23</f>
        <v>980000</v>
      </c>
      <c r="P32" s="26">
        <f>P$2*Assumption!$C17*Assumption!$B23</f>
        <v>1050000</v>
      </c>
    </row>
    <row r="33">
      <c r="A33" s="11" t="s">
        <v>76</v>
      </c>
      <c r="B33" s="26">
        <f>B$2*Assumption!$C18*Assumption!$B24</f>
        <v>32000</v>
      </c>
      <c r="C33" s="26">
        <f>C$2*Assumption!$C18*Assumption!$B24</f>
        <v>64000</v>
      </c>
      <c r="D33" s="26">
        <f>D$2*Assumption!$C18*Assumption!$B24</f>
        <v>96000</v>
      </c>
      <c r="E33" s="26">
        <f>E$2*Assumption!$C18*Assumption!$B24</f>
        <v>128000</v>
      </c>
      <c r="F33" s="26">
        <f>F$2*Assumption!$C18*Assumption!$B24</f>
        <v>160000</v>
      </c>
      <c r="G33" s="26">
        <f>G$2*Assumption!$C18*Assumption!$B24</f>
        <v>192000</v>
      </c>
      <c r="H33" s="26">
        <f>H$2*Assumption!$C18*Assumption!$B24</f>
        <v>224000</v>
      </c>
      <c r="I33" s="26">
        <f>I$2*Assumption!$C18*Assumption!$B24</f>
        <v>256000</v>
      </c>
      <c r="J33" s="26">
        <f>J$2*Assumption!$C18*Assumption!$B24</f>
        <v>288000</v>
      </c>
      <c r="K33" s="26">
        <f>K$2*Assumption!$C18*Assumption!$B24</f>
        <v>320000</v>
      </c>
      <c r="L33" s="26">
        <f>L$2*Assumption!$C18*Assumption!$B24</f>
        <v>352000</v>
      </c>
      <c r="M33" s="26">
        <f>M$2*Assumption!$C18*Assumption!$B24</f>
        <v>384000</v>
      </c>
      <c r="N33" s="26">
        <f>N$2*Assumption!$C18*Assumption!$B24</f>
        <v>416000</v>
      </c>
      <c r="O33" s="26">
        <f>O$2*Assumption!$C18*Assumption!$B24</f>
        <v>448000</v>
      </c>
      <c r="P33" s="26">
        <f>P$2*Assumption!$C18*Assumption!$B24</f>
        <v>480000</v>
      </c>
    </row>
    <row r="34">
      <c r="A34" s="19" t="s">
        <v>77</v>
      </c>
      <c r="B34" s="26">
        <f t="shared" ref="B34:P34" si="4">SUM(B30:B33)</f>
        <v>292000</v>
      </c>
      <c r="C34" s="26">
        <f t="shared" si="4"/>
        <v>584000</v>
      </c>
      <c r="D34" s="26">
        <f t="shared" si="4"/>
        <v>876000</v>
      </c>
      <c r="E34" s="26">
        <f t="shared" si="4"/>
        <v>1168000</v>
      </c>
      <c r="F34" s="26">
        <f t="shared" si="4"/>
        <v>1460000</v>
      </c>
      <c r="G34" s="26">
        <f t="shared" si="4"/>
        <v>1752000</v>
      </c>
      <c r="H34" s="26">
        <f t="shared" si="4"/>
        <v>2044000</v>
      </c>
      <c r="I34" s="26">
        <f t="shared" si="4"/>
        <v>2336000</v>
      </c>
      <c r="J34" s="26">
        <f t="shared" si="4"/>
        <v>2628000</v>
      </c>
      <c r="K34" s="26">
        <f t="shared" si="4"/>
        <v>2920000</v>
      </c>
      <c r="L34" s="26">
        <f t="shared" si="4"/>
        <v>3212000</v>
      </c>
      <c r="M34" s="26">
        <f t="shared" si="4"/>
        <v>3504000</v>
      </c>
      <c r="N34" s="26">
        <f t="shared" si="4"/>
        <v>3796000</v>
      </c>
      <c r="O34" s="26">
        <f t="shared" si="4"/>
        <v>4088000</v>
      </c>
      <c r="P34" s="26">
        <f t="shared" si="4"/>
        <v>4380000</v>
      </c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9" t="s">
        <v>78</v>
      </c>
      <c r="B36" s="26">
        <f>B4*Assumption!$B26</f>
        <v>588000</v>
      </c>
      <c r="C36" s="26">
        <f>C4*Assumption!$B26</f>
        <v>1176000</v>
      </c>
      <c r="D36" s="26">
        <f>D4*Assumption!$B26</f>
        <v>1764000</v>
      </c>
      <c r="E36" s="26">
        <f>E4*Assumption!$B26</f>
        <v>2352000</v>
      </c>
      <c r="F36" s="26">
        <f>F4*Assumption!$B26</f>
        <v>2940000</v>
      </c>
      <c r="G36" s="26">
        <f>G4*Assumption!$B26</f>
        <v>3528000</v>
      </c>
      <c r="H36" s="26">
        <f>H4*Assumption!$B26</f>
        <v>4116000</v>
      </c>
      <c r="I36" s="26">
        <f>I4*Assumption!$B26</f>
        <v>4704000</v>
      </c>
      <c r="J36" s="26">
        <f>J4*Assumption!$B26</f>
        <v>5292000</v>
      </c>
      <c r="K36" s="26">
        <f>K4*Assumption!$B26</f>
        <v>5880000</v>
      </c>
      <c r="L36" s="26">
        <f>L4*Assumption!$B26</f>
        <v>6468000</v>
      </c>
      <c r="M36" s="26">
        <f>M4*Assumption!$B26</f>
        <v>7056000</v>
      </c>
      <c r="N36" s="26">
        <f>N4*Assumption!$B26</f>
        <v>7644000</v>
      </c>
      <c r="O36" s="26">
        <f>O4*Assumption!$B26</f>
        <v>8232000</v>
      </c>
      <c r="P36" s="26">
        <f>P4*Assumption!$B26</f>
        <v>8820000</v>
      </c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9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">
        <v>80</v>
      </c>
      <c r="B39" s="26">
        <f>B$2*Assumption!$C29</f>
        <v>150000</v>
      </c>
      <c r="C39" s="26">
        <f>C$2*Assumption!$C29</f>
        <v>300000</v>
      </c>
      <c r="D39" s="26">
        <f>D$2*Assumption!$C29</f>
        <v>450000</v>
      </c>
      <c r="E39" s="26">
        <f>E$2*Assumption!$C29</f>
        <v>600000</v>
      </c>
      <c r="F39" s="26">
        <f>F$2*Assumption!$C29</f>
        <v>750000</v>
      </c>
      <c r="G39" s="26">
        <f>G$2*Assumption!$C29</f>
        <v>900000</v>
      </c>
      <c r="H39" s="26">
        <f>H$2*Assumption!$C29</f>
        <v>1050000</v>
      </c>
      <c r="I39" s="26">
        <f>I$2*Assumption!$C29</f>
        <v>1200000</v>
      </c>
      <c r="J39" s="26">
        <f>J$2*Assumption!$C29</f>
        <v>1350000</v>
      </c>
      <c r="K39" s="26">
        <f>K$2*Assumption!$C29</f>
        <v>1500000</v>
      </c>
      <c r="L39" s="26">
        <f>L$2*Assumption!$C29</f>
        <v>1650000</v>
      </c>
      <c r="M39" s="26">
        <f>M$2*Assumption!$C29</f>
        <v>1800000</v>
      </c>
      <c r="N39" s="26">
        <f>N$2*Assumption!$C29</f>
        <v>1950000</v>
      </c>
      <c r="O39" s="26">
        <f>O$2*Assumption!$C29</f>
        <v>2100000</v>
      </c>
      <c r="P39" s="26">
        <f>P$2*Assumption!$C29</f>
        <v>2250000</v>
      </c>
    </row>
    <row r="40">
      <c r="A40" s="11" t="s">
        <v>41</v>
      </c>
      <c r="B40" s="26">
        <f>B$2*Assumption!$C30</f>
        <v>46000</v>
      </c>
      <c r="C40" s="26">
        <f>C$2*Assumption!$C30</f>
        <v>92000</v>
      </c>
      <c r="D40" s="26">
        <f>D$2*Assumption!$C30</f>
        <v>138000</v>
      </c>
      <c r="E40" s="26">
        <f>E$2*Assumption!$C30</f>
        <v>184000</v>
      </c>
      <c r="F40" s="26">
        <f>F$2*Assumption!$C30</f>
        <v>230000</v>
      </c>
      <c r="G40" s="26">
        <f>G$2*Assumption!$C30</f>
        <v>276000</v>
      </c>
      <c r="H40" s="26">
        <f>H$2*Assumption!$C30</f>
        <v>322000</v>
      </c>
      <c r="I40" s="26">
        <f>I$2*Assumption!$C30</f>
        <v>368000</v>
      </c>
      <c r="J40" s="26">
        <f>J$2*Assumption!$C30</f>
        <v>414000</v>
      </c>
      <c r="K40" s="26">
        <f>K$2*Assumption!$C30</f>
        <v>460000</v>
      </c>
      <c r="L40" s="26">
        <f>L$2*Assumption!$C30</f>
        <v>506000</v>
      </c>
      <c r="M40" s="26">
        <f>M$2*Assumption!$C30</f>
        <v>552000</v>
      </c>
      <c r="N40" s="26">
        <f>N$2*Assumption!$C30</f>
        <v>598000</v>
      </c>
      <c r="O40" s="26">
        <f>O$2*Assumption!$C30</f>
        <v>644000</v>
      </c>
      <c r="P40" s="26">
        <f>P$2*Assumption!$C30</f>
        <v>690000</v>
      </c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9" t="s">
        <v>81</v>
      </c>
      <c r="B42" s="26">
        <f t="shared" ref="B42:P42" si="5">B21+B27+B34+B36+B39+B40</f>
        <v>2987420</v>
      </c>
      <c r="C42" s="26">
        <f t="shared" si="5"/>
        <v>5974840</v>
      </c>
      <c r="D42" s="26">
        <f t="shared" si="5"/>
        <v>8962260</v>
      </c>
      <c r="E42" s="26">
        <f t="shared" si="5"/>
        <v>11949680</v>
      </c>
      <c r="F42" s="26">
        <f t="shared" si="5"/>
        <v>14937100</v>
      </c>
      <c r="G42" s="26">
        <f t="shared" si="5"/>
        <v>17924520</v>
      </c>
      <c r="H42" s="26">
        <f t="shared" si="5"/>
        <v>20911940</v>
      </c>
      <c r="I42" s="26">
        <f t="shared" si="5"/>
        <v>23899360</v>
      </c>
      <c r="J42" s="26">
        <f t="shared" si="5"/>
        <v>26886780</v>
      </c>
      <c r="K42" s="26">
        <f t="shared" si="5"/>
        <v>29874200</v>
      </c>
      <c r="L42" s="26">
        <f t="shared" si="5"/>
        <v>32861620</v>
      </c>
      <c r="M42" s="26">
        <f t="shared" si="5"/>
        <v>35849040</v>
      </c>
      <c r="N42" s="26">
        <f t="shared" si="5"/>
        <v>38836460</v>
      </c>
      <c r="O42" s="26">
        <f t="shared" si="5"/>
        <v>41823880</v>
      </c>
      <c r="P42" s="26">
        <f t="shared" si="5"/>
        <v>44811300</v>
      </c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9" t="s">
        <v>82</v>
      </c>
      <c r="B44" s="26">
        <f t="shared" ref="B44:P44" si="6">B15-B42</f>
        <v>2212180</v>
      </c>
      <c r="C44" s="26">
        <f t="shared" si="6"/>
        <v>4424360</v>
      </c>
      <c r="D44" s="26">
        <f t="shared" si="6"/>
        <v>6636540</v>
      </c>
      <c r="E44" s="26">
        <f t="shared" si="6"/>
        <v>8848720</v>
      </c>
      <c r="F44" s="26">
        <f t="shared" si="6"/>
        <v>11060900</v>
      </c>
      <c r="G44" s="26">
        <f t="shared" si="6"/>
        <v>13273080</v>
      </c>
      <c r="H44" s="26">
        <f t="shared" si="6"/>
        <v>15485260</v>
      </c>
      <c r="I44" s="26">
        <f t="shared" si="6"/>
        <v>17697440</v>
      </c>
      <c r="J44" s="26">
        <f t="shared" si="6"/>
        <v>19909620</v>
      </c>
      <c r="K44" s="26">
        <f t="shared" si="6"/>
        <v>22121800</v>
      </c>
      <c r="L44" s="26">
        <f t="shared" si="6"/>
        <v>24333980</v>
      </c>
      <c r="M44" s="26">
        <f t="shared" si="6"/>
        <v>26546160</v>
      </c>
      <c r="N44" s="26">
        <f t="shared" si="6"/>
        <v>28758340</v>
      </c>
      <c r="O44" s="26">
        <f t="shared" si="6"/>
        <v>30970520</v>
      </c>
      <c r="P44" s="26">
        <f t="shared" si="6"/>
        <v>33182700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16" width="10.38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61</v>
      </c>
      <c r="B2" s="23">
        <f>'Calcs-1'!B5</f>
        <v>0</v>
      </c>
      <c r="C2" s="23">
        <f>'Calcs-1'!C5</f>
        <v>1</v>
      </c>
      <c r="D2" s="23">
        <f>'Calcs-1'!D5</f>
        <v>1</v>
      </c>
      <c r="E2" s="23">
        <f>'Calcs-1'!E5</f>
        <v>2</v>
      </c>
      <c r="F2" s="23">
        <f>'Calcs-1'!F5</f>
        <v>2</v>
      </c>
      <c r="G2" s="23">
        <f>'Calcs-1'!G5</f>
        <v>3</v>
      </c>
      <c r="H2" s="23">
        <f>'Calcs-1'!H5</f>
        <v>3</v>
      </c>
      <c r="I2" s="23">
        <f>'Calcs-1'!I5</f>
        <v>4</v>
      </c>
      <c r="J2" s="23">
        <f>'Calcs-1'!J5</f>
        <v>4</v>
      </c>
      <c r="K2" s="23">
        <f>'Calcs-1'!K5</f>
        <v>5</v>
      </c>
      <c r="L2" s="23">
        <f>'Calcs-1'!L5</f>
        <v>5</v>
      </c>
      <c r="M2" s="23">
        <f>'Calcs-1'!M5</f>
        <v>6</v>
      </c>
      <c r="N2" s="23">
        <f>'Calcs-1'!N5</f>
        <v>6</v>
      </c>
      <c r="O2" s="23">
        <f>'Calcs-1'!O5</f>
        <v>7</v>
      </c>
      <c r="P2" s="23">
        <f>'Calcs-1'!P5</f>
        <v>7</v>
      </c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19" t="s">
        <v>64</v>
      </c>
      <c r="B4" s="23">
        <f>B2*Assumption!$D7</f>
        <v>0</v>
      </c>
      <c r="C4" s="23">
        <f>C2*Assumption!$D7</f>
        <v>7100</v>
      </c>
      <c r="D4" s="23">
        <f>D2*Assumption!$D7</f>
        <v>7100</v>
      </c>
      <c r="E4" s="23">
        <f>E2*Assumption!$D7</f>
        <v>14200</v>
      </c>
      <c r="F4" s="23">
        <f>F2*Assumption!$D7</f>
        <v>14200</v>
      </c>
      <c r="G4" s="23">
        <f>G2*Assumption!$D7</f>
        <v>21300</v>
      </c>
      <c r="H4" s="23">
        <f>H2*Assumption!$D7</f>
        <v>21300</v>
      </c>
      <c r="I4" s="23">
        <f>I2*Assumption!$D7</f>
        <v>28400</v>
      </c>
      <c r="J4" s="23">
        <f>J2*Assumption!$D7</f>
        <v>28400</v>
      </c>
      <c r="K4" s="23">
        <f>K2*Assumption!$D7</f>
        <v>35500</v>
      </c>
      <c r="L4" s="23">
        <f>L2*Assumption!$D7</f>
        <v>35500</v>
      </c>
      <c r="M4" s="23">
        <f>M2*Assumption!$D7</f>
        <v>42600</v>
      </c>
      <c r="N4" s="23">
        <f>N2*Assumption!$D7</f>
        <v>42600</v>
      </c>
      <c r="O4" s="23">
        <f>O2*Assumption!$D7</f>
        <v>49700</v>
      </c>
      <c r="P4" s="23">
        <f>P2*Assumption!$D7</f>
        <v>49700</v>
      </c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9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 t="s">
        <v>66</v>
      </c>
      <c r="B7" s="23">
        <f>B$4*Assumption!$D10</f>
        <v>0</v>
      </c>
      <c r="C7" s="23">
        <f>C$4*Assumption!$D10</f>
        <v>21300</v>
      </c>
      <c r="D7" s="23">
        <f>D$4*Assumption!$D10</f>
        <v>21300</v>
      </c>
      <c r="E7" s="23">
        <f>E$4*Assumption!$D10</f>
        <v>42600</v>
      </c>
      <c r="F7" s="23">
        <f>F$4*Assumption!$D10</f>
        <v>42600</v>
      </c>
      <c r="G7" s="23">
        <f>G$4*Assumption!$D10</f>
        <v>63900</v>
      </c>
      <c r="H7" s="23">
        <f>H$4*Assumption!$D10</f>
        <v>63900</v>
      </c>
      <c r="I7" s="23">
        <f>I$4*Assumption!$D10</f>
        <v>85200</v>
      </c>
      <c r="J7" s="23">
        <f>J$4*Assumption!$D10</f>
        <v>85200</v>
      </c>
      <c r="K7" s="23">
        <f>K$4*Assumption!$D10</f>
        <v>106500</v>
      </c>
      <c r="L7" s="23">
        <f>L$4*Assumption!$D10</f>
        <v>106500</v>
      </c>
      <c r="M7" s="23">
        <f>M$4*Assumption!$D10</f>
        <v>127800</v>
      </c>
      <c r="N7" s="23">
        <f>N$4*Assumption!$D10</f>
        <v>127800</v>
      </c>
      <c r="O7" s="23">
        <f>O$4*Assumption!$D10</f>
        <v>149100</v>
      </c>
      <c r="P7" s="23">
        <f>P$4*Assumption!$D10</f>
        <v>149100</v>
      </c>
    </row>
    <row r="8">
      <c r="A8" s="11" t="s">
        <v>67</v>
      </c>
      <c r="B8" s="23">
        <f>B$4*Assumption!$D11</f>
        <v>0</v>
      </c>
      <c r="C8" s="23">
        <f>C$4*Assumption!$D11</f>
        <v>14200</v>
      </c>
      <c r="D8" s="23">
        <f>D$4*Assumption!$D11</f>
        <v>14200</v>
      </c>
      <c r="E8" s="23">
        <f>E$4*Assumption!$D11</f>
        <v>28400</v>
      </c>
      <c r="F8" s="23">
        <f>F$4*Assumption!$D11</f>
        <v>28400</v>
      </c>
      <c r="G8" s="23">
        <f>G$4*Assumption!$D11</f>
        <v>42600</v>
      </c>
      <c r="H8" s="23">
        <f>H$4*Assumption!$D11</f>
        <v>42600</v>
      </c>
      <c r="I8" s="23">
        <f>I$4*Assumption!$D11</f>
        <v>56800</v>
      </c>
      <c r="J8" s="23">
        <f>J$4*Assumption!$D11</f>
        <v>56800</v>
      </c>
      <c r="K8" s="23">
        <f>K$4*Assumption!$D11</f>
        <v>71000</v>
      </c>
      <c r="L8" s="23">
        <f>L$4*Assumption!$D11</f>
        <v>71000</v>
      </c>
      <c r="M8" s="23">
        <f>M$4*Assumption!$D11</f>
        <v>85200</v>
      </c>
      <c r="N8" s="23">
        <f>N$4*Assumption!$D11</f>
        <v>85200</v>
      </c>
      <c r="O8" s="23">
        <f>O$4*Assumption!$D11</f>
        <v>99400</v>
      </c>
      <c r="P8" s="23">
        <f>P$4*Assumption!$D11</f>
        <v>99400</v>
      </c>
    </row>
    <row r="9">
      <c r="A9" s="11" t="s">
        <v>68</v>
      </c>
      <c r="B9" s="23">
        <f>B$4*Assumption!$D12</f>
        <v>0</v>
      </c>
      <c r="C9" s="23">
        <f>C$4*Assumption!$D12</f>
        <v>14200</v>
      </c>
      <c r="D9" s="23">
        <f>D$4*Assumption!$D12</f>
        <v>14200</v>
      </c>
      <c r="E9" s="23">
        <f>E$4*Assumption!$D12</f>
        <v>28400</v>
      </c>
      <c r="F9" s="23">
        <f>F$4*Assumption!$D12</f>
        <v>28400</v>
      </c>
      <c r="G9" s="23">
        <f>G$4*Assumption!$D12</f>
        <v>42600</v>
      </c>
      <c r="H9" s="23">
        <f>H$4*Assumption!$D12</f>
        <v>42600</v>
      </c>
      <c r="I9" s="23">
        <f>I$4*Assumption!$D12</f>
        <v>56800</v>
      </c>
      <c r="J9" s="23">
        <f>J$4*Assumption!$D12</f>
        <v>56800</v>
      </c>
      <c r="K9" s="23">
        <f>K$4*Assumption!$D12</f>
        <v>71000</v>
      </c>
      <c r="L9" s="23">
        <f>L$4*Assumption!$D12</f>
        <v>71000</v>
      </c>
      <c r="M9" s="23">
        <f>M$4*Assumption!$D12</f>
        <v>85200</v>
      </c>
      <c r="N9" s="23">
        <f>N$4*Assumption!$D12</f>
        <v>85200</v>
      </c>
      <c r="O9" s="23">
        <f>O$4*Assumption!$D12</f>
        <v>99400</v>
      </c>
      <c r="P9" s="23">
        <f>P$4*Assumption!$D12</f>
        <v>99400</v>
      </c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9" t="s">
        <v>69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">
        <v>66</v>
      </c>
      <c r="B12" s="23">
        <f>B7*Assumption!$B2</f>
        <v>0</v>
      </c>
      <c r="C12" s="23">
        <f>C7*Assumption!$B2</f>
        <v>3195000</v>
      </c>
      <c r="D12" s="23">
        <f>D7*Assumption!$B2</f>
        <v>3195000</v>
      </c>
      <c r="E12" s="23">
        <f>E7*Assumption!$B2</f>
        <v>6390000</v>
      </c>
      <c r="F12" s="23">
        <f>F7*Assumption!$B2</f>
        <v>6390000</v>
      </c>
      <c r="G12" s="23">
        <f>G7*Assumption!$B2</f>
        <v>9585000</v>
      </c>
      <c r="H12" s="23">
        <f>H7*Assumption!$B2</f>
        <v>9585000</v>
      </c>
      <c r="I12" s="23">
        <f>I7*Assumption!$B2</f>
        <v>12780000</v>
      </c>
      <c r="J12" s="23">
        <f>J7*Assumption!$B2</f>
        <v>12780000</v>
      </c>
      <c r="K12" s="23">
        <f>K7*Assumption!$B2</f>
        <v>15975000</v>
      </c>
      <c r="L12" s="23">
        <f>L7*Assumption!$B2</f>
        <v>15975000</v>
      </c>
      <c r="M12" s="23">
        <f>M7*Assumption!$B2</f>
        <v>19170000</v>
      </c>
      <c r="N12" s="23">
        <f>N7*Assumption!$B2</f>
        <v>19170000</v>
      </c>
      <c r="O12" s="23">
        <f>O7*Assumption!$B2</f>
        <v>22365000</v>
      </c>
      <c r="P12" s="23">
        <f>P7*Assumption!$B2</f>
        <v>22365000</v>
      </c>
    </row>
    <row r="13">
      <c r="A13" s="11" t="s">
        <v>67</v>
      </c>
      <c r="B13" s="23">
        <f>B8*Assumption!$B3</f>
        <v>0</v>
      </c>
      <c r="C13" s="23">
        <f>C8*Assumption!$B3</f>
        <v>426000</v>
      </c>
      <c r="D13" s="23">
        <f>D8*Assumption!$B3</f>
        <v>426000</v>
      </c>
      <c r="E13" s="23">
        <f>E8*Assumption!$B3</f>
        <v>852000</v>
      </c>
      <c r="F13" s="23">
        <f>F8*Assumption!$B3</f>
        <v>852000</v>
      </c>
      <c r="G13" s="23">
        <f>G8*Assumption!$B3</f>
        <v>1278000</v>
      </c>
      <c r="H13" s="23">
        <f>H8*Assumption!$B3</f>
        <v>1278000</v>
      </c>
      <c r="I13" s="23">
        <f>I8*Assumption!$B3</f>
        <v>1704000</v>
      </c>
      <c r="J13" s="23">
        <f>J8*Assumption!$B3</f>
        <v>1704000</v>
      </c>
      <c r="K13" s="23">
        <f>K8*Assumption!$B3</f>
        <v>2130000</v>
      </c>
      <c r="L13" s="23">
        <f>L8*Assumption!$B3</f>
        <v>2130000</v>
      </c>
      <c r="M13" s="23">
        <f>M8*Assumption!$B3</f>
        <v>2556000</v>
      </c>
      <c r="N13" s="23">
        <f>N8*Assumption!$B3</f>
        <v>2556000</v>
      </c>
      <c r="O13" s="23">
        <f>O8*Assumption!$B3</f>
        <v>2982000</v>
      </c>
      <c r="P13" s="23">
        <f>P8*Assumption!$B3</f>
        <v>2982000</v>
      </c>
    </row>
    <row r="14">
      <c r="A14" s="11" t="s">
        <v>68</v>
      </c>
      <c r="B14" s="23">
        <f>B9*Assumption!$B4</f>
        <v>0</v>
      </c>
      <c r="C14" s="23">
        <f>C9*Assumption!$B4</f>
        <v>1420000</v>
      </c>
      <c r="D14" s="23">
        <f>D9*Assumption!$B4</f>
        <v>1420000</v>
      </c>
      <c r="E14" s="23">
        <f>E9*Assumption!$B4</f>
        <v>2840000</v>
      </c>
      <c r="F14" s="23">
        <f>F9*Assumption!$B4</f>
        <v>2840000</v>
      </c>
      <c r="G14" s="23">
        <f>G9*Assumption!$B4</f>
        <v>4260000</v>
      </c>
      <c r="H14" s="23">
        <f>H9*Assumption!$B4</f>
        <v>4260000</v>
      </c>
      <c r="I14" s="23">
        <f>I9*Assumption!$B4</f>
        <v>5680000</v>
      </c>
      <c r="J14" s="23">
        <f>J9*Assumption!$B4</f>
        <v>5680000</v>
      </c>
      <c r="K14" s="23">
        <f>K9*Assumption!$B4</f>
        <v>7100000</v>
      </c>
      <c r="L14" s="23">
        <f>L9*Assumption!$B4</f>
        <v>7100000</v>
      </c>
      <c r="M14" s="23">
        <f>M9*Assumption!$B4</f>
        <v>8520000</v>
      </c>
      <c r="N14" s="23">
        <f>N9*Assumption!$B4</f>
        <v>8520000</v>
      </c>
      <c r="O14" s="23">
        <f>O9*Assumption!$B4</f>
        <v>9940000</v>
      </c>
      <c r="P14" s="23">
        <f>P9*Assumption!$B4</f>
        <v>9940000</v>
      </c>
    </row>
    <row r="15">
      <c r="A15" s="19" t="s">
        <v>70</v>
      </c>
      <c r="B15" s="23">
        <f t="shared" ref="B15:P15" si="1">sum(B12:B14)</f>
        <v>0</v>
      </c>
      <c r="C15" s="23">
        <f t="shared" si="1"/>
        <v>5041000</v>
      </c>
      <c r="D15" s="23">
        <f t="shared" si="1"/>
        <v>5041000</v>
      </c>
      <c r="E15" s="23">
        <f t="shared" si="1"/>
        <v>10082000</v>
      </c>
      <c r="F15" s="23">
        <f t="shared" si="1"/>
        <v>10082000</v>
      </c>
      <c r="G15" s="23">
        <f t="shared" si="1"/>
        <v>15123000</v>
      </c>
      <c r="H15" s="23">
        <f t="shared" si="1"/>
        <v>15123000</v>
      </c>
      <c r="I15" s="23">
        <f t="shared" si="1"/>
        <v>20164000</v>
      </c>
      <c r="J15" s="23">
        <f t="shared" si="1"/>
        <v>20164000</v>
      </c>
      <c r="K15" s="23">
        <f t="shared" si="1"/>
        <v>25205000</v>
      </c>
      <c r="L15" s="23">
        <f t="shared" si="1"/>
        <v>25205000</v>
      </c>
      <c r="M15" s="23">
        <f t="shared" si="1"/>
        <v>30246000</v>
      </c>
      <c r="N15" s="23">
        <f t="shared" si="1"/>
        <v>30246000</v>
      </c>
      <c r="O15" s="23">
        <f t="shared" si="1"/>
        <v>35287000</v>
      </c>
      <c r="P15" s="23">
        <f t="shared" si="1"/>
        <v>35287000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9" t="s">
        <v>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">
        <v>66</v>
      </c>
      <c r="B18" s="23">
        <f>B12*Assumption!$C2</f>
        <v>0</v>
      </c>
      <c r="C18" s="23">
        <f>C12*Assumption!$C2</f>
        <v>1118250</v>
      </c>
      <c r="D18" s="23">
        <f>D12*Assumption!$C2</f>
        <v>1118250</v>
      </c>
      <c r="E18" s="23">
        <f>E12*Assumption!$C2</f>
        <v>2236500</v>
      </c>
      <c r="F18" s="23">
        <f>F12*Assumption!$C2</f>
        <v>2236500</v>
      </c>
      <c r="G18" s="23">
        <f>G12*Assumption!$C2</f>
        <v>3354750</v>
      </c>
      <c r="H18" s="23">
        <f>H12*Assumption!$C2</f>
        <v>3354750</v>
      </c>
      <c r="I18" s="23">
        <f>I12*Assumption!$C2</f>
        <v>4473000</v>
      </c>
      <c r="J18" s="23">
        <f>J12*Assumption!$C2</f>
        <v>4473000</v>
      </c>
      <c r="K18" s="23">
        <f>K12*Assumption!$C2</f>
        <v>5591250</v>
      </c>
      <c r="L18" s="23">
        <f>L12*Assumption!$C2</f>
        <v>5591250</v>
      </c>
      <c r="M18" s="23">
        <f>M12*Assumption!$C2</f>
        <v>6709500</v>
      </c>
      <c r="N18" s="23">
        <f>N12*Assumption!$C2</f>
        <v>6709500</v>
      </c>
      <c r="O18" s="23">
        <f>O12*Assumption!$C2</f>
        <v>7827750</v>
      </c>
      <c r="P18" s="23">
        <f>P12*Assumption!$C2</f>
        <v>7827750</v>
      </c>
    </row>
    <row r="19">
      <c r="A19" s="11" t="s">
        <v>67</v>
      </c>
      <c r="B19" s="23">
        <f>B13*Assumption!$C3</f>
        <v>0</v>
      </c>
      <c r="C19" s="23">
        <f>C13*Assumption!$C3</f>
        <v>106500</v>
      </c>
      <c r="D19" s="23">
        <f>D13*Assumption!$C3</f>
        <v>106500</v>
      </c>
      <c r="E19" s="23">
        <f>E13*Assumption!$C3</f>
        <v>213000</v>
      </c>
      <c r="F19" s="23">
        <f>F13*Assumption!$C3</f>
        <v>213000</v>
      </c>
      <c r="G19" s="23">
        <f>G13*Assumption!$C3</f>
        <v>319500</v>
      </c>
      <c r="H19" s="23">
        <f>H13*Assumption!$C3</f>
        <v>319500</v>
      </c>
      <c r="I19" s="23">
        <f>I13*Assumption!$C3</f>
        <v>426000</v>
      </c>
      <c r="J19" s="23">
        <f>J13*Assumption!$C3</f>
        <v>426000</v>
      </c>
      <c r="K19" s="23">
        <f>K13*Assumption!$C3</f>
        <v>532500</v>
      </c>
      <c r="L19" s="23">
        <f>L13*Assumption!$C3</f>
        <v>532500</v>
      </c>
      <c r="M19" s="23">
        <f>M13*Assumption!$C3</f>
        <v>639000</v>
      </c>
      <c r="N19" s="23">
        <f>N13*Assumption!$C3</f>
        <v>639000</v>
      </c>
      <c r="O19" s="23">
        <f>O13*Assumption!$C3</f>
        <v>745500</v>
      </c>
      <c r="P19" s="23">
        <f>P13*Assumption!$C3</f>
        <v>745500</v>
      </c>
    </row>
    <row r="20">
      <c r="A20" s="11" t="s">
        <v>68</v>
      </c>
      <c r="B20" s="23">
        <f>B14*Assumption!$C4</f>
        <v>0</v>
      </c>
      <c r="C20" s="23">
        <f>C14*Assumption!$C4</f>
        <v>426000</v>
      </c>
      <c r="D20" s="23">
        <f>D14*Assumption!$C4</f>
        <v>426000</v>
      </c>
      <c r="E20" s="23">
        <f>E14*Assumption!$C4</f>
        <v>852000</v>
      </c>
      <c r="F20" s="23">
        <f>F14*Assumption!$C4</f>
        <v>852000</v>
      </c>
      <c r="G20" s="23">
        <f>G14*Assumption!$C4</f>
        <v>1278000</v>
      </c>
      <c r="H20" s="23">
        <f>H14*Assumption!$C4</f>
        <v>1278000</v>
      </c>
      <c r="I20" s="23">
        <f>I14*Assumption!$C4</f>
        <v>1704000</v>
      </c>
      <c r="J20" s="23">
        <f>J14*Assumption!$C4</f>
        <v>1704000</v>
      </c>
      <c r="K20" s="23">
        <f>K14*Assumption!$C4</f>
        <v>2130000</v>
      </c>
      <c r="L20" s="23">
        <f>L14*Assumption!$C4</f>
        <v>2130000</v>
      </c>
      <c r="M20" s="23">
        <f>M14*Assumption!$C4</f>
        <v>2556000</v>
      </c>
      <c r="N20" s="23">
        <f>N14*Assumption!$C4</f>
        <v>2556000</v>
      </c>
      <c r="O20" s="23">
        <f>O14*Assumption!$C4</f>
        <v>2982000</v>
      </c>
      <c r="P20" s="23">
        <f>P14*Assumption!$C4</f>
        <v>2982000</v>
      </c>
    </row>
    <row r="21">
      <c r="A21" s="19" t="s">
        <v>72</v>
      </c>
      <c r="B21" s="23">
        <f t="shared" ref="B21:P21" si="2">B18+B19+B20</f>
        <v>0</v>
      </c>
      <c r="C21" s="23">
        <f t="shared" si="2"/>
        <v>1650750</v>
      </c>
      <c r="D21" s="23">
        <f t="shared" si="2"/>
        <v>1650750</v>
      </c>
      <c r="E21" s="23">
        <f t="shared" si="2"/>
        <v>3301500</v>
      </c>
      <c r="F21" s="23">
        <f t="shared" si="2"/>
        <v>3301500</v>
      </c>
      <c r="G21" s="23">
        <f t="shared" si="2"/>
        <v>4952250</v>
      </c>
      <c r="H21" s="23">
        <f t="shared" si="2"/>
        <v>4952250</v>
      </c>
      <c r="I21" s="23">
        <f t="shared" si="2"/>
        <v>6603000</v>
      </c>
      <c r="J21" s="23">
        <f t="shared" si="2"/>
        <v>6603000</v>
      </c>
      <c r="K21" s="23">
        <f t="shared" si="2"/>
        <v>8253750</v>
      </c>
      <c r="L21" s="23">
        <f t="shared" si="2"/>
        <v>8253750</v>
      </c>
      <c r="M21" s="23">
        <f t="shared" si="2"/>
        <v>9904500</v>
      </c>
      <c r="N21" s="23">
        <f t="shared" si="2"/>
        <v>9904500</v>
      </c>
      <c r="O21" s="23">
        <f t="shared" si="2"/>
        <v>11555250</v>
      </c>
      <c r="P21" s="23">
        <f t="shared" si="2"/>
        <v>11555250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9" t="s">
        <v>73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">
        <v>66</v>
      </c>
      <c r="B24" s="23">
        <f>B7*Assumption!$D2</f>
        <v>0</v>
      </c>
      <c r="C24" s="23">
        <f>C7*Assumption!$D2</f>
        <v>42600</v>
      </c>
      <c r="D24" s="23">
        <f>D7*Assumption!$D2</f>
        <v>42600</v>
      </c>
      <c r="E24" s="23">
        <f>E7*Assumption!$D2</f>
        <v>85200</v>
      </c>
      <c r="F24" s="23">
        <f>F7*Assumption!$D2</f>
        <v>85200</v>
      </c>
      <c r="G24" s="23">
        <f>G7*Assumption!$D2</f>
        <v>127800</v>
      </c>
      <c r="H24" s="23">
        <f>H7*Assumption!$D2</f>
        <v>127800</v>
      </c>
      <c r="I24" s="23">
        <f>I7*Assumption!$D2</f>
        <v>170400</v>
      </c>
      <c r="J24" s="23">
        <f>J7*Assumption!$D2</f>
        <v>170400</v>
      </c>
      <c r="K24" s="23">
        <f>K7*Assumption!$D2</f>
        <v>213000</v>
      </c>
      <c r="L24" s="23">
        <f>L7*Assumption!$D2</f>
        <v>213000</v>
      </c>
      <c r="M24" s="23">
        <f>M7*Assumption!$D2</f>
        <v>255600</v>
      </c>
      <c r="N24" s="23">
        <f>N7*Assumption!$D2</f>
        <v>255600</v>
      </c>
      <c r="O24" s="23">
        <f>O7*Assumption!$D2</f>
        <v>298200</v>
      </c>
      <c r="P24" s="23">
        <f>P7*Assumption!$D2</f>
        <v>298200</v>
      </c>
    </row>
    <row r="25">
      <c r="A25" s="11" t="s">
        <v>67</v>
      </c>
      <c r="B25" s="23">
        <f>B8*Assumption!$D3</f>
        <v>0</v>
      </c>
      <c r="C25" s="23">
        <f>C8*Assumption!$D3</f>
        <v>14200</v>
      </c>
      <c r="D25" s="23">
        <f>D8*Assumption!$D3</f>
        <v>14200</v>
      </c>
      <c r="E25" s="23">
        <f>E8*Assumption!$D3</f>
        <v>28400</v>
      </c>
      <c r="F25" s="23">
        <f>F8*Assumption!$D3</f>
        <v>28400</v>
      </c>
      <c r="G25" s="23">
        <f>G8*Assumption!$D3</f>
        <v>42600</v>
      </c>
      <c r="H25" s="23">
        <f>H8*Assumption!$D3</f>
        <v>42600</v>
      </c>
      <c r="I25" s="23">
        <f>I8*Assumption!$D3</f>
        <v>56800</v>
      </c>
      <c r="J25" s="23">
        <f>J8*Assumption!$D3</f>
        <v>56800</v>
      </c>
      <c r="K25" s="23">
        <f>K8*Assumption!$D3</f>
        <v>71000</v>
      </c>
      <c r="L25" s="23">
        <f>L8*Assumption!$D3</f>
        <v>71000</v>
      </c>
      <c r="M25" s="23">
        <f>M8*Assumption!$D3</f>
        <v>85200</v>
      </c>
      <c r="N25" s="23">
        <f>N8*Assumption!$D3</f>
        <v>85200</v>
      </c>
      <c r="O25" s="23">
        <f>O8*Assumption!$D3</f>
        <v>99400</v>
      </c>
      <c r="P25" s="23">
        <f>P8*Assumption!$D3</f>
        <v>99400</v>
      </c>
    </row>
    <row r="26">
      <c r="A26" s="11" t="s">
        <v>68</v>
      </c>
      <c r="B26" s="23">
        <f>B9*Assumption!$D4</f>
        <v>0</v>
      </c>
      <c r="C26" s="23">
        <f>C9*Assumption!$D4</f>
        <v>142000</v>
      </c>
      <c r="D26" s="23">
        <f>D9*Assumption!$D4</f>
        <v>142000</v>
      </c>
      <c r="E26" s="23">
        <f>E9*Assumption!$D4</f>
        <v>284000</v>
      </c>
      <c r="F26" s="23">
        <f>F9*Assumption!$D4</f>
        <v>284000</v>
      </c>
      <c r="G26" s="23">
        <f>G9*Assumption!$D4</f>
        <v>426000</v>
      </c>
      <c r="H26" s="23">
        <f>H9*Assumption!$D4</f>
        <v>426000</v>
      </c>
      <c r="I26" s="23">
        <f>I9*Assumption!$D4</f>
        <v>568000</v>
      </c>
      <c r="J26" s="23">
        <f>J9*Assumption!$D4</f>
        <v>568000</v>
      </c>
      <c r="K26" s="23">
        <f>K9*Assumption!$D4</f>
        <v>710000</v>
      </c>
      <c r="L26" s="23">
        <f>L9*Assumption!$D4</f>
        <v>710000</v>
      </c>
      <c r="M26" s="23">
        <f>M9*Assumption!$D4</f>
        <v>852000</v>
      </c>
      <c r="N26" s="23">
        <f>N9*Assumption!$D4</f>
        <v>852000</v>
      </c>
      <c r="O26" s="23">
        <f>O9*Assumption!$D4</f>
        <v>994000</v>
      </c>
      <c r="P26" s="23">
        <f>P9*Assumption!$D4</f>
        <v>994000</v>
      </c>
    </row>
    <row r="27">
      <c r="A27" s="19" t="s">
        <v>74</v>
      </c>
      <c r="B27" s="23">
        <f t="shared" ref="B27:P27" si="3">SUM(B24:B26)</f>
        <v>0</v>
      </c>
      <c r="C27" s="23">
        <f t="shared" si="3"/>
        <v>198800</v>
      </c>
      <c r="D27" s="23">
        <f t="shared" si="3"/>
        <v>198800</v>
      </c>
      <c r="E27" s="23">
        <f t="shared" si="3"/>
        <v>397600</v>
      </c>
      <c r="F27" s="23">
        <f t="shared" si="3"/>
        <v>397600</v>
      </c>
      <c r="G27" s="23">
        <f t="shared" si="3"/>
        <v>596400</v>
      </c>
      <c r="H27" s="23">
        <f t="shared" si="3"/>
        <v>596400</v>
      </c>
      <c r="I27" s="23">
        <f t="shared" si="3"/>
        <v>795200</v>
      </c>
      <c r="J27" s="23">
        <f t="shared" si="3"/>
        <v>795200</v>
      </c>
      <c r="K27" s="23">
        <f t="shared" si="3"/>
        <v>994000</v>
      </c>
      <c r="L27" s="23">
        <f t="shared" si="3"/>
        <v>994000</v>
      </c>
      <c r="M27" s="23">
        <f t="shared" si="3"/>
        <v>1192800</v>
      </c>
      <c r="N27" s="23">
        <f t="shared" si="3"/>
        <v>1192800</v>
      </c>
      <c r="O27" s="23">
        <f t="shared" si="3"/>
        <v>1391600</v>
      </c>
      <c r="P27" s="23">
        <f t="shared" si="3"/>
        <v>1391600</v>
      </c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9" t="s">
        <v>75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">
        <v>35</v>
      </c>
      <c r="B30" s="23">
        <f>B$2*Assumption!$D15*Assumption!$B21</f>
        <v>0</v>
      </c>
      <c r="C30" s="23">
        <f>C$2*Assumption!$D15*Assumption!$B21</f>
        <v>40000</v>
      </c>
      <c r="D30" s="23">
        <f>D$2*Assumption!$D15*Assumption!$B21</f>
        <v>40000</v>
      </c>
      <c r="E30" s="23">
        <f>E$2*Assumption!$D15*Assumption!$B21</f>
        <v>80000</v>
      </c>
      <c r="F30" s="23">
        <f>F$2*Assumption!$D15*Assumption!$B21</f>
        <v>80000</v>
      </c>
      <c r="G30" s="23">
        <f>G$2*Assumption!$D15*Assumption!$B21</f>
        <v>120000</v>
      </c>
      <c r="H30" s="23">
        <f>H$2*Assumption!$D15*Assumption!$B21</f>
        <v>120000</v>
      </c>
      <c r="I30" s="23">
        <f>I$2*Assumption!$D15*Assumption!$B21</f>
        <v>160000</v>
      </c>
      <c r="J30" s="23">
        <f>J$2*Assumption!$D15*Assumption!$B21</f>
        <v>160000</v>
      </c>
      <c r="K30" s="23">
        <f>K$2*Assumption!$D15*Assumption!$B21</f>
        <v>200000</v>
      </c>
      <c r="L30" s="23">
        <f>L$2*Assumption!$D15*Assumption!$B21</f>
        <v>200000</v>
      </c>
      <c r="M30" s="23">
        <f>M$2*Assumption!$D15*Assumption!$B21</f>
        <v>240000</v>
      </c>
      <c r="N30" s="23">
        <f>N$2*Assumption!$D15*Assumption!$B21</f>
        <v>240000</v>
      </c>
      <c r="O30" s="23">
        <f>O$2*Assumption!$D15*Assumption!$B21</f>
        <v>280000</v>
      </c>
      <c r="P30" s="23">
        <f>P$2*Assumption!$D15*Assumption!$B21</f>
        <v>280000</v>
      </c>
    </row>
    <row r="31">
      <c r="A31" s="11" t="s">
        <v>31</v>
      </c>
      <c r="B31" s="23">
        <f>B$2*Assumption!$D16*Assumption!$B22</f>
        <v>0</v>
      </c>
      <c r="C31" s="23">
        <f>C$2*Assumption!$D16*Assumption!$B22</f>
        <v>125000</v>
      </c>
      <c r="D31" s="23">
        <f>D$2*Assumption!$D16*Assumption!$B22</f>
        <v>125000</v>
      </c>
      <c r="E31" s="23">
        <f>E$2*Assumption!$D16*Assumption!$B22</f>
        <v>250000</v>
      </c>
      <c r="F31" s="23">
        <f>F$2*Assumption!$D16*Assumption!$B22</f>
        <v>250000</v>
      </c>
      <c r="G31" s="23">
        <f>G$2*Assumption!$D16*Assumption!$B22</f>
        <v>375000</v>
      </c>
      <c r="H31" s="23">
        <f>H$2*Assumption!$D16*Assumption!$B22</f>
        <v>375000</v>
      </c>
      <c r="I31" s="23">
        <f>I$2*Assumption!$D16*Assumption!$B22</f>
        <v>500000</v>
      </c>
      <c r="J31" s="23">
        <f>J$2*Assumption!$D16*Assumption!$B22</f>
        <v>500000</v>
      </c>
      <c r="K31" s="23">
        <f>K$2*Assumption!$D16*Assumption!$B22</f>
        <v>625000</v>
      </c>
      <c r="L31" s="23">
        <f>L$2*Assumption!$D16*Assumption!$B22</f>
        <v>625000</v>
      </c>
      <c r="M31" s="23">
        <f>M$2*Assumption!$D16*Assumption!$B22</f>
        <v>750000</v>
      </c>
      <c r="N31" s="23">
        <f>N$2*Assumption!$D16*Assumption!$B22</f>
        <v>750000</v>
      </c>
      <c r="O31" s="23">
        <f>O$2*Assumption!$D16*Assumption!$B22</f>
        <v>875000</v>
      </c>
      <c r="P31" s="23">
        <f>P$2*Assumption!$D16*Assumption!$B22</f>
        <v>875000</v>
      </c>
    </row>
    <row r="32">
      <c r="A32" s="11" t="s">
        <v>36</v>
      </c>
      <c r="B32" s="23">
        <f>B$2*Assumption!$D17*Assumption!$B23</f>
        <v>0</v>
      </c>
      <c r="C32" s="23">
        <f>C$2*Assumption!$D17*Assumption!$B23</f>
        <v>105000</v>
      </c>
      <c r="D32" s="23">
        <f>D$2*Assumption!$D17*Assumption!$B23</f>
        <v>105000</v>
      </c>
      <c r="E32" s="23">
        <f>E$2*Assumption!$D17*Assumption!$B23</f>
        <v>210000</v>
      </c>
      <c r="F32" s="23">
        <f>F$2*Assumption!$D17*Assumption!$B23</f>
        <v>210000</v>
      </c>
      <c r="G32" s="23">
        <f>G$2*Assumption!$D17*Assumption!$B23</f>
        <v>315000</v>
      </c>
      <c r="H32" s="23">
        <f>H$2*Assumption!$D17*Assumption!$B23</f>
        <v>315000</v>
      </c>
      <c r="I32" s="23">
        <f>I$2*Assumption!$D17*Assumption!$B23</f>
        <v>420000</v>
      </c>
      <c r="J32" s="23">
        <f>J$2*Assumption!$D17*Assumption!$B23</f>
        <v>420000</v>
      </c>
      <c r="K32" s="23">
        <f>K$2*Assumption!$D17*Assumption!$B23</f>
        <v>525000</v>
      </c>
      <c r="L32" s="23">
        <f>L$2*Assumption!$D17*Assumption!$B23</f>
        <v>525000</v>
      </c>
      <c r="M32" s="23">
        <f>M$2*Assumption!$D17*Assumption!$B23</f>
        <v>630000</v>
      </c>
      <c r="N32" s="23">
        <f>N$2*Assumption!$D17*Assumption!$B23</f>
        <v>630000</v>
      </c>
      <c r="O32" s="23">
        <f>O$2*Assumption!$D17*Assumption!$B23</f>
        <v>735000</v>
      </c>
      <c r="P32" s="23">
        <f>P$2*Assumption!$D17*Assumption!$B23</f>
        <v>735000</v>
      </c>
    </row>
    <row r="33">
      <c r="A33" s="11" t="s">
        <v>76</v>
      </c>
      <c r="B33" s="23">
        <f>B$2*Assumption!$D18*Assumption!$B24</f>
        <v>0</v>
      </c>
      <c r="C33" s="23">
        <f>C$2*Assumption!$D18*Assumption!$B24</f>
        <v>40000</v>
      </c>
      <c r="D33" s="23">
        <f>D$2*Assumption!$D18*Assumption!$B24</f>
        <v>40000</v>
      </c>
      <c r="E33" s="23">
        <f>E$2*Assumption!$D18*Assumption!$B24</f>
        <v>80000</v>
      </c>
      <c r="F33" s="23">
        <f>F$2*Assumption!$D18*Assumption!$B24</f>
        <v>80000</v>
      </c>
      <c r="G33" s="23">
        <f>G$2*Assumption!$D18*Assumption!$B24</f>
        <v>120000</v>
      </c>
      <c r="H33" s="23">
        <f>H$2*Assumption!$D18*Assumption!$B24</f>
        <v>120000</v>
      </c>
      <c r="I33" s="23">
        <f>I$2*Assumption!$D18*Assumption!$B24</f>
        <v>160000</v>
      </c>
      <c r="J33" s="23">
        <f>J$2*Assumption!$D18*Assumption!$B24</f>
        <v>160000</v>
      </c>
      <c r="K33" s="23">
        <f>K$2*Assumption!$D18*Assumption!$B24</f>
        <v>200000</v>
      </c>
      <c r="L33" s="23">
        <f>L$2*Assumption!$D18*Assumption!$B24</f>
        <v>200000</v>
      </c>
      <c r="M33" s="23">
        <f>M$2*Assumption!$D18*Assumption!$B24</f>
        <v>240000</v>
      </c>
      <c r="N33" s="23">
        <f>N$2*Assumption!$D18*Assumption!$B24</f>
        <v>240000</v>
      </c>
      <c r="O33" s="23">
        <f>O$2*Assumption!$D18*Assumption!$B24</f>
        <v>280000</v>
      </c>
      <c r="P33" s="23">
        <f>P$2*Assumption!$D18*Assumption!$B24</f>
        <v>280000</v>
      </c>
    </row>
    <row r="34">
      <c r="A34" s="19" t="s">
        <v>77</v>
      </c>
      <c r="B34" s="23">
        <f t="shared" ref="B34:P34" si="4">SUM(B30:B33)</f>
        <v>0</v>
      </c>
      <c r="C34" s="23">
        <f t="shared" si="4"/>
        <v>310000</v>
      </c>
      <c r="D34" s="23">
        <f t="shared" si="4"/>
        <v>310000</v>
      </c>
      <c r="E34" s="23">
        <f t="shared" si="4"/>
        <v>620000</v>
      </c>
      <c r="F34" s="23">
        <f t="shared" si="4"/>
        <v>620000</v>
      </c>
      <c r="G34" s="23">
        <f t="shared" si="4"/>
        <v>930000</v>
      </c>
      <c r="H34" s="23">
        <f t="shared" si="4"/>
        <v>930000</v>
      </c>
      <c r="I34" s="23">
        <f t="shared" si="4"/>
        <v>1240000</v>
      </c>
      <c r="J34" s="23">
        <f t="shared" si="4"/>
        <v>1240000</v>
      </c>
      <c r="K34" s="23">
        <f t="shared" si="4"/>
        <v>1550000</v>
      </c>
      <c r="L34" s="23">
        <f t="shared" si="4"/>
        <v>1550000</v>
      </c>
      <c r="M34" s="23">
        <f t="shared" si="4"/>
        <v>1860000</v>
      </c>
      <c r="N34" s="23">
        <f t="shared" si="4"/>
        <v>1860000</v>
      </c>
      <c r="O34" s="23">
        <f t="shared" si="4"/>
        <v>2170000</v>
      </c>
      <c r="P34" s="23">
        <f t="shared" si="4"/>
        <v>2170000</v>
      </c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9" t="s">
        <v>78</v>
      </c>
      <c r="B36" s="23">
        <f>B4*Assumption!$B26</f>
        <v>0</v>
      </c>
      <c r="C36" s="23">
        <f>C4*Assumption!$B26</f>
        <v>497000</v>
      </c>
      <c r="D36" s="23">
        <f>D4*Assumption!$B26</f>
        <v>497000</v>
      </c>
      <c r="E36" s="23">
        <f>E4*Assumption!$B26</f>
        <v>994000</v>
      </c>
      <c r="F36" s="23">
        <f>F4*Assumption!$B26</f>
        <v>994000</v>
      </c>
      <c r="G36" s="23">
        <f>G4*Assumption!$B26</f>
        <v>1491000</v>
      </c>
      <c r="H36" s="23">
        <f>H4*Assumption!$B26</f>
        <v>1491000</v>
      </c>
      <c r="I36" s="23">
        <f>I4*Assumption!$B26</f>
        <v>1988000</v>
      </c>
      <c r="J36" s="23">
        <f>J4*Assumption!$B26</f>
        <v>1988000</v>
      </c>
      <c r="K36" s="23">
        <f>K4*Assumption!$B26</f>
        <v>2485000</v>
      </c>
      <c r="L36" s="23">
        <f>L4*Assumption!$B26</f>
        <v>2485000</v>
      </c>
      <c r="M36" s="23">
        <f>M4*Assumption!$B26</f>
        <v>2982000</v>
      </c>
      <c r="N36" s="23">
        <f>N4*Assumption!$B26</f>
        <v>2982000</v>
      </c>
      <c r="O36" s="23">
        <f>O4*Assumption!$B26</f>
        <v>3479000</v>
      </c>
      <c r="P36" s="23">
        <f>P4*Assumption!$B26</f>
        <v>3479000</v>
      </c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9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">
        <v>80</v>
      </c>
      <c r="B39" s="23">
        <f>B$2*Assumption!$D29</f>
        <v>0</v>
      </c>
      <c r="C39" s="23">
        <f>C$2*Assumption!$D29</f>
        <v>95000</v>
      </c>
      <c r="D39" s="23">
        <f>D$2*Assumption!$D29</f>
        <v>95000</v>
      </c>
      <c r="E39" s="23">
        <f>E$2*Assumption!$D29</f>
        <v>190000</v>
      </c>
      <c r="F39" s="23">
        <f>F$2*Assumption!$D29</f>
        <v>190000</v>
      </c>
      <c r="G39" s="23">
        <f>G$2*Assumption!$D29</f>
        <v>285000</v>
      </c>
      <c r="H39" s="23">
        <f>H$2*Assumption!$D29</f>
        <v>285000</v>
      </c>
      <c r="I39" s="23">
        <f>I$2*Assumption!$D29</f>
        <v>380000</v>
      </c>
      <c r="J39" s="23">
        <f>J$2*Assumption!$D29</f>
        <v>380000</v>
      </c>
      <c r="K39" s="23">
        <f>K$2*Assumption!$D29</f>
        <v>475000</v>
      </c>
      <c r="L39" s="23">
        <f>L$2*Assumption!$D29</f>
        <v>475000</v>
      </c>
      <c r="M39" s="23">
        <f>M$2*Assumption!$D29</f>
        <v>570000</v>
      </c>
      <c r="N39" s="23">
        <f>N$2*Assumption!$D29</f>
        <v>570000</v>
      </c>
      <c r="O39" s="23">
        <f>O$2*Assumption!$D29</f>
        <v>665000</v>
      </c>
      <c r="P39" s="23">
        <f>P$2*Assumption!$D29</f>
        <v>665000</v>
      </c>
    </row>
    <row r="40">
      <c r="A40" s="11" t="s">
        <v>41</v>
      </c>
      <c r="B40" s="23">
        <f>B$2*Assumption!$D30</f>
        <v>0</v>
      </c>
      <c r="C40" s="23">
        <f>C$2*Assumption!$D30</f>
        <v>37000</v>
      </c>
      <c r="D40" s="23">
        <f>D$2*Assumption!$D30</f>
        <v>37000</v>
      </c>
      <c r="E40" s="23">
        <f>E$2*Assumption!$D30</f>
        <v>74000</v>
      </c>
      <c r="F40" s="23">
        <f>F$2*Assumption!$D30</f>
        <v>74000</v>
      </c>
      <c r="G40" s="23">
        <f>G$2*Assumption!$D30</f>
        <v>111000</v>
      </c>
      <c r="H40" s="23">
        <f>H$2*Assumption!$D30</f>
        <v>111000</v>
      </c>
      <c r="I40" s="23">
        <f>I$2*Assumption!$D30</f>
        <v>148000</v>
      </c>
      <c r="J40" s="23">
        <f>J$2*Assumption!$D30</f>
        <v>148000</v>
      </c>
      <c r="K40" s="23">
        <f>K$2*Assumption!$D30</f>
        <v>185000</v>
      </c>
      <c r="L40" s="23">
        <f>L$2*Assumption!$D30</f>
        <v>185000</v>
      </c>
      <c r="M40" s="23">
        <f>M$2*Assumption!$D30</f>
        <v>222000</v>
      </c>
      <c r="N40" s="23">
        <f>N$2*Assumption!$D30</f>
        <v>222000</v>
      </c>
      <c r="O40" s="23">
        <f>O$2*Assumption!$D30</f>
        <v>259000</v>
      </c>
      <c r="P40" s="23">
        <f>P$2*Assumption!$D30</f>
        <v>259000</v>
      </c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9" t="s">
        <v>81</v>
      </c>
      <c r="B42" s="23">
        <f t="shared" ref="B42:P42" si="5">B21+B27+B34+B36+B39+B40</f>
        <v>0</v>
      </c>
      <c r="C42" s="23">
        <f t="shared" si="5"/>
        <v>2788550</v>
      </c>
      <c r="D42" s="23">
        <f t="shared" si="5"/>
        <v>2788550</v>
      </c>
      <c r="E42" s="23">
        <f t="shared" si="5"/>
        <v>5577100</v>
      </c>
      <c r="F42" s="23">
        <f t="shared" si="5"/>
        <v>5577100</v>
      </c>
      <c r="G42" s="23">
        <f t="shared" si="5"/>
        <v>8365650</v>
      </c>
      <c r="H42" s="23">
        <f t="shared" si="5"/>
        <v>8365650</v>
      </c>
      <c r="I42" s="23">
        <f t="shared" si="5"/>
        <v>11154200</v>
      </c>
      <c r="J42" s="23">
        <f t="shared" si="5"/>
        <v>11154200</v>
      </c>
      <c r="K42" s="23">
        <f t="shared" si="5"/>
        <v>13942750</v>
      </c>
      <c r="L42" s="23">
        <f t="shared" si="5"/>
        <v>13942750</v>
      </c>
      <c r="M42" s="23">
        <f t="shared" si="5"/>
        <v>16731300</v>
      </c>
      <c r="N42" s="23">
        <f t="shared" si="5"/>
        <v>16731300</v>
      </c>
      <c r="O42" s="23">
        <f t="shared" si="5"/>
        <v>19519850</v>
      </c>
      <c r="P42" s="23">
        <f t="shared" si="5"/>
        <v>19519850</v>
      </c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9" t="s">
        <v>82</v>
      </c>
      <c r="B44" s="23">
        <f t="shared" ref="B44:P44" si="6">B15-B42</f>
        <v>0</v>
      </c>
      <c r="C44" s="23">
        <f t="shared" si="6"/>
        <v>2252450</v>
      </c>
      <c r="D44" s="23">
        <f t="shared" si="6"/>
        <v>2252450</v>
      </c>
      <c r="E44" s="23">
        <f t="shared" si="6"/>
        <v>4504900</v>
      </c>
      <c r="F44" s="23">
        <f t="shared" si="6"/>
        <v>4504900</v>
      </c>
      <c r="G44" s="23">
        <f t="shared" si="6"/>
        <v>6757350</v>
      </c>
      <c r="H44" s="23">
        <f t="shared" si="6"/>
        <v>6757350</v>
      </c>
      <c r="I44" s="23">
        <f t="shared" si="6"/>
        <v>9009800</v>
      </c>
      <c r="J44" s="23">
        <f t="shared" si="6"/>
        <v>9009800</v>
      </c>
      <c r="K44" s="23">
        <f t="shared" si="6"/>
        <v>11262250</v>
      </c>
      <c r="L44" s="23">
        <f t="shared" si="6"/>
        <v>11262250</v>
      </c>
      <c r="M44" s="23">
        <f t="shared" si="6"/>
        <v>13514700</v>
      </c>
      <c r="N44" s="23">
        <f t="shared" si="6"/>
        <v>13514700</v>
      </c>
      <c r="O44" s="23">
        <f t="shared" si="6"/>
        <v>15767150</v>
      </c>
      <c r="P44" s="23">
        <f t="shared" si="6"/>
        <v>15767150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9.13"/>
    <col customWidth="1" min="3" max="11" width="10.13"/>
    <col customWidth="1" min="12" max="12" width="11.25"/>
    <col customWidth="1" min="13" max="14" width="11.0"/>
    <col customWidth="1" min="15" max="16" width="11.25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61</v>
      </c>
      <c r="B2" s="23">
        <f>'sales and cost-small'!B2+'sales and cost - medium'!B2+'sales and cost - large'!B2</f>
        <v>3</v>
      </c>
      <c r="C2" s="23">
        <f>'sales and cost-small'!C2+'sales and cost - medium'!C2+'sales and cost - large'!C2</f>
        <v>7</v>
      </c>
      <c r="D2" s="23">
        <f>'sales and cost-small'!D2+'sales and cost - medium'!D2+'sales and cost - large'!D2</f>
        <v>10</v>
      </c>
      <c r="E2" s="23">
        <f>'sales and cost-small'!E2+'sales and cost - medium'!E2+'sales and cost - large'!E2</f>
        <v>14</v>
      </c>
      <c r="F2" s="23">
        <f>'sales and cost-small'!F2+'sales and cost - medium'!F2+'sales and cost - large'!F2</f>
        <v>17</v>
      </c>
      <c r="G2" s="23">
        <f>'sales and cost-small'!G2+'sales and cost - medium'!G2+'sales and cost - large'!G2</f>
        <v>21</v>
      </c>
      <c r="H2" s="23">
        <f>'sales and cost-small'!H2+'sales and cost - medium'!H2+'sales and cost - large'!H2</f>
        <v>24</v>
      </c>
      <c r="I2" s="23">
        <f>'sales and cost-small'!I2+'sales and cost - medium'!I2+'sales and cost - large'!I2</f>
        <v>28</v>
      </c>
      <c r="J2" s="23">
        <f>'sales and cost-small'!J2+'sales and cost - medium'!J2+'sales and cost - large'!J2</f>
        <v>31</v>
      </c>
      <c r="K2" s="23">
        <f>'sales and cost-small'!K2+'sales and cost - medium'!K2+'sales and cost - large'!K2</f>
        <v>35</v>
      </c>
      <c r="L2" s="23">
        <f>'sales and cost-small'!L2+'sales and cost - medium'!L2+'sales and cost - large'!L2</f>
        <v>38</v>
      </c>
      <c r="M2" s="23">
        <f>'sales and cost-small'!M2+'sales and cost - medium'!M2+'sales and cost - large'!M2</f>
        <v>42</v>
      </c>
      <c r="N2" s="23">
        <f>'sales and cost-small'!N2+'sales and cost - medium'!N2+'sales and cost - large'!N2</f>
        <v>45</v>
      </c>
      <c r="O2" s="23">
        <f>'sales and cost-small'!O2+'sales and cost - medium'!O2+'sales and cost - large'!O2</f>
        <v>49</v>
      </c>
      <c r="P2" s="23">
        <f>'sales and cost-small'!P2+'sales and cost - medium'!P2+'sales and cost - large'!P2</f>
        <v>52</v>
      </c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19" t="s">
        <v>64</v>
      </c>
      <c r="B4" s="26">
        <f>'sales and cost-small'!B4+'sales and cost - medium'!B4+'sales and cost - large'!B4</f>
        <v>11400</v>
      </c>
      <c r="C4" s="26">
        <f>'sales and cost-small'!C4+'sales and cost - medium'!C4+'sales and cost - large'!C4</f>
        <v>29900</v>
      </c>
      <c r="D4" s="26">
        <f>'sales and cost-small'!D4+'sales and cost - medium'!D4+'sales and cost - large'!D4</f>
        <v>41300</v>
      </c>
      <c r="E4" s="26">
        <f>'sales and cost-small'!E4+'sales and cost - medium'!E4+'sales and cost - large'!E4</f>
        <v>59800</v>
      </c>
      <c r="F4" s="26">
        <f>'sales and cost-small'!F4+'sales and cost - medium'!F4+'sales and cost - large'!F4</f>
        <v>71200</v>
      </c>
      <c r="G4" s="26">
        <f>'sales and cost-small'!G4+'sales and cost - medium'!G4+'sales and cost - large'!G4</f>
        <v>89700</v>
      </c>
      <c r="H4" s="26">
        <f>'sales and cost-small'!H4+'sales and cost - medium'!H4+'sales and cost - large'!H4</f>
        <v>101100</v>
      </c>
      <c r="I4" s="26">
        <f>'sales and cost-small'!I4+'sales and cost - medium'!I4+'sales and cost - large'!I4</f>
        <v>119600</v>
      </c>
      <c r="J4" s="26">
        <f>'sales and cost-small'!J4+'sales and cost - medium'!J4+'sales and cost - large'!J4</f>
        <v>131000</v>
      </c>
      <c r="K4" s="26">
        <f>'sales and cost-small'!K4+'sales and cost - medium'!K4+'sales and cost - large'!K4</f>
        <v>149500</v>
      </c>
      <c r="L4" s="26">
        <f>'sales and cost-small'!L4+'sales and cost - medium'!L4+'sales and cost - large'!L4</f>
        <v>160900</v>
      </c>
      <c r="M4" s="26">
        <f>'sales and cost-small'!M4+'sales and cost - medium'!M4+'sales and cost - large'!M4</f>
        <v>179400</v>
      </c>
      <c r="N4" s="26">
        <f>'sales and cost-small'!N4+'sales and cost - medium'!N4+'sales and cost - large'!N4</f>
        <v>190800</v>
      </c>
      <c r="O4" s="26">
        <f>'sales and cost-small'!O4+'sales and cost - medium'!O4+'sales and cost - large'!O4</f>
        <v>209300</v>
      </c>
      <c r="P4" s="26">
        <f>'sales and cost-small'!P4+'sales and cost - medium'!P4+'sales and cost - large'!P4</f>
        <v>220700</v>
      </c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9" t="s">
        <v>65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 t="s">
        <v>66</v>
      </c>
      <c r="B7" s="26">
        <f>'sales and cost-small'!B7+'sales and cost - medium'!B7+'sales and cost - large'!B7</f>
        <v>27600</v>
      </c>
      <c r="C7" s="26">
        <f>'sales and cost-small'!C7+'sales and cost - medium'!C7+'sales and cost - large'!C7</f>
        <v>76500</v>
      </c>
      <c r="D7" s="26">
        <f>'sales and cost-small'!D7+'sales and cost - medium'!D7+'sales and cost - large'!D7</f>
        <v>104100</v>
      </c>
      <c r="E7" s="26">
        <f>'sales and cost-small'!E7+'sales and cost - medium'!E7+'sales and cost - large'!E7</f>
        <v>153000</v>
      </c>
      <c r="F7" s="26">
        <f>'sales and cost-small'!F7+'sales and cost - medium'!F7+'sales and cost - large'!F7</f>
        <v>180600</v>
      </c>
      <c r="G7" s="26">
        <f>'sales and cost-small'!G7+'sales and cost - medium'!G7+'sales and cost - large'!G7</f>
        <v>229500</v>
      </c>
      <c r="H7" s="26">
        <f>'sales and cost-small'!H7+'sales and cost - medium'!H7+'sales and cost - large'!H7</f>
        <v>257100</v>
      </c>
      <c r="I7" s="26">
        <f>'sales and cost-small'!I7+'sales and cost - medium'!I7+'sales and cost - large'!I7</f>
        <v>306000</v>
      </c>
      <c r="J7" s="26">
        <f>'sales and cost-small'!J7+'sales and cost - medium'!J7+'sales and cost - large'!J7</f>
        <v>333600</v>
      </c>
      <c r="K7" s="26">
        <f>'sales and cost-small'!K7+'sales and cost - medium'!K7+'sales and cost - large'!K7</f>
        <v>382500</v>
      </c>
      <c r="L7" s="26">
        <f>'sales and cost-small'!L7+'sales and cost - medium'!L7+'sales and cost - large'!L7</f>
        <v>410100</v>
      </c>
      <c r="M7" s="26">
        <f>'sales and cost-small'!M7+'sales and cost - medium'!M7+'sales and cost - large'!M7</f>
        <v>459000</v>
      </c>
      <c r="N7" s="26">
        <f>'sales and cost-small'!N7+'sales and cost - medium'!N7+'sales and cost - large'!N7</f>
        <v>486600</v>
      </c>
      <c r="O7" s="26">
        <f>'sales and cost-small'!O7+'sales and cost - medium'!O7+'sales and cost - large'!O7</f>
        <v>535500</v>
      </c>
      <c r="P7" s="26">
        <f>'sales and cost-small'!P7+'sales and cost - medium'!P7+'sales and cost - large'!P7</f>
        <v>563100</v>
      </c>
    </row>
    <row r="8">
      <c r="A8" s="11" t="s">
        <v>67</v>
      </c>
      <c r="B8" s="26">
        <f>'sales and cost-small'!B8+'sales and cost - medium'!B8+'sales and cost - large'!B8</f>
        <v>19620</v>
      </c>
      <c r="C8" s="26">
        <f>'sales and cost-small'!C8+'sales and cost - medium'!C8+'sales and cost - large'!C8</f>
        <v>53440</v>
      </c>
      <c r="D8" s="26">
        <f>'sales and cost-small'!D8+'sales and cost - medium'!D8+'sales and cost - large'!D8</f>
        <v>73060</v>
      </c>
      <c r="E8" s="26">
        <f>'sales and cost-small'!E8+'sales and cost - medium'!E8+'sales and cost - large'!E8</f>
        <v>106880</v>
      </c>
      <c r="F8" s="26">
        <f>'sales and cost-small'!F8+'sales and cost - medium'!F8+'sales and cost - large'!F8</f>
        <v>126500</v>
      </c>
      <c r="G8" s="26">
        <f>'sales and cost-small'!G8+'sales and cost - medium'!G8+'sales and cost - large'!G8</f>
        <v>160320</v>
      </c>
      <c r="H8" s="26">
        <f>'sales and cost-small'!H8+'sales and cost - medium'!H8+'sales and cost - large'!H8</f>
        <v>179940</v>
      </c>
      <c r="I8" s="26">
        <f>'sales and cost-small'!I8+'sales and cost - medium'!I8+'sales and cost - large'!I8</f>
        <v>213760</v>
      </c>
      <c r="J8" s="26">
        <f>'sales and cost-small'!J8+'sales and cost - medium'!J8+'sales and cost - large'!J8</f>
        <v>233380</v>
      </c>
      <c r="K8" s="26">
        <f>'sales and cost-small'!K8+'sales and cost - medium'!K8+'sales and cost - large'!K8</f>
        <v>267200</v>
      </c>
      <c r="L8" s="26">
        <f>'sales and cost-small'!L8+'sales and cost - medium'!L8+'sales and cost - large'!L8</f>
        <v>286820</v>
      </c>
      <c r="M8" s="26">
        <f>'sales and cost-small'!M8+'sales and cost - medium'!M8+'sales and cost - large'!M8</f>
        <v>320640</v>
      </c>
      <c r="N8" s="26">
        <f>'sales and cost-small'!N8+'sales and cost - medium'!N8+'sales and cost - large'!N8</f>
        <v>340260</v>
      </c>
      <c r="O8" s="26">
        <f>'sales and cost-small'!O8+'sales and cost - medium'!O8+'sales and cost - large'!O8</f>
        <v>374080</v>
      </c>
      <c r="P8" s="26">
        <f>'sales and cost-small'!P8+'sales and cost - medium'!P8+'sales and cost - large'!P8</f>
        <v>393700</v>
      </c>
    </row>
    <row r="9">
      <c r="A9" s="11" t="s">
        <v>68</v>
      </c>
      <c r="B9" s="26">
        <f>'sales and cost-small'!B9+'sales and cost - medium'!B9+'sales and cost - large'!B9</f>
        <v>21360</v>
      </c>
      <c r="C9" s="26">
        <f>'sales and cost-small'!C9+'sales and cost - medium'!C9+'sales and cost - large'!C9</f>
        <v>56920</v>
      </c>
      <c r="D9" s="26">
        <f>'sales and cost-small'!D9+'sales and cost - medium'!D9+'sales and cost - large'!D9</f>
        <v>78280</v>
      </c>
      <c r="E9" s="26">
        <f>'sales and cost-small'!E9+'sales and cost - medium'!E9+'sales and cost - large'!E9</f>
        <v>113840</v>
      </c>
      <c r="F9" s="26">
        <f>'sales and cost-small'!F9+'sales and cost - medium'!F9+'sales and cost - large'!F9</f>
        <v>135200</v>
      </c>
      <c r="G9" s="26">
        <f>'sales and cost-small'!G9+'sales and cost - medium'!G9+'sales and cost - large'!G9</f>
        <v>170760</v>
      </c>
      <c r="H9" s="26">
        <f>'sales and cost-small'!H9+'sales and cost - medium'!H9+'sales and cost - large'!H9</f>
        <v>192120</v>
      </c>
      <c r="I9" s="26">
        <f>'sales and cost-small'!I9+'sales and cost - medium'!I9+'sales and cost - large'!I9</f>
        <v>227680</v>
      </c>
      <c r="J9" s="26">
        <f>'sales and cost-small'!J9+'sales and cost - medium'!J9+'sales and cost - large'!J9</f>
        <v>249040</v>
      </c>
      <c r="K9" s="26">
        <f>'sales and cost-small'!K9+'sales and cost - medium'!K9+'sales and cost - large'!K9</f>
        <v>284600</v>
      </c>
      <c r="L9" s="26">
        <f>'sales and cost-small'!L9+'sales and cost - medium'!L9+'sales and cost - large'!L9</f>
        <v>305960</v>
      </c>
      <c r="M9" s="26">
        <f>'sales and cost-small'!M9+'sales and cost - medium'!M9+'sales and cost - large'!M9</f>
        <v>341520</v>
      </c>
      <c r="N9" s="26">
        <f>'sales and cost-small'!N9+'sales and cost - medium'!N9+'sales and cost - large'!N9</f>
        <v>362880</v>
      </c>
      <c r="O9" s="26">
        <f>'sales and cost-small'!O9+'sales and cost - medium'!O9+'sales and cost - large'!O9</f>
        <v>398440</v>
      </c>
      <c r="P9" s="26">
        <f>'sales and cost-small'!P9+'sales and cost - medium'!P9+'sales and cost - large'!P9</f>
        <v>419800</v>
      </c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9" t="s">
        <v>69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">
        <v>66</v>
      </c>
      <c r="B12" s="26">
        <f>'sales and cost-small'!B12+'sales and cost - medium'!B12+'sales and cost - large'!B12</f>
        <v>4140000</v>
      </c>
      <c r="C12" s="26">
        <f>'sales and cost-small'!C12+'sales and cost - medium'!C12+'sales and cost - large'!C12</f>
        <v>11475000</v>
      </c>
      <c r="D12" s="26">
        <f>'sales and cost-small'!D12+'sales and cost - medium'!D12+'sales and cost - large'!D12</f>
        <v>15615000</v>
      </c>
      <c r="E12" s="26">
        <f>'sales and cost-small'!E12+'sales and cost - medium'!E12+'sales and cost - large'!E12</f>
        <v>22950000</v>
      </c>
      <c r="F12" s="26">
        <f>'sales and cost-small'!F12+'sales and cost - medium'!F12+'sales and cost - large'!F12</f>
        <v>27090000</v>
      </c>
      <c r="G12" s="26">
        <f>'sales and cost-small'!G12+'sales and cost - medium'!G12+'sales and cost - large'!G12</f>
        <v>34425000</v>
      </c>
      <c r="H12" s="26">
        <f>'sales and cost-small'!H12+'sales and cost - medium'!H12+'sales and cost - large'!H12</f>
        <v>38565000</v>
      </c>
      <c r="I12" s="26">
        <f>'sales and cost-small'!I12+'sales and cost - medium'!I12+'sales and cost - large'!I12</f>
        <v>45900000</v>
      </c>
      <c r="J12" s="26">
        <f>'sales and cost-small'!J12+'sales and cost - medium'!J12+'sales and cost - large'!J12</f>
        <v>50040000</v>
      </c>
      <c r="K12" s="26">
        <f>'sales and cost-small'!K12+'sales and cost - medium'!K12+'sales and cost - large'!K12</f>
        <v>57375000</v>
      </c>
      <c r="L12" s="26">
        <f>'sales and cost-small'!L12+'sales and cost - medium'!L12+'sales and cost - large'!L12</f>
        <v>61515000</v>
      </c>
      <c r="M12" s="26">
        <f>'sales and cost-small'!M12+'sales and cost - medium'!M12+'sales and cost - large'!M12</f>
        <v>68850000</v>
      </c>
      <c r="N12" s="26">
        <f>'sales and cost-small'!N12+'sales and cost - medium'!N12+'sales and cost - large'!N12</f>
        <v>72990000</v>
      </c>
      <c r="O12" s="26">
        <f>'sales and cost-small'!O12+'sales and cost - medium'!O12+'sales and cost - large'!O12</f>
        <v>80325000</v>
      </c>
      <c r="P12" s="26">
        <f>'sales and cost-small'!P12+'sales and cost - medium'!P12+'sales and cost - large'!P12</f>
        <v>84465000</v>
      </c>
    </row>
    <row r="13">
      <c r="A13" s="11" t="s">
        <v>67</v>
      </c>
      <c r="B13" s="26">
        <f>'sales and cost-small'!B13+'sales and cost - medium'!B13+'sales and cost - large'!B13</f>
        <v>588600</v>
      </c>
      <c r="C13" s="26">
        <f>'sales and cost-small'!C13+'sales and cost - medium'!C13+'sales and cost - large'!C13</f>
        <v>1603200</v>
      </c>
      <c r="D13" s="26">
        <f>'sales and cost-small'!D13+'sales and cost - medium'!D13+'sales and cost - large'!D13</f>
        <v>2191800</v>
      </c>
      <c r="E13" s="26">
        <f>'sales and cost-small'!E13+'sales and cost - medium'!E13+'sales and cost - large'!E13</f>
        <v>3206400</v>
      </c>
      <c r="F13" s="26">
        <f>'sales and cost-small'!F13+'sales and cost - medium'!F13+'sales and cost - large'!F13</f>
        <v>3795000</v>
      </c>
      <c r="G13" s="26">
        <f>'sales and cost-small'!G13+'sales and cost - medium'!G13+'sales and cost - large'!G13</f>
        <v>4809600</v>
      </c>
      <c r="H13" s="26">
        <f>'sales and cost-small'!H13+'sales and cost - medium'!H13+'sales and cost - large'!H13</f>
        <v>5398200</v>
      </c>
      <c r="I13" s="26">
        <f>'sales and cost-small'!I13+'sales and cost - medium'!I13+'sales and cost - large'!I13</f>
        <v>6412800</v>
      </c>
      <c r="J13" s="26">
        <f>'sales and cost-small'!J13+'sales and cost - medium'!J13+'sales and cost - large'!J13</f>
        <v>7001400</v>
      </c>
      <c r="K13" s="26">
        <f>'sales and cost-small'!K13+'sales and cost - medium'!K13+'sales and cost - large'!K13</f>
        <v>8016000</v>
      </c>
      <c r="L13" s="26">
        <f>'sales and cost-small'!L13+'sales and cost - medium'!L13+'sales and cost - large'!L13</f>
        <v>8604600</v>
      </c>
      <c r="M13" s="26">
        <f>'sales and cost-small'!M13+'sales and cost - medium'!M13+'sales and cost - large'!M13</f>
        <v>9619200</v>
      </c>
      <c r="N13" s="26">
        <f>'sales and cost-small'!N13+'sales and cost - medium'!N13+'sales and cost - large'!N13</f>
        <v>10207800</v>
      </c>
      <c r="O13" s="26">
        <f>'sales and cost-small'!O13+'sales and cost - medium'!O13+'sales and cost - large'!O13</f>
        <v>11222400</v>
      </c>
      <c r="P13" s="26">
        <f>'sales and cost-small'!P13+'sales and cost - medium'!P13+'sales and cost - large'!P13</f>
        <v>11811000</v>
      </c>
    </row>
    <row r="14">
      <c r="A14" s="11" t="s">
        <v>68</v>
      </c>
      <c r="B14" s="26">
        <f>'sales and cost-small'!B14+'sales and cost - medium'!B14+'sales and cost - large'!B14</f>
        <v>2136000</v>
      </c>
      <c r="C14" s="26">
        <f>'sales and cost-small'!C14+'sales and cost - medium'!C14+'sales and cost - large'!C14</f>
        <v>5692000</v>
      </c>
      <c r="D14" s="26">
        <f>'sales and cost-small'!D14+'sales and cost - medium'!D14+'sales and cost - large'!D14</f>
        <v>7828000</v>
      </c>
      <c r="E14" s="26">
        <f>'sales and cost-small'!E14+'sales and cost - medium'!E14+'sales and cost - large'!E14</f>
        <v>11384000</v>
      </c>
      <c r="F14" s="26">
        <f>'sales and cost-small'!F14+'sales and cost - medium'!F14+'sales and cost - large'!F14</f>
        <v>13520000</v>
      </c>
      <c r="G14" s="26">
        <f>'sales and cost-small'!G14+'sales and cost - medium'!G14+'sales and cost - large'!G14</f>
        <v>17076000</v>
      </c>
      <c r="H14" s="26">
        <f>'sales and cost-small'!H14+'sales and cost - medium'!H14+'sales and cost - large'!H14</f>
        <v>19212000</v>
      </c>
      <c r="I14" s="26">
        <f>'sales and cost-small'!I14+'sales and cost - medium'!I14+'sales and cost - large'!I14</f>
        <v>22768000</v>
      </c>
      <c r="J14" s="26">
        <f>'sales and cost-small'!J14+'sales and cost - medium'!J14+'sales and cost - large'!J14</f>
        <v>24904000</v>
      </c>
      <c r="K14" s="26">
        <f>'sales and cost-small'!K14+'sales and cost - medium'!K14+'sales and cost - large'!K14</f>
        <v>28460000</v>
      </c>
      <c r="L14" s="26">
        <f>'sales and cost-small'!L14+'sales and cost - medium'!L14+'sales and cost - large'!L14</f>
        <v>30596000</v>
      </c>
      <c r="M14" s="26">
        <f>'sales and cost-small'!M14+'sales and cost - medium'!M14+'sales and cost - large'!M14</f>
        <v>34152000</v>
      </c>
      <c r="N14" s="26">
        <f>'sales and cost-small'!N14+'sales and cost - medium'!N14+'sales and cost - large'!N14</f>
        <v>36288000</v>
      </c>
      <c r="O14" s="26">
        <f>'sales and cost-small'!O14+'sales and cost - medium'!O14+'sales and cost - large'!O14</f>
        <v>39844000</v>
      </c>
      <c r="P14" s="26">
        <f>'sales and cost-small'!P14+'sales and cost - medium'!P14+'sales and cost - large'!P14</f>
        <v>41980000</v>
      </c>
    </row>
    <row r="15">
      <c r="A15" s="19" t="s">
        <v>70</v>
      </c>
      <c r="B15" s="26">
        <f>'sales and cost-small'!B15+'sales and cost - medium'!B15+'sales and cost - large'!B15</f>
        <v>6864600</v>
      </c>
      <c r="C15" s="26">
        <f>'sales and cost-small'!C15+'sales and cost - medium'!C15+'sales and cost - large'!C15</f>
        <v>18770200</v>
      </c>
      <c r="D15" s="26">
        <f>'sales and cost-small'!D15+'sales and cost - medium'!D15+'sales and cost - large'!D15</f>
        <v>25634800</v>
      </c>
      <c r="E15" s="26">
        <f>'sales and cost-small'!E15+'sales and cost - medium'!E15+'sales and cost - large'!E15</f>
        <v>37540400</v>
      </c>
      <c r="F15" s="26">
        <f>'sales and cost-small'!F15+'sales and cost - medium'!F15+'sales and cost - large'!F15</f>
        <v>44405000</v>
      </c>
      <c r="G15" s="26">
        <f>'sales and cost-small'!G15+'sales and cost - medium'!G15+'sales and cost - large'!G15</f>
        <v>56310600</v>
      </c>
      <c r="H15" s="26">
        <f>'sales and cost-small'!H15+'sales and cost - medium'!H15+'sales and cost - large'!H15</f>
        <v>63175200</v>
      </c>
      <c r="I15" s="26">
        <f>'sales and cost-small'!I15+'sales and cost - medium'!I15+'sales and cost - large'!I15</f>
        <v>75080800</v>
      </c>
      <c r="J15" s="26">
        <f>'sales and cost-small'!J15+'sales and cost - medium'!J15+'sales and cost - large'!J15</f>
        <v>81945400</v>
      </c>
      <c r="K15" s="26">
        <f>'sales and cost-small'!K15+'sales and cost - medium'!K15+'sales and cost - large'!K15</f>
        <v>93851000</v>
      </c>
      <c r="L15" s="26">
        <f>'sales and cost-small'!L15+'sales and cost - medium'!L15+'sales and cost - large'!L15</f>
        <v>100715600</v>
      </c>
      <c r="M15" s="26">
        <f>'sales and cost-small'!M15+'sales and cost - medium'!M15+'sales and cost - large'!M15</f>
        <v>112621200</v>
      </c>
      <c r="N15" s="26">
        <f>'sales and cost-small'!N15+'sales and cost - medium'!N15+'sales and cost - large'!N15</f>
        <v>119485800</v>
      </c>
      <c r="O15" s="26">
        <f>'sales and cost-small'!O15+'sales and cost - medium'!O15+'sales and cost - large'!O15</f>
        <v>131391400</v>
      </c>
      <c r="P15" s="26">
        <f>'sales and cost-small'!P15+'sales and cost - medium'!P15+'sales and cost - large'!P15</f>
        <v>138256000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9" t="s">
        <v>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 t="s">
        <v>66</v>
      </c>
      <c r="B18" s="26">
        <f>'sales and cost-small'!B18+'sales and cost - medium'!B18+'sales and cost - large'!B18</f>
        <v>1449000</v>
      </c>
      <c r="C18" s="26">
        <f>'sales and cost-small'!C18+'sales and cost - medium'!C18+'sales and cost - large'!C18</f>
        <v>4016250</v>
      </c>
      <c r="D18" s="26">
        <f>'sales and cost-small'!D18+'sales and cost - medium'!D18+'sales and cost - large'!D18</f>
        <v>5465250</v>
      </c>
      <c r="E18" s="26">
        <f>'sales and cost-small'!E18+'sales and cost - medium'!E18+'sales and cost - large'!E18</f>
        <v>8032500</v>
      </c>
      <c r="F18" s="26">
        <f>'sales and cost-small'!F18+'sales and cost - medium'!F18+'sales and cost - large'!F18</f>
        <v>9481500</v>
      </c>
      <c r="G18" s="26">
        <f>'sales and cost-small'!G18+'sales and cost - medium'!G18+'sales and cost - large'!G18</f>
        <v>12048750</v>
      </c>
      <c r="H18" s="26">
        <f>'sales and cost-small'!H18+'sales and cost - medium'!H18+'sales and cost - large'!H18</f>
        <v>13497750</v>
      </c>
      <c r="I18" s="26">
        <f>'sales and cost-small'!I18+'sales and cost - medium'!I18+'sales and cost - large'!I18</f>
        <v>16065000</v>
      </c>
      <c r="J18" s="26">
        <f>'sales and cost-small'!J18+'sales and cost - medium'!J18+'sales and cost - large'!J18</f>
        <v>17514000</v>
      </c>
      <c r="K18" s="26">
        <f>'sales and cost-small'!K18+'sales and cost - medium'!K18+'sales and cost - large'!K18</f>
        <v>20081250</v>
      </c>
      <c r="L18" s="26">
        <f>'sales and cost-small'!L18+'sales and cost - medium'!L18+'sales and cost - large'!L18</f>
        <v>21530250</v>
      </c>
      <c r="M18" s="26">
        <f>'sales and cost-small'!M18+'sales and cost - medium'!M18+'sales and cost - large'!M18</f>
        <v>24097500</v>
      </c>
      <c r="N18" s="26">
        <f>'sales and cost-small'!N18+'sales and cost - medium'!N18+'sales and cost - large'!N18</f>
        <v>25546500</v>
      </c>
      <c r="O18" s="26">
        <f>'sales and cost-small'!O18+'sales and cost - medium'!O18+'sales and cost - large'!O18</f>
        <v>28113750</v>
      </c>
      <c r="P18" s="26">
        <f>'sales and cost-small'!P18+'sales and cost - medium'!P18+'sales and cost - large'!P18</f>
        <v>29562750</v>
      </c>
    </row>
    <row r="19">
      <c r="A19" s="11" t="s">
        <v>67</v>
      </c>
      <c r="B19" s="26">
        <f>'sales and cost-small'!B19+'sales and cost - medium'!B19+'sales and cost - large'!B19</f>
        <v>147150</v>
      </c>
      <c r="C19" s="26">
        <f>'sales and cost-small'!C19+'sales and cost - medium'!C19+'sales and cost - large'!C19</f>
        <v>400800</v>
      </c>
      <c r="D19" s="26">
        <f>'sales and cost-small'!D19+'sales and cost - medium'!D19+'sales and cost - large'!D19</f>
        <v>547950</v>
      </c>
      <c r="E19" s="26">
        <f>'sales and cost-small'!E19+'sales and cost - medium'!E19+'sales and cost - large'!E19</f>
        <v>801600</v>
      </c>
      <c r="F19" s="26">
        <f>'sales and cost-small'!F19+'sales and cost - medium'!F19+'sales and cost - large'!F19</f>
        <v>948750</v>
      </c>
      <c r="G19" s="26">
        <f>'sales and cost-small'!G19+'sales and cost - medium'!G19+'sales and cost - large'!G19</f>
        <v>1202400</v>
      </c>
      <c r="H19" s="26">
        <f>'sales and cost-small'!H19+'sales and cost - medium'!H19+'sales and cost - large'!H19</f>
        <v>1349550</v>
      </c>
      <c r="I19" s="26">
        <f>'sales and cost-small'!I19+'sales and cost - medium'!I19+'sales and cost - large'!I19</f>
        <v>1603200</v>
      </c>
      <c r="J19" s="26">
        <f>'sales and cost-small'!J19+'sales and cost - medium'!J19+'sales and cost - large'!J19</f>
        <v>1750350</v>
      </c>
      <c r="K19" s="26">
        <f>'sales and cost-small'!K19+'sales and cost - medium'!K19+'sales and cost - large'!K19</f>
        <v>2004000</v>
      </c>
      <c r="L19" s="26">
        <f>'sales and cost-small'!L19+'sales and cost - medium'!L19+'sales and cost - large'!L19</f>
        <v>2151150</v>
      </c>
      <c r="M19" s="26">
        <f>'sales and cost-small'!M19+'sales and cost - medium'!M19+'sales and cost - large'!M19</f>
        <v>2404800</v>
      </c>
      <c r="N19" s="26">
        <f>'sales and cost-small'!N19+'sales and cost - medium'!N19+'sales and cost - large'!N19</f>
        <v>2551950</v>
      </c>
      <c r="O19" s="26">
        <f>'sales and cost-small'!O19+'sales and cost - medium'!O19+'sales and cost - large'!O19</f>
        <v>2805600</v>
      </c>
      <c r="P19" s="26">
        <f>'sales and cost-small'!P19+'sales and cost - medium'!P19+'sales and cost - large'!P19</f>
        <v>2952750</v>
      </c>
    </row>
    <row r="20">
      <c r="A20" s="11" t="s">
        <v>68</v>
      </c>
      <c r="B20" s="26">
        <f>'sales and cost-small'!B20+'sales and cost - medium'!B20+'sales and cost - large'!B20</f>
        <v>640800</v>
      </c>
      <c r="C20" s="26">
        <f>'sales and cost-small'!C20+'sales and cost - medium'!C20+'sales and cost - large'!C20</f>
        <v>1707600</v>
      </c>
      <c r="D20" s="26">
        <f>'sales and cost-small'!D20+'sales and cost - medium'!D20+'sales and cost - large'!D20</f>
        <v>2348400</v>
      </c>
      <c r="E20" s="26">
        <f>'sales and cost-small'!E20+'sales and cost - medium'!E20+'sales and cost - large'!E20</f>
        <v>3415200</v>
      </c>
      <c r="F20" s="26">
        <f>'sales and cost-small'!F20+'sales and cost - medium'!F20+'sales and cost - large'!F20</f>
        <v>4056000</v>
      </c>
      <c r="G20" s="26">
        <f>'sales and cost-small'!G20+'sales and cost - medium'!G20+'sales and cost - large'!G20</f>
        <v>5122800</v>
      </c>
      <c r="H20" s="26">
        <f>'sales and cost-small'!H20+'sales and cost - medium'!H20+'sales and cost - large'!H20</f>
        <v>5763600</v>
      </c>
      <c r="I20" s="26">
        <f>'sales and cost-small'!I20+'sales and cost - medium'!I20+'sales and cost - large'!I20</f>
        <v>6830400</v>
      </c>
      <c r="J20" s="26">
        <f>'sales and cost-small'!J20+'sales and cost - medium'!J20+'sales and cost - large'!J20</f>
        <v>7471200</v>
      </c>
      <c r="K20" s="26">
        <f>'sales and cost-small'!K20+'sales and cost - medium'!K20+'sales and cost - large'!K20</f>
        <v>8538000</v>
      </c>
      <c r="L20" s="26">
        <f>'sales and cost-small'!L20+'sales and cost - medium'!L20+'sales and cost - large'!L20</f>
        <v>9178800</v>
      </c>
      <c r="M20" s="26">
        <f>'sales and cost-small'!M20+'sales and cost - medium'!M20+'sales and cost - large'!M20</f>
        <v>10245600</v>
      </c>
      <c r="N20" s="26">
        <f>'sales and cost-small'!N20+'sales and cost - medium'!N20+'sales and cost - large'!N20</f>
        <v>10886400</v>
      </c>
      <c r="O20" s="26">
        <f>'sales and cost-small'!O20+'sales and cost - medium'!O20+'sales and cost - large'!O20</f>
        <v>11953200</v>
      </c>
      <c r="P20" s="26">
        <f>'sales and cost-small'!P20+'sales and cost - medium'!P20+'sales and cost - large'!P20</f>
        <v>12594000</v>
      </c>
    </row>
    <row r="21">
      <c r="A21" s="19" t="s">
        <v>72</v>
      </c>
      <c r="B21" s="26">
        <f>'sales and cost-small'!B21+'sales and cost - medium'!B21+'sales and cost - large'!B21</f>
        <v>2236950</v>
      </c>
      <c r="C21" s="26">
        <f>'sales and cost-small'!C21+'sales and cost - medium'!C21+'sales and cost - large'!C21</f>
        <v>6124650</v>
      </c>
      <c r="D21" s="26">
        <f>'sales and cost-small'!D21+'sales and cost - medium'!D21+'sales and cost - large'!D21</f>
        <v>8361600</v>
      </c>
      <c r="E21" s="26">
        <f>'sales and cost-small'!E21+'sales and cost - medium'!E21+'sales and cost - large'!E21</f>
        <v>12249300</v>
      </c>
      <c r="F21" s="26">
        <f>'sales and cost-small'!F21+'sales and cost - medium'!F21+'sales and cost - large'!F21</f>
        <v>14486250</v>
      </c>
      <c r="G21" s="26">
        <f>'sales and cost-small'!G21+'sales and cost - medium'!G21+'sales and cost - large'!G21</f>
        <v>18373950</v>
      </c>
      <c r="H21" s="26">
        <f>'sales and cost-small'!H21+'sales and cost - medium'!H21+'sales and cost - large'!H21</f>
        <v>20610900</v>
      </c>
      <c r="I21" s="26">
        <f>'sales and cost-small'!I21+'sales and cost - medium'!I21+'sales and cost - large'!I21</f>
        <v>24498600</v>
      </c>
      <c r="J21" s="26">
        <f>'sales and cost-small'!J21+'sales and cost - medium'!J21+'sales and cost - large'!J21</f>
        <v>26735550</v>
      </c>
      <c r="K21" s="26">
        <f>'sales and cost-small'!K21+'sales and cost - medium'!K21+'sales and cost - large'!K21</f>
        <v>30623250</v>
      </c>
      <c r="L21" s="26">
        <f>'sales and cost-small'!L21+'sales and cost - medium'!L21+'sales and cost - large'!L21</f>
        <v>32860200</v>
      </c>
      <c r="M21" s="26">
        <f>'sales and cost-small'!M21+'sales and cost - medium'!M21+'sales and cost - large'!M21</f>
        <v>36747900</v>
      </c>
      <c r="N21" s="26">
        <f>'sales and cost-small'!N21+'sales and cost - medium'!N21+'sales and cost - large'!N21</f>
        <v>38984850</v>
      </c>
      <c r="O21" s="26">
        <f>'sales and cost-small'!O21+'sales and cost - medium'!O21+'sales and cost - large'!O21</f>
        <v>42872550</v>
      </c>
      <c r="P21" s="26">
        <f>'sales and cost-small'!P21+'sales and cost - medium'!P21+'sales and cost - large'!P21</f>
        <v>45109500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9" t="s">
        <v>73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 t="s">
        <v>66</v>
      </c>
      <c r="B24" s="26">
        <f>'sales and cost-small'!B24+'sales and cost - medium'!B24+'sales and cost - large'!B24</f>
        <v>55200</v>
      </c>
      <c r="C24" s="26">
        <f>'sales and cost-small'!C24+'sales and cost - medium'!C24+'sales and cost - large'!C24</f>
        <v>153000</v>
      </c>
      <c r="D24" s="26">
        <f>'sales and cost-small'!D24+'sales and cost - medium'!D24+'sales and cost - large'!D24</f>
        <v>208200</v>
      </c>
      <c r="E24" s="26">
        <f>'sales and cost-small'!E24+'sales and cost - medium'!E24+'sales and cost - large'!E24</f>
        <v>306000</v>
      </c>
      <c r="F24" s="26">
        <f>'sales and cost-small'!F24+'sales and cost - medium'!F24+'sales and cost - large'!F24</f>
        <v>361200</v>
      </c>
      <c r="G24" s="26">
        <f>'sales and cost-small'!G24+'sales and cost - medium'!G24+'sales and cost - large'!G24</f>
        <v>459000</v>
      </c>
      <c r="H24" s="26">
        <f>'sales and cost-small'!H24+'sales and cost - medium'!H24+'sales and cost - large'!H24</f>
        <v>514200</v>
      </c>
      <c r="I24" s="26">
        <f>'sales and cost-small'!I24+'sales and cost - medium'!I24+'sales and cost - large'!I24</f>
        <v>612000</v>
      </c>
      <c r="J24" s="26">
        <f>'sales and cost-small'!J24+'sales and cost - medium'!J24+'sales and cost - large'!J24</f>
        <v>667200</v>
      </c>
      <c r="K24" s="26">
        <f>'sales and cost-small'!K24+'sales and cost - medium'!K24+'sales and cost - large'!K24</f>
        <v>765000</v>
      </c>
      <c r="L24" s="26">
        <f>'sales and cost-small'!L24+'sales and cost - medium'!L24+'sales and cost - large'!L24</f>
        <v>820200</v>
      </c>
      <c r="M24" s="26">
        <f>'sales and cost-small'!M24+'sales and cost - medium'!M24+'sales and cost - large'!M24</f>
        <v>918000</v>
      </c>
      <c r="N24" s="26">
        <f>'sales and cost-small'!N24+'sales and cost - medium'!N24+'sales and cost - large'!N24</f>
        <v>973200</v>
      </c>
      <c r="O24" s="26">
        <f>'sales and cost-small'!O24+'sales and cost - medium'!O24+'sales and cost - large'!O24</f>
        <v>1071000</v>
      </c>
      <c r="P24" s="26">
        <f>'sales and cost-small'!P24+'sales and cost - medium'!P24+'sales and cost - large'!P24</f>
        <v>1126200</v>
      </c>
    </row>
    <row r="25">
      <c r="A25" s="11" t="s">
        <v>67</v>
      </c>
      <c r="B25" s="26">
        <f>'sales and cost-small'!B25+'sales and cost - medium'!B25+'sales and cost - large'!B25</f>
        <v>19620</v>
      </c>
      <c r="C25" s="26">
        <f>'sales and cost-small'!C25+'sales and cost - medium'!C25+'sales and cost - large'!C25</f>
        <v>53440</v>
      </c>
      <c r="D25" s="26">
        <f>'sales and cost-small'!D25+'sales and cost - medium'!D25+'sales and cost - large'!D25</f>
        <v>73060</v>
      </c>
      <c r="E25" s="26">
        <f>'sales and cost-small'!E25+'sales and cost - medium'!E25+'sales and cost - large'!E25</f>
        <v>106880</v>
      </c>
      <c r="F25" s="26">
        <f>'sales and cost-small'!F25+'sales and cost - medium'!F25+'sales and cost - large'!F25</f>
        <v>126500</v>
      </c>
      <c r="G25" s="26">
        <f>'sales and cost-small'!G25+'sales and cost - medium'!G25+'sales and cost - large'!G25</f>
        <v>160320</v>
      </c>
      <c r="H25" s="26">
        <f>'sales and cost-small'!H25+'sales and cost - medium'!H25+'sales and cost - large'!H25</f>
        <v>179940</v>
      </c>
      <c r="I25" s="26">
        <f>'sales and cost-small'!I25+'sales and cost - medium'!I25+'sales and cost - large'!I25</f>
        <v>213760</v>
      </c>
      <c r="J25" s="26">
        <f>'sales and cost-small'!J25+'sales and cost - medium'!J25+'sales and cost - large'!J25</f>
        <v>233380</v>
      </c>
      <c r="K25" s="26">
        <f>'sales and cost-small'!K25+'sales and cost - medium'!K25+'sales and cost - large'!K25</f>
        <v>267200</v>
      </c>
      <c r="L25" s="26">
        <f>'sales and cost-small'!L25+'sales and cost - medium'!L25+'sales and cost - large'!L25</f>
        <v>286820</v>
      </c>
      <c r="M25" s="26">
        <f>'sales and cost-small'!M25+'sales and cost - medium'!M25+'sales and cost - large'!M25</f>
        <v>320640</v>
      </c>
      <c r="N25" s="26">
        <f>'sales and cost-small'!N25+'sales and cost - medium'!N25+'sales and cost - large'!N25</f>
        <v>340260</v>
      </c>
      <c r="O25" s="26">
        <f>'sales and cost-small'!O25+'sales and cost - medium'!O25+'sales and cost - large'!O25</f>
        <v>374080</v>
      </c>
      <c r="P25" s="26">
        <f>'sales and cost-small'!P25+'sales and cost - medium'!P25+'sales and cost - large'!P25</f>
        <v>393700</v>
      </c>
    </row>
    <row r="26">
      <c r="A26" s="11" t="s">
        <v>68</v>
      </c>
      <c r="B26" s="26">
        <f>'sales and cost-small'!B26+'sales and cost - medium'!B26+'sales and cost - large'!B26</f>
        <v>213600</v>
      </c>
      <c r="C26" s="26">
        <f>'sales and cost-small'!C26+'sales and cost - medium'!C26+'sales and cost - large'!C26</f>
        <v>569200</v>
      </c>
      <c r="D26" s="26">
        <f>'sales and cost-small'!D26+'sales and cost - medium'!D26+'sales and cost - large'!D26</f>
        <v>782800</v>
      </c>
      <c r="E26" s="26">
        <f>'sales and cost-small'!E26+'sales and cost - medium'!E26+'sales and cost - large'!E26</f>
        <v>1138400</v>
      </c>
      <c r="F26" s="26">
        <f>'sales and cost-small'!F26+'sales and cost - medium'!F26+'sales and cost - large'!F26</f>
        <v>1352000</v>
      </c>
      <c r="G26" s="26">
        <f>'sales and cost-small'!G26+'sales and cost - medium'!G26+'sales and cost - large'!G26</f>
        <v>1707600</v>
      </c>
      <c r="H26" s="26">
        <f>'sales and cost-small'!H26+'sales and cost - medium'!H26+'sales and cost - large'!H26</f>
        <v>1921200</v>
      </c>
      <c r="I26" s="26">
        <f>'sales and cost-small'!I26+'sales and cost - medium'!I26+'sales and cost - large'!I26</f>
        <v>2276800</v>
      </c>
      <c r="J26" s="26">
        <f>'sales and cost-small'!J26+'sales and cost - medium'!J26+'sales and cost - large'!J26</f>
        <v>2490400</v>
      </c>
      <c r="K26" s="26">
        <f>'sales and cost-small'!K26+'sales and cost - medium'!K26+'sales and cost - large'!K26</f>
        <v>2846000</v>
      </c>
      <c r="L26" s="26">
        <f>'sales and cost-small'!L26+'sales and cost - medium'!L26+'sales and cost - large'!L26</f>
        <v>3059600</v>
      </c>
      <c r="M26" s="26">
        <f>'sales and cost-small'!M26+'sales and cost - medium'!M26+'sales and cost - large'!M26</f>
        <v>3415200</v>
      </c>
      <c r="N26" s="26">
        <f>'sales and cost-small'!N26+'sales and cost - medium'!N26+'sales and cost - large'!N26</f>
        <v>3628800</v>
      </c>
      <c r="O26" s="26">
        <f>'sales and cost-small'!O26+'sales and cost - medium'!O26+'sales and cost - large'!O26</f>
        <v>3984400</v>
      </c>
      <c r="P26" s="26">
        <f>'sales and cost-small'!P26+'sales and cost - medium'!P26+'sales and cost - large'!P26</f>
        <v>4198000</v>
      </c>
    </row>
    <row r="27">
      <c r="A27" s="19" t="s">
        <v>74</v>
      </c>
      <c r="B27" s="26">
        <f>'sales and cost-small'!B27+'sales and cost - medium'!B27+'sales and cost - large'!B27</f>
        <v>288420</v>
      </c>
      <c r="C27" s="26">
        <f>'sales and cost-small'!C27+'sales and cost - medium'!C27+'sales and cost - large'!C27</f>
        <v>775640</v>
      </c>
      <c r="D27" s="26">
        <f>'sales and cost-small'!D27+'sales and cost - medium'!D27+'sales and cost - large'!D27</f>
        <v>1064060</v>
      </c>
      <c r="E27" s="26">
        <f>'sales and cost-small'!E27+'sales and cost - medium'!E27+'sales and cost - large'!E27</f>
        <v>1551280</v>
      </c>
      <c r="F27" s="26">
        <f>'sales and cost-small'!F27+'sales and cost - medium'!F27+'sales and cost - large'!F27</f>
        <v>1839700</v>
      </c>
      <c r="G27" s="26">
        <f>'sales and cost-small'!G27+'sales and cost - medium'!G27+'sales and cost - large'!G27</f>
        <v>2326920</v>
      </c>
      <c r="H27" s="26">
        <f>'sales and cost-small'!H27+'sales and cost - medium'!H27+'sales and cost - large'!H27</f>
        <v>2615340</v>
      </c>
      <c r="I27" s="26">
        <f>'sales and cost-small'!I27+'sales and cost - medium'!I27+'sales and cost - large'!I27</f>
        <v>3102560</v>
      </c>
      <c r="J27" s="26">
        <f>'sales and cost-small'!J27+'sales and cost - medium'!J27+'sales and cost - large'!J27</f>
        <v>3390980</v>
      </c>
      <c r="K27" s="26">
        <f>'sales and cost-small'!K27+'sales and cost - medium'!K27+'sales and cost - large'!K27</f>
        <v>3878200</v>
      </c>
      <c r="L27" s="26">
        <f>'sales and cost-small'!L27+'sales and cost - medium'!L27+'sales and cost - large'!L27</f>
        <v>4166620</v>
      </c>
      <c r="M27" s="26">
        <f>'sales and cost-small'!M27+'sales and cost - medium'!M27+'sales and cost - large'!M27</f>
        <v>4653840</v>
      </c>
      <c r="N27" s="26">
        <f>'sales and cost-small'!N27+'sales and cost - medium'!N27+'sales and cost - large'!N27</f>
        <v>4942260</v>
      </c>
      <c r="O27" s="26">
        <f>'sales and cost-small'!O27+'sales and cost - medium'!O27+'sales and cost - large'!O27</f>
        <v>5429480</v>
      </c>
      <c r="P27" s="26">
        <f>'sales and cost-small'!P27+'sales and cost - medium'!P27+'sales and cost - large'!P27</f>
        <v>5717900</v>
      </c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9" t="s">
        <v>75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 t="s">
        <v>35</v>
      </c>
      <c r="B30" s="26">
        <f>'sales and cost-small'!B30+'sales and cost - medium'!B30+'sales and cost - large'!B30</f>
        <v>50000</v>
      </c>
      <c r="C30" s="26">
        <f>'sales and cost-small'!C30+'sales and cost - medium'!C30+'sales and cost - large'!C30</f>
        <v>140000</v>
      </c>
      <c r="D30" s="26">
        <f>'sales and cost-small'!D30+'sales and cost - medium'!D30+'sales and cost - large'!D30</f>
        <v>190000</v>
      </c>
      <c r="E30" s="26">
        <f>'sales and cost-small'!E30+'sales and cost - medium'!E30+'sales and cost - large'!E30</f>
        <v>280000</v>
      </c>
      <c r="F30" s="26">
        <f>'sales and cost-small'!F30+'sales and cost - medium'!F30+'sales and cost - large'!F30</f>
        <v>330000</v>
      </c>
      <c r="G30" s="26">
        <f>'sales and cost-small'!G30+'sales and cost - medium'!G30+'sales and cost - large'!G30</f>
        <v>420000</v>
      </c>
      <c r="H30" s="26">
        <f>'sales and cost-small'!H30+'sales and cost - medium'!H30+'sales and cost - large'!H30</f>
        <v>470000</v>
      </c>
      <c r="I30" s="26">
        <f>'sales and cost-small'!I30+'sales and cost - medium'!I30+'sales and cost - large'!I30</f>
        <v>560000</v>
      </c>
      <c r="J30" s="26">
        <f>'sales and cost-small'!J30+'sales and cost - medium'!J30+'sales and cost - large'!J30</f>
        <v>610000</v>
      </c>
      <c r="K30" s="26">
        <f>'sales and cost-small'!K30+'sales and cost - medium'!K30+'sales and cost - large'!K30</f>
        <v>700000</v>
      </c>
      <c r="L30" s="26">
        <f>'sales and cost-small'!L30+'sales and cost - medium'!L30+'sales and cost - large'!L30</f>
        <v>750000</v>
      </c>
      <c r="M30" s="26">
        <f>'sales and cost-small'!M30+'sales and cost - medium'!M30+'sales and cost - large'!M30</f>
        <v>840000</v>
      </c>
      <c r="N30" s="26">
        <f>'sales and cost-small'!N30+'sales and cost - medium'!N30+'sales and cost - large'!N30</f>
        <v>890000</v>
      </c>
      <c r="O30" s="26">
        <f>'sales and cost-small'!O30+'sales and cost - medium'!O30+'sales and cost - large'!O30</f>
        <v>980000</v>
      </c>
      <c r="P30" s="26">
        <f>'sales and cost-small'!P30+'sales and cost - medium'!P30+'sales and cost - large'!P30</f>
        <v>1030000</v>
      </c>
    </row>
    <row r="31">
      <c r="A31" s="11" t="s">
        <v>31</v>
      </c>
      <c r="B31" s="26">
        <f>'sales and cost-small'!B31+'sales and cost - medium'!B31+'sales and cost - large'!B31</f>
        <v>175000</v>
      </c>
      <c r="C31" s="26">
        <f>'sales and cost-small'!C31+'sales and cost - medium'!C31+'sales and cost - large'!C31</f>
        <v>475000</v>
      </c>
      <c r="D31" s="26">
        <f>'sales and cost-small'!D31+'sales and cost - medium'!D31+'sales and cost - large'!D31</f>
        <v>650000</v>
      </c>
      <c r="E31" s="26">
        <f>'sales and cost-small'!E31+'sales and cost - medium'!E31+'sales and cost - large'!E31</f>
        <v>950000</v>
      </c>
      <c r="F31" s="26">
        <f>'sales and cost-small'!F31+'sales and cost - medium'!F31+'sales and cost - large'!F31</f>
        <v>1125000</v>
      </c>
      <c r="G31" s="26">
        <f>'sales and cost-small'!G31+'sales and cost - medium'!G31+'sales and cost - large'!G31</f>
        <v>1425000</v>
      </c>
      <c r="H31" s="26">
        <f>'sales and cost-small'!H31+'sales and cost - medium'!H31+'sales and cost - large'!H31</f>
        <v>1600000</v>
      </c>
      <c r="I31" s="26">
        <f>'sales and cost-small'!I31+'sales and cost - medium'!I31+'sales and cost - large'!I31</f>
        <v>1900000</v>
      </c>
      <c r="J31" s="26">
        <f>'sales and cost-small'!J31+'sales and cost - medium'!J31+'sales and cost - large'!J31</f>
        <v>2075000</v>
      </c>
      <c r="K31" s="26">
        <f>'sales and cost-small'!K31+'sales and cost - medium'!K31+'sales and cost - large'!K31</f>
        <v>2375000</v>
      </c>
      <c r="L31" s="26">
        <f>'sales and cost-small'!L31+'sales and cost - medium'!L31+'sales and cost - large'!L31</f>
        <v>2550000</v>
      </c>
      <c r="M31" s="26">
        <f>'sales and cost-small'!M31+'sales and cost - medium'!M31+'sales and cost - large'!M31</f>
        <v>2850000</v>
      </c>
      <c r="N31" s="26">
        <f>'sales and cost-small'!N31+'sales and cost - medium'!N31+'sales and cost - large'!N31</f>
        <v>3025000</v>
      </c>
      <c r="O31" s="26">
        <f>'sales and cost-small'!O31+'sales and cost - medium'!O31+'sales and cost - large'!O31</f>
        <v>3325000</v>
      </c>
      <c r="P31" s="26">
        <f>'sales and cost-small'!P31+'sales and cost - medium'!P31+'sales and cost - large'!P31</f>
        <v>3500000</v>
      </c>
    </row>
    <row r="32">
      <c r="A32" s="11" t="s">
        <v>36</v>
      </c>
      <c r="B32" s="26">
        <f>'sales and cost-small'!B32+'sales and cost - medium'!B32+'sales and cost - large'!B32</f>
        <v>105000</v>
      </c>
      <c r="C32" s="26">
        <f>'sales and cost-small'!C32+'sales and cost - medium'!C32+'sales and cost - large'!C32</f>
        <v>315000</v>
      </c>
      <c r="D32" s="26">
        <f>'sales and cost-small'!D32+'sales and cost - medium'!D32+'sales and cost - large'!D32</f>
        <v>420000</v>
      </c>
      <c r="E32" s="26">
        <f>'sales and cost-small'!E32+'sales and cost - medium'!E32+'sales and cost - large'!E32</f>
        <v>630000</v>
      </c>
      <c r="F32" s="26">
        <f>'sales and cost-small'!F32+'sales and cost - medium'!F32+'sales and cost - large'!F32</f>
        <v>735000</v>
      </c>
      <c r="G32" s="26">
        <f>'sales and cost-small'!G32+'sales and cost - medium'!G32+'sales and cost - large'!G32</f>
        <v>945000</v>
      </c>
      <c r="H32" s="26">
        <f>'sales and cost-small'!H32+'sales and cost - medium'!H32+'sales and cost - large'!H32</f>
        <v>1050000</v>
      </c>
      <c r="I32" s="26">
        <f>'sales and cost-small'!I32+'sales and cost - medium'!I32+'sales and cost - large'!I32</f>
        <v>1260000</v>
      </c>
      <c r="J32" s="26">
        <f>'sales and cost-small'!J32+'sales and cost - medium'!J32+'sales and cost - large'!J32</f>
        <v>1365000</v>
      </c>
      <c r="K32" s="26">
        <f>'sales and cost-small'!K32+'sales and cost - medium'!K32+'sales and cost - large'!K32</f>
        <v>1575000</v>
      </c>
      <c r="L32" s="26">
        <f>'sales and cost-small'!L32+'sales and cost - medium'!L32+'sales and cost - large'!L32</f>
        <v>1680000</v>
      </c>
      <c r="M32" s="26">
        <f>'sales and cost-small'!M32+'sales and cost - medium'!M32+'sales and cost - large'!M32</f>
        <v>1890000</v>
      </c>
      <c r="N32" s="26">
        <f>'sales and cost-small'!N32+'sales and cost - medium'!N32+'sales and cost - large'!N32</f>
        <v>1995000</v>
      </c>
      <c r="O32" s="26">
        <f>'sales and cost-small'!O32+'sales and cost - medium'!O32+'sales and cost - large'!O32</f>
        <v>2205000</v>
      </c>
      <c r="P32" s="26">
        <f>'sales and cost-small'!P32+'sales and cost - medium'!P32+'sales and cost - large'!P32</f>
        <v>2310000</v>
      </c>
    </row>
    <row r="33">
      <c r="A33" s="11" t="s">
        <v>76</v>
      </c>
      <c r="B33" s="26">
        <f>'sales and cost-small'!B33+'sales and cost - medium'!B33+'sales and cost - large'!B33</f>
        <v>40000</v>
      </c>
      <c r="C33" s="26">
        <f>'sales and cost-small'!C33+'sales and cost - medium'!C33+'sales and cost - large'!C33</f>
        <v>120000</v>
      </c>
      <c r="D33" s="26">
        <f>'sales and cost-small'!D33+'sales and cost - medium'!D33+'sales and cost - large'!D33</f>
        <v>160000</v>
      </c>
      <c r="E33" s="26">
        <f>'sales and cost-small'!E33+'sales and cost - medium'!E33+'sales and cost - large'!E33</f>
        <v>240000</v>
      </c>
      <c r="F33" s="26">
        <f>'sales and cost-small'!F33+'sales and cost - medium'!F33+'sales and cost - large'!F33</f>
        <v>280000</v>
      </c>
      <c r="G33" s="26">
        <f>'sales and cost-small'!G33+'sales and cost - medium'!G33+'sales and cost - large'!G33</f>
        <v>360000</v>
      </c>
      <c r="H33" s="26">
        <f>'sales and cost-small'!H33+'sales and cost - medium'!H33+'sales and cost - large'!H33</f>
        <v>400000</v>
      </c>
      <c r="I33" s="26">
        <f>'sales and cost-small'!I33+'sales and cost - medium'!I33+'sales and cost - large'!I33</f>
        <v>480000</v>
      </c>
      <c r="J33" s="26">
        <f>'sales and cost-small'!J33+'sales and cost - medium'!J33+'sales and cost - large'!J33</f>
        <v>520000</v>
      </c>
      <c r="K33" s="26">
        <f>'sales and cost-small'!K33+'sales and cost - medium'!K33+'sales and cost - large'!K33</f>
        <v>600000</v>
      </c>
      <c r="L33" s="26">
        <f>'sales and cost-small'!L33+'sales and cost - medium'!L33+'sales and cost - large'!L33</f>
        <v>640000</v>
      </c>
      <c r="M33" s="26">
        <f>'sales and cost-small'!M33+'sales and cost - medium'!M33+'sales and cost - large'!M33</f>
        <v>720000</v>
      </c>
      <c r="N33" s="26">
        <f>'sales and cost-small'!N33+'sales and cost - medium'!N33+'sales and cost - large'!N33</f>
        <v>760000</v>
      </c>
      <c r="O33" s="26">
        <f>'sales and cost-small'!O33+'sales and cost - medium'!O33+'sales and cost - large'!O33</f>
        <v>840000</v>
      </c>
      <c r="P33" s="26">
        <f>'sales and cost-small'!P33+'sales and cost - medium'!P33+'sales and cost - large'!P33</f>
        <v>880000</v>
      </c>
    </row>
    <row r="34">
      <c r="A34" s="19" t="s">
        <v>77</v>
      </c>
      <c r="B34" s="26">
        <f>'sales and cost-small'!B34+'sales and cost - medium'!B34+'sales and cost - large'!B34</f>
        <v>370000</v>
      </c>
      <c r="C34" s="26">
        <f>'sales and cost-small'!C34+'sales and cost - medium'!C34+'sales and cost - large'!C34</f>
        <v>1050000</v>
      </c>
      <c r="D34" s="26">
        <f>'sales and cost-small'!D34+'sales and cost - medium'!D34+'sales and cost - large'!D34</f>
        <v>1420000</v>
      </c>
      <c r="E34" s="26">
        <f>'sales and cost-small'!E34+'sales and cost - medium'!E34+'sales and cost - large'!E34</f>
        <v>2100000</v>
      </c>
      <c r="F34" s="26">
        <f>'sales and cost-small'!F34+'sales and cost - medium'!F34+'sales and cost - large'!F34</f>
        <v>2470000</v>
      </c>
      <c r="G34" s="26">
        <f>'sales and cost-small'!G34+'sales and cost - medium'!G34+'sales and cost - large'!G34</f>
        <v>3150000</v>
      </c>
      <c r="H34" s="26">
        <f>'sales and cost-small'!H34+'sales and cost - medium'!H34+'sales and cost - large'!H34</f>
        <v>3520000</v>
      </c>
      <c r="I34" s="26">
        <f>'sales and cost-small'!I34+'sales and cost - medium'!I34+'sales and cost - large'!I34</f>
        <v>4200000</v>
      </c>
      <c r="J34" s="26">
        <f>'sales and cost-small'!J34+'sales and cost - medium'!J34+'sales and cost - large'!J34</f>
        <v>4570000</v>
      </c>
      <c r="K34" s="26">
        <f>'sales and cost-small'!K34+'sales and cost - medium'!K34+'sales and cost - large'!K34</f>
        <v>5250000</v>
      </c>
      <c r="L34" s="26">
        <f>'sales and cost-small'!L34+'sales and cost - medium'!L34+'sales and cost - large'!L34</f>
        <v>5620000</v>
      </c>
      <c r="M34" s="26">
        <f>'sales and cost-small'!M34+'sales and cost - medium'!M34+'sales and cost - large'!M34</f>
        <v>6300000</v>
      </c>
      <c r="N34" s="26">
        <f>'sales and cost-small'!N34+'sales and cost - medium'!N34+'sales and cost - large'!N34</f>
        <v>6670000</v>
      </c>
      <c r="O34" s="26">
        <f>'sales and cost-small'!O34+'sales and cost - medium'!O34+'sales and cost - large'!O34</f>
        <v>7350000</v>
      </c>
      <c r="P34" s="26">
        <f>'sales and cost-small'!P34+'sales and cost - medium'!P34+'sales and cost - large'!P34</f>
        <v>7720000</v>
      </c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9" t="s">
        <v>78</v>
      </c>
      <c r="B36" s="26">
        <f>'sales and cost-small'!B36</f>
        <v>210000</v>
      </c>
      <c r="C36" s="26">
        <f>'sales and cost-small'!C36</f>
        <v>420000</v>
      </c>
      <c r="D36" s="26">
        <f>'sales and cost-small'!D36</f>
        <v>630000</v>
      </c>
      <c r="E36" s="26">
        <f>'sales and cost-small'!E36</f>
        <v>840000</v>
      </c>
      <c r="F36" s="26">
        <f>'sales and cost-small'!F36</f>
        <v>1050000</v>
      </c>
      <c r="G36" s="26">
        <f>'sales and cost-small'!G36</f>
        <v>1260000</v>
      </c>
      <c r="H36" s="26">
        <f>'sales and cost-small'!H36</f>
        <v>1470000</v>
      </c>
      <c r="I36" s="26">
        <f>'sales and cost-small'!I36</f>
        <v>1680000</v>
      </c>
      <c r="J36" s="26">
        <f>'sales and cost-small'!J36</f>
        <v>1890000</v>
      </c>
      <c r="K36" s="26">
        <f>'sales and cost-small'!K36</f>
        <v>2100000</v>
      </c>
      <c r="L36" s="26">
        <f>'sales and cost-small'!L36</f>
        <v>2310000</v>
      </c>
      <c r="M36" s="26">
        <f>'sales and cost-small'!M36</f>
        <v>2520000</v>
      </c>
      <c r="N36" s="26">
        <f>'sales and cost-small'!N36</f>
        <v>2730000</v>
      </c>
      <c r="O36" s="26">
        <f>'sales and cost-small'!O36</f>
        <v>2940000</v>
      </c>
      <c r="P36" s="26">
        <f>'sales and cost-small'!P36</f>
        <v>3150000</v>
      </c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9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 t="s">
        <v>80</v>
      </c>
      <c r="B39" s="26">
        <f>'sales and cost-small'!B39+'sales and cost - medium'!B39+'sales and cost - large'!B39</f>
        <v>180000</v>
      </c>
      <c r="C39" s="26">
        <f>'sales and cost-small'!C39+'sales and cost - medium'!C39+'sales and cost - large'!C39</f>
        <v>455000</v>
      </c>
      <c r="D39" s="26">
        <f>'sales and cost-small'!D39+'sales and cost - medium'!D39+'sales and cost - large'!D39</f>
        <v>635000</v>
      </c>
      <c r="E39" s="26">
        <f>'sales and cost-small'!E39+'sales and cost - medium'!E39+'sales and cost - large'!E39</f>
        <v>910000</v>
      </c>
      <c r="F39" s="26">
        <f>'sales and cost-small'!F39+'sales and cost - medium'!F39+'sales and cost - large'!F39</f>
        <v>1090000</v>
      </c>
      <c r="G39" s="26">
        <f>'sales and cost-small'!G39+'sales and cost - medium'!G39+'sales and cost - large'!G39</f>
        <v>1365000</v>
      </c>
      <c r="H39" s="26">
        <f>'sales and cost-small'!H39+'sales and cost - medium'!H39+'sales and cost - large'!H39</f>
        <v>1545000</v>
      </c>
      <c r="I39" s="26">
        <f>'sales and cost-small'!I39+'sales and cost - medium'!I39+'sales and cost - large'!I39</f>
        <v>1820000</v>
      </c>
      <c r="J39" s="26">
        <f>'sales and cost-small'!J39+'sales and cost - medium'!J39+'sales and cost - large'!J39</f>
        <v>2000000</v>
      </c>
      <c r="K39" s="26">
        <f>'sales and cost-small'!K39+'sales and cost - medium'!K39+'sales and cost - large'!K39</f>
        <v>2275000</v>
      </c>
      <c r="L39" s="26">
        <f>'sales and cost-small'!L39+'sales and cost - medium'!L39+'sales and cost - large'!L39</f>
        <v>2455000</v>
      </c>
      <c r="M39" s="26">
        <f>'sales and cost-small'!M39+'sales and cost - medium'!M39+'sales and cost - large'!M39</f>
        <v>2730000</v>
      </c>
      <c r="N39" s="26">
        <f>'sales and cost-small'!N39+'sales and cost - medium'!N39+'sales and cost - large'!N39</f>
        <v>2910000</v>
      </c>
      <c r="O39" s="26">
        <f>'sales and cost-small'!O39+'sales and cost - medium'!O39+'sales and cost - large'!O39</f>
        <v>3185000</v>
      </c>
      <c r="P39" s="26">
        <f>'sales and cost-small'!P39+'sales and cost - medium'!P39+'sales and cost - large'!P39</f>
        <v>3365000</v>
      </c>
    </row>
    <row r="40">
      <c r="A40" s="11" t="s">
        <v>41</v>
      </c>
      <c r="B40" s="26">
        <f>'sales and cost-small'!B40+'sales and cost - medium'!B40+'sales and cost - large'!B40</f>
        <v>61000</v>
      </c>
      <c r="C40" s="26">
        <f>'sales and cost-small'!C40+'sales and cost - medium'!C40+'sales and cost - large'!C40</f>
        <v>159000</v>
      </c>
      <c r="D40" s="26">
        <f>'sales and cost-small'!D40+'sales and cost - medium'!D40+'sales and cost - large'!D40</f>
        <v>220000</v>
      </c>
      <c r="E40" s="26">
        <f>'sales and cost-small'!E40+'sales and cost - medium'!E40+'sales and cost - large'!E40</f>
        <v>318000</v>
      </c>
      <c r="F40" s="26">
        <f>'sales and cost-small'!F40+'sales and cost - medium'!F40+'sales and cost - large'!F40</f>
        <v>379000</v>
      </c>
      <c r="G40" s="26">
        <f>'sales and cost-small'!G40+'sales and cost - medium'!G40+'sales and cost - large'!G40</f>
        <v>477000</v>
      </c>
      <c r="H40" s="26">
        <f>'sales and cost-small'!H40+'sales and cost - medium'!H40+'sales and cost - large'!H40</f>
        <v>538000</v>
      </c>
      <c r="I40" s="26">
        <f>'sales and cost-small'!I40+'sales and cost - medium'!I40+'sales and cost - large'!I40</f>
        <v>636000</v>
      </c>
      <c r="J40" s="26">
        <f>'sales and cost-small'!J40+'sales and cost - medium'!J40+'sales and cost - large'!J40</f>
        <v>697000</v>
      </c>
      <c r="K40" s="26">
        <f>'sales and cost-small'!K40+'sales and cost - medium'!K40+'sales and cost - large'!K40</f>
        <v>795000</v>
      </c>
      <c r="L40" s="26">
        <f>'sales and cost-small'!L40+'sales and cost - medium'!L40+'sales and cost - large'!L40</f>
        <v>856000</v>
      </c>
      <c r="M40" s="26">
        <f>'sales and cost-small'!M40+'sales and cost - medium'!M40+'sales and cost - large'!M40</f>
        <v>954000</v>
      </c>
      <c r="N40" s="26">
        <f>'sales and cost-small'!N40+'sales and cost - medium'!N40+'sales and cost - large'!N40</f>
        <v>1015000</v>
      </c>
      <c r="O40" s="26">
        <f>'sales and cost-small'!O40+'sales and cost - medium'!O40+'sales and cost - large'!O40</f>
        <v>1113000</v>
      </c>
      <c r="P40" s="26">
        <f>'sales and cost-small'!P40+'sales and cost - medium'!P40+'sales and cost - large'!P40</f>
        <v>1174000</v>
      </c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9" t="s">
        <v>81</v>
      </c>
      <c r="B42" s="26">
        <f>'sales and cost-small'!B42+'sales and cost - medium'!B42+'sales and cost - large'!B42</f>
        <v>3934370</v>
      </c>
      <c r="C42" s="26">
        <f>'sales and cost-small'!C42+'sales and cost - medium'!C42+'sales and cost - large'!C42</f>
        <v>10657290</v>
      </c>
      <c r="D42" s="26">
        <f>'sales and cost-small'!D42+'sales and cost - medium'!D42+'sales and cost - large'!D42</f>
        <v>14591660</v>
      </c>
      <c r="E42" s="26">
        <f>'sales and cost-small'!E42+'sales and cost - medium'!E42+'sales and cost - large'!E42</f>
        <v>21314580</v>
      </c>
      <c r="F42" s="26">
        <f>'sales and cost-small'!F42+'sales and cost - medium'!F42+'sales and cost - large'!F42</f>
        <v>25248950</v>
      </c>
      <c r="G42" s="26">
        <f>'sales and cost-small'!G42+'sales and cost - medium'!G42+'sales and cost - large'!G42</f>
        <v>31971870</v>
      </c>
      <c r="H42" s="26">
        <f>'sales and cost-small'!H42+'sales and cost - medium'!H42+'sales and cost - large'!H42</f>
        <v>35906240</v>
      </c>
      <c r="I42" s="26">
        <f>'sales and cost-small'!I42+'sales and cost - medium'!I42+'sales and cost - large'!I42</f>
        <v>42629160</v>
      </c>
      <c r="J42" s="26">
        <f>'sales and cost-small'!J42+'sales and cost - medium'!J42+'sales and cost - large'!J42</f>
        <v>46563530</v>
      </c>
      <c r="K42" s="26">
        <f>'sales and cost-small'!K42+'sales and cost - medium'!K42+'sales and cost - large'!K42</f>
        <v>53286450</v>
      </c>
      <c r="L42" s="26">
        <f>'sales and cost-small'!L42+'sales and cost - medium'!L42+'sales and cost - large'!L42</f>
        <v>57220820</v>
      </c>
      <c r="M42" s="26">
        <f>'sales and cost-small'!M42+'sales and cost - medium'!M42+'sales and cost - large'!M42</f>
        <v>63943740</v>
      </c>
      <c r="N42" s="26">
        <f>'sales and cost-small'!N42+'sales and cost - medium'!N42+'sales and cost - large'!N42</f>
        <v>67878110</v>
      </c>
      <c r="O42" s="26">
        <f>'sales and cost-small'!O42+'sales and cost - medium'!O42+'sales and cost - large'!O42</f>
        <v>74601030</v>
      </c>
      <c r="P42" s="26">
        <f>'sales and cost-small'!P42+'sales and cost - medium'!P42+'sales and cost - large'!P42</f>
        <v>78535400</v>
      </c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9" t="s">
        <v>82</v>
      </c>
      <c r="B44" s="26">
        <f t="shared" ref="B44:P44" si="1">B15-B42</f>
        <v>2930230</v>
      </c>
      <c r="C44" s="26">
        <f t="shared" si="1"/>
        <v>8112910</v>
      </c>
      <c r="D44" s="26">
        <f t="shared" si="1"/>
        <v>11043140</v>
      </c>
      <c r="E44" s="26">
        <f t="shared" si="1"/>
        <v>16225820</v>
      </c>
      <c r="F44" s="26">
        <f t="shared" si="1"/>
        <v>19156050</v>
      </c>
      <c r="G44" s="26">
        <f t="shared" si="1"/>
        <v>24338730</v>
      </c>
      <c r="H44" s="26">
        <f t="shared" si="1"/>
        <v>27268960</v>
      </c>
      <c r="I44" s="26">
        <f t="shared" si="1"/>
        <v>32451640</v>
      </c>
      <c r="J44" s="26">
        <f t="shared" si="1"/>
        <v>35381870</v>
      </c>
      <c r="K44" s="26">
        <f t="shared" si="1"/>
        <v>40564550</v>
      </c>
      <c r="L44" s="26">
        <f t="shared" si="1"/>
        <v>43494780</v>
      </c>
      <c r="M44" s="26">
        <f t="shared" si="1"/>
        <v>48677460</v>
      </c>
      <c r="N44" s="26">
        <f t="shared" si="1"/>
        <v>51607690</v>
      </c>
      <c r="O44" s="26">
        <f t="shared" si="1"/>
        <v>56790370</v>
      </c>
      <c r="P44" s="26">
        <f t="shared" si="1"/>
        <v>59720600</v>
      </c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16" width="10.88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8" t="s">
        <v>83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1" t="s">
        <v>66</v>
      </c>
      <c r="B3" s="26">
        <f>'Sales and cost -cons'!B18</f>
        <v>1449000</v>
      </c>
      <c r="C3" s="26">
        <f>'Sales and cost -cons'!C18</f>
        <v>4016250</v>
      </c>
      <c r="D3" s="26">
        <f>'Sales and cost -cons'!D18</f>
        <v>5465250</v>
      </c>
      <c r="E3" s="26">
        <f>'Sales and cost -cons'!E18</f>
        <v>8032500</v>
      </c>
      <c r="F3" s="26">
        <f>'Sales and cost -cons'!F18</f>
        <v>9481500</v>
      </c>
      <c r="G3" s="26">
        <f>'Sales and cost -cons'!G18</f>
        <v>12048750</v>
      </c>
      <c r="H3" s="26">
        <f>'Sales and cost -cons'!H18</f>
        <v>13497750</v>
      </c>
      <c r="I3" s="26">
        <f>'Sales and cost -cons'!I18</f>
        <v>16065000</v>
      </c>
      <c r="J3" s="26">
        <f>'Sales and cost -cons'!J18</f>
        <v>17514000</v>
      </c>
      <c r="K3" s="26">
        <f>'Sales and cost -cons'!K18</f>
        <v>20081250</v>
      </c>
      <c r="L3" s="26">
        <f>'Sales and cost -cons'!L18</f>
        <v>21530250</v>
      </c>
      <c r="M3" s="26">
        <f>'Sales and cost -cons'!M18</f>
        <v>24097500</v>
      </c>
      <c r="N3" s="26">
        <f>'Sales and cost -cons'!N18</f>
        <v>25546500</v>
      </c>
      <c r="O3" s="26">
        <f>'Sales and cost -cons'!O18</f>
        <v>28113750</v>
      </c>
      <c r="P3" s="26">
        <f>'Sales and cost -cons'!P18</f>
        <v>29562750</v>
      </c>
    </row>
    <row r="4">
      <c r="A4" s="11" t="s">
        <v>67</v>
      </c>
      <c r="B4" s="26">
        <f>'Sales and cost -cons'!B19</f>
        <v>147150</v>
      </c>
      <c r="C4" s="26">
        <f>'Sales and cost -cons'!C19</f>
        <v>400800</v>
      </c>
      <c r="D4" s="26">
        <f>'Sales and cost -cons'!D19</f>
        <v>547950</v>
      </c>
      <c r="E4" s="26">
        <f>'Sales and cost -cons'!E19</f>
        <v>801600</v>
      </c>
      <c r="F4" s="26">
        <f>'Sales and cost -cons'!F19</f>
        <v>948750</v>
      </c>
      <c r="G4" s="26">
        <f>'Sales and cost -cons'!G19</f>
        <v>1202400</v>
      </c>
      <c r="H4" s="26">
        <f>'Sales and cost -cons'!H19</f>
        <v>1349550</v>
      </c>
      <c r="I4" s="26">
        <f>'Sales and cost -cons'!I19</f>
        <v>1603200</v>
      </c>
      <c r="J4" s="26">
        <f>'Sales and cost -cons'!J19</f>
        <v>1750350</v>
      </c>
      <c r="K4" s="26">
        <f>'Sales and cost -cons'!K19</f>
        <v>2004000</v>
      </c>
      <c r="L4" s="26">
        <f>'Sales and cost -cons'!L19</f>
        <v>2151150</v>
      </c>
      <c r="M4" s="26">
        <f>'Sales and cost -cons'!M19</f>
        <v>2404800</v>
      </c>
      <c r="N4" s="26">
        <f>'Sales and cost -cons'!N19</f>
        <v>2551950</v>
      </c>
      <c r="O4" s="26">
        <f>'Sales and cost -cons'!O19</f>
        <v>2805600</v>
      </c>
      <c r="P4" s="26">
        <f>'Sales and cost -cons'!P19</f>
        <v>2952750</v>
      </c>
    </row>
    <row r="5">
      <c r="A5" s="11" t="s">
        <v>68</v>
      </c>
      <c r="B5" s="26">
        <f>'Sales and cost -cons'!B20</f>
        <v>640800</v>
      </c>
      <c r="C5" s="26">
        <f>'Sales and cost -cons'!C20</f>
        <v>1707600</v>
      </c>
      <c r="D5" s="26">
        <f>'Sales and cost -cons'!D20</f>
        <v>2348400</v>
      </c>
      <c r="E5" s="26">
        <f>'Sales and cost -cons'!E20</f>
        <v>3415200</v>
      </c>
      <c r="F5" s="26">
        <f>'Sales and cost -cons'!F20</f>
        <v>4056000</v>
      </c>
      <c r="G5" s="26">
        <f>'Sales and cost -cons'!G20</f>
        <v>5122800</v>
      </c>
      <c r="H5" s="26">
        <f>'Sales and cost -cons'!H20</f>
        <v>5763600</v>
      </c>
      <c r="I5" s="26">
        <f>'Sales and cost -cons'!I20</f>
        <v>6830400</v>
      </c>
      <c r="J5" s="26">
        <f>'Sales and cost -cons'!J20</f>
        <v>7471200</v>
      </c>
      <c r="K5" s="26">
        <f>'Sales and cost -cons'!K20</f>
        <v>8538000</v>
      </c>
      <c r="L5" s="26">
        <f>'Sales and cost -cons'!L20</f>
        <v>9178800</v>
      </c>
      <c r="M5" s="26">
        <f>'Sales and cost -cons'!M20</f>
        <v>10245600</v>
      </c>
      <c r="N5" s="26">
        <f>'Sales and cost -cons'!N20</f>
        <v>10886400</v>
      </c>
      <c r="O5" s="26">
        <f>'Sales and cost -cons'!O20</f>
        <v>11953200</v>
      </c>
      <c r="P5" s="26">
        <f>'Sales and cost -cons'!P20</f>
        <v>12594000</v>
      </c>
    </row>
    <row r="6">
      <c r="A6" s="19" t="s">
        <v>84</v>
      </c>
      <c r="B6" s="26">
        <f t="shared" ref="B6:P6" si="1">SUM(B3:B5)</f>
        <v>2236950</v>
      </c>
      <c r="C6" s="26">
        <f t="shared" si="1"/>
        <v>6124650</v>
      </c>
      <c r="D6" s="26">
        <f t="shared" si="1"/>
        <v>8361600</v>
      </c>
      <c r="E6" s="26">
        <f t="shared" si="1"/>
        <v>12249300</v>
      </c>
      <c r="F6" s="26">
        <f t="shared" si="1"/>
        <v>14486250</v>
      </c>
      <c r="G6" s="26">
        <f t="shared" si="1"/>
        <v>18373950</v>
      </c>
      <c r="H6" s="26">
        <f t="shared" si="1"/>
        <v>20610900</v>
      </c>
      <c r="I6" s="26">
        <f t="shared" si="1"/>
        <v>24498600</v>
      </c>
      <c r="J6" s="26">
        <f t="shared" si="1"/>
        <v>26735550</v>
      </c>
      <c r="K6" s="26">
        <f t="shared" si="1"/>
        <v>30623250</v>
      </c>
      <c r="L6" s="26">
        <f t="shared" si="1"/>
        <v>32860200</v>
      </c>
      <c r="M6" s="26">
        <f t="shared" si="1"/>
        <v>36747900</v>
      </c>
      <c r="N6" s="26">
        <f t="shared" si="1"/>
        <v>38984850</v>
      </c>
      <c r="O6" s="26">
        <f t="shared" si="1"/>
        <v>42872550</v>
      </c>
      <c r="P6" s="26">
        <f t="shared" si="1"/>
        <v>45109500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9.13"/>
    <col customWidth="1" min="3" max="7" width="10.13"/>
    <col customWidth="1" min="8" max="16" width="11.25"/>
  </cols>
  <sheetData>
    <row r="1">
      <c r="A1" s="21"/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85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1" t="s">
        <v>86</v>
      </c>
      <c r="B3" s="26">
        <f>'sales and cost-small'!B15+'sales and cost - medium'!B15+'sales and cost - large'!B15</f>
        <v>6864600</v>
      </c>
      <c r="C3" s="26">
        <f>'sales and cost-small'!C15+'sales and cost - medium'!C15+'sales and cost - large'!C15</f>
        <v>18770200</v>
      </c>
      <c r="D3" s="26">
        <f>'sales and cost-small'!D15+'sales and cost - medium'!D15+'sales and cost - large'!D15</f>
        <v>25634800</v>
      </c>
      <c r="E3" s="26">
        <f>'sales and cost-small'!E15+'sales and cost - medium'!E15+'sales and cost - large'!E15</f>
        <v>37540400</v>
      </c>
      <c r="F3" s="26">
        <f>'sales and cost-small'!F15+'sales and cost - medium'!F15+'sales and cost - large'!F15</f>
        <v>44405000</v>
      </c>
      <c r="G3" s="26">
        <f>'sales and cost-small'!G15+'sales and cost - medium'!G15+'sales and cost - large'!G15</f>
        <v>56310600</v>
      </c>
      <c r="H3" s="26">
        <f>'sales and cost-small'!H15+'sales and cost - medium'!H15+'sales and cost - large'!H15</f>
        <v>63175200</v>
      </c>
      <c r="I3" s="26">
        <f>'sales and cost-small'!I15+'sales and cost - medium'!I15+'sales and cost - large'!I15</f>
        <v>75080800</v>
      </c>
      <c r="J3" s="26">
        <f>'sales and cost-small'!J15+'sales and cost - medium'!J15+'sales and cost - large'!J15</f>
        <v>81945400</v>
      </c>
      <c r="K3" s="26">
        <f>'sales and cost-small'!K15+'sales and cost - medium'!K15+'sales and cost - large'!K15</f>
        <v>93851000</v>
      </c>
      <c r="L3" s="26">
        <f>'sales and cost-small'!L15+'sales and cost - medium'!L15+'sales and cost - large'!L15</f>
        <v>100715600</v>
      </c>
      <c r="M3" s="26">
        <f>'sales and cost-small'!M15+'sales and cost - medium'!M15+'sales and cost - large'!M15</f>
        <v>112621200</v>
      </c>
      <c r="N3" s="26">
        <f>'sales and cost-small'!N15+'sales and cost - medium'!N15+'sales and cost - large'!N15</f>
        <v>119485800</v>
      </c>
      <c r="O3" s="26">
        <f>'sales and cost-small'!O15+'sales and cost - medium'!O15+'sales and cost - large'!O15</f>
        <v>131391400</v>
      </c>
      <c r="P3" s="26">
        <f>'sales and cost-small'!P15+'sales and cost - medium'!P15+'sales and cost - large'!P15</f>
        <v>138256000</v>
      </c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>
      <c r="A5" s="19" t="s">
        <v>87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1" t="s">
        <v>88</v>
      </c>
      <c r="B6" s="26">
        <f>Purchases!B6</f>
        <v>2236950</v>
      </c>
      <c r="C6" s="26">
        <f>Purchases!C6</f>
        <v>6124650</v>
      </c>
      <c r="D6" s="26">
        <f>Purchases!D6</f>
        <v>8361600</v>
      </c>
      <c r="E6" s="26">
        <f>Purchases!E6</f>
        <v>12249300</v>
      </c>
      <c r="F6" s="26">
        <f>Purchases!F6</f>
        <v>14486250</v>
      </c>
      <c r="G6" s="26">
        <f>Purchases!G6</f>
        <v>18373950</v>
      </c>
      <c r="H6" s="26">
        <f>Purchases!H6</f>
        <v>20610900</v>
      </c>
      <c r="I6" s="26">
        <f>Purchases!I6</f>
        <v>24498600</v>
      </c>
      <c r="J6" s="26">
        <f>Purchases!J6</f>
        <v>26735550</v>
      </c>
      <c r="K6" s="26">
        <f>Purchases!K6</f>
        <v>30623250</v>
      </c>
      <c r="L6" s="26">
        <f>Purchases!L6</f>
        <v>32860200</v>
      </c>
      <c r="M6" s="26">
        <f>Purchases!M6</f>
        <v>36747900</v>
      </c>
      <c r="N6" s="26">
        <f>Purchases!N6</f>
        <v>38984850</v>
      </c>
      <c r="O6" s="26">
        <f>Purchases!O6</f>
        <v>42872550</v>
      </c>
      <c r="P6" s="26">
        <f>Purchases!P6</f>
        <v>45109500</v>
      </c>
    </row>
    <row r="7">
      <c r="A7" s="16" t="s">
        <v>89</v>
      </c>
      <c r="B7" s="26">
        <f>'Sales and cost -cons'!B27+'Sales and cost -cons'!B34+'Sales and cost -cons'!B36+'Sales and cost -cons'!B39+'Sales and cost -cons'!B40</f>
        <v>1109420</v>
      </c>
      <c r="C7" s="26">
        <f>'Sales and cost -cons'!C21+'Sales and cost -cons'!C27+'Sales and cost -cons'!C34+'Sales and cost -cons'!C36+'Sales and cost -cons'!C39+'Sales and cost -cons'!C40</f>
        <v>8984290</v>
      </c>
      <c r="D7" s="26">
        <f>'Sales and cost -cons'!D21+'Sales and cost -cons'!D27+'Sales and cost -cons'!D34+'Sales and cost -cons'!D36+'Sales and cost -cons'!D39+'Sales and cost -cons'!D40</f>
        <v>12330660</v>
      </c>
      <c r="E7" s="26">
        <f>'Sales and cost -cons'!E21+'Sales and cost -cons'!E27+'Sales and cost -cons'!E34+'Sales and cost -cons'!E36+'Sales and cost -cons'!E39+'Sales and cost -cons'!E40</f>
        <v>17968580</v>
      </c>
      <c r="F7" s="26">
        <f>'Sales and cost -cons'!F21+'Sales and cost -cons'!F27+'Sales and cost -cons'!F34+'Sales and cost -cons'!F36+'Sales and cost -cons'!F39+'Sales and cost -cons'!F40</f>
        <v>21314950</v>
      </c>
      <c r="G7" s="26">
        <f>'Sales and cost -cons'!G21+'Sales and cost -cons'!G27+'Sales and cost -cons'!G34+'Sales and cost -cons'!G36+'Sales and cost -cons'!G39+'Sales and cost -cons'!G40</f>
        <v>26952870</v>
      </c>
      <c r="H7" s="26">
        <f>'Sales and cost -cons'!H21+'Sales and cost -cons'!H27+'Sales and cost -cons'!H34+'Sales and cost -cons'!H36+'Sales and cost -cons'!H39+'Sales and cost -cons'!H40</f>
        <v>30299240</v>
      </c>
      <c r="I7" s="26">
        <f>'Sales and cost -cons'!I21+'Sales and cost -cons'!I27+'Sales and cost -cons'!I34+'Sales and cost -cons'!I36+'Sales and cost -cons'!I39+'Sales and cost -cons'!I40</f>
        <v>35937160</v>
      </c>
      <c r="J7" s="26">
        <f>'Sales and cost -cons'!J21+'Sales and cost -cons'!J27+'Sales and cost -cons'!J34+'Sales and cost -cons'!J36+'Sales and cost -cons'!J39+'Sales and cost -cons'!J40</f>
        <v>39283530</v>
      </c>
      <c r="K7" s="26">
        <f>'Sales and cost -cons'!K21+'Sales and cost -cons'!K27+'Sales and cost -cons'!K34+'Sales and cost -cons'!K36+'Sales and cost -cons'!K39+'Sales and cost -cons'!K40</f>
        <v>44921450</v>
      </c>
      <c r="L7" s="26">
        <f>'Sales and cost -cons'!L21+'Sales and cost -cons'!L27+'Sales and cost -cons'!L34+'Sales and cost -cons'!L36+'Sales and cost -cons'!L39+'Sales and cost -cons'!L40</f>
        <v>48267820</v>
      </c>
      <c r="M7" s="26">
        <f>'Sales and cost -cons'!M21+'Sales and cost -cons'!M27+'Sales and cost -cons'!M34+'Sales and cost -cons'!M36+'Sales and cost -cons'!M39+'Sales and cost -cons'!M40</f>
        <v>53905740</v>
      </c>
      <c r="N7" s="26">
        <f>'Sales and cost -cons'!N21+'Sales and cost -cons'!N27+'Sales and cost -cons'!N34+'Sales and cost -cons'!N36+'Sales and cost -cons'!N39+'Sales and cost -cons'!N40</f>
        <v>57252110</v>
      </c>
      <c r="O7" s="26">
        <f>'Sales and cost -cons'!O21+'Sales and cost -cons'!O27+'Sales and cost -cons'!O34+'Sales and cost -cons'!O36+'Sales and cost -cons'!O39+'Sales and cost -cons'!O40</f>
        <v>62890030</v>
      </c>
      <c r="P7" s="26">
        <f>'Sales and cost -cons'!P21+'Sales and cost -cons'!P27+'Sales and cost -cons'!P34+'Sales and cost -cons'!P36+'Sales and cost -cons'!P39+'Sales and cost -cons'!P40</f>
        <v>66236400</v>
      </c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1" t="s">
        <v>90</v>
      </c>
      <c r="B9" s="29">
        <v>2930230.0</v>
      </c>
      <c r="C9" s="29">
        <v>8112910.0</v>
      </c>
      <c r="D9" s="29">
        <v>1.104314E7</v>
      </c>
      <c r="E9" s="29">
        <v>1.622582E7</v>
      </c>
      <c r="F9" s="29">
        <v>1.915605E7</v>
      </c>
      <c r="G9" s="29">
        <v>2.433873E7</v>
      </c>
      <c r="H9" s="29">
        <v>2.726896E7</v>
      </c>
      <c r="I9" s="29">
        <v>3.245164E7</v>
      </c>
      <c r="J9" s="29">
        <v>3.538187E7</v>
      </c>
      <c r="K9" s="29">
        <v>4.056455E7</v>
      </c>
      <c r="L9" s="29">
        <v>4.349478E7</v>
      </c>
      <c r="M9" s="29">
        <v>4.867746E7</v>
      </c>
      <c r="N9" s="29">
        <v>5.160769E7</v>
      </c>
      <c r="O9" s="29">
        <v>5.679037E7</v>
      </c>
      <c r="P9" s="29">
        <v>5.97206E7</v>
      </c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9" t="s">
        <v>91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 t="s">
        <v>92</v>
      </c>
      <c r="B12" s="23">
        <v>0.0</v>
      </c>
      <c r="C12" s="26">
        <f t="shared" ref="C12:P12" si="1">B14</f>
        <v>2930230</v>
      </c>
      <c r="D12" s="26">
        <f t="shared" si="1"/>
        <v>11043140</v>
      </c>
      <c r="E12" s="26">
        <f t="shared" si="1"/>
        <v>22086280</v>
      </c>
      <c r="F12" s="26">
        <f t="shared" si="1"/>
        <v>38312100</v>
      </c>
      <c r="G12" s="26">
        <f t="shared" si="1"/>
        <v>57468150</v>
      </c>
      <c r="H12" s="26">
        <f t="shared" si="1"/>
        <v>81806880</v>
      </c>
      <c r="I12" s="26">
        <f t="shared" si="1"/>
        <v>109075840</v>
      </c>
      <c r="J12" s="26">
        <f t="shared" si="1"/>
        <v>141527480</v>
      </c>
      <c r="K12" s="26">
        <f t="shared" si="1"/>
        <v>176909350</v>
      </c>
      <c r="L12" s="26">
        <f t="shared" si="1"/>
        <v>217473900</v>
      </c>
      <c r="M12" s="26">
        <f t="shared" si="1"/>
        <v>260968680</v>
      </c>
      <c r="N12" s="26">
        <f t="shared" si="1"/>
        <v>309646140</v>
      </c>
      <c r="O12" s="26">
        <f t="shared" si="1"/>
        <v>361253830</v>
      </c>
      <c r="P12" s="26">
        <f t="shared" si="1"/>
        <v>418044200</v>
      </c>
    </row>
    <row r="13">
      <c r="A13" s="11" t="s">
        <v>90</v>
      </c>
      <c r="B13" s="26">
        <f t="shared" ref="B13:P13" si="2">B9</f>
        <v>2930230</v>
      </c>
      <c r="C13" s="26">
        <f t="shared" si="2"/>
        <v>8112910</v>
      </c>
      <c r="D13" s="26">
        <f t="shared" si="2"/>
        <v>11043140</v>
      </c>
      <c r="E13" s="26">
        <f t="shared" si="2"/>
        <v>16225820</v>
      </c>
      <c r="F13" s="26">
        <f t="shared" si="2"/>
        <v>19156050</v>
      </c>
      <c r="G13" s="26">
        <f t="shared" si="2"/>
        <v>24338730</v>
      </c>
      <c r="H13" s="26">
        <f t="shared" si="2"/>
        <v>27268960</v>
      </c>
      <c r="I13" s="26">
        <f t="shared" si="2"/>
        <v>32451640</v>
      </c>
      <c r="J13" s="26">
        <f t="shared" si="2"/>
        <v>35381870</v>
      </c>
      <c r="K13" s="26">
        <f t="shared" si="2"/>
        <v>40564550</v>
      </c>
      <c r="L13" s="26">
        <f t="shared" si="2"/>
        <v>43494780</v>
      </c>
      <c r="M13" s="26">
        <f t="shared" si="2"/>
        <v>48677460</v>
      </c>
      <c r="N13" s="26">
        <f t="shared" si="2"/>
        <v>51607690</v>
      </c>
      <c r="O13" s="26">
        <f t="shared" si="2"/>
        <v>56790370</v>
      </c>
      <c r="P13" s="26">
        <f t="shared" si="2"/>
        <v>59720600</v>
      </c>
    </row>
    <row r="14">
      <c r="A14" s="11" t="s">
        <v>93</v>
      </c>
      <c r="B14" s="26">
        <f t="shared" ref="B14:P14" si="3">B12+B13</f>
        <v>2930230</v>
      </c>
      <c r="C14" s="26">
        <f t="shared" si="3"/>
        <v>11043140</v>
      </c>
      <c r="D14" s="26">
        <f t="shared" si="3"/>
        <v>22086280</v>
      </c>
      <c r="E14" s="26">
        <f t="shared" si="3"/>
        <v>38312100</v>
      </c>
      <c r="F14" s="26">
        <f t="shared" si="3"/>
        <v>57468150</v>
      </c>
      <c r="G14" s="26">
        <f t="shared" si="3"/>
        <v>81806880</v>
      </c>
      <c r="H14" s="26">
        <f t="shared" si="3"/>
        <v>109075840</v>
      </c>
      <c r="I14" s="26">
        <f t="shared" si="3"/>
        <v>141527480</v>
      </c>
      <c r="J14" s="26">
        <f t="shared" si="3"/>
        <v>176909350</v>
      </c>
      <c r="K14" s="26">
        <f t="shared" si="3"/>
        <v>217473900</v>
      </c>
      <c r="L14" s="26">
        <f t="shared" si="3"/>
        <v>260968680</v>
      </c>
      <c r="M14" s="26">
        <f t="shared" si="3"/>
        <v>309646140</v>
      </c>
      <c r="N14" s="26">
        <f t="shared" si="3"/>
        <v>361253830</v>
      </c>
      <c r="O14" s="26">
        <f t="shared" si="3"/>
        <v>418044200</v>
      </c>
      <c r="P14" s="26">
        <f t="shared" si="3"/>
        <v>477764800</v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</row>
  </sheetData>
  <drawing r:id="rId1"/>
</worksheet>
</file>