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Payment For Expenses" sheetId="3" r:id="rId6"/>
    <sheet state="visible" name="Calcs-1" sheetId="4" r:id="rId7"/>
    <sheet state="visible" name="Sales and cost" sheetId="5" r:id="rId8"/>
    <sheet state="visible" name="FAR" sheetId="6" r:id="rId9"/>
    <sheet state="visible" name="Fixed Asset Balance" sheetId="7" r:id="rId10"/>
    <sheet state="visible" name="Depriciation" sheetId="8" r:id="rId11"/>
    <sheet state="visible" name="Loan And Interests" sheetId="9" r:id="rId12"/>
    <sheet state="visible" name="Purchases" sheetId="10" r:id="rId13"/>
    <sheet state="visible" name="Capital" sheetId="11" r:id="rId14"/>
    <sheet state="visible" name="collection" sheetId="12" r:id="rId15"/>
    <sheet state="visible" name="Stocks" sheetId="13" r:id="rId16"/>
    <sheet state="visible" name="Cash detail" sheetId="14" r:id="rId17"/>
    <sheet state="visible" name="Balance" sheetId="15" r:id="rId18"/>
  </sheets>
  <definedNames/>
  <calcPr/>
</workbook>
</file>

<file path=xl/sharedStrings.xml><?xml version="1.0" encoding="utf-8"?>
<sst xmlns="http://schemas.openxmlformats.org/spreadsheetml/2006/main" count="579" uniqueCount="195">
  <si>
    <t>Description</t>
  </si>
  <si>
    <t>TechWonders sells electronic gadgets.</t>
  </si>
  <si>
    <t>They sell one smartphone for Rs. 20000 and purchase it for Rs.14000.</t>
  </si>
  <si>
    <t>They sell Headphones for Rs. 1000 and purchase it for Rs. 600.</t>
  </si>
  <si>
    <t>-15% of the company's sales is to BigRetailer1 who pays the company after 1 month.</t>
  </si>
  <si>
    <t>-30% of the company's sales is to BigRetailer2 who pays the company after 2 months.</t>
  </si>
  <si>
    <t>-15% of the company's sales is to Distributors who pay the company after 3 months.</t>
  </si>
  <si>
    <t>-40% of the company's sales is in cash.</t>
  </si>
  <si>
    <t>Every month they purchase 634 smartphones and 1232 headphones, and they sell 562 smartphones and 1101 headphones.</t>
  </si>
  <si>
    <t>Payment for Purchases is made next month.</t>
  </si>
  <si>
    <t>In the first month TechWonders issued 72302 shares of Rs.16.5 each to its shareholders who paid for these shares in cash.</t>
  </si>
  <si>
    <t>TechWonders also employs 2 salespersons to each of whom Rs. 15350 salary per month is paid. The salary of a given month is paid on 5th of the next month. The rent of the showroom is Rs. 35000 per month which is paid on 1st of the same month. Electricity bill is Rs. 2708 per month which is paid on the next month.</t>
  </si>
  <si>
    <t>The company has a security guard service from a security agency for which monthly expense is 10000 per month. The amount is paid at the end of every 3 months when the company pays the whole balance to the security agency and makes the balance zero.</t>
  </si>
  <si>
    <t>Broadband bill of TechWonders is 4500 per month. They pay the bill after one month.</t>
  </si>
  <si>
    <t>The company has purchased Furniture (PLY101) in Month 1 for Rs. 475502 and has a life of 18 months. It also purchased a AC (MAC032) in the month 2 which costs Rs. 45499 and has a life of 15 months. They purchased Furniture (PLY101) in Month 19 for Rs. 475502 and has a life of 18 months.They also purchased an AC (MAC032) in month 17 which has a life of 15 months.</t>
  </si>
  <si>
    <t>They paid 28% tax on the profit after interest.</t>
  </si>
  <si>
    <t>In month 1 TechWonders takes a 12 months term loan of Rs. 1050000 from ICICI with interest rate of 10.5% Per Annum. They are paying the Interest on a monthly basis at the end of the month. Loan is repaid after the term of the loan is completed.</t>
  </si>
  <si>
    <t>In month 5 TechWonders takes a 14 months term loan of Rs. 500000 from SBI with interest rate of 16.5% Per Annum. They are paying the Interest on a monthly basis at the end of the month. Loan is repaid after the term of the loan is completed.</t>
  </si>
  <si>
    <t>They repaid all the loans due on the date of repayment.</t>
  </si>
  <si>
    <t>TechWonders paid a dividend of Rs. 13.5 per share in month 5 and Rs. 15.5 per share in month 9. It is paid on all the shares issued upto that day.</t>
  </si>
  <si>
    <t>Make a model for 24 months.</t>
  </si>
  <si>
    <t>Sales</t>
  </si>
  <si>
    <t>Quantity</t>
  </si>
  <si>
    <t>Selling Price</t>
  </si>
  <si>
    <t xml:space="preserve">Smartphone </t>
  </si>
  <si>
    <t>Headphone</t>
  </si>
  <si>
    <t>Purchases</t>
  </si>
  <si>
    <t>Purchases Price</t>
  </si>
  <si>
    <t>Payments</t>
  </si>
  <si>
    <t>after 1 month</t>
  </si>
  <si>
    <t>Other costs</t>
  </si>
  <si>
    <t>Salary</t>
  </si>
  <si>
    <t>Sales Person 1</t>
  </si>
  <si>
    <t>Paid in next month</t>
  </si>
  <si>
    <t>Sales Person 2</t>
  </si>
  <si>
    <t>Rent</t>
  </si>
  <si>
    <t>Paid in the same month</t>
  </si>
  <si>
    <t>Electricity</t>
  </si>
  <si>
    <t>Next month</t>
  </si>
  <si>
    <t>Security Charges</t>
  </si>
  <si>
    <t>Every 3 month and make balance 0</t>
  </si>
  <si>
    <t>Broadband bill</t>
  </si>
  <si>
    <t>After 1 month</t>
  </si>
  <si>
    <t>Share issues</t>
  </si>
  <si>
    <t>Month 1</t>
  </si>
  <si>
    <t>Issue price</t>
  </si>
  <si>
    <t>Number of shares</t>
  </si>
  <si>
    <t>Tax</t>
  </si>
  <si>
    <t>on Profit After interests</t>
  </si>
  <si>
    <t>Loan</t>
  </si>
  <si>
    <t>Loan taken month</t>
  </si>
  <si>
    <t>Loan Amount</t>
  </si>
  <si>
    <t>Per Annum interested</t>
  </si>
  <si>
    <t>Interest Payment Month</t>
  </si>
  <si>
    <t xml:space="preserve">Loan Period </t>
  </si>
  <si>
    <t>Repayment Method</t>
  </si>
  <si>
    <t>12-month term loan-ICICI</t>
  </si>
  <si>
    <t>Monthly</t>
  </si>
  <si>
    <t>14-month term loan-SBI</t>
  </si>
  <si>
    <t>Dividend Details</t>
  </si>
  <si>
    <t>Dividend (In RS)</t>
  </si>
  <si>
    <t>Month</t>
  </si>
  <si>
    <t>Collection</t>
  </si>
  <si>
    <t>Big Retailer 1</t>
  </si>
  <si>
    <t>Big Reatailer 2</t>
  </si>
  <si>
    <t>after 2 month</t>
  </si>
  <si>
    <t xml:space="preserve"> Distributor</t>
  </si>
  <si>
    <t>after 3 month</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</si>
  <si>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</si>
  <si>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</si>
  <si>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</si>
  <si>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</si>
  <si>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</si>
  <si>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</si>
  <si>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</si>
  <si>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</si>
  <si>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</si>
  <si>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</si>
  <si>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</si>
  <si>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</si>
  <si>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</si>
  <si>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</si>
  <si>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</si>
  <si>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</si>
  <si>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</si>
  <si>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</si>
  <si>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</si>
  <si>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</si>
  <si>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</si>
  <si>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</si>
  <si>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</si>
  <si>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</si>
  <si>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</si>
  <si>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Expenses</t>
  </si>
  <si>
    <t>Total</t>
  </si>
  <si>
    <t>Payment For Expenses</t>
  </si>
  <si>
    <t>Expenses ot be paid</t>
  </si>
  <si>
    <t>Purchases(Qty)</t>
  </si>
  <si>
    <t>Sells (Qty)</t>
  </si>
  <si>
    <t>Sales(in rs)</t>
  </si>
  <si>
    <t>Costs OF good Solds</t>
  </si>
  <si>
    <t>Other Costs(in RS)</t>
  </si>
  <si>
    <t>Total Costs Good Solds</t>
  </si>
  <si>
    <t>Depriciation</t>
  </si>
  <si>
    <t>Profit  before interests(in Rs)</t>
  </si>
  <si>
    <t>Interestes Expenses'</t>
  </si>
  <si>
    <t>Profit After Interests</t>
  </si>
  <si>
    <t>Tax Expenses</t>
  </si>
  <si>
    <t>Profit After Tax</t>
  </si>
  <si>
    <t>Item code</t>
  </si>
  <si>
    <t>Item Detail</t>
  </si>
  <si>
    <t>item Details</t>
  </si>
  <si>
    <t>Month of Purchases</t>
  </si>
  <si>
    <t>Purchases Amount (Rs.)</t>
  </si>
  <si>
    <t>Life of Asset (in months)</t>
  </si>
  <si>
    <t>Disposal Month</t>
  </si>
  <si>
    <t>FAS001</t>
  </si>
  <si>
    <t>Furniture</t>
  </si>
  <si>
    <t>CHN9581</t>
  </si>
  <si>
    <t>FAS002</t>
  </si>
  <si>
    <t>CHN9582</t>
  </si>
  <si>
    <t>Ac</t>
  </si>
  <si>
    <t>FAS003</t>
  </si>
  <si>
    <t>CHN9583</t>
  </si>
  <si>
    <t>Opening Balances</t>
  </si>
  <si>
    <t>Disposal</t>
  </si>
  <si>
    <t>Closing balances</t>
  </si>
  <si>
    <t>Deprecition For the Month</t>
  </si>
  <si>
    <t>AC</t>
  </si>
  <si>
    <t>Accumulated Depriciation in Disposal</t>
  </si>
  <si>
    <t>Loans</t>
  </si>
  <si>
    <t>Opening Balance</t>
  </si>
  <si>
    <t>Loan Taken</t>
  </si>
  <si>
    <t>Loan Repaid</t>
  </si>
  <si>
    <t>Closing Balance</t>
  </si>
  <si>
    <t>Interest Paid</t>
  </si>
  <si>
    <t>12-month term loan-SBI</t>
  </si>
  <si>
    <t>Purchase (in Rs)</t>
  </si>
  <si>
    <t>Total purchases</t>
  </si>
  <si>
    <t>Payment for purchases (in Rs)</t>
  </si>
  <si>
    <t>Total payment for purchases</t>
  </si>
  <si>
    <t>payments outstanding for purchases ( in Rs)</t>
  </si>
  <si>
    <t xml:space="preserve"> Total payments outstanding for purchases ( in Rs)</t>
  </si>
  <si>
    <t>Share issue</t>
  </si>
  <si>
    <t>Issue price (in Rs)</t>
  </si>
  <si>
    <t>Equity Shares Issued (in number)</t>
  </si>
  <si>
    <t>Opening number of shares</t>
  </si>
  <si>
    <t>Number of shares issued in the month</t>
  </si>
  <si>
    <t>Closing number of shares</t>
  </si>
  <si>
    <t>Equity shares capital</t>
  </si>
  <si>
    <t>Opening balance</t>
  </si>
  <si>
    <t>Share capital issued</t>
  </si>
  <si>
    <t>Closing balance</t>
  </si>
  <si>
    <t>Dividend Per Share</t>
  </si>
  <si>
    <t>Dividend (In Rs)</t>
  </si>
  <si>
    <t>Sales (in Rs)</t>
  </si>
  <si>
    <t>Collection (in Rs)</t>
  </si>
  <si>
    <t>Cash to be collected</t>
  </si>
  <si>
    <t xml:space="preserve">Opening stock (in qty) </t>
  </si>
  <si>
    <t xml:space="preserve">change in stock (in qty) </t>
  </si>
  <si>
    <t xml:space="preserve">closing stock (in qty) </t>
  </si>
  <si>
    <t>closing stock (in Rs)</t>
  </si>
  <si>
    <t xml:space="preserve">Total closing stock </t>
  </si>
  <si>
    <t>Cash inflow (in Rs)</t>
  </si>
  <si>
    <t>Collection from customer</t>
  </si>
  <si>
    <t>Cash From Loans</t>
  </si>
  <si>
    <t>Cash received by equity share capital</t>
  </si>
  <si>
    <t>Cash outflow (Rs)</t>
  </si>
  <si>
    <t>Payment for purchases</t>
  </si>
  <si>
    <t>Payment for other cost</t>
  </si>
  <si>
    <t>Paid For Fixed Assets</t>
  </si>
  <si>
    <t>Dividend</t>
  </si>
  <si>
    <t>Tax Paid</t>
  </si>
  <si>
    <t>Net cash for the month</t>
  </si>
  <si>
    <t>Cash in Hand</t>
  </si>
  <si>
    <t>Opening Cash</t>
  </si>
  <si>
    <t>Cash generated for the Months</t>
  </si>
  <si>
    <t>Total cash in hand</t>
  </si>
  <si>
    <t>Asset</t>
  </si>
  <si>
    <t>Fixed asset</t>
  </si>
  <si>
    <t>Stocks</t>
  </si>
  <si>
    <t>cash to be collected</t>
  </si>
  <si>
    <t>Cash in hand</t>
  </si>
  <si>
    <t>Liabilities</t>
  </si>
  <si>
    <t>payment outstanding for purchases</t>
  </si>
  <si>
    <t>Expenses to be paid</t>
  </si>
  <si>
    <t>Difference 1</t>
  </si>
  <si>
    <t>Equity</t>
  </si>
  <si>
    <t>Equity share Capital</t>
  </si>
  <si>
    <t>Accumulated profit</t>
  </si>
  <si>
    <t>Opening month</t>
  </si>
  <si>
    <t>Profit for the month</t>
  </si>
  <si>
    <t>Dividend Paid For Month</t>
  </si>
  <si>
    <t>Total Equity and 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</si>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</sst>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2" fontId="2" numFmtId="0" xfId="0" applyAlignment="1" applyFont="1">
      <alignment vertical="bottom"/>
    </xf>
    <xf borderId="0" fillId="2" fontId="3" numFmtId="0" xfId="0" applyAlignment="1" applyFont="1">
      <alignment vertical="bottom"/>
    </xf>
    <xf borderId="0" fillId="0" fontId="3" numFmtId="0" xfId="0" applyAlignment="1" applyFont="1">
      <alignment vertical="bottom"/>
    </xf>
    <xf borderId="0" fillId="2" fontId="2" numFmtId="0" xfId="0" applyAlignment="1" applyFont="1">
      <alignment shrinkToFit="0" vertical="bottom" wrapText="1"/>
    </xf>
    <xf borderId="0" fillId="0" fontId="4"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center" vertical="bottom"/>
    </xf>
    <xf borderId="0" fillId="0" fontId="3" numFmtId="0" xfId="0" applyAlignment="1" applyFont="1">
      <alignment horizontal="center" vertical="bottom"/>
    </xf>
    <xf borderId="0" fillId="0" fontId="3" numFmtId="10" xfId="0" applyAlignment="1" applyFont="1" applyNumberFormat="1">
      <alignment horizontal="center" vertical="bottom"/>
    </xf>
    <xf borderId="0" fillId="0" fontId="4" numFmtId="10" xfId="0" applyAlignment="1" applyFont="1" applyNumberFormat="1">
      <alignment horizontal="center" vertical="bottom"/>
    </xf>
    <xf borderId="0" fillId="0" fontId="3" numFmtId="10" xfId="0" applyAlignment="1" applyFont="1" applyNumberFormat="1">
      <alignment vertical="bottom"/>
    </xf>
    <xf borderId="0" fillId="0" fontId="3" numFmtId="3" xfId="0" applyAlignment="1" applyFont="1" applyNumberFormat="1">
      <alignment vertical="bottom"/>
    </xf>
    <xf borderId="0" fillId="3" fontId="3" numFmtId="1" xfId="0" applyAlignment="1" applyFill="1" applyFont="1" applyNumberFormat="1">
      <alignment vertical="bottom"/>
    </xf>
    <xf borderId="0" fillId="4" fontId="4" numFmtId="1" xfId="0" applyAlignment="1" applyFill="1" applyFont="1" applyNumberFormat="1">
      <alignment vertical="bottom"/>
    </xf>
    <xf borderId="0" fillId="0" fontId="3" numFmtId="0" xfId="0" applyAlignment="1" applyFont="1">
      <alignment horizontal="right" vertical="bottom"/>
    </xf>
    <xf borderId="0" fillId="0" fontId="4" numFmtId="1" xfId="0" applyAlignment="1" applyFont="1" applyNumberFormat="1">
      <alignment vertical="bottom"/>
    </xf>
    <xf borderId="0" fillId="0" fontId="3" numFmtId="1" xfId="0" applyAlignment="1" applyFont="1" applyNumberFormat="1">
      <alignment horizontal="right" vertical="bottom"/>
    </xf>
    <xf borderId="0" fillId="0" fontId="3" numFmtId="1" xfId="0" applyAlignment="1" applyFont="1" applyNumberFormat="1">
      <alignment vertical="bottom"/>
    </xf>
    <xf borderId="0" fillId="0" fontId="3" numFmtId="3" xfId="0" applyAlignment="1" applyFont="1" applyNumberFormat="1">
      <alignment horizontal="right" vertical="bottom"/>
    </xf>
    <xf borderId="0" fillId="4" fontId="3" numFmtId="3" xfId="0" applyAlignment="1" applyFont="1" applyNumberFormat="1">
      <alignment vertical="bottom"/>
    </xf>
    <xf borderId="0" fillId="4" fontId="4" numFmtId="3" xfId="0" applyAlignment="1" applyFont="1" applyNumberFormat="1">
      <alignment vertical="bottom"/>
    </xf>
    <xf borderId="0" fillId="4" fontId="3" numFmtId="1" xfId="0" applyAlignment="1" applyFont="1" applyNumberFormat="1">
      <alignment vertical="bottom"/>
    </xf>
    <xf borderId="0" fillId="0" fontId="4"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13"/>
  </cols>
  <sheetData>
    <row r="1">
      <c r="A1" s="1" t="s">
        <v>0</v>
      </c>
    </row>
    <row r="2">
      <c r="A2" s="2" t="s">
        <v>1</v>
      </c>
    </row>
    <row r="3">
      <c r="A3" s="3" t="s">
        <v>2</v>
      </c>
    </row>
    <row r="4">
      <c r="A4" s="2" t="s">
        <v>3</v>
      </c>
    </row>
    <row r="5">
      <c r="A5" s="2" t="s">
        <v>4</v>
      </c>
    </row>
    <row r="6">
      <c r="A6" s="2" t="s">
        <v>5</v>
      </c>
    </row>
    <row r="7">
      <c r="A7" s="2" t="s">
        <v>6</v>
      </c>
    </row>
    <row r="8">
      <c r="A8" s="2" t="s">
        <v>7</v>
      </c>
    </row>
    <row r="9">
      <c r="A9" s="2" t="s">
        <v>8</v>
      </c>
    </row>
    <row r="10">
      <c r="A10" s="4" t="s">
        <v>9</v>
      </c>
    </row>
    <row r="11">
      <c r="A11" s="5"/>
    </row>
    <row r="12">
      <c r="A12" s="2" t="s">
        <v>10</v>
      </c>
    </row>
    <row r="13">
      <c r="A13" s="6"/>
    </row>
    <row r="14">
      <c r="A14" s="2" t="s">
        <v>11</v>
      </c>
    </row>
    <row r="15">
      <c r="A15" s="6"/>
    </row>
    <row r="16">
      <c r="A16" s="2" t="s">
        <v>12</v>
      </c>
    </row>
    <row r="17">
      <c r="A17" s="4" t="s">
        <v>13</v>
      </c>
    </row>
    <row r="18">
      <c r="A18" s="5"/>
    </row>
    <row r="19">
      <c r="A19" s="2" t="s">
        <v>14</v>
      </c>
    </row>
    <row r="20">
      <c r="A20" s="6"/>
    </row>
    <row r="21">
      <c r="A21" s="2" t="s">
        <v>15</v>
      </c>
    </row>
    <row r="22">
      <c r="A22" s="6"/>
    </row>
    <row r="23">
      <c r="A23" s="7" t="s">
        <v>16</v>
      </c>
    </row>
    <row r="24">
      <c r="A24" s="6"/>
    </row>
    <row r="25">
      <c r="A25" s="7" t="s">
        <v>17</v>
      </c>
    </row>
    <row r="26">
      <c r="A26" s="2" t="s">
        <v>18</v>
      </c>
    </row>
    <row r="27">
      <c r="A27" s="7" t="s">
        <v>19</v>
      </c>
    </row>
    <row r="28">
      <c r="A28" s="6"/>
    </row>
    <row r="29">
      <c r="A29" s="2" t="s">
        <v>20</v>
      </c>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5" width="7.5"/>
  </cols>
  <sheetData>
    <row r="1">
      <c r="A1" s="16"/>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8" t="s">
        <v>137</v>
      </c>
      <c r="B2" s="6"/>
      <c r="C2" s="6"/>
      <c r="D2" s="6"/>
      <c r="E2" s="6"/>
      <c r="F2" s="6"/>
      <c r="G2" s="6"/>
      <c r="H2" s="6"/>
      <c r="I2" s="6"/>
      <c r="J2" s="6"/>
      <c r="K2" s="6"/>
      <c r="L2" s="6"/>
      <c r="M2" s="6"/>
      <c r="N2" s="6"/>
      <c r="O2" s="6"/>
      <c r="P2" s="6"/>
      <c r="Q2" s="6"/>
      <c r="R2" s="6"/>
      <c r="S2" s="6"/>
      <c r="T2" s="6"/>
      <c r="U2" s="6"/>
      <c r="V2" s="6"/>
      <c r="W2" s="6"/>
      <c r="X2" s="6"/>
      <c r="Y2" s="6"/>
      <c r="Z2" s="6"/>
    </row>
    <row r="3">
      <c r="A3" s="21" t="s">
        <v>24</v>
      </c>
      <c r="B3" s="18">
        <f>'Calcs-1'!B3*Assumption!$C$5</f>
        <v>8876000</v>
      </c>
      <c r="C3" s="18">
        <f>'Calcs-1'!C3*Assumption!$C$5</f>
        <v>8876000</v>
      </c>
      <c r="D3" s="18">
        <f>'Calcs-1'!D3*Assumption!$C$5</f>
        <v>8876000</v>
      </c>
      <c r="E3" s="18">
        <f>'Calcs-1'!E3*Assumption!$C$5</f>
        <v>8876000</v>
      </c>
      <c r="F3" s="18">
        <f>'Calcs-1'!F3*Assumption!$C$5</f>
        <v>8876000</v>
      </c>
      <c r="G3" s="18">
        <f>'Calcs-1'!G3*Assumption!$C$5</f>
        <v>8876000</v>
      </c>
      <c r="H3" s="18">
        <f>'Calcs-1'!H3*Assumption!$C$5</f>
        <v>8876000</v>
      </c>
      <c r="I3" s="18">
        <f>'Calcs-1'!I3*Assumption!$C$5</f>
        <v>8876000</v>
      </c>
      <c r="J3" s="18">
        <f>'Calcs-1'!J3*Assumption!$C$5</f>
        <v>8876000</v>
      </c>
      <c r="K3" s="18">
        <f>'Calcs-1'!K3*Assumption!$C$5</f>
        <v>8876000</v>
      </c>
      <c r="L3" s="18">
        <f>'Calcs-1'!L3*Assumption!$C$5</f>
        <v>8876000</v>
      </c>
      <c r="M3" s="18">
        <f>'Calcs-1'!M3*Assumption!$C$5</f>
        <v>8876000</v>
      </c>
      <c r="N3" s="18">
        <f>'Calcs-1'!N3*Assumption!$C$5</f>
        <v>8876000</v>
      </c>
      <c r="O3" s="18">
        <f>'Calcs-1'!O3*Assumption!$C$5</f>
        <v>8876000</v>
      </c>
      <c r="P3" s="18">
        <f>'Calcs-1'!P3*Assumption!$C$5</f>
        <v>8876000</v>
      </c>
      <c r="Q3" s="18">
        <f>'Calcs-1'!Q3*Assumption!$C$5</f>
        <v>8876000</v>
      </c>
      <c r="R3" s="18">
        <f>'Calcs-1'!R3*Assumption!$C$5</f>
        <v>8876000</v>
      </c>
      <c r="S3" s="18">
        <f>'Calcs-1'!S3*Assumption!$C$5</f>
        <v>8876000</v>
      </c>
      <c r="T3" s="18">
        <f>'Calcs-1'!T3*Assumption!$C$5</f>
        <v>8876000</v>
      </c>
      <c r="U3" s="18">
        <f>'Calcs-1'!U3*Assumption!$C$5</f>
        <v>8876000</v>
      </c>
      <c r="V3" s="18">
        <f>'Calcs-1'!V3*Assumption!$C$5</f>
        <v>8876000</v>
      </c>
      <c r="W3" s="18">
        <f>'Calcs-1'!W3*Assumption!$C$5</f>
        <v>8876000</v>
      </c>
      <c r="X3" s="18">
        <f>'Calcs-1'!X3*Assumption!$C$5</f>
        <v>8876000</v>
      </c>
      <c r="Y3" s="18">
        <f>'Calcs-1'!Y3*Assumption!$C$5</f>
        <v>8876000</v>
      </c>
      <c r="Z3" s="6"/>
    </row>
    <row r="4">
      <c r="A4" s="6" t="s">
        <v>25</v>
      </c>
      <c r="B4" s="18">
        <f>'Calcs-1'!B4*Assumption!$C$6</f>
        <v>739200</v>
      </c>
      <c r="C4" s="18">
        <f>'Calcs-1'!C4*Assumption!$C$6</f>
        <v>739200</v>
      </c>
      <c r="D4" s="18">
        <f>'Calcs-1'!D4*Assumption!$C$6</f>
        <v>739200</v>
      </c>
      <c r="E4" s="18">
        <f>'Calcs-1'!E4*Assumption!$C$6</f>
        <v>739200</v>
      </c>
      <c r="F4" s="18">
        <f>'Calcs-1'!F4*Assumption!$C$6</f>
        <v>739200</v>
      </c>
      <c r="G4" s="18">
        <f>'Calcs-1'!G4*Assumption!$C$6</f>
        <v>739200</v>
      </c>
      <c r="H4" s="18">
        <f>'Calcs-1'!H4*Assumption!$C$6</f>
        <v>739200</v>
      </c>
      <c r="I4" s="18">
        <f>'Calcs-1'!I4*Assumption!$C$6</f>
        <v>739200</v>
      </c>
      <c r="J4" s="18">
        <f>'Calcs-1'!J4*Assumption!$C$6</f>
        <v>739200</v>
      </c>
      <c r="K4" s="18">
        <f>'Calcs-1'!K4*Assumption!$C$6</f>
        <v>739200</v>
      </c>
      <c r="L4" s="18">
        <f>'Calcs-1'!L4*Assumption!$C$6</f>
        <v>739200</v>
      </c>
      <c r="M4" s="18">
        <f>'Calcs-1'!M4*Assumption!$C$6</f>
        <v>739200</v>
      </c>
      <c r="N4" s="18">
        <f>'Calcs-1'!N4*Assumption!$C$6</f>
        <v>739200</v>
      </c>
      <c r="O4" s="18">
        <f>'Calcs-1'!O4*Assumption!$C$6</f>
        <v>739200</v>
      </c>
      <c r="P4" s="18">
        <f>'Calcs-1'!P4*Assumption!$C$6</f>
        <v>739200</v>
      </c>
      <c r="Q4" s="18">
        <f>'Calcs-1'!Q4*Assumption!$C$6</f>
        <v>739200</v>
      </c>
      <c r="R4" s="18">
        <f>'Calcs-1'!R4*Assumption!$C$6</f>
        <v>739200</v>
      </c>
      <c r="S4" s="18">
        <f>'Calcs-1'!S4*Assumption!$C$6</f>
        <v>739200</v>
      </c>
      <c r="T4" s="18">
        <f>'Calcs-1'!T4*Assumption!$C$6</f>
        <v>739200</v>
      </c>
      <c r="U4" s="18">
        <f>'Calcs-1'!U4*Assumption!$C$6</f>
        <v>739200</v>
      </c>
      <c r="V4" s="18">
        <f>'Calcs-1'!V4*Assumption!$C$6</f>
        <v>739200</v>
      </c>
      <c r="W4" s="18">
        <f>'Calcs-1'!W4*Assumption!$C$6</f>
        <v>739200</v>
      </c>
      <c r="X4" s="18">
        <f>'Calcs-1'!X4*Assumption!$C$6</f>
        <v>739200</v>
      </c>
      <c r="Y4" s="18">
        <f>'Calcs-1'!Y4*Assumption!$C$6</f>
        <v>739200</v>
      </c>
      <c r="Z4" s="6"/>
    </row>
    <row r="5">
      <c r="A5" s="6" t="s">
        <v>138</v>
      </c>
      <c r="B5" s="18">
        <f t="shared" ref="B5:Y5" si="1">SUM(B3:B4)</f>
        <v>9615200</v>
      </c>
      <c r="C5" s="18">
        <f t="shared" si="1"/>
        <v>9615200</v>
      </c>
      <c r="D5" s="18">
        <f t="shared" si="1"/>
        <v>9615200</v>
      </c>
      <c r="E5" s="18">
        <f t="shared" si="1"/>
        <v>9615200</v>
      </c>
      <c r="F5" s="18">
        <f t="shared" si="1"/>
        <v>9615200</v>
      </c>
      <c r="G5" s="18">
        <f t="shared" si="1"/>
        <v>9615200</v>
      </c>
      <c r="H5" s="18">
        <f t="shared" si="1"/>
        <v>9615200</v>
      </c>
      <c r="I5" s="18">
        <f t="shared" si="1"/>
        <v>9615200</v>
      </c>
      <c r="J5" s="18">
        <f t="shared" si="1"/>
        <v>9615200</v>
      </c>
      <c r="K5" s="18">
        <f t="shared" si="1"/>
        <v>9615200</v>
      </c>
      <c r="L5" s="18">
        <f t="shared" si="1"/>
        <v>9615200</v>
      </c>
      <c r="M5" s="18">
        <f t="shared" si="1"/>
        <v>9615200</v>
      </c>
      <c r="N5" s="18">
        <f t="shared" si="1"/>
        <v>9615200</v>
      </c>
      <c r="O5" s="18">
        <f t="shared" si="1"/>
        <v>9615200</v>
      </c>
      <c r="P5" s="18">
        <f t="shared" si="1"/>
        <v>9615200</v>
      </c>
      <c r="Q5" s="18">
        <f t="shared" si="1"/>
        <v>9615200</v>
      </c>
      <c r="R5" s="18">
        <f t="shared" si="1"/>
        <v>9615200</v>
      </c>
      <c r="S5" s="18">
        <f t="shared" si="1"/>
        <v>9615200</v>
      </c>
      <c r="T5" s="18">
        <f t="shared" si="1"/>
        <v>9615200</v>
      </c>
      <c r="U5" s="18">
        <f t="shared" si="1"/>
        <v>9615200</v>
      </c>
      <c r="V5" s="18">
        <f t="shared" si="1"/>
        <v>9615200</v>
      </c>
      <c r="W5" s="18">
        <f t="shared" si="1"/>
        <v>9615200</v>
      </c>
      <c r="X5" s="18">
        <f t="shared" si="1"/>
        <v>9615200</v>
      </c>
      <c r="Y5" s="18">
        <f t="shared" si="1"/>
        <v>9615200</v>
      </c>
      <c r="Z5" s="6"/>
    </row>
    <row r="6">
      <c r="A6" s="6"/>
      <c r="B6" s="6"/>
      <c r="C6" s="6"/>
      <c r="D6" s="6"/>
      <c r="E6" s="6"/>
      <c r="F6" s="6"/>
      <c r="G6" s="6"/>
      <c r="H6" s="6"/>
      <c r="I6" s="6"/>
      <c r="J6" s="6"/>
      <c r="K6" s="6"/>
      <c r="L6" s="6"/>
      <c r="M6" s="6"/>
      <c r="N6" s="6"/>
      <c r="O6" s="6"/>
      <c r="P6" s="6"/>
      <c r="Q6" s="6"/>
      <c r="R6" s="6"/>
      <c r="S6" s="6"/>
      <c r="T6" s="6"/>
      <c r="U6" s="6"/>
      <c r="V6" s="6"/>
      <c r="W6" s="6"/>
      <c r="X6" s="6"/>
      <c r="Y6" s="6"/>
      <c r="Z6" s="6"/>
    </row>
    <row r="7">
      <c r="A7" s="19" t="s">
        <v>139</v>
      </c>
      <c r="B7" s="6"/>
      <c r="C7" s="6"/>
      <c r="D7" s="6"/>
      <c r="E7" s="6"/>
      <c r="F7" s="6"/>
      <c r="G7" s="6"/>
      <c r="H7" s="6"/>
      <c r="I7" s="6"/>
      <c r="J7" s="6"/>
      <c r="K7" s="6"/>
      <c r="L7" s="6"/>
      <c r="M7" s="6"/>
      <c r="N7" s="6"/>
      <c r="O7" s="6"/>
      <c r="P7" s="6"/>
      <c r="Q7" s="6"/>
      <c r="R7" s="6"/>
      <c r="S7" s="6"/>
      <c r="T7" s="6"/>
      <c r="U7" s="6"/>
      <c r="V7" s="6"/>
      <c r="W7" s="6"/>
      <c r="X7" s="6"/>
      <c r="Y7" s="6"/>
      <c r="Z7" s="6"/>
    </row>
    <row r="8">
      <c r="A8" s="6" t="s">
        <v>24</v>
      </c>
      <c r="B8" s="18">
        <v>0.0</v>
      </c>
      <c r="C8" s="18">
        <f t="shared" ref="C8:Y8" si="2">B3</f>
        <v>8876000</v>
      </c>
      <c r="D8" s="18">
        <f t="shared" si="2"/>
        <v>8876000</v>
      </c>
      <c r="E8" s="18">
        <f t="shared" si="2"/>
        <v>8876000</v>
      </c>
      <c r="F8" s="18">
        <f t="shared" si="2"/>
        <v>8876000</v>
      </c>
      <c r="G8" s="18">
        <f t="shared" si="2"/>
        <v>8876000</v>
      </c>
      <c r="H8" s="18">
        <f t="shared" si="2"/>
        <v>8876000</v>
      </c>
      <c r="I8" s="18">
        <f t="shared" si="2"/>
        <v>8876000</v>
      </c>
      <c r="J8" s="18">
        <f t="shared" si="2"/>
        <v>8876000</v>
      </c>
      <c r="K8" s="18">
        <f t="shared" si="2"/>
        <v>8876000</v>
      </c>
      <c r="L8" s="18">
        <f t="shared" si="2"/>
        <v>8876000</v>
      </c>
      <c r="M8" s="18">
        <f t="shared" si="2"/>
        <v>8876000</v>
      </c>
      <c r="N8" s="18">
        <f t="shared" si="2"/>
        <v>8876000</v>
      </c>
      <c r="O8" s="18">
        <f t="shared" si="2"/>
        <v>8876000</v>
      </c>
      <c r="P8" s="18">
        <f t="shared" si="2"/>
        <v>8876000</v>
      </c>
      <c r="Q8" s="18">
        <f t="shared" si="2"/>
        <v>8876000</v>
      </c>
      <c r="R8" s="18">
        <f t="shared" si="2"/>
        <v>8876000</v>
      </c>
      <c r="S8" s="18">
        <f t="shared" si="2"/>
        <v>8876000</v>
      </c>
      <c r="T8" s="18">
        <f t="shared" si="2"/>
        <v>8876000</v>
      </c>
      <c r="U8" s="18">
        <f t="shared" si="2"/>
        <v>8876000</v>
      </c>
      <c r="V8" s="18">
        <f t="shared" si="2"/>
        <v>8876000</v>
      </c>
      <c r="W8" s="18">
        <f t="shared" si="2"/>
        <v>8876000</v>
      </c>
      <c r="X8" s="18">
        <f t="shared" si="2"/>
        <v>8876000</v>
      </c>
      <c r="Y8" s="18">
        <f t="shared" si="2"/>
        <v>8876000</v>
      </c>
      <c r="Z8" s="6"/>
    </row>
    <row r="9">
      <c r="A9" s="6" t="s">
        <v>25</v>
      </c>
      <c r="B9" s="18">
        <v>0.0</v>
      </c>
      <c r="C9" s="18">
        <f t="shared" ref="C9:Y9" si="3">B4</f>
        <v>739200</v>
      </c>
      <c r="D9" s="18">
        <f t="shared" si="3"/>
        <v>739200</v>
      </c>
      <c r="E9" s="18">
        <f t="shared" si="3"/>
        <v>739200</v>
      </c>
      <c r="F9" s="18">
        <f t="shared" si="3"/>
        <v>739200</v>
      </c>
      <c r="G9" s="18">
        <f t="shared" si="3"/>
        <v>739200</v>
      </c>
      <c r="H9" s="18">
        <f t="shared" si="3"/>
        <v>739200</v>
      </c>
      <c r="I9" s="18">
        <f t="shared" si="3"/>
        <v>739200</v>
      </c>
      <c r="J9" s="18">
        <f t="shared" si="3"/>
        <v>739200</v>
      </c>
      <c r="K9" s="18">
        <f t="shared" si="3"/>
        <v>739200</v>
      </c>
      <c r="L9" s="18">
        <f t="shared" si="3"/>
        <v>739200</v>
      </c>
      <c r="M9" s="18">
        <f t="shared" si="3"/>
        <v>739200</v>
      </c>
      <c r="N9" s="18">
        <f t="shared" si="3"/>
        <v>739200</v>
      </c>
      <c r="O9" s="18">
        <f t="shared" si="3"/>
        <v>739200</v>
      </c>
      <c r="P9" s="18">
        <f t="shared" si="3"/>
        <v>739200</v>
      </c>
      <c r="Q9" s="18">
        <f t="shared" si="3"/>
        <v>739200</v>
      </c>
      <c r="R9" s="18">
        <f t="shared" si="3"/>
        <v>739200</v>
      </c>
      <c r="S9" s="18">
        <f t="shared" si="3"/>
        <v>739200</v>
      </c>
      <c r="T9" s="18">
        <f t="shared" si="3"/>
        <v>739200</v>
      </c>
      <c r="U9" s="18">
        <f t="shared" si="3"/>
        <v>739200</v>
      </c>
      <c r="V9" s="18">
        <f t="shared" si="3"/>
        <v>739200</v>
      </c>
      <c r="W9" s="18">
        <f t="shared" si="3"/>
        <v>739200</v>
      </c>
      <c r="X9" s="18">
        <f t="shared" si="3"/>
        <v>739200</v>
      </c>
      <c r="Y9" s="18">
        <f t="shared" si="3"/>
        <v>739200</v>
      </c>
      <c r="Z9" s="6"/>
    </row>
    <row r="10">
      <c r="A10" s="6" t="s">
        <v>140</v>
      </c>
      <c r="B10" s="18">
        <f t="shared" ref="B10:Y10" si="4">sum(B8:B9)</f>
        <v>0</v>
      </c>
      <c r="C10" s="18">
        <f t="shared" si="4"/>
        <v>9615200</v>
      </c>
      <c r="D10" s="18">
        <f t="shared" si="4"/>
        <v>9615200</v>
      </c>
      <c r="E10" s="18">
        <f t="shared" si="4"/>
        <v>9615200</v>
      </c>
      <c r="F10" s="18">
        <f t="shared" si="4"/>
        <v>9615200</v>
      </c>
      <c r="G10" s="18">
        <f t="shared" si="4"/>
        <v>9615200</v>
      </c>
      <c r="H10" s="18">
        <f t="shared" si="4"/>
        <v>9615200</v>
      </c>
      <c r="I10" s="18">
        <f t="shared" si="4"/>
        <v>9615200</v>
      </c>
      <c r="J10" s="18">
        <f t="shared" si="4"/>
        <v>9615200</v>
      </c>
      <c r="K10" s="18">
        <f t="shared" si="4"/>
        <v>9615200</v>
      </c>
      <c r="L10" s="18">
        <f t="shared" si="4"/>
        <v>9615200</v>
      </c>
      <c r="M10" s="18">
        <f t="shared" si="4"/>
        <v>9615200</v>
      </c>
      <c r="N10" s="18">
        <f t="shared" si="4"/>
        <v>9615200</v>
      </c>
      <c r="O10" s="18">
        <f t="shared" si="4"/>
        <v>9615200</v>
      </c>
      <c r="P10" s="18">
        <f t="shared" si="4"/>
        <v>9615200</v>
      </c>
      <c r="Q10" s="18">
        <f t="shared" si="4"/>
        <v>9615200</v>
      </c>
      <c r="R10" s="18">
        <f t="shared" si="4"/>
        <v>9615200</v>
      </c>
      <c r="S10" s="18">
        <f t="shared" si="4"/>
        <v>9615200</v>
      </c>
      <c r="T10" s="18">
        <f t="shared" si="4"/>
        <v>9615200</v>
      </c>
      <c r="U10" s="18">
        <f t="shared" si="4"/>
        <v>9615200</v>
      </c>
      <c r="V10" s="18">
        <f t="shared" si="4"/>
        <v>9615200</v>
      </c>
      <c r="W10" s="18">
        <f t="shared" si="4"/>
        <v>9615200</v>
      </c>
      <c r="X10" s="18">
        <f t="shared" si="4"/>
        <v>9615200</v>
      </c>
      <c r="Y10" s="18">
        <f t="shared" si="4"/>
        <v>9615200</v>
      </c>
      <c r="Z10" s="6"/>
    </row>
    <row r="11">
      <c r="A11" s="21"/>
      <c r="B11" s="6"/>
      <c r="C11" s="6"/>
      <c r="D11" s="6"/>
      <c r="E11" s="6"/>
      <c r="F11" s="6"/>
      <c r="G11" s="6"/>
      <c r="H11" s="6"/>
      <c r="I11" s="6"/>
      <c r="J11" s="6"/>
      <c r="K11" s="6"/>
      <c r="L11" s="6"/>
      <c r="M11" s="6"/>
      <c r="N11" s="6"/>
      <c r="O11" s="6"/>
      <c r="P11" s="6"/>
      <c r="Q11" s="6"/>
      <c r="R11" s="6"/>
      <c r="S11" s="6"/>
      <c r="T11" s="6"/>
      <c r="U11" s="6"/>
      <c r="V11" s="6"/>
      <c r="W11" s="6"/>
      <c r="X11" s="6"/>
      <c r="Y11" s="6"/>
      <c r="Z11" s="6"/>
    </row>
    <row r="12">
      <c r="A12" s="8" t="s">
        <v>141</v>
      </c>
      <c r="B12" s="6"/>
      <c r="C12" s="6"/>
      <c r="D12" s="6"/>
      <c r="E12" s="6"/>
      <c r="F12" s="6"/>
      <c r="G12" s="6"/>
      <c r="H12" s="6"/>
      <c r="I12" s="6"/>
      <c r="J12" s="6"/>
      <c r="K12" s="6"/>
      <c r="L12" s="6"/>
      <c r="M12" s="6"/>
      <c r="N12" s="6"/>
      <c r="O12" s="6"/>
      <c r="P12" s="6"/>
      <c r="Q12" s="6"/>
      <c r="R12" s="6"/>
      <c r="S12" s="6"/>
      <c r="T12" s="6"/>
      <c r="U12" s="6"/>
      <c r="V12" s="6"/>
      <c r="W12" s="6"/>
      <c r="X12" s="6"/>
      <c r="Y12" s="6"/>
      <c r="Z12" s="6"/>
    </row>
    <row r="13">
      <c r="A13" s="6" t="s">
        <v>24</v>
      </c>
      <c r="B13" s="18">
        <f t="shared" ref="B13:B14" si="6">B3-B8</f>
        <v>8876000</v>
      </c>
      <c r="C13" s="18">
        <f t="shared" ref="C13:Y13" si="5">B13+C3-C8</f>
        <v>8876000</v>
      </c>
      <c r="D13" s="18">
        <f t="shared" si="5"/>
        <v>8876000</v>
      </c>
      <c r="E13" s="18">
        <f t="shared" si="5"/>
        <v>8876000</v>
      </c>
      <c r="F13" s="18">
        <f t="shared" si="5"/>
        <v>8876000</v>
      </c>
      <c r="G13" s="18">
        <f t="shared" si="5"/>
        <v>8876000</v>
      </c>
      <c r="H13" s="18">
        <f t="shared" si="5"/>
        <v>8876000</v>
      </c>
      <c r="I13" s="18">
        <f t="shared" si="5"/>
        <v>8876000</v>
      </c>
      <c r="J13" s="18">
        <f t="shared" si="5"/>
        <v>8876000</v>
      </c>
      <c r="K13" s="18">
        <f t="shared" si="5"/>
        <v>8876000</v>
      </c>
      <c r="L13" s="18">
        <f t="shared" si="5"/>
        <v>8876000</v>
      </c>
      <c r="M13" s="18">
        <f t="shared" si="5"/>
        <v>8876000</v>
      </c>
      <c r="N13" s="18">
        <f t="shared" si="5"/>
        <v>8876000</v>
      </c>
      <c r="O13" s="18">
        <f t="shared" si="5"/>
        <v>8876000</v>
      </c>
      <c r="P13" s="18">
        <f t="shared" si="5"/>
        <v>8876000</v>
      </c>
      <c r="Q13" s="18">
        <f t="shared" si="5"/>
        <v>8876000</v>
      </c>
      <c r="R13" s="18">
        <f t="shared" si="5"/>
        <v>8876000</v>
      </c>
      <c r="S13" s="18">
        <f t="shared" si="5"/>
        <v>8876000</v>
      </c>
      <c r="T13" s="18">
        <f t="shared" si="5"/>
        <v>8876000</v>
      </c>
      <c r="U13" s="18">
        <f t="shared" si="5"/>
        <v>8876000</v>
      </c>
      <c r="V13" s="18">
        <f t="shared" si="5"/>
        <v>8876000</v>
      </c>
      <c r="W13" s="18">
        <f t="shared" si="5"/>
        <v>8876000</v>
      </c>
      <c r="X13" s="18">
        <f t="shared" si="5"/>
        <v>8876000</v>
      </c>
      <c r="Y13" s="18">
        <f t="shared" si="5"/>
        <v>8876000</v>
      </c>
      <c r="Z13" s="6"/>
    </row>
    <row r="14">
      <c r="A14" s="6" t="s">
        <v>25</v>
      </c>
      <c r="B14" s="18">
        <f t="shared" si="6"/>
        <v>739200</v>
      </c>
      <c r="C14" s="18">
        <f t="shared" ref="C14:Y14" si="7">B14+C4-C9</f>
        <v>739200</v>
      </c>
      <c r="D14" s="18">
        <f t="shared" si="7"/>
        <v>739200</v>
      </c>
      <c r="E14" s="18">
        <f t="shared" si="7"/>
        <v>739200</v>
      </c>
      <c r="F14" s="18">
        <f t="shared" si="7"/>
        <v>739200</v>
      </c>
      <c r="G14" s="18">
        <f t="shared" si="7"/>
        <v>739200</v>
      </c>
      <c r="H14" s="18">
        <f t="shared" si="7"/>
        <v>739200</v>
      </c>
      <c r="I14" s="18">
        <f t="shared" si="7"/>
        <v>739200</v>
      </c>
      <c r="J14" s="18">
        <f t="shared" si="7"/>
        <v>739200</v>
      </c>
      <c r="K14" s="18">
        <f t="shared" si="7"/>
        <v>739200</v>
      </c>
      <c r="L14" s="18">
        <f t="shared" si="7"/>
        <v>739200</v>
      </c>
      <c r="M14" s="18">
        <f t="shared" si="7"/>
        <v>739200</v>
      </c>
      <c r="N14" s="18">
        <f t="shared" si="7"/>
        <v>739200</v>
      </c>
      <c r="O14" s="18">
        <f t="shared" si="7"/>
        <v>739200</v>
      </c>
      <c r="P14" s="18">
        <f t="shared" si="7"/>
        <v>739200</v>
      </c>
      <c r="Q14" s="18">
        <f t="shared" si="7"/>
        <v>739200</v>
      </c>
      <c r="R14" s="18">
        <f t="shared" si="7"/>
        <v>739200</v>
      </c>
      <c r="S14" s="18">
        <f t="shared" si="7"/>
        <v>739200</v>
      </c>
      <c r="T14" s="18">
        <f t="shared" si="7"/>
        <v>739200</v>
      </c>
      <c r="U14" s="18">
        <f t="shared" si="7"/>
        <v>739200</v>
      </c>
      <c r="V14" s="18">
        <f t="shared" si="7"/>
        <v>739200</v>
      </c>
      <c r="W14" s="18">
        <f t="shared" si="7"/>
        <v>739200</v>
      </c>
      <c r="X14" s="18">
        <f t="shared" si="7"/>
        <v>739200</v>
      </c>
      <c r="Y14" s="18">
        <f t="shared" si="7"/>
        <v>739200</v>
      </c>
      <c r="Z14" s="6"/>
    </row>
    <row r="15">
      <c r="A15" s="8" t="s">
        <v>142</v>
      </c>
      <c r="B15" s="18">
        <f t="shared" ref="B15:Y15" si="8">SUM(B13:B14)</f>
        <v>9615200</v>
      </c>
      <c r="C15" s="18">
        <f t="shared" si="8"/>
        <v>9615200</v>
      </c>
      <c r="D15" s="18">
        <f t="shared" si="8"/>
        <v>9615200</v>
      </c>
      <c r="E15" s="18">
        <f t="shared" si="8"/>
        <v>9615200</v>
      </c>
      <c r="F15" s="18">
        <f t="shared" si="8"/>
        <v>9615200</v>
      </c>
      <c r="G15" s="18">
        <f t="shared" si="8"/>
        <v>9615200</v>
      </c>
      <c r="H15" s="18">
        <f t="shared" si="8"/>
        <v>9615200</v>
      </c>
      <c r="I15" s="18">
        <f t="shared" si="8"/>
        <v>9615200</v>
      </c>
      <c r="J15" s="18">
        <f t="shared" si="8"/>
        <v>9615200</v>
      </c>
      <c r="K15" s="18">
        <f t="shared" si="8"/>
        <v>9615200</v>
      </c>
      <c r="L15" s="18">
        <f t="shared" si="8"/>
        <v>9615200</v>
      </c>
      <c r="M15" s="18">
        <f t="shared" si="8"/>
        <v>9615200</v>
      </c>
      <c r="N15" s="18">
        <f t="shared" si="8"/>
        <v>9615200</v>
      </c>
      <c r="O15" s="18">
        <f t="shared" si="8"/>
        <v>9615200</v>
      </c>
      <c r="P15" s="18">
        <f t="shared" si="8"/>
        <v>9615200</v>
      </c>
      <c r="Q15" s="18">
        <f t="shared" si="8"/>
        <v>9615200</v>
      </c>
      <c r="R15" s="18">
        <f t="shared" si="8"/>
        <v>9615200</v>
      </c>
      <c r="S15" s="18">
        <f t="shared" si="8"/>
        <v>9615200</v>
      </c>
      <c r="T15" s="18">
        <f t="shared" si="8"/>
        <v>9615200</v>
      </c>
      <c r="U15" s="18">
        <f t="shared" si="8"/>
        <v>9615200</v>
      </c>
      <c r="V15" s="18">
        <f t="shared" si="8"/>
        <v>9615200</v>
      </c>
      <c r="W15" s="18">
        <f t="shared" si="8"/>
        <v>9615200</v>
      </c>
      <c r="X15" s="18">
        <f t="shared" si="8"/>
        <v>9615200</v>
      </c>
      <c r="Y15" s="18">
        <f t="shared" si="8"/>
        <v>9615200</v>
      </c>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row>
    <row r="30">
      <c r="A30" s="6"/>
      <c r="B30" s="6"/>
      <c r="C30" s="6"/>
      <c r="D30" s="6"/>
      <c r="E30" s="6"/>
      <c r="F30" s="6"/>
      <c r="G30" s="6"/>
      <c r="H30" s="6"/>
      <c r="I30" s="6"/>
      <c r="J30" s="6"/>
      <c r="K30" s="6"/>
      <c r="L30" s="6"/>
      <c r="M30" s="6"/>
      <c r="N30" s="6"/>
      <c r="O30" s="6"/>
      <c r="P30" s="6"/>
      <c r="Q30" s="6"/>
      <c r="R30" s="6"/>
      <c r="S30" s="6"/>
      <c r="T30" s="6"/>
      <c r="U30" s="6"/>
      <c r="V30" s="6"/>
      <c r="W30" s="6"/>
    </row>
    <row r="31">
      <c r="A31" s="6"/>
      <c r="B31" s="6"/>
      <c r="C31" s="6"/>
      <c r="D31" s="6"/>
      <c r="E31" s="6"/>
      <c r="F31" s="6"/>
      <c r="G31" s="6"/>
      <c r="H31" s="6"/>
      <c r="I31" s="6"/>
      <c r="J31" s="6"/>
      <c r="K31" s="6"/>
      <c r="L31" s="6"/>
      <c r="M31" s="6"/>
      <c r="N31" s="6"/>
      <c r="O31" s="6"/>
      <c r="P31" s="6"/>
      <c r="Q31" s="6"/>
      <c r="R31" s="6"/>
      <c r="S31" s="6"/>
      <c r="T31" s="6"/>
      <c r="U31" s="6"/>
      <c r="V31" s="6"/>
      <c r="W31" s="6"/>
    </row>
    <row r="32">
      <c r="A32" s="6"/>
      <c r="B32" s="6"/>
      <c r="C32" s="6"/>
      <c r="D32" s="6"/>
      <c r="E32" s="6"/>
      <c r="F32" s="6"/>
      <c r="G32" s="6"/>
      <c r="H32" s="6"/>
      <c r="I32" s="6"/>
      <c r="J32" s="6"/>
      <c r="K32" s="6"/>
      <c r="L32" s="6"/>
      <c r="M32" s="6"/>
      <c r="N32" s="6"/>
      <c r="O32" s="6"/>
      <c r="P32" s="6"/>
      <c r="Q32" s="6"/>
      <c r="R32" s="6"/>
      <c r="S32" s="6"/>
      <c r="T32" s="6"/>
      <c r="U32" s="6"/>
      <c r="V32" s="6"/>
      <c r="W32" s="6"/>
    </row>
    <row r="33">
      <c r="A33" s="6"/>
      <c r="B33" s="6"/>
      <c r="C33" s="6"/>
      <c r="D33" s="6"/>
      <c r="E33" s="6"/>
      <c r="F33" s="6"/>
      <c r="G33" s="6"/>
      <c r="H33" s="6"/>
      <c r="I33" s="6"/>
      <c r="J33" s="6"/>
      <c r="K33" s="6"/>
      <c r="L33" s="6"/>
      <c r="M33" s="6"/>
      <c r="N33" s="6"/>
      <c r="O33" s="6"/>
      <c r="P33" s="6"/>
      <c r="Q33" s="6"/>
      <c r="R33" s="6"/>
      <c r="S33" s="6"/>
      <c r="T33" s="6"/>
      <c r="U33" s="6"/>
      <c r="V33" s="6"/>
      <c r="W33" s="6"/>
    </row>
    <row r="34">
      <c r="A34" s="6"/>
      <c r="B34" s="6"/>
      <c r="C34" s="6"/>
      <c r="D34" s="6"/>
      <c r="E34" s="6"/>
      <c r="F34" s="6"/>
      <c r="G34" s="6"/>
      <c r="H34" s="6"/>
      <c r="I34" s="6"/>
      <c r="J34" s="6"/>
      <c r="K34" s="6"/>
      <c r="L34" s="6"/>
      <c r="M34" s="6"/>
      <c r="N34" s="6"/>
      <c r="O34" s="6"/>
      <c r="P34" s="6"/>
      <c r="Q34" s="6"/>
      <c r="R34" s="6"/>
      <c r="S34" s="6"/>
      <c r="T34" s="6"/>
      <c r="U34" s="6"/>
      <c r="V34" s="6"/>
      <c r="W34" s="6"/>
    </row>
    <row r="35">
      <c r="A35" s="6"/>
      <c r="B35" s="6"/>
      <c r="C35" s="6"/>
      <c r="D35" s="6"/>
      <c r="E35" s="6"/>
      <c r="F35" s="6"/>
      <c r="G35" s="6"/>
      <c r="H35" s="6"/>
      <c r="I35" s="6"/>
      <c r="J35" s="6"/>
      <c r="K35" s="6"/>
      <c r="L35" s="6"/>
      <c r="M35" s="6"/>
      <c r="N35" s="6"/>
      <c r="O35" s="6"/>
      <c r="P35" s="6"/>
      <c r="Q35" s="6"/>
      <c r="R35" s="6"/>
      <c r="S35" s="6"/>
      <c r="T35" s="6"/>
      <c r="U35" s="6"/>
      <c r="V35" s="6"/>
      <c r="W35" s="6"/>
    </row>
    <row r="36">
      <c r="A36" s="6"/>
      <c r="B36" s="6"/>
      <c r="C36" s="6"/>
      <c r="D36" s="6"/>
      <c r="E36" s="6"/>
      <c r="F36" s="6"/>
      <c r="G36" s="6"/>
      <c r="H36" s="6"/>
      <c r="I36" s="6"/>
      <c r="J36" s="6"/>
      <c r="K36" s="6"/>
      <c r="L36" s="6"/>
      <c r="M36" s="6"/>
      <c r="N36" s="6"/>
      <c r="O36" s="6"/>
      <c r="P36" s="6"/>
      <c r="Q36" s="6"/>
      <c r="R36" s="6"/>
      <c r="S36" s="6"/>
      <c r="T36" s="6"/>
      <c r="U36" s="6"/>
      <c r="V36" s="6"/>
      <c r="W36" s="6"/>
    </row>
    <row r="37">
      <c r="A37" s="6"/>
      <c r="B37" s="6"/>
      <c r="C37" s="6"/>
      <c r="D37" s="6"/>
      <c r="E37" s="6"/>
      <c r="F37" s="6"/>
      <c r="G37" s="6"/>
      <c r="H37" s="6"/>
      <c r="I37" s="6"/>
      <c r="J37" s="6"/>
      <c r="K37" s="6"/>
      <c r="L37" s="6"/>
      <c r="M37" s="6"/>
      <c r="N37" s="6"/>
      <c r="O37" s="6"/>
      <c r="P37" s="6"/>
      <c r="Q37" s="6"/>
      <c r="R37" s="6"/>
      <c r="S37" s="6"/>
      <c r="T37" s="6"/>
      <c r="U37" s="6"/>
      <c r="V37" s="6"/>
      <c r="W37"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5" width="7.38"/>
  </cols>
  <sheetData>
    <row r="1">
      <c r="A1" s="16"/>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8" t="s">
        <v>143</v>
      </c>
      <c r="B2" s="6"/>
      <c r="C2" s="6"/>
      <c r="D2" s="6"/>
      <c r="E2" s="6"/>
      <c r="F2" s="6"/>
      <c r="G2" s="6"/>
      <c r="H2" s="6"/>
      <c r="I2" s="6"/>
      <c r="J2" s="6"/>
      <c r="K2" s="6"/>
      <c r="L2" s="6"/>
      <c r="M2" s="6"/>
      <c r="N2" s="6"/>
      <c r="O2" s="6"/>
      <c r="P2" s="6"/>
      <c r="Q2" s="6"/>
      <c r="R2" s="6"/>
      <c r="S2" s="6"/>
      <c r="T2" s="6"/>
      <c r="U2" s="6"/>
      <c r="V2" s="6"/>
      <c r="W2" s="6"/>
      <c r="X2" s="6"/>
      <c r="Y2" s="6"/>
      <c r="Z2" s="6"/>
    </row>
    <row r="3">
      <c r="A3" s="6" t="s">
        <v>144</v>
      </c>
      <c r="B3" s="18">
        <f>Assumption!$B$18</f>
        <v>16.5</v>
      </c>
      <c r="C3" s="18">
        <v>0.0</v>
      </c>
      <c r="D3" s="18">
        <v>0.0</v>
      </c>
      <c r="E3" s="18">
        <v>0.0</v>
      </c>
      <c r="F3" s="18">
        <v>0.0</v>
      </c>
      <c r="G3" s="18">
        <v>0.0</v>
      </c>
      <c r="H3" s="18">
        <v>0.0</v>
      </c>
      <c r="I3" s="18">
        <v>0.0</v>
      </c>
      <c r="J3" s="18">
        <v>0.0</v>
      </c>
      <c r="K3" s="18">
        <v>0.0</v>
      </c>
      <c r="L3" s="18">
        <v>0.0</v>
      </c>
      <c r="M3" s="18">
        <v>0.0</v>
      </c>
      <c r="N3" s="18">
        <v>0.0</v>
      </c>
      <c r="O3" s="18">
        <v>0.0</v>
      </c>
      <c r="P3" s="18">
        <v>0.0</v>
      </c>
      <c r="Q3" s="18">
        <v>0.0</v>
      </c>
      <c r="R3" s="18">
        <v>0.0</v>
      </c>
      <c r="S3" s="18">
        <v>0.0</v>
      </c>
      <c r="T3" s="18">
        <v>0.0</v>
      </c>
      <c r="U3" s="18">
        <v>0.0</v>
      </c>
      <c r="V3" s="18">
        <v>0.0</v>
      </c>
      <c r="W3" s="18">
        <v>0.0</v>
      </c>
      <c r="X3" s="18">
        <v>0.0</v>
      </c>
      <c r="Y3" s="18">
        <v>0.0</v>
      </c>
      <c r="Z3" s="6"/>
    </row>
    <row r="4">
      <c r="A4" s="6" t="s">
        <v>46</v>
      </c>
      <c r="B4" s="18">
        <f>Assumption!$B$19</f>
        <v>72302</v>
      </c>
      <c r="C4" s="18">
        <v>0.0</v>
      </c>
      <c r="D4" s="18">
        <v>0.0</v>
      </c>
      <c r="E4" s="18">
        <v>0.0</v>
      </c>
      <c r="F4" s="18">
        <v>0.0</v>
      </c>
      <c r="G4" s="18">
        <v>0.0</v>
      </c>
      <c r="H4" s="18">
        <v>0.0</v>
      </c>
      <c r="I4" s="18">
        <v>0.0</v>
      </c>
      <c r="J4" s="18">
        <v>0.0</v>
      </c>
      <c r="K4" s="18">
        <v>0.0</v>
      </c>
      <c r="L4" s="18">
        <v>0.0</v>
      </c>
      <c r="M4" s="18">
        <v>0.0</v>
      </c>
      <c r="N4" s="18">
        <v>0.0</v>
      </c>
      <c r="O4" s="18">
        <v>0.0</v>
      </c>
      <c r="P4" s="18">
        <v>0.0</v>
      </c>
      <c r="Q4" s="18">
        <v>0.0</v>
      </c>
      <c r="R4" s="18">
        <v>0.0</v>
      </c>
      <c r="S4" s="18">
        <v>0.0</v>
      </c>
      <c r="T4" s="18">
        <v>0.0</v>
      </c>
      <c r="U4" s="18">
        <v>0.0</v>
      </c>
      <c r="V4" s="18">
        <v>0.0</v>
      </c>
      <c r="W4" s="18">
        <v>0.0</v>
      </c>
      <c r="X4" s="18">
        <v>0.0</v>
      </c>
      <c r="Y4" s="18">
        <v>0.0</v>
      </c>
      <c r="Z4" s="6"/>
    </row>
    <row r="5">
      <c r="A5" s="6"/>
      <c r="B5" s="6"/>
      <c r="C5" s="6"/>
      <c r="D5" s="6"/>
      <c r="E5" s="6"/>
      <c r="F5" s="6"/>
      <c r="G5" s="6"/>
      <c r="H5" s="6"/>
      <c r="I5" s="6"/>
      <c r="J5" s="6"/>
      <c r="K5" s="6"/>
      <c r="L5" s="6"/>
      <c r="M5" s="6"/>
      <c r="N5" s="6"/>
      <c r="O5" s="6"/>
      <c r="P5" s="6"/>
      <c r="Q5" s="6"/>
      <c r="R5" s="6"/>
      <c r="S5" s="6"/>
      <c r="T5" s="6"/>
      <c r="U5" s="6"/>
      <c r="V5" s="6"/>
      <c r="W5" s="6"/>
      <c r="X5" s="6"/>
      <c r="Y5" s="6"/>
      <c r="Z5" s="6"/>
    </row>
    <row r="6">
      <c r="A6" s="8" t="s">
        <v>145</v>
      </c>
      <c r="B6" s="6"/>
      <c r="C6" s="6"/>
      <c r="D6" s="6"/>
      <c r="E6" s="6"/>
      <c r="F6" s="6"/>
      <c r="G6" s="6"/>
      <c r="H6" s="6"/>
      <c r="I6" s="6"/>
      <c r="J6" s="6"/>
      <c r="K6" s="6"/>
      <c r="L6" s="6"/>
      <c r="M6" s="6"/>
      <c r="N6" s="6"/>
      <c r="O6" s="6"/>
      <c r="P6" s="6"/>
      <c r="Q6" s="6"/>
      <c r="R6" s="6"/>
      <c r="S6" s="6"/>
      <c r="T6" s="6"/>
      <c r="U6" s="6"/>
      <c r="V6" s="6"/>
      <c r="W6" s="6"/>
      <c r="X6" s="6"/>
      <c r="Y6" s="6"/>
      <c r="Z6" s="6"/>
    </row>
    <row r="7">
      <c r="A7" s="6" t="s">
        <v>146</v>
      </c>
      <c r="B7" s="18">
        <v>0.0</v>
      </c>
      <c r="C7" s="18">
        <f t="shared" ref="C7:Y7" si="1">B9</f>
        <v>72302</v>
      </c>
      <c r="D7" s="18">
        <f t="shared" si="1"/>
        <v>72302</v>
      </c>
      <c r="E7" s="18">
        <f t="shared" si="1"/>
        <v>72302</v>
      </c>
      <c r="F7" s="18">
        <f t="shared" si="1"/>
        <v>72302</v>
      </c>
      <c r="G7" s="18">
        <f t="shared" si="1"/>
        <v>72302</v>
      </c>
      <c r="H7" s="18">
        <f t="shared" si="1"/>
        <v>72302</v>
      </c>
      <c r="I7" s="18">
        <f t="shared" si="1"/>
        <v>72302</v>
      </c>
      <c r="J7" s="18">
        <f t="shared" si="1"/>
        <v>72302</v>
      </c>
      <c r="K7" s="18">
        <f t="shared" si="1"/>
        <v>72302</v>
      </c>
      <c r="L7" s="18">
        <f t="shared" si="1"/>
        <v>72302</v>
      </c>
      <c r="M7" s="18">
        <f t="shared" si="1"/>
        <v>72302</v>
      </c>
      <c r="N7" s="18">
        <f t="shared" si="1"/>
        <v>72302</v>
      </c>
      <c r="O7" s="18">
        <f t="shared" si="1"/>
        <v>72302</v>
      </c>
      <c r="P7" s="18">
        <f t="shared" si="1"/>
        <v>72302</v>
      </c>
      <c r="Q7" s="18">
        <f t="shared" si="1"/>
        <v>72302</v>
      </c>
      <c r="R7" s="18">
        <f t="shared" si="1"/>
        <v>72302</v>
      </c>
      <c r="S7" s="18">
        <f t="shared" si="1"/>
        <v>72302</v>
      </c>
      <c r="T7" s="18">
        <f t="shared" si="1"/>
        <v>72302</v>
      </c>
      <c r="U7" s="18">
        <f t="shared" si="1"/>
        <v>72302</v>
      </c>
      <c r="V7" s="18">
        <f t="shared" si="1"/>
        <v>72302</v>
      </c>
      <c r="W7" s="18">
        <f t="shared" si="1"/>
        <v>72302</v>
      </c>
      <c r="X7" s="18">
        <f t="shared" si="1"/>
        <v>72302</v>
      </c>
      <c r="Y7" s="18">
        <f t="shared" si="1"/>
        <v>72302</v>
      </c>
      <c r="Z7" s="6"/>
    </row>
    <row r="8">
      <c r="A8" s="6" t="s">
        <v>147</v>
      </c>
      <c r="B8" s="18">
        <f t="shared" ref="B8:Y8" si="2">B4</f>
        <v>72302</v>
      </c>
      <c r="C8" s="18">
        <f t="shared" si="2"/>
        <v>0</v>
      </c>
      <c r="D8" s="18">
        <f t="shared" si="2"/>
        <v>0</v>
      </c>
      <c r="E8" s="18">
        <f t="shared" si="2"/>
        <v>0</v>
      </c>
      <c r="F8" s="18">
        <f t="shared" si="2"/>
        <v>0</v>
      </c>
      <c r="G8" s="18">
        <f t="shared" si="2"/>
        <v>0</v>
      </c>
      <c r="H8" s="18">
        <f t="shared" si="2"/>
        <v>0</v>
      </c>
      <c r="I8" s="18">
        <f t="shared" si="2"/>
        <v>0</v>
      </c>
      <c r="J8" s="18">
        <f t="shared" si="2"/>
        <v>0</v>
      </c>
      <c r="K8" s="18">
        <f t="shared" si="2"/>
        <v>0</v>
      </c>
      <c r="L8" s="18">
        <f t="shared" si="2"/>
        <v>0</v>
      </c>
      <c r="M8" s="18">
        <f t="shared" si="2"/>
        <v>0</v>
      </c>
      <c r="N8" s="18">
        <f t="shared" si="2"/>
        <v>0</v>
      </c>
      <c r="O8" s="18">
        <f t="shared" si="2"/>
        <v>0</v>
      </c>
      <c r="P8" s="18">
        <f t="shared" si="2"/>
        <v>0</v>
      </c>
      <c r="Q8" s="18">
        <f t="shared" si="2"/>
        <v>0</v>
      </c>
      <c r="R8" s="18">
        <f t="shared" si="2"/>
        <v>0</v>
      </c>
      <c r="S8" s="18">
        <f t="shared" si="2"/>
        <v>0</v>
      </c>
      <c r="T8" s="18">
        <f t="shared" si="2"/>
        <v>0</v>
      </c>
      <c r="U8" s="18">
        <f t="shared" si="2"/>
        <v>0</v>
      </c>
      <c r="V8" s="18">
        <f t="shared" si="2"/>
        <v>0</v>
      </c>
      <c r="W8" s="18">
        <f t="shared" si="2"/>
        <v>0</v>
      </c>
      <c r="X8" s="18">
        <f t="shared" si="2"/>
        <v>0</v>
      </c>
      <c r="Y8" s="18">
        <f t="shared" si="2"/>
        <v>0</v>
      </c>
      <c r="Z8" s="6"/>
    </row>
    <row r="9">
      <c r="A9" s="6" t="s">
        <v>148</v>
      </c>
      <c r="B9" s="18">
        <f t="shared" ref="B9:Y9" si="3">B7+B8</f>
        <v>72302</v>
      </c>
      <c r="C9" s="18">
        <f t="shared" si="3"/>
        <v>72302</v>
      </c>
      <c r="D9" s="18">
        <f t="shared" si="3"/>
        <v>72302</v>
      </c>
      <c r="E9" s="18">
        <f t="shared" si="3"/>
        <v>72302</v>
      </c>
      <c r="F9" s="18">
        <f t="shared" si="3"/>
        <v>72302</v>
      </c>
      <c r="G9" s="18">
        <f t="shared" si="3"/>
        <v>72302</v>
      </c>
      <c r="H9" s="18">
        <f t="shared" si="3"/>
        <v>72302</v>
      </c>
      <c r="I9" s="18">
        <f t="shared" si="3"/>
        <v>72302</v>
      </c>
      <c r="J9" s="18">
        <f t="shared" si="3"/>
        <v>72302</v>
      </c>
      <c r="K9" s="18">
        <f t="shared" si="3"/>
        <v>72302</v>
      </c>
      <c r="L9" s="18">
        <f t="shared" si="3"/>
        <v>72302</v>
      </c>
      <c r="M9" s="18">
        <f t="shared" si="3"/>
        <v>72302</v>
      </c>
      <c r="N9" s="18">
        <f t="shared" si="3"/>
        <v>72302</v>
      </c>
      <c r="O9" s="18">
        <f t="shared" si="3"/>
        <v>72302</v>
      </c>
      <c r="P9" s="18">
        <f t="shared" si="3"/>
        <v>72302</v>
      </c>
      <c r="Q9" s="18">
        <f t="shared" si="3"/>
        <v>72302</v>
      </c>
      <c r="R9" s="18">
        <f t="shared" si="3"/>
        <v>72302</v>
      </c>
      <c r="S9" s="18">
        <f t="shared" si="3"/>
        <v>72302</v>
      </c>
      <c r="T9" s="18">
        <f t="shared" si="3"/>
        <v>72302</v>
      </c>
      <c r="U9" s="18">
        <f t="shared" si="3"/>
        <v>72302</v>
      </c>
      <c r="V9" s="18">
        <f t="shared" si="3"/>
        <v>72302</v>
      </c>
      <c r="W9" s="18">
        <f t="shared" si="3"/>
        <v>72302</v>
      </c>
      <c r="X9" s="18">
        <f t="shared" si="3"/>
        <v>72302</v>
      </c>
      <c r="Y9" s="18">
        <f t="shared" si="3"/>
        <v>72302</v>
      </c>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8" t="s">
        <v>149</v>
      </c>
      <c r="B11" s="6"/>
      <c r="C11" s="6"/>
      <c r="D11" s="6"/>
      <c r="E11" s="6"/>
      <c r="F11" s="6"/>
      <c r="G11" s="6"/>
      <c r="H11" s="6"/>
      <c r="I11" s="6"/>
      <c r="J11" s="6"/>
      <c r="K11" s="6"/>
      <c r="L11" s="6"/>
      <c r="M11" s="6"/>
      <c r="N11" s="6"/>
      <c r="O11" s="6"/>
      <c r="P11" s="6"/>
      <c r="Q11" s="6"/>
      <c r="R11" s="6"/>
      <c r="S11" s="6"/>
      <c r="T11" s="6"/>
      <c r="U11" s="6"/>
      <c r="V11" s="6"/>
      <c r="W11" s="6"/>
      <c r="X11" s="6"/>
      <c r="Y11" s="6"/>
      <c r="Z11" s="6"/>
    </row>
    <row r="12">
      <c r="A12" s="6" t="s">
        <v>150</v>
      </c>
      <c r="B12" s="18">
        <v>0.0</v>
      </c>
      <c r="C12" s="20">
        <f t="shared" ref="C12:Y12" si="4">B14</f>
        <v>1192983</v>
      </c>
      <c r="D12" s="20">
        <f t="shared" si="4"/>
        <v>1192983</v>
      </c>
      <c r="E12" s="20">
        <f t="shared" si="4"/>
        <v>1192983</v>
      </c>
      <c r="F12" s="20">
        <f t="shared" si="4"/>
        <v>1192983</v>
      </c>
      <c r="G12" s="20">
        <f t="shared" si="4"/>
        <v>1192983</v>
      </c>
      <c r="H12" s="20">
        <f t="shared" si="4"/>
        <v>1192983</v>
      </c>
      <c r="I12" s="20">
        <f t="shared" si="4"/>
        <v>1192983</v>
      </c>
      <c r="J12" s="20">
        <f t="shared" si="4"/>
        <v>1192983</v>
      </c>
      <c r="K12" s="20">
        <f t="shared" si="4"/>
        <v>1192983</v>
      </c>
      <c r="L12" s="20">
        <f t="shared" si="4"/>
        <v>1192983</v>
      </c>
      <c r="M12" s="20">
        <f t="shared" si="4"/>
        <v>1192983</v>
      </c>
      <c r="N12" s="20">
        <f t="shared" si="4"/>
        <v>1192983</v>
      </c>
      <c r="O12" s="20">
        <f t="shared" si="4"/>
        <v>1192983</v>
      </c>
      <c r="P12" s="20">
        <f t="shared" si="4"/>
        <v>1192983</v>
      </c>
      <c r="Q12" s="20">
        <f t="shared" si="4"/>
        <v>1192983</v>
      </c>
      <c r="R12" s="20">
        <f t="shared" si="4"/>
        <v>1192983</v>
      </c>
      <c r="S12" s="20">
        <f t="shared" si="4"/>
        <v>1192983</v>
      </c>
      <c r="T12" s="20">
        <f t="shared" si="4"/>
        <v>1192983</v>
      </c>
      <c r="U12" s="20">
        <f t="shared" si="4"/>
        <v>1192983</v>
      </c>
      <c r="V12" s="20">
        <f t="shared" si="4"/>
        <v>1192983</v>
      </c>
      <c r="W12" s="20">
        <f t="shared" si="4"/>
        <v>1192983</v>
      </c>
      <c r="X12" s="20">
        <f t="shared" si="4"/>
        <v>1192983</v>
      </c>
      <c r="Y12" s="20">
        <f t="shared" si="4"/>
        <v>1192983</v>
      </c>
      <c r="Z12" s="6"/>
    </row>
    <row r="13">
      <c r="A13" s="6" t="s">
        <v>151</v>
      </c>
      <c r="B13" s="18">
        <f t="shared" ref="B13:Y13" si="5">B3*B4</f>
        <v>1192983</v>
      </c>
      <c r="C13" s="18">
        <f t="shared" si="5"/>
        <v>0</v>
      </c>
      <c r="D13" s="18">
        <f t="shared" si="5"/>
        <v>0</v>
      </c>
      <c r="E13" s="18">
        <f t="shared" si="5"/>
        <v>0</v>
      </c>
      <c r="F13" s="18">
        <f t="shared" si="5"/>
        <v>0</v>
      </c>
      <c r="G13" s="18">
        <f t="shared" si="5"/>
        <v>0</v>
      </c>
      <c r="H13" s="18">
        <f t="shared" si="5"/>
        <v>0</v>
      </c>
      <c r="I13" s="18">
        <f t="shared" si="5"/>
        <v>0</v>
      </c>
      <c r="J13" s="18">
        <f t="shared" si="5"/>
        <v>0</v>
      </c>
      <c r="K13" s="18">
        <f t="shared" si="5"/>
        <v>0</v>
      </c>
      <c r="L13" s="18">
        <f t="shared" si="5"/>
        <v>0</v>
      </c>
      <c r="M13" s="18">
        <f t="shared" si="5"/>
        <v>0</v>
      </c>
      <c r="N13" s="18">
        <f t="shared" si="5"/>
        <v>0</v>
      </c>
      <c r="O13" s="18">
        <f t="shared" si="5"/>
        <v>0</v>
      </c>
      <c r="P13" s="18">
        <f t="shared" si="5"/>
        <v>0</v>
      </c>
      <c r="Q13" s="18">
        <f t="shared" si="5"/>
        <v>0</v>
      </c>
      <c r="R13" s="18">
        <f t="shared" si="5"/>
        <v>0</v>
      </c>
      <c r="S13" s="18">
        <f t="shared" si="5"/>
        <v>0</v>
      </c>
      <c r="T13" s="18">
        <f t="shared" si="5"/>
        <v>0</v>
      </c>
      <c r="U13" s="18">
        <f t="shared" si="5"/>
        <v>0</v>
      </c>
      <c r="V13" s="18">
        <f t="shared" si="5"/>
        <v>0</v>
      </c>
      <c r="W13" s="18">
        <f t="shared" si="5"/>
        <v>0</v>
      </c>
      <c r="X13" s="18">
        <f t="shared" si="5"/>
        <v>0</v>
      </c>
      <c r="Y13" s="18">
        <f t="shared" si="5"/>
        <v>0</v>
      </c>
      <c r="Z13" s="6"/>
    </row>
    <row r="14">
      <c r="A14" s="6" t="s">
        <v>152</v>
      </c>
      <c r="B14" s="20">
        <f t="shared" ref="B14:Y14" si="6">B12+B13</f>
        <v>1192983</v>
      </c>
      <c r="C14" s="20">
        <f t="shared" si="6"/>
        <v>1192983</v>
      </c>
      <c r="D14" s="20">
        <f t="shared" si="6"/>
        <v>1192983</v>
      </c>
      <c r="E14" s="20">
        <f t="shared" si="6"/>
        <v>1192983</v>
      </c>
      <c r="F14" s="20">
        <f t="shared" si="6"/>
        <v>1192983</v>
      </c>
      <c r="G14" s="20">
        <f t="shared" si="6"/>
        <v>1192983</v>
      </c>
      <c r="H14" s="20">
        <f t="shared" si="6"/>
        <v>1192983</v>
      </c>
      <c r="I14" s="20">
        <f t="shared" si="6"/>
        <v>1192983</v>
      </c>
      <c r="J14" s="20">
        <f t="shared" si="6"/>
        <v>1192983</v>
      </c>
      <c r="K14" s="20">
        <f t="shared" si="6"/>
        <v>1192983</v>
      </c>
      <c r="L14" s="20">
        <f t="shared" si="6"/>
        <v>1192983</v>
      </c>
      <c r="M14" s="20">
        <f t="shared" si="6"/>
        <v>1192983</v>
      </c>
      <c r="N14" s="20">
        <f t="shared" si="6"/>
        <v>1192983</v>
      </c>
      <c r="O14" s="20">
        <f t="shared" si="6"/>
        <v>1192983</v>
      </c>
      <c r="P14" s="20">
        <f t="shared" si="6"/>
        <v>1192983</v>
      </c>
      <c r="Q14" s="20">
        <f t="shared" si="6"/>
        <v>1192983</v>
      </c>
      <c r="R14" s="20">
        <f t="shared" si="6"/>
        <v>1192983</v>
      </c>
      <c r="S14" s="20">
        <f t="shared" si="6"/>
        <v>1192983</v>
      </c>
      <c r="T14" s="20">
        <f t="shared" si="6"/>
        <v>1192983</v>
      </c>
      <c r="U14" s="20">
        <f t="shared" si="6"/>
        <v>1192983</v>
      </c>
      <c r="V14" s="20">
        <f t="shared" si="6"/>
        <v>1192983</v>
      </c>
      <c r="W14" s="20">
        <f t="shared" si="6"/>
        <v>1192983</v>
      </c>
      <c r="X14" s="20">
        <f t="shared" si="6"/>
        <v>1192983</v>
      </c>
      <c r="Y14" s="20">
        <f t="shared" si="6"/>
        <v>1192983</v>
      </c>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8" t="s">
        <v>153</v>
      </c>
      <c r="B16" s="18">
        <v>0.0</v>
      </c>
      <c r="C16" s="18">
        <v>0.0</v>
      </c>
      <c r="D16" s="18">
        <v>0.0</v>
      </c>
      <c r="E16" s="18">
        <v>0.0</v>
      </c>
      <c r="F16" s="18">
        <f>Assumption!$B$28</f>
        <v>13.5</v>
      </c>
      <c r="G16" s="18">
        <v>0.0</v>
      </c>
      <c r="H16" s="18">
        <v>0.0</v>
      </c>
      <c r="I16" s="18">
        <v>0.0</v>
      </c>
      <c r="J16" s="18">
        <f>Assumption!$C$28</f>
        <v>15.5</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8" t="s">
        <v>154</v>
      </c>
      <c r="B18" s="18">
        <f t="shared" ref="B18:Y18" si="7">B16*B9</f>
        <v>0</v>
      </c>
      <c r="C18" s="18">
        <f t="shared" si="7"/>
        <v>0</v>
      </c>
      <c r="D18" s="18">
        <f t="shared" si="7"/>
        <v>0</v>
      </c>
      <c r="E18" s="18">
        <f t="shared" si="7"/>
        <v>0</v>
      </c>
      <c r="F18" s="18">
        <f t="shared" si="7"/>
        <v>976077</v>
      </c>
      <c r="G18" s="18">
        <f t="shared" si="7"/>
        <v>0</v>
      </c>
      <c r="H18" s="18">
        <f t="shared" si="7"/>
        <v>0</v>
      </c>
      <c r="I18" s="18">
        <f t="shared" si="7"/>
        <v>0</v>
      </c>
      <c r="J18" s="18">
        <f t="shared" si="7"/>
        <v>1120681</v>
      </c>
      <c r="K18" s="18">
        <f t="shared" si="7"/>
        <v>0</v>
      </c>
      <c r="L18" s="18">
        <f t="shared" si="7"/>
        <v>0</v>
      </c>
      <c r="M18" s="18">
        <f t="shared" si="7"/>
        <v>0</v>
      </c>
      <c r="N18" s="18">
        <f t="shared" si="7"/>
        <v>0</v>
      </c>
      <c r="O18" s="18">
        <f t="shared" si="7"/>
        <v>0</v>
      </c>
      <c r="P18" s="18">
        <f t="shared" si="7"/>
        <v>0</v>
      </c>
      <c r="Q18" s="18">
        <f t="shared" si="7"/>
        <v>0</v>
      </c>
      <c r="R18" s="18">
        <f t="shared" si="7"/>
        <v>0</v>
      </c>
      <c r="S18" s="18">
        <f t="shared" si="7"/>
        <v>0</v>
      </c>
      <c r="T18" s="18">
        <f t="shared" si="7"/>
        <v>0</v>
      </c>
      <c r="U18" s="18">
        <f t="shared" si="7"/>
        <v>0</v>
      </c>
      <c r="V18" s="18">
        <f t="shared" si="7"/>
        <v>0</v>
      </c>
      <c r="W18" s="18">
        <f t="shared" si="7"/>
        <v>0</v>
      </c>
      <c r="X18" s="18">
        <f t="shared" si="7"/>
        <v>0</v>
      </c>
      <c r="Y18" s="20">
        <f t="shared" si="7"/>
        <v>0</v>
      </c>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row>
    <row r="40">
      <c r="A40" s="6"/>
      <c r="B40" s="6"/>
      <c r="C40" s="6"/>
      <c r="D40" s="6"/>
      <c r="E40" s="6"/>
      <c r="F40" s="6"/>
      <c r="G40" s="6"/>
      <c r="H40" s="6"/>
      <c r="I40" s="6"/>
      <c r="J40" s="6"/>
      <c r="K40" s="6"/>
      <c r="L40" s="6"/>
      <c r="M40" s="6"/>
      <c r="N40" s="6"/>
      <c r="O40" s="6"/>
    </row>
    <row r="41">
      <c r="A41" s="6"/>
      <c r="B41" s="6"/>
      <c r="C41" s="6"/>
      <c r="D41" s="6"/>
      <c r="E41" s="6"/>
      <c r="F41" s="6"/>
      <c r="G41" s="6"/>
      <c r="H41" s="6"/>
      <c r="I41" s="6"/>
      <c r="J41" s="6"/>
      <c r="K41" s="6"/>
      <c r="L41" s="6"/>
      <c r="M41" s="6"/>
      <c r="N41" s="6"/>
      <c r="O41" s="6"/>
    </row>
    <row r="42">
      <c r="A42" s="6"/>
      <c r="B42" s="6"/>
      <c r="C42" s="6"/>
      <c r="D42" s="6"/>
      <c r="E42" s="6"/>
      <c r="F42" s="6"/>
      <c r="G42" s="6"/>
      <c r="H42" s="6"/>
      <c r="I42" s="6"/>
      <c r="J42" s="6"/>
      <c r="K42" s="6"/>
      <c r="L42" s="6"/>
      <c r="M42" s="6"/>
      <c r="N42" s="6"/>
      <c r="O42" s="6"/>
    </row>
    <row r="43">
      <c r="A43" s="6"/>
      <c r="B43" s="6"/>
      <c r="C43" s="6"/>
      <c r="D43" s="6"/>
      <c r="E43" s="6"/>
      <c r="F43" s="6"/>
      <c r="G43" s="6"/>
      <c r="H43" s="6"/>
      <c r="I43" s="6"/>
      <c r="J43" s="6"/>
      <c r="K43" s="6"/>
      <c r="L43" s="6"/>
      <c r="M43" s="6"/>
      <c r="N43" s="6"/>
      <c r="O43" s="6"/>
    </row>
    <row r="44">
      <c r="A44" s="6"/>
      <c r="B44" s="6"/>
      <c r="C44" s="6"/>
      <c r="D44" s="6"/>
      <c r="E44" s="6"/>
      <c r="F44" s="6"/>
      <c r="G44" s="6"/>
      <c r="H44" s="6"/>
      <c r="I44" s="6"/>
      <c r="J44" s="6"/>
      <c r="K44" s="6"/>
      <c r="L44" s="6"/>
      <c r="M44" s="6"/>
      <c r="N44" s="6"/>
      <c r="O44" s="6"/>
    </row>
    <row r="45">
      <c r="A45" s="6"/>
      <c r="B45" s="6"/>
      <c r="C45" s="6"/>
      <c r="D45" s="6"/>
      <c r="E45" s="6"/>
      <c r="F45" s="6"/>
      <c r="G45" s="6"/>
      <c r="H45" s="6"/>
      <c r="I45" s="6"/>
      <c r="J45" s="6"/>
      <c r="K45" s="6"/>
      <c r="L45" s="6"/>
      <c r="M45" s="6"/>
      <c r="N45" s="6"/>
      <c r="O45" s="6"/>
    </row>
    <row r="46">
      <c r="A46" s="6"/>
      <c r="B46" s="6"/>
      <c r="C46" s="6"/>
      <c r="D46" s="6"/>
      <c r="E46" s="6"/>
      <c r="F46" s="6"/>
      <c r="G46" s="6"/>
      <c r="H46" s="6"/>
      <c r="I46" s="6"/>
      <c r="J46" s="6"/>
      <c r="K46" s="6"/>
      <c r="L46" s="6"/>
      <c r="M46" s="6"/>
      <c r="N46" s="6"/>
      <c r="O46" s="6"/>
    </row>
    <row r="47">
      <c r="A47" s="6"/>
      <c r="B47" s="6"/>
      <c r="C47" s="6"/>
      <c r="D47" s="6"/>
      <c r="E47" s="6"/>
      <c r="F47" s="6"/>
      <c r="G47" s="6"/>
      <c r="H47" s="6"/>
      <c r="I47" s="6"/>
      <c r="J47" s="6"/>
      <c r="K47" s="6"/>
      <c r="L47" s="6"/>
      <c r="M47" s="6"/>
      <c r="N47" s="6"/>
      <c r="O47" s="6"/>
    </row>
    <row r="48">
      <c r="A48" s="6"/>
      <c r="B48" s="6"/>
      <c r="C48" s="6"/>
      <c r="D48" s="6"/>
      <c r="E48" s="6"/>
      <c r="F48" s="6"/>
      <c r="G48" s="6"/>
      <c r="H48" s="6"/>
      <c r="I48" s="6"/>
      <c r="J48" s="6"/>
      <c r="K48" s="6"/>
      <c r="L48" s="6"/>
      <c r="M48" s="6"/>
      <c r="N48" s="6"/>
      <c r="O48" s="6"/>
    </row>
    <row r="49">
      <c r="A49" s="6"/>
      <c r="B49" s="6"/>
      <c r="C49" s="6"/>
      <c r="D49" s="6"/>
      <c r="E49" s="6"/>
      <c r="F49" s="6"/>
      <c r="G49" s="6"/>
      <c r="H49" s="6"/>
      <c r="I49" s="6"/>
      <c r="J49" s="6"/>
      <c r="K49" s="6"/>
      <c r="L49" s="6"/>
      <c r="M49" s="6"/>
      <c r="N49" s="6"/>
      <c r="O49" s="6"/>
    </row>
    <row r="50">
      <c r="A50" s="6"/>
      <c r="B50" s="6"/>
      <c r="C50" s="6"/>
      <c r="D50" s="6"/>
      <c r="E50" s="6"/>
      <c r="F50" s="6"/>
      <c r="G50" s="6"/>
      <c r="H50" s="6"/>
      <c r="I50" s="6"/>
      <c r="J50" s="6"/>
      <c r="K50" s="6"/>
      <c r="L50" s="6"/>
      <c r="M50" s="6"/>
      <c r="N50" s="6"/>
      <c r="O50" s="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13" width="8.13"/>
    <col customWidth="1" min="14" max="25" width="9.38"/>
  </cols>
  <sheetData>
    <row r="1">
      <c r="A1" s="16"/>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row>
    <row r="2">
      <c r="A2" s="19" t="s">
        <v>155</v>
      </c>
      <c r="B2" s="6"/>
      <c r="C2" s="6"/>
      <c r="D2" s="6"/>
      <c r="E2" s="6"/>
      <c r="F2" s="6"/>
      <c r="G2" s="6"/>
      <c r="H2" s="6"/>
      <c r="I2" s="6"/>
      <c r="J2" s="6"/>
      <c r="K2" s="6"/>
      <c r="L2" s="6"/>
      <c r="M2" s="6"/>
      <c r="N2" s="6"/>
      <c r="O2" s="6"/>
      <c r="P2" s="6"/>
      <c r="Q2" s="6"/>
      <c r="R2" s="6"/>
      <c r="S2" s="6"/>
      <c r="T2" s="6"/>
      <c r="U2" s="6"/>
      <c r="V2" s="6"/>
      <c r="W2" s="6"/>
      <c r="X2" s="6"/>
      <c r="Y2" s="6"/>
    </row>
    <row r="3">
      <c r="A3" s="21" t="s">
        <v>63</v>
      </c>
      <c r="B3" s="20">
        <f>'Sales and cost'!B5*Assumption!$B$32</f>
        <v>1851150</v>
      </c>
      <c r="C3" s="20">
        <f>'Sales and cost'!C5*Assumption!$B$32</f>
        <v>1851150</v>
      </c>
      <c r="D3" s="20">
        <f>'Sales and cost'!D5*Assumption!$B$32</f>
        <v>1851150</v>
      </c>
      <c r="E3" s="20">
        <f>'Sales and cost'!E5*Assumption!$B$32</f>
        <v>1851150</v>
      </c>
      <c r="F3" s="20">
        <f>'Sales and cost'!F5*Assumption!$B$32</f>
        <v>1851150</v>
      </c>
      <c r="G3" s="20">
        <f>'Sales and cost'!G5*Assumption!$B$32</f>
        <v>1851150</v>
      </c>
      <c r="H3" s="20">
        <f>'Sales and cost'!H5*Assumption!$B$32</f>
        <v>1851150</v>
      </c>
      <c r="I3" s="20">
        <f>'Sales and cost'!I5*Assumption!$B$32</f>
        <v>1851150</v>
      </c>
      <c r="J3" s="20">
        <f>'Sales and cost'!J5*Assumption!$B$32</f>
        <v>1851150</v>
      </c>
      <c r="K3" s="20">
        <f>'Sales and cost'!K5*Assumption!$B$32</f>
        <v>1851150</v>
      </c>
      <c r="L3" s="20">
        <f>'Sales and cost'!L5*Assumption!$B$32</f>
        <v>1851150</v>
      </c>
      <c r="M3" s="20">
        <f>'Sales and cost'!M5*Assumption!$B$32</f>
        <v>1851150</v>
      </c>
      <c r="N3" s="20">
        <f>'Sales and cost'!N5*Assumption!$B$32</f>
        <v>1851150</v>
      </c>
      <c r="O3" s="20">
        <f>'Sales and cost'!O5*Assumption!$B$32</f>
        <v>1851150</v>
      </c>
      <c r="P3" s="20">
        <f>'Sales and cost'!P5*Assumption!$B$32</f>
        <v>1851150</v>
      </c>
      <c r="Q3" s="20">
        <f>'Sales and cost'!Q5*Assumption!$B$32</f>
        <v>1851150</v>
      </c>
      <c r="R3" s="20">
        <f>'Sales and cost'!R5*Assumption!$B$32</f>
        <v>1851150</v>
      </c>
      <c r="S3" s="20">
        <f>'Sales and cost'!S5*Assumption!$B$32</f>
        <v>1851150</v>
      </c>
      <c r="T3" s="20">
        <f>'Sales and cost'!T5*Assumption!$B$32</f>
        <v>1851150</v>
      </c>
      <c r="U3" s="20">
        <f>'Sales and cost'!U5*Assumption!$B$32</f>
        <v>1851150</v>
      </c>
      <c r="V3" s="20">
        <f>'Sales and cost'!V5*Assumption!$B$32</f>
        <v>1851150</v>
      </c>
      <c r="W3" s="20">
        <f>'Sales and cost'!W5*Assumption!$B$32</f>
        <v>1851150</v>
      </c>
      <c r="X3" s="20">
        <f>'Sales and cost'!X5*Assumption!$B$32</f>
        <v>1851150</v>
      </c>
      <c r="Y3" s="20">
        <f>'Sales and cost'!Y5*Assumption!$B$32</f>
        <v>1851150</v>
      </c>
    </row>
    <row r="4">
      <c r="A4" s="21" t="s">
        <v>64</v>
      </c>
      <c r="B4" s="20">
        <f>'Sales and cost'!B5*Assumption!$B$33</f>
        <v>3702300</v>
      </c>
      <c r="C4" s="20">
        <f>'Sales and cost'!C5*Assumption!$B$33</f>
        <v>3702300</v>
      </c>
      <c r="D4" s="20">
        <f>'Sales and cost'!D5*Assumption!$B$33</f>
        <v>3702300</v>
      </c>
      <c r="E4" s="20">
        <f>'Sales and cost'!E5*Assumption!$B$33</f>
        <v>3702300</v>
      </c>
      <c r="F4" s="20">
        <f>'Sales and cost'!F5*Assumption!$B$33</f>
        <v>3702300</v>
      </c>
      <c r="G4" s="20">
        <f>'Sales and cost'!G5*Assumption!$B$33</f>
        <v>3702300</v>
      </c>
      <c r="H4" s="20">
        <f>'Sales and cost'!H5*Assumption!$B$33</f>
        <v>3702300</v>
      </c>
      <c r="I4" s="20">
        <f>'Sales and cost'!I5*Assumption!$B$33</f>
        <v>3702300</v>
      </c>
      <c r="J4" s="20">
        <f>'Sales and cost'!J5*Assumption!$B$33</f>
        <v>3702300</v>
      </c>
      <c r="K4" s="20">
        <f>'Sales and cost'!K5*Assumption!$B$33</f>
        <v>3702300</v>
      </c>
      <c r="L4" s="20">
        <f>'Sales and cost'!L5*Assumption!$B$33</f>
        <v>3702300</v>
      </c>
      <c r="M4" s="20">
        <f>'Sales and cost'!M5*Assumption!$B$33</f>
        <v>3702300</v>
      </c>
      <c r="N4" s="20">
        <f>'Sales and cost'!N5*Assumption!$B$33</f>
        <v>3702300</v>
      </c>
      <c r="O4" s="20">
        <f>'Sales and cost'!O5*Assumption!$B$33</f>
        <v>3702300</v>
      </c>
      <c r="P4" s="20">
        <f>'Sales and cost'!P5*Assumption!$B$33</f>
        <v>3702300</v>
      </c>
      <c r="Q4" s="20">
        <f>'Sales and cost'!Q5*Assumption!$B$33</f>
        <v>3702300</v>
      </c>
      <c r="R4" s="20">
        <f>'Sales and cost'!R5*Assumption!$B$33</f>
        <v>3702300</v>
      </c>
      <c r="S4" s="20">
        <f>'Sales and cost'!S5*Assumption!$B$33</f>
        <v>3702300</v>
      </c>
      <c r="T4" s="20">
        <f>'Sales and cost'!T5*Assumption!$B$33</f>
        <v>3702300</v>
      </c>
      <c r="U4" s="20">
        <f>'Sales and cost'!U5*Assumption!$B$33</f>
        <v>3702300</v>
      </c>
      <c r="V4" s="20">
        <f>'Sales and cost'!V5*Assumption!$B$33</f>
        <v>3702300</v>
      </c>
      <c r="W4" s="20">
        <f>'Sales and cost'!W5*Assumption!$B$33</f>
        <v>3702300</v>
      </c>
      <c r="X4" s="20">
        <f>'Sales and cost'!X5*Assumption!$B$33</f>
        <v>3702300</v>
      </c>
      <c r="Y4" s="20">
        <f>'Sales and cost'!Y5*Assumption!$B$33</f>
        <v>3702300</v>
      </c>
    </row>
    <row r="5">
      <c r="A5" s="21" t="s">
        <v>66</v>
      </c>
      <c r="B5" s="20">
        <f>'Sales and cost'!B5*Assumption!$B$34</f>
        <v>1851150</v>
      </c>
      <c r="C5" s="20">
        <f>'Sales and cost'!C5*Assumption!$B$34</f>
        <v>1851150</v>
      </c>
      <c r="D5" s="20">
        <f>'Sales and cost'!D5*Assumption!$B$34</f>
        <v>1851150</v>
      </c>
      <c r="E5" s="20">
        <f>'Sales and cost'!E5*Assumption!$B$34</f>
        <v>1851150</v>
      </c>
      <c r="F5" s="20">
        <f>'Sales and cost'!F5*Assumption!$B$34</f>
        <v>1851150</v>
      </c>
      <c r="G5" s="20">
        <f>'Sales and cost'!G5*Assumption!$B$34</f>
        <v>1851150</v>
      </c>
      <c r="H5" s="20">
        <f>'Sales and cost'!H5*Assumption!$B$34</f>
        <v>1851150</v>
      </c>
      <c r="I5" s="20">
        <f>'Sales and cost'!I5*Assumption!$B$34</f>
        <v>1851150</v>
      </c>
      <c r="J5" s="20">
        <f>'Sales and cost'!J5*Assumption!$B$34</f>
        <v>1851150</v>
      </c>
      <c r="K5" s="20">
        <f>'Sales and cost'!K5*Assumption!$B$34</f>
        <v>1851150</v>
      </c>
      <c r="L5" s="20">
        <f>'Sales and cost'!L5*Assumption!$B$34</f>
        <v>1851150</v>
      </c>
      <c r="M5" s="20">
        <f>'Sales and cost'!M5*Assumption!$B$34</f>
        <v>1851150</v>
      </c>
      <c r="N5" s="20">
        <f>'Sales and cost'!N5*Assumption!$B$34</f>
        <v>1851150</v>
      </c>
      <c r="O5" s="20">
        <f>'Sales and cost'!O5*Assumption!$B$34</f>
        <v>1851150</v>
      </c>
      <c r="P5" s="20">
        <f>'Sales and cost'!P5*Assumption!$B$34</f>
        <v>1851150</v>
      </c>
      <c r="Q5" s="20">
        <f>'Sales and cost'!Q5*Assumption!$B$34</f>
        <v>1851150</v>
      </c>
      <c r="R5" s="20">
        <f>'Sales and cost'!R5*Assumption!$B$34</f>
        <v>1851150</v>
      </c>
      <c r="S5" s="20">
        <f>'Sales and cost'!S5*Assumption!$B$34</f>
        <v>1851150</v>
      </c>
      <c r="T5" s="20">
        <f>'Sales and cost'!T5*Assumption!$B$34</f>
        <v>1851150</v>
      </c>
      <c r="U5" s="20">
        <f>'Sales and cost'!U5*Assumption!$B$34</f>
        <v>1851150</v>
      </c>
      <c r="V5" s="20">
        <f>'Sales and cost'!V5*Assumption!$B$34</f>
        <v>1851150</v>
      </c>
      <c r="W5" s="20">
        <f>'Sales and cost'!W5*Assumption!$B$34</f>
        <v>1851150</v>
      </c>
      <c r="X5" s="20">
        <f>'Sales and cost'!X5*Assumption!$B$34</f>
        <v>1851150</v>
      </c>
      <c r="Y5" s="20">
        <f>'Sales and cost'!Y5*Assumption!$B$34</f>
        <v>1851150</v>
      </c>
    </row>
    <row r="6">
      <c r="A6" s="21" t="s">
        <v>68</v>
      </c>
      <c r="B6" s="20">
        <f>'Sales and cost'!B5*Assumption!$B$35</f>
        <v>4936400</v>
      </c>
      <c r="C6" s="20">
        <f>'Sales and cost'!C5*Assumption!$B$35</f>
        <v>4936400</v>
      </c>
      <c r="D6" s="20">
        <f>'Sales and cost'!D5*Assumption!$B$35</f>
        <v>4936400</v>
      </c>
      <c r="E6" s="20">
        <f>'Sales and cost'!E5*Assumption!$B$35</f>
        <v>4936400</v>
      </c>
      <c r="F6" s="20">
        <f>'Sales and cost'!F5*Assumption!$B$35</f>
        <v>4936400</v>
      </c>
      <c r="G6" s="20">
        <f>'Sales and cost'!G5*Assumption!$B$35</f>
        <v>4936400</v>
      </c>
      <c r="H6" s="20">
        <f>'Sales and cost'!H5*Assumption!$B$35</f>
        <v>4936400</v>
      </c>
      <c r="I6" s="20">
        <f>'Sales and cost'!I5*Assumption!$B$35</f>
        <v>4936400</v>
      </c>
      <c r="J6" s="20">
        <f>'Sales and cost'!J5*Assumption!$B$35</f>
        <v>4936400</v>
      </c>
      <c r="K6" s="20">
        <f>'Sales and cost'!K5*Assumption!$B$35</f>
        <v>4936400</v>
      </c>
      <c r="L6" s="20">
        <f>'Sales and cost'!L5*Assumption!$B$35</f>
        <v>4936400</v>
      </c>
      <c r="M6" s="20">
        <f>'Sales and cost'!M5*Assumption!$B$35</f>
        <v>4936400</v>
      </c>
      <c r="N6" s="20">
        <f>'Sales and cost'!N5*Assumption!$B$35</f>
        <v>4936400</v>
      </c>
      <c r="O6" s="20">
        <f>'Sales and cost'!O5*Assumption!$B$35</f>
        <v>4936400</v>
      </c>
      <c r="P6" s="20">
        <f>'Sales and cost'!P5*Assumption!$B$35</f>
        <v>4936400</v>
      </c>
      <c r="Q6" s="20">
        <f>'Sales and cost'!Q5*Assumption!$B$35</f>
        <v>4936400</v>
      </c>
      <c r="R6" s="20">
        <f>'Sales and cost'!R5*Assumption!$B$35</f>
        <v>4936400</v>
      </c>
      <c r="S6" s="20">
        <f>'Sales and cost'!S5*Assumption!$B$35</f>
        <v>4936400</v>
      </c>
      <c r="T6" s="20">
        <f>'Sales and cost'!T5*Assumption!$B$35</f>
        <v>4936400</v>
      </c>
      <c r="U6" s="20">
        <f>'Sales and cost'!U5*Assumption!$B$35</f>
        <v>4936400</v>
      </c>
      <c r="V6" s="20">
        <f>'Sales and cost'!V5*Assumption!$B$35</f>
        <v>4936400</v>
      </c>
      <c r="W6" s="20">
        <f>'Sales and cost'!W5*Assumption!$B$35</f>
        <v>4936400</v>
      </c>
      <c r="X6" s="20">
        <f>'Sales and cost'!X5*Assumption!$B$35</f>
        <v>4936400</v>
      </c>
      <c r="Y6" s="20">
        <f>'Sales and cost'!Y5*Assumption!$B$35</f>
        <v>4936400</v>
      </c>
    </row>
    <row r="7">
      <c r="A7" s="21" t="s">
        <v>94</v>
      </c>
      <c r="B7" s="20">
        <f t="shared" ref="B7:Y7" si="1">SUM(B3:B6)</f>
        <v>12341000</v>
      </c>
      <c r="C7" s="20">
        <f t="shared" si="1"/>
        <v>12341000</v>
      </c>
      <c r="D7" s="20">
        <f t="shared" si="1"/>
        <v>12341000</v>
      </c>
      <c r="E7" s="20">
        <f t="shared" si="1"/>
        <v>12341000</v>
      </c>
      <c r="F7" s="20">
        <f t="shared" si="1"/>
        <v>12341000</v>
      </c>
      <c r="G7" s="20">
        <f t="shared" si="1"/>
        <v>12341000</v>
      </c>
      <c r="H7" s="20">
        <f t="shared" si="1"/>
        <v>12341000</v>
      </c>
      <c r="I7" s="20">
        <f t="shared" si="1"/>
        <v>12341000</v>
      </c>
      <c r="J7" s="20">
        <f t="shared" si="1"/>
        <v>12341000</v>
      </c>
      <c r="K7" s="20">
        <f t="shared" si="1"/>
        <v>12341000</v>
      </c>
      <c r="L7" s="20">
        <f t="shared" si="1"/>
        <v>12341000</v>
      </c>
      <c r="M7" s="20">
        <f t="shared" si="1"/>
        <v>12341000</v>
      </c>
      <c r="N7" s="20">
        <f t="shared" si="1"/>
        <v>12341000</v>
      </c>
      <c r="O7" s="20">
        <f t="shared" si="1"/>
        <v>12341000</v>
      </c>
      <c r="P7" s="20">
        <f t="shared" si="1"/>
        <v>12341000</v>
      </c>
      <c r="Q7" s="20">
        <f t="shared" si="1"/>
        <v>12341000</v>
      </c>
      <c r="R7" s="20">
        <f t="shared" si="1"/>
        <v>12341000</v>
      </c>
      <c r="S7" s="20">
        <f t="shared" si="1"/>
        <v>12341000</v>
      </c>
      <c r="T7" s="20">
        <f t="shared" si="1"/>
        <v>12341000</v>
      </c>
      <c r="U7" s="20">
        <f t="shared" si="1"/>
        <v>12341000</v>
      </c>
      <c r="V7" s="20">
        <f t="shared" si="1"/>
        <v>12341000</v>
      </c>
      <c r="W7" s="20">
        <f t="shared" si="1"/>
        <v>12341000</v>
      </c>
      <c r="X7" s="20">
        <f t="shared" si="1"/>
        <v>12341000</v>
      </c>
      <c r="Y7" s="20">
        <f t="shared" si="1"/>
        <v>12341000</v>
      </c>
    </row>
    <row r="8">
      <c r="A8" s="21"/>
      <c r="B8" s="21"/>
      <c r="C8" s="21"/>
      <c r="D8" s="21"/>
      <c r="E8" s="21"/>
      <c r="F8" s="21"/>
      <c r="G8" s="21"/>
      <c r="H8" s="21"/>
      <c r="I8" s="21"/>
      <c r="J8" s="21"/>
      <c r="K8" s="21"/>
      <c r="L8" s="21"/>
      <c r="M8" s="21"/>
      <c r="N8" s="21"/>
      <c r="O8" s="21"/>
      <c r="P8" s="21"/>
      <c r="Q8" s="21"/>
      <c r="R8" s="21"/>
      <c r="S8" s="21"/>
      <c r="T8" s="21"/>
      <c r="U8" s="21"/>
      <c r="V8" s="21"/>
      <c r="W8" s="21"/>
      <c r="X8" s="21"/>
      <c r="Y8" s="21"/>
    </row>
    <row r="9">
      <c r="A9" s="19" t="s">
        <v>156</v>
      </c>
      <c r="B9" s="21"/>
      <c r="C9" s="21"/>
      <c r="D9" s="21"/>
      <c r="E9" s="21"/>
      <c r="F9" s="21"/>
      <c r="G9" s="21"/>
      <c r="H9" s="21"/>
      <c r="I9" s="21"/>
      <c r="J9" s="21"/>
      <c r="K9" s="21"/>
      <c r="L9" s="21"/>
      <c r="M9" s="21"/>
      <c r="N9" s="21"/>
      <c r="O9" s="21"/>
      <c r="P9" s="21"/>
      <c r="Q9" s="21"/>
      <c r="R9" s="21"/>
      <c r="S9" s="21"/>
      <c r="T9" s="21"/>
      <c r="U9" s="21"/>
      <c r="V9" s="21"/>
      <c r="W9" s="21"/>
      <c r="X9" s="21"/>
      <c r="Y9" s="21"/>
    </row>
    <row r="10">
      <c r="A10" s="21" t="s">
        <v>63</v>
      </c>
      <c r="B10" s="20">
        <v>0.0</v>
      </c>
      <c r="C10" s="20">
        <f t="shared" ref="C10:Y10" si="2">B3</f>
        <v>1851150</v>
      </c>
      <c r="D10" s="20">
        <f t="shared" si="2"/>
        <v>1851150</v>
      </c>
      <c r="E10" s="20">
        <f t="shared" si="2"/>
        <v>1851150</v>
      </c>
      <c r="F10" s="20">
        <f t="shared" si="2"/>
        <v>1851150</v>
      </c>
      <c r="G10" s="20">
        <f t="shared" si="2"/>
        <v>1851150</v>
      </c>
      <c r="H10" s="20">
        <f t="shared" si="2"/>
        <v>1851150</v>
      </c>
      <c r="I10" s="20">
        <f t="shared" si="2"/>
        <v>1851150</v>
      </c>
      <c r="J10" s="20">
        <f t="shared" si="2"/>
        <v>1851150</v>
      </c>
      <c r="K10" s="20">
        <f t="shared" si="2"/>
        <v>1851150</v>
      </c>
      <c r="L10" s="20">
        <f t="shared" si="2"/>
        <v>1851150</v>
      </c>
      <c r="M10" s="20">
        <f t="shared" si="2"/>
        <v>1851150</v>
      </c>
      <c r="N10" s="20">
        <f t="shared" si="2"/>
        <v>1851150</v>
      </c>
      <c r="O10" s="20">
        <f t="shared" si="2"/>
        <v>1851150</v>
      </c>
      <c r="P10" s="20">
        <f t="shared" si="2"/>
        <v>1851150</v>
      </c>
      <c r="Q10" s="20">
        <f t="shared" si="2"/>
        <v>1851150</v>
      </c>
      <c r="R10" s="20">
        <f t="shared" si="2"/>
        <v>1851150</v>
      </c>
      <c r="S10" s="20">
        <f t="shared" si="2"/>
        <v>1851150</v>
      </c>
      <c r="T10" s="20">
        <f t="shared" si="2"/>
        <v>1851150</v>
      </c>
      <c r="U10" s="20">
        <f t="shared" si="2"/>
        <v>1851150</v>
      </c>
      <c r="V10" s="20">
        <f t="shared" si="2"/>
        <v>1851150</v>
      </c>
      <c r="W10" s="20">
        <f t="shared" si="2"/>
        <v>1851150</v>
      </c>
      <c r="X10" s="20">
        <f t="shared" si="2"/>
        <v>1851150</v>
      </c>
      <c r="Y10" s="20">
        <f t="shared" si="2"/>
        <v>1851150</v>
      </c>
    </row>
    <row r="11">
      <c r="A11" s="21" t="s">
        <v>64</v>
      </c>
      <c r="B11" s="20">
        <v>0.0</v>
      </c>
      <c r="C11" s="20">
        <v>0.0</v>
      </c>
      <c r="D11" s="20">
        <f t="shared" ref="D11:Y11" si="3">B4</f>
        <v>3702300</v>
      </c>
      <c r="E11" s="20">
        <f t="shared" si="3"/>
        <v>3702300</v>
      </c>
      <c r="F11" s="20">
        <f t="shared" si="3"/>
        <v>3702300</v>
      </c>
      <c r="G11" s="20">
        <f t="shared" si="3"/>
        <v>3702300</v>
      </c>
      <c r="H11" s="20">
        <f t="shared" si="3"/>
        <v>3702300</v>
      </c>
      <c r="I11" s="20">
        <f t="shared" si="3"/>
        <v>3702300</v>
      </c>
      <c r="J11" s="20">
        <f t="shared" si="3"/>
        <v>3702300</v>
      </c>
      <c r="K11" s="20">
        <f t="shared" si="3"/>
        <v>3702300</v>
      </c>
      <c r="L11" s="20">
        <f t="shared" si="3"/>
        <v>3702300</v>
      </c>
      <c r="M11" s="20">
        <f t="shared" si="3"/>
        <v>3702300</v>
      </c>
      <c r="N11" s="20">
        <f t="shared" si="3"/>
        <v>3702300</v>
      </c>
      <c r="O11" s="20">
        <f t="shared" si="3"/>
        <v>3702300</v>
      </c>
      <c r="P11" s="20">
        <f t="shared" si="3"/>
        <v>3702300</v>
      </c>
      <c r="Q11" s="20">
        <f t="shared" si="3"/>
        <v>3702300</v>
      </c>
      <c r="R11" s="20">
        <f t="shared" si="3"/>
        <v>3702300</v>
      </c>
      <c r="S11" s="20">
        <f t="shared" si="3"/>
        <v>3702300</v>
      </c>
      <c r="T11" s="20">
        <f t="shared" si="3"/>
        <v>3702300</v>
      </c>
      <c r="U11" s="20">
        <f t="shared" si="3"/>
        <v>3702300</v>
      </c>
      <c r="V11" s="20">
        <f t="shared" si="3"/>
        <v>3702300</v>
      </c>
      <c r="W11" s="20">
        <f t="shared" si="3"/>
        <v>3702300</v>
      </c>
      <c r="X11" s="20">
        <f t="shared" si="3"/>
        <v>3702300</v>
      </c>
      <c r="Y11" s="20">
        <f t="shared" si="3"/>
        <v>3702300</v>
      </c>
    </row>
    <row r="12">
      <c r="A12" s="21" t="s">
        <v>66</v>
      </c>
      <c r="B12" s="20">
        <v>0.0</v>
      </c>
      <c r="C12" s="20">
        <v>0.0</v>
      </c>
      <c r="D12" s="20">
        <v>0.0</v>
      </c>
      <c r="E12" s="20">
        <f t="shared" ref="E12:Y12" si="4">B5</f>
        <v>1851150</v>
      </c>
      <c r="F12" s="20">
        <f t="shared" si="4"/>
        <v>1851150</v>
      </c>
      <c r="G12" s="20">
        <f t="shared" si="4"/>
        <v>1851150</v>
      </c>
      <c r="H12" s="20">
        <f t="shared" si="4"/>
        <v>1851150</v>
      </c>
      <c r="I12" s="20">
        <f t="shared" si="4"/>
        <v>1851150</v>
      </c>
      <c r="J12" s="20">
        <f t="shared" si="4"/>
        <v>1851150</v>
      </c>
      <c r="K12" s="20">
        <f t="shared" si="4"/>
        <v>1851150</v>
      </c>
      <c r="L12" s="20">
        <f t="shared" si="4"/>
        <v>1851150</v>
      </c>
      <c r="M12" s="20">
        <f t="shared" si="4"/>
        <v>1851150</v>
      </c>
      <c r="N12" s="20">
        <f t="shared" si="4"/>
        <v>1851150</v>
      </c>
      <c r="O12" s="20">
        <f t="shared" si="4"/>
        <v>1851150</v>
      </c>
      <c r="P12" s="20">
        <f t="shared" si="4"/>
        <v>1851150</v>
      </c>
      <c r="Q12" s="20">
        <f t="shared" si="4"/>
        <v>1851150</v>
      </c>
      <c r="R12" s="20">
        <f t="shared" si="4"/>
        <v>1851150</v>
      </c>
      <c r="S12" s="20">
        <f t="shared" si="4"/>
        <v>1851150</v>
      </c>
      <c r="T12" s="20">
        <f t="shared" si="4"/>
        <v>1851150</v>
      </c>
      <c r="U12" s="20">
        <f t="shared" si="4"/>
        <v>1851150</v>
      </c>
      <c r="V12" s="20">
        <f t="shared" si="4"/>
        <v>1851150</v>
      </c>
      <c r="W12" s="20">
        <f t="shared" si="4"/>
        <v>1851150</v>
      </c>
      <c r="X12" s="20">
        <f t="shared" si="4"/>
        <v>1851150</v>
      </c>
      <c r="Y12" s="20">
        <f t="shared" si="4"/>
        <v>1851150</v>
      </c>
    </row>
    <row r="13">
      <c r="A13" s="6" t="s">
        <v>68</v>
      </c>
      <c r="B13" s="20">
        <f t="shared" ref="B13:Y13" si="5">B6</f>
        <v>4936400</v>
      </c>
      <c r="C13" s="20">
        <f t="shared" si="5"/>
        <v>4936400</v>
      </c>
      <c r="D13" s="20">
        <f t="shared" si="5"/>
        <v>4936400</v>
      </c>
      <c r="E13" s="20">
        <f t="shared" si="5"/>
        <v>4936400</v>
      </c>
      <c r="F13" s="20">
        <f t="shared" si="5"/>
        <v>4936400</v>
      </c>
      <c r="G13" s="20">
        <f t="shared" si="5"/>
        <v>4936400</v>
      </c>
      <c r="H13" s="20">
        <f t="shared" si="5"/>
        <v>4936400</v>
      </c>
      <c r="I13" s="20">
        <f t="shared" si="5"/>
        <v>4936400</v>
      </c>
      <c r="J13" s="20">
        <f t="shared" si="5"/>
        <v>4936400</v>
      </c>
      <c r="K13" s="20">
        <f t="shared" si="5"/>
        <v>4936400</v>
      </c>
      <c r="L13" s="20">
        <f t="shared" si="5"/>
        <v>4936400</v>
      </c>
      <c r="M13" s="20">
        <f t="shared" si="5"/>
        <v>4936400</v>
      </c>
      <c r="N13" s="20">
        <f t="shared" si="5"/>
        <v>4936400</v>
      </c>
      <c r="O13" s="20">
        <f t="shared" si="5"/>
        <v>4936400</v>
      </c>
      <c r="P13" s="20">
        <f t="shared" si="5"/>
        <v>4936400</v>
      </c>
      <c r="Q13" s="20">
        <f t="shared" si="5"/>
        <v>4936400</v>
      </c>
      <c r="R13" s="20">
        <f t="shared" si="5"/>
        <v>4936400</v>
      </c>
      <c r="S13" s="20">
        <f t="shared" si="5"/>
        <v>4936400</v>
      </c>
      <c r="T13" s="20">
        <f t="shared" si="5"/>
        <v>4936400</v>
      </c>
      <c r="U13" s="20">
        <f t="shared" si="5"/>
        <v>4936400</v>
      </c>
      <c r="V13" s="20">
        <f t="shared" si="5"/>
        <v>4936400</v>
      </c>
      <c r="W13" s="20">
        <f t="shared" si="5"/>
        <v>4936400</v>
      </c>
      <c r="X13" s="20">
        <f t="shared" si="5"/>
        <v>4936400</v>
      </c>
      <c r="Y13" s="20">
        <f t="shared" si="5"/>
        <v>4936400</v>
      </c>
    </row>
    <row r="14">
      <c r="A14" s="21" t="s">
        <v>94</v>
      </c>
      <c r="B14" s="20">
        <f t="shared" ref="B14:Y14" si="6">sum(B10:B13)</f>
        <v>4936400</v>
      </c>
      <c r="C14" s="20">
        <f t="shared" si="6"/>
        <v>6787550</v>
      </c>
      <c r="D14" s="20">
        <f t="shared" si="6"/>
        <v>10489850</v>
      </c>
      <c r="E14" s="20">
        <f t="shared" si="6"/>
        <v>12341000</v>
      </c>
      <c r="F14" s="20">
        <f t="shared" si="6"/>
        <v>12341000</v>
      </c>
      <c r="G14" s="20">
        <f t="shared" si="6"/>
        <v>12341000</v>
      </c>
      <c r="H14" s="20">
        <f t="shared" si="6"/>
        <v>12341000</v>
      </c>
      <c r="I14" s="20">
        <f t="shared" si="6"/>
        <v>12341000</v>
      </c>
      <c r="J14" s="20">
        <f t="shared" si="6"/>
        <v>12341000</v>
      </c>
      <c r="K14" s="20">
        <f t="shared" si="6"/>
        <v>12341000</v>
      </c>
      <c r="L14" s="20">
        <f t="shared" si="6"/>
        <v>12341000</v>
      </c>
      <c r="M14" s="20">
        <f t="shared" si="6"/>
        <v>12341000</v>
      </c>
      <c r="N14" s="20">
        <f t="shared" si="6"/>
        <v>12341000</v>
      </c>
      <c r="O14" s="20">
        <f t="shared" si="6"/>
        <v>12341000</v>
      </c>
      <c r="P14" s="20">
        <f t="shared" si="6"/>
        <v>12341000</v>
      </c>
      <c r="Q14" s="20">
        <f t="shared" si="6"/>
        <v>12341000</v>
      </c>
      <c r="R14" s="20">
        <f t="shared" si="6"/>
        <v>12341000</v>
      </c>
      <c r="S14" s="20">
        <f t="shared" si="6"/>
        <v>12341000</v>
      </c>
      <c r="T14" s="20">
        <f t="shared" si="6"/>
        <v>12341000</v>
      </c>
      <c r="U14" s="20">
        <f t="shared" si="6"/>
        <v>12341000</v>
      </c>
      <c r="V14" s="20">
        <f t="shared" si="6"/>
        <v>12341000</v>
      </c>
      <c r="W14" s="20">
        <f t="shared" si="6"/>
        <v>12341000</v>
      </c>
      <c r="X14" s="20">
        <f t="shared" si="6"/>
        <v>12341000</v>
      </c>
      <c r="Y14" s="20">
        <f t="shared" si="6"/>
        <v>12341000</v>
      </c>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row>
    <row r="16">
      <c r="A16" s="19" t="s">
        <v>157</v>
      </c>
      <c r="B16" s="6"/>
      <c r="C16" s="6"/>
      <c r="D16" s="6"/>
      <c r="E16" s="6"/>
      <c r="F16" s="6"/>
      <c r="G16" s="6"/>
      <c r="H16" s="6"/>
      <c r="I16" s="6"/>
      <c r="J16" s="6"/>
      <c r="K16" s="6"/>
      <c r="L16" s="6"/>
      <c r="M16" s="6"/>
      <c r="N16" s="6"/>
      <c r="O16" s="6"/>
      <c r="P16" s="6"/>
      <c r="Q16" s="6"/>
      <c r="R16" s="6"/>
      <c r="S16" s="6"/>
      <c r="T16" s="6"/>
      <c r="U16" s="6"/>
      <c r="V16" s="6"/>
      <c r="W16" s="6"/>
      <c r="X16" s="6"/>
      <c r="Y16" s="6"/>
    </row>
    <row r="17">
      <c r="A17" s="6" t="s">
        <v>63</v>
      </c>
      <c r="B17" s="20">
        <f t="shared" ref="B17:B20" si="8">B3-B10</f>
        <v>1851150</v>
      </c>
      <c r="C17" s="20">
        <f t="shared" ref="C17:Y17" si="7">B17+C3-C10</f>
        <v>1851150</v>
      </c>
      <c r="D17" s="20">
        <f t="shared" si="7"/>
        <v>1851150</v>
      </c>
      <c r="E17" s="20">
        <f t="shared" si="7"/>
        <v>1851150</v>
      </c>
      <c r="F17" s="20">
        <f t="shared" si="7"/>
        <v>1851150</v>
      </c>
      <c r="G17" s="20">
        <f t="shared" si="7"/>
        <v>1851150</v>
      </c>
      <c r="H17" s="20">
        <f t="shared" si="7"/>
        <v>1851150</v>
      </c>
      <c r="I17" s="20">
        <f t="shared" si="7"/>
        <v>1851150</v>
      </c>
      <c r="J17" s="20">
        <f t="shared" si="7"/>
        <v>1851150</v>
      </c>
      <c r="K17" s="20">
        <f t="shared" si="7"/>
        <v>1851150</v>
      </c>
      <c r="L17" s="20">
        <f t="shared" si="7"/>
        <v>1851150</v>
      </c>
      <c r="M17" s="20">
        <f t="shared" si="7"/>
        <v>1851150</v>
      </c>
      <c r="N17" s="20">
        <f t="shared" si="7"/>
        <v>1851150</v>
      </c>
      <c r="O17" s="20">
        <f t="shared" si="7"/>
        <v>1851150</v>
      </c>
      <c r="P17" s="20">
        <f t="shared" si="7"/>
        <v>1851150</v>
      </c>
      <c r="Q17" s="20">
        <f t="shared" si="7"/>
        <v>1851150</v>
      </c>
      <c r="R17" s="20">
        <f t="shared" si="7"/>
        <v>1851150</v>
      </c>
      <c r="S17" s="20">
        <f t="shared" si="7"/>
        <v>1851150</v>
      </c>
      <c r="T17" s="20">
        <f t="shared" si="7"/>
        <v>1851150</v>
      </c>
      <c r="U17" s="20">
        <f t="shared" si="7"/>
        <v>1851150</v>
      </c>
      <c r="V17" s="20">
        <f t="shared" si="7"/>
        <v>1851150</v>
      </c>
      <c r="W17" s="20">
        <f t="shared" si="7"/>
        <v>1851150</v>
      </c>
      <c r="X17" s="20">
        <f t="shared" si="7"/>
        <v>1851150</v>
      </c>
      <c r="Y17" s="20">
        <f t="shared" si="7"/>
        <v>1851150</v>
      </c>
    </row>
    <row r="18">
      <c r="A18" s="6" t="s">
        <v>64</v>
      </c>
      <c r="B18" s="20">
        <f t="shared" si="8"/>
        <v>3702300</v>
      </c>
      <c r="C18" s="20">
        <f t="shared" ref="C18:Y18" si="9">B18+C4-C11</f>
        <v>7404600</v>
      </c>
      <c r="D18" s="20">
        <f t="shared" si="9"/>
        <v>7404600</v>
      </c>
      <c r="E18" s="20">
        <f t="shared" si="9"/>
        <v>7404600</v>
      </c>
      <c r="F18" s="20">
        <f t="shared" si="9"/>
        <v>7404600</v>
      </c>
      <c r="G18" s="20">
        <f t="shared" si="9"/>
        <v>7404600</v>
      </c>
      <c r="H18" s="20">
        <f t="shared" si="9"/>
        <v>7404600</v>
      </c>
      <c r="I18" s="20">
        <f t="shared" si="9"/>
        <v>7404600</v>
      </c>
      <c r="J18" s="20">
        <f t="shared" si="9"/>
        <v>7404600</v>
      </c>
      <c r="K18" s="20">
        <f t="shared" si="9"/>
        <v>7404600</v>
      </c>
      <c r="L18" s="20">
        <f t="shared" si="9"/>
        <v>7404600</v>
      </c>
      <c r="M18" s="20">
        <f t="shared" si="9"/>
        <v>7404600</v>
      </c>
      <c r="N18" s="20">
        <f t="shared" si="9"/>
        <v>7404600</v>
      </c>
      <c r="O18" s="20">
        <f t="shared" si="9"/>
        <v>7404600</v>
      </c>
      <c r="P18" s="20">
        <f t="shared" si="9"/>
        <v>7404600</v>
      </c>
      <c r="Q18" s="20">
        <f t="shared" si="9"/>
        <v>7404600</v>
      </c>
      <c r="R18" s="20">
        <f t="shared" si="9"/>
        <v>7404600</v>
      </c>
      <c r="S18" s="20">
        <f t="shared" si="9"/>
        <v>7404600</v>
      </c>
      <c r="T18" s="20">
        <f t="shared" si="9"/>
        <v>7404600</v>
      </c>
      <c r="U18" s="20">
        <f t="shared" si="9"/>
        <v>7404600</v>
      </c>
      <c r="V18" s="20">
        <f t="shared" si="9"/>
        <v>7404600</v>
      </c>
      <c r="W18" s="20">
        <f t="shared" si="9"/>
        <v>7404600</v>
      </c>
      <c r="X18" s="20">
        <f t="shared" si="9"/>
        <v>7404600</v>
      </c>
      <c r="Y18" s="20">
        <f t="shared" si="9"/>
        <v>7404600</v>
      </c>
    </row>
    <row r="19">
      <c r="A19" s="6" t="s">
        <v>66</v>
      </c>
      <c r="B19" s="20">
        <f t="shared" si="8"/>
        <v>1851150</v>
      </c>
      <c r="C19" s="20">
        <f t="shared" ref="C19:Y19" si="10">B19+C5-C12</f>
        <v>3702300</v>
      </c>
      <c r="D19" s="20">
        <f t="shared" si="10"/>
        <v>5553450</v>
      </c>
      <c r="E19" s="20">
        <f t="shared" si="10"/>
        <v>5553450</v>
      </c>
      <c r="F19" s="20">
        <f t="shared" si="10"/>
        <v>5553450</v>
      </c>
      <c r="G19" s="20">
        <f t="shared" si="10"/>
        <v>5553450</v>
      </c>
      <c r="H19" s="20">
        <f t="shared" si="10"/>
        <v>5553450</v>
      </c>
      <c r="I19" s="20">
        <f t="shared" si="10"/>
        <v>5553450</v>
      </c>
      <c r="J19" s="20">
        <f t="shared" si="10"/>
        <v>5553450</v>
      </c>
      <c r="K19" s="20">
        <f t="shared" si="10"/>
        <v>5553450</v>
      </c>
      <c r="L19" s="20">
        <f t="shared" si="10"/>
        <v>5553450</v>
      </c>
      <c r="M19" s="20">
        <f t="shared" si="10"/>
        <v>5553450</v>
      </c>
      <c r="N19" s="20">
        <f t="shared" si="10"/>
        <v>5553450</v>
      </c>
      <c r="O19" s="20">
        <f t="shared" si="10"/>
        <v>5553450</v>
      </c>
      <c r="P19" s="20">
        <f t="shared" si="10"/>
        <v>5553450</v>
      </c>
      <c r="Q19" s="20">
        <f t="shared" si="10"/>
        <v>5553450</v>
      </c>
      <c r="R19" s="20">
        <f t="shared" si="10"/>
        <v>5553450</v>
      </c>
      <c r="S19" s="20">
        <f t="shared" si="10"/>
        <v>5553450</v>
      </c>
      <c r="T19" s="20">
        <f t="shared" si="10"/>
        <v>5553450</v>
      </c>
      <c r="U19" s="20">
        <f t="shared" si="10"/>
        <v>5553450</v>
      </c>
      <c r="V19" s="20">
        <f t="shared" si="10"/>
        <v>5553450</v>
      </c>
      <c r="W19" s="20">
        <f t="shared" si="10"/>
        <v>5553450</v>
      </c>
      <c r="X19" s="20">
        <f t="shared" si="10"/>
        <v>5553450</v>
      </c>
      <c r="Y19" s="20">
        <f t="shared" si="10"/>
        <v>5553450</v>
      </c>
    </row>
    <row r="20">
      <c r="A20" s="6" t="s">
        <v>68</v>
      </c>
      <c r="B20" s="20">
        <f t="shared" si="8"/>
        <v>0</v>
      </c>
      <c r="C20" s="20">
        <f t="shared" ref="C20:Y20" si="11">B20+C6-C13</f>
        <v>0</v>
      </c>
      <c r="D20" s="20">
        <f t="shared" si="11"/>
        <v>0</v>
      </c>
      <c r="E20" s="20">
        <f t="shared" si="11"/>
        <v>0</v>
      </c>
      <c r="F20" s="20">
        <f t="shared" si="11"/>
        <v>0</v>
      </c>
      <c r="G20" s="20">
        <f t="shared" si="11"/>
        <v>0</v>
      </c>
      <c r="H20" s="20">
        <f t="shared" si="11"/>
        <v>0</v>
      </c>
      <c r="I20" s="20">
        <f t="shared" si="11"/>
        <v>0</v>
      </c>
      <c r="J20" s="20">
        <f t="shared" si="11"/>
        <v>0</v>
      </c>
      <c r="K20" s="20">
        <f t="shared" si="11"/>
        <v>0</v>
      </c>
      <c r="L20" s="20">
        <f t="shared" si="11"/>
        <v>0</v>
      </c>
      <c r="M20" s="20">
        <f t="shared" si="11"/>
        <v>0</v>
      </c>
      <c r="N20" s="20">
        <f t="shared" si="11"/>
        <v>0</v>
      </c>
      <c r="O20" s="20">
        <f t="shared" si="11"/>
        <v>0</v>
      </c>
      <c r="P20" s="20">
        <f t="shared" si="11"/>
        <v>0</v>
      </c>
      <c r="Q20" s="20">
        <f t="shared" si="11"/>
        <v>0</v>
      </c>
      <c r="R20" s="20">
        <f t="shared" si="11"/>
        <v>0</v>
      </c>
      <c r="S20" s="20">
        <f t="shared" si="11"/>
        <v>0</v>
      </c>
      <c r="T20" s="20">
        <f t="shared" si="11"/>
        <v>0</v>
      </c>
      <c r="U20" s="20">
        <f t="shared" si="11"/>
        <v>0</v>
      </c>
      <c r="V20" s="20">
        <f t="shared" si="11"/>
        <v>0</v>
      </c>
      <c r="W20" s="20">
        <f t="shared" si="11"/>
        <v>0</v>
      </c>
      <c r="X20" s="20">
        <f t="shared" si="11"/>
        <v>0</v>
      </c>
      <c r="Y20" s="20">
        <f t="shared" si="11"/>
        <v>0</v>
      </c>
    </row>
    <row r="21">
      <c r="A21" s="19" t="s">
        <v>94</v>
      </c>
      <c r="B21" s="20">
        <f t="shared" ref="B21:Y21" si="12">SUM(B17:B20)</f>
        <v>7404600</v>
      </c>
      <c r="C21" s="20">
        <f t="shared" si="12"/>
        <v>12958050</v>
      </c>
      <c r="D21" s="20">
        <f t="shared" si="12"/>
        <v>14809200</v>
      </c>
      <c r="E21" s="20">
        <f t="shared" si="12"/>
        <v>14809200</v>
      </c>
      <c r="F21" s="20">
        <f t="shared" si="12"/>
        <v>14809200</v>
      </c>
      <c r="G21" s="20">
        <f t="shared" si="12"/>
        <v>14809200</v>
      </c>
      <c r="H21" s="20">
        <f t="shared" si="12"/>
        <v>14809200</v>
      </c>
      <c r="I21" s="20">
        <f t="shared" si="12"/>
        <v>14809200</v>
      </c>
      <c r="J21" s="20">
        <f t="shared" si="12"/>
        <v>14809200</v>
      </c>
      <c r="K21" s="20">
        <f t="shared" si="12"/>
        <v>14809200</v>
      </c>
      <c r="L21" s="20">
        <f t="shared" si="12"/>
        <v>14809200</v>
      </c>
      <c r="M21" s="20">
        <f t="shared" si="12"/>
        <v>14809200</v>
      </c>
      <c r="N21" s="20">
        <f t="shared" si="12"/>
        <v>14809200</v>
      </c>
      <c r="O21" s="20">
        <f t="shared" si="12"/>
        <v>14809200</v>
      </c>
      <c r="P21" s="20">
        <f t="shared" si="12"/>
        <v>14809200</v>
      </c>
      <c r="Q21" s="20">
        <f t="shared" si="12"/>
        <v>14809200</v>
      </c>
      <c r="R21" s="20">
        <f t="shared" si="12"/>
        <v>14809200</v>
      </c>
      <c r="S21" s="20">
        <f t="shared" si="12"/>
        <v>14809200</v>
      </c>
      <c r="T21" s="20">
        <f t="shared" si="12"/>
        <v>14809200</v>
      </c>
      <c r="U21" s="20">
        <f t="shared" si="12"/>
        <v>14809200</v>
      </c>
      <c r="V21" s="20">
        <f t="shared" si="12"/>
        <v>14809200</v>
      </c>
      <c r="W21" s="20">
        <f t="shared" si="12"/>
        <v>14809200</v>
      </c>
      <c r="X21" s="20">
        <f t="shared" si="12"/>
        <v>14809200</v>
      </c>
      <c r="Y21" s="20">
        <f t="shared" si="12"/>
        <v>14809200</v>
      </c>
    </row>
    <row r="22">
      <c r="A22" s="6"/>
      <c r="B22" s="6"/>
      <c r="C22" s="6"/>
      <c r="D22" s="6"/>
      <c r="E22" s="6"/>
      <c r="F22" s="6"/>
      <c r="G22" s="6"/>
      <c r="H22" s="6"/>
      <c r="I22" s="6"/>
      <c r="J22" s="6"/>
      <c r="K22" s="6"/>
      <c r="L22" s="6"/>
      <c r="M22" s="6"/>
      <c r="N22" s="6"/>
      <c r="O22" s="6"/>
      <c r="P22" s="6"/>
      <c r="Q22" s="6"/>
      <c r="R22" s="6"/>
      <c r="S22" s="6"/>
      <c r="T22" s="6"/>
      <c r="U22" s="6"/>
      <c r="V22" s="6"/>
      <c r="W22" s="6"/>
      <c r="X22" s="6"/>
      <c r="Y22" s="6"/>
    </row>
    <row r="23">
      <c r="A23" s="6"/>
      <c r="B23" s="6"/>
      <c r="C23" s="6"/>
      <c r="D23" s="6"/>
      <c r="E23" s="6"/>
      <c r="F23" s="6"/>
      <c r="G23" s="6"/>
      <c r="H23" s="6"/>
      <c r="I23" s="6"/>
      <c r="J23" s="6"/>
      <c r="K23" s="6"/>
      <c r="L23" s="6"/>
      <c r="M23" s="6"/>
      <c r="N23" s="6"/>
      <c r="O23" s="6"/>
      <c r="P23" s="6"/>
      <c r="Q23" s="6"/>
      <c r="R23" s="6"/>
      <c r="S23" s="6"/>
      <c r="T23" s="6"/>
      <c r="U23" s="6"/>
      <c r="V23" s="6"/>
      <c r="W23" s="6"/>
      <c r="X23" s="6"/>
      <c r="Y23" s="6"/>
    </row>
    <row r="24">
      <c r="A24" s="6"/>
      <c r="B24" s="6"/>
      <c r="C24" s="6"/>
      <c r="D24" s="6"/>
      <c r="E24" s="6"/>
      <c r="F24" s="6"/>
      <c r="G24" s="6"/>
      <c r="H24" s="6"/>
      <c r="I24" s="6"/>
      <c r="J24" s="6"/>
      <c r="K24" s="6"/>
      <c r="L24" s="6"/>
      <c r="M24" s="6"/>
      <c r="N24" s="6"/>
      <c r="O24" s="6"/>
      <c r="P24" s="6"/>
      <c r="Q24" s="6"/>
      <c r="R24" s="6"/>
      <c r="S24" s="6"/>
      <c r="T24" s="6"/>
      <c r="U24" s="6"/>
      <c r="V24" s="6"/>
      <c r="W24" s="6"/>
      <c r="X24" s="6"/>
      <c r="Y24" s="6"/>
    </row>
    <row r="25">
      <c r="A25" s="6"/>
      <c r="B25" s="6"/>
      <c r="C25" s="6"/>
      <c r="D25" s="6"/>
      <c r="E25" s="6"/>
      <c r="F25" s="6"/>
      <c r="G25" s="6"/>
      <c r="H25" s="6"/>
      <c r="I25" s="6"/>
      <c r="J25" s="6"/>
      <c r="K25" s="6"/>
      <c r="L25" s="6"/>
      <c r="M25" s="6"/>
      <c r="N25" s="6"/>
      <c r="O25" s="6"/>
      <c r="P25" s="6"/>
      <c r="Q25" s="6"/>
      <c r="R25" s="6"/>
      <c r="S25" s="6"/>
      <c r="T25" s="6"/>
      <c r="U25" s="6"/>
      <c r="V25" s="6"/>
      <c r="W25" s="6"/>
      <c r="X25" s="6"/>
      <c r="Y25" s="6"/>
    </row>
    <row r="26">
      <c r="A26" s="6"/>
      <c r="B26" s="6"/>
      <c r="C26" s="6"/>
      <c r="D26" s="6"/>
      <c r="E26" s="6"/>
      <c r="F26" s="6"/>
      <c r="G26" s="6"/>
      <c r="H26" s="6"/>
      <c r="I26" s="6"/>
      <c r="J26" s="6"/>
      <c r="K26" s="6"/>
      <c r="L26" s="6"/>
      <c r="M26" s="6"/>
      <c r="N26" s="6"/>
      <c r="O26" s="6"/>
      <c r="P26" s="6"/>
      <c r="Q26" s="6"/>
      <c r="R26" s="6"/>
      <c r="S26" s="6"/>
      <c r="T26" s="6"/>
      <c r="U26" s="6"/>
      <c r="V26" s="6"/>
      <c r="W26" s="6"/>
      <c r="X26" s="6"/>
      <c r="Y26" s="6"/>
    </row>
    <row r="27">
      <c r="A27" s="6"/>
      <c r="B27" s="6"/>
      <c r="C27" s="6"/>
      <c r="D27" s="6"/>
      <c r="E27" s="6"/>
      <c r="F27" s="6"/>
      <c r="G27" s="6"/>
      <c r="H27" s="6"/>
      <c r="I27" s="6"/>
      <c r="J27" s="6"/>
      <c r="K27" s="6"/>
      <c r="L27" s="6"/>
      <c r="M27" s="6"/>
      <c r="N27" s="6"/>
      <c r="O27" s="6"/>
      <c r="P27" s="6"/>
      <c r="Q27" s="6"/>
      <c r="R27" s="6"/>
      <c r="S27" s="6"/>
      <c r="T27" s="6"/>
      <c r="U27" s="6"/>
      <c r="V27" s="6"/>
      <c r="W27" s="6"/>
      <c r="X27" s="6"/>
      <c r="Y27" s="6"/>
    </row>
    <row r="28">
      <c r="A28" s="6"/>
      <c r="B28" s="6"/>
      <c r="C28" s="6"/>
      <c r="D28" s="6"/>
      <c r="E28" s="6"/>
      <c r="F28" s="6"/>
      <c r="G28" s="6"/>
      <c r="H28" s="6"/>
      <c r="I28" s="6"/>
      <c r="J28" s="6"/>
      <c r="K28" s="6"/>
      <c r="L28" s="6"/>
      <c r="M28" s="6"/>
      <c r="N28" s="6"/>
      <c r="O28" s="6"/>
      <c r="P28" s="6"/>
      <c r="Q28" s="6"/>
      <c r="R28" s="6"/>
      <c r="S28" s="6"/>
      <c r="T28" s="6"/>
      <c r="U28" s="6"/>
      <c r="V28" s="6"/>
      <c r="W28" s="6"/>
      <c r="X28" s="6"/>
      <c r="Y28" s="6"/>
    </row>
    <row r="29">
      <c r="A29" s="6"/>
      <c r="B29" s="6"/>
      <c r="C29" s="6"/>
      <c r="D29" s="6"/>
      <c r="E29" s="6"/>
      <c r="F29" s="6"/>
      <c r="G29" s="6"/>
      <c r="H29" s="6"/>
      <c r="I29" s="6"/>
      <c r="J29" s="6"/>
      <c r="K29" s="6"/>
      <c r="L29" s="6"/>
      <c r="M29" s="6"/>
      <c r="N29" s="6"/>
      <c r="O29" s="6"/>
      <c r="P29" s="6"/>
      <c r="Q29" s="6"/>
      <c r="R29" s="6"/>
      <c r="S29" s="6"/>
      <c r="T29" s="6"/>
      <c r="U29" s="6"/>
      <c r="V29" s="6"/>
      <c r="W29" s="6"/>
      <c r="X29" s="6"/>
      <c r="Y29" s="6"/>
    </row>
    <row r="30">
      <c r="A30" s="6"/>
      <c r="B30" s="6"/>
      <c r="C30" s="6"/>
      <c r="D30" s="6"/>
      <c r="E30" s="6"/>
      <c r="F30" s="6"/>
      <c r="G30" s="6"/>
      <c r="H30" s="6"/>
      <c r="I30" s="6"/>
      <c r="J30" s="6"/>
      <c r="K30" s="6"/>
      <c r="L30" s="6"/>
      <c r="M30" s="6"/>
      <c r="N30" s="6"/>
      <c r="O30" s="6"/>
      <c r="P30" s="6"/>
      <c r="Q30" s="6"/>
      <c r="R30" s="6"/>
      <c r="S30" s="6"/>
      <c r="T30" s="6"/>
      <c r="U30" s="6"/>
      <c r="V30" s="6"/>
      <c r="W30" s="6"/>
      <c r="X30" s="6"/>
      <c r="Y30" s="6"/>
    </row>
    <row r="31">
      <c r="A31" s="6"/>
      <c r="B31" s="6"/>
      <c r="C31" s="6"/>
      <c r="D31" s="6"/>
      <c r="E31" s="6"/>
      <c r="F31" s="6"/>
      <c r="G31" s="6"/>
      <c r="H31" s="6"/>
      <c r="I31" s="6"/>
      <c r="J31" s="6"/>
      <c r="K31" s="6"/>
      <c r="L31" s="6"/>
      <c r="M31" s="6"/>
      <c r="N31" s="6"/>
      <c r="O31" s="6"/>
      <c r="P31" s="6"/>
      <c r="Q31" s="6"/>
      <c r="R31" s="6"/>
      <c r="S31" s="6"/>
      <c r="T31" s="6"/>
      <c r="U31" s="6"/>
      <c r="V31" s="6"/>
      <c r="W31" s="6"/>
      <c r="X31" s="6"/>
      <c r="Y31" s="6"/>
    </row>
    <row r="32">
      <c r="A32" s="6"/>
      <c r="B32" s="6"/>
      <c r="C32" s="6"/>
      <c r="D32" s="6"/>
      <c r="E32" s="6"/>
      <c r="F32" s="6"/>
      <c r="G32" s="6"/>
      <c r="H32" s="6"/>
      <c r="I32" s="6"/>
      <c r="J32" s="6"/>
      <c r="K32" s="6"/>
      <c r="L32" s="6"/>
      <c r="M32" s="6"/>
      <c r="N32" s="6"/>
      <c r="O32" s="6"/>
      <c r="P32" s="6"/>
      <c r="Q32" s="6"/>
      <c r="R32" s="6"/>
      <c r="S32" s="6"/>
      <c r="T32" s="6"/>
      <c r="U32" s="6"/>
      <c r="V32" s="6"/>
      <c r="W32" s="6"/>
      <c r="X32" s="6"/>
      <c r="Y32" s="6"/>
    </row>
    <row r="33">
      <c r="A33" s="6"/>
      <c r="B33" s="6"/>
      <c r="C33" s="6"/>
      <c r="D33" s="6"/>
      <c r="E33" s="6"/>
      <c r="F33" s="6"/>
      <c r="G33" s="6"/>
      <c r="H33" s="6"/>
      <c r="I33" s="6"/>
      <c r="J33" s="6"/>
      <c r="K33" s="6"/>
      <c r="L33" s="6"/>
      <c r="M33" s="6"/>
      <c r="N33" s="6"/>
      <c r="O33" s="6"/>
      <c r="P33" s="6"/>
      <c r="Q33" s="6"/>
      <c r="R33" s="6"/>
      <c r="S33" s="6"/>
      <c r="T33" s="6"/>
      <c r="U33" s="6"/>
      <c r="V33" s="6"/>
      <c r="W33" s="6"/>
      <c r="X33" s="6"/>
      <c r="Y33" s="6"/>
    </row>
    <row r="34">
      <c r="A34" s="6"/>
      <c r="B34" s="6"/>
      <c r="C34" s="6"/>
      <c r="D34" s="6"/>
      <c r="E34" s="6"/>
      <c r="F34" s="6"/>
      <c r="G34" s="6"/>
      <c r="H34" s="6"/>
      <c r="I34" s="6"/>
      <c r="J34" s="6"/>
      <c r="K34" s="6"/>
      <c r="L34" s="6"/>
      <c r="M34" s="6"/>
      <c r="N34" s="6"/>
      <c r="O34" s="6"/>
      <c r="P34" s="6"/>
      <c r="Q34" s="6"/>
      <c r="R34" s="6"/>
      <c r="S34" s="6"/>
      <c r="T34" s="6"/>
      <c r="U34" s="6"/>
      <c r="V34" s="6"/>
      <c r="W34" s="6"/>
      <c r="X34" s="6"/>
      <c r="Y34" s="6"/>
    </row>
    <row r="35">
      <c r="A35" s="6"/>
      <c r="B35" s="6"/>
      <c r="C35" s="6"/>
      <c r="D35" s="6"/>
      <c r="E35" s="6"/>
      <c r="F35" s="6"/>
      <c r="G35" s="6"/>
      <c r="H35" s="6"/>
      <c r="I35" s="6"/>
      <c r="J35" s="6"/>
      <c r="K35" s="6"/>
      <c r="L35" s="6"/>
      <c r="M35" s="6"/>
      <c r="N35" s="6"/>
      <c r="O35" s="6"/>
      <c r="P35" s="6"/>
      <c r="Q35" s="6"/>
      <c r="R35" s="6"/>
      <c r="S35" s="6"/>
      <c r="T35" s="6"/>
      <c r="U35" s="6"/>
      <c r="V35" s="6"/>
      <c r="W35" s="6"/>
      <c r="X35" s="6"/>
      <c r="Y35" s="6"/>
    </row>
    <row r="36">
      <c r="A36" s="6"/>
      <c r="B36" s="6"/>
      <c r="C36" s="6"/>
      <c r="D36" s="6"/>
      <c r="E36" s="6"/>
      <c r="F36" s="6"/>
      <c r="G36" s="6"/>
      <c r="H36" s="6"/>
      <c r="I36" s="6"/>
      <c r="J36" s="6"/>
      <c r="K36" s="6"/>
      <c r="L36" s="6"/>
      <c r="M36" s="6"/>
      <c r="N36" s="6"/>
      <c r="O36" s="6"/>
      <c r="P36" s="6"/>
      <c r="Q36" s="6"/>
      <c r="R36" s="6"/>
      <c r="S36" s="6"/>
      <c r="T36" s="6"/>
      <c r="U36" s="6"/>
      <c r="V36" s="6"/>
      <c r="W36" s="6"/>
      <c r="X36" s="6"/>
      <c r="Y36" s="6"/>
    </row>
    <row r="37">
      <c r="A37" s="6"/>
      <c r="B37" s="6"/>
      <c r="C37" s="6"/>
      <c r="D37" s="6"/>
      <c r="E37" s="6"/>
      <c r="F37" s="6"/>
      <c r="G37" s="6"/>
      <c r="H37" s="6"/>
      <c r="I37" s="6"/>
      <c r="J37" s="6"/>
      <c r="K37" s="6"/>
      <c r="L37" s="6"/>
      <c r="M37" s="6"/>
      <c r="N37" s="6"/>
      <c r="O37" s="6"/>
      <c r="P37" s="6"/>
      <c r="Q37" s="6"/>
      <c r="R37" s="6"/>
      <c r="S37" s="6"/>
      <c r="T37" s="6"/>
      <c r="U37" s="6"/>
      <c r="V37" s="6"/>
      <c r="W37" s="6"/>
      <c r="X37" s="6"/>
      <c r="Y37" s="6"/>
    </row>
    <row r="38">
      <c r="A38" s="6"/>
      <c r="B38" s="6"/>
      <c r="C38" s="6"/>
      <c r="D38" s="6"/>
      <c r="E38" s="6"/>
      <c r="F38" s="6"/>
      <c r="G38" s="6"/>
      <c r="H38" s="6"/>
      <c r="I38" s="6"/>
      <c r="J38" s="6"/>
      <c r="K38" s="6"/>
      <c r="L38" s="6"/>
      <c r="M38" s="6"/>
      <c r="N38" s="6"/>
      <c r="O38" s="6"/>
      <c r="P38" s="6"/>
      <c r="Q38" s="6"/>
      <c r="R38" s="6"/>
      <c r="S38" s="6"/>
      <c r="T38" s="6"/>
      <c r="U38" s="6"/>
      <c r="V38" s="6"/>
      <c r="W38" s="6"/>
      <c r="X38" s="6"/>
      <c r="Y38" s="6"/>
    </row>
    <row r="39">
      <c r="A39" s="6"/>
      <c r="B39" s="6"/>
      <c r="C39" s="6"/>
      <c r="D39" s="6"/>
      <c r="E39" s="6"/>
      <c r="F39" s="6"/>
      <c r="G39" s="6"/>
      <c r="H39" s="6"/>
      <c r="I39" s="6"/>
      <c r="J39" s="6"/>
      <c r="K39" s="6"/>
      <c r="L39" s="6"/>
      <c r="M39" s="6"/>
      <c r="N39" s="6"/>
      <c r="O39" s="6"/>
      <c r="P39" s="6"/>
      <c r="Q39" s="6"/>
      <c r="R39" s="6"/>
      <c r="S39" s="6"/>
      <c r="T39" s="6"/>
      <c r="U39" s="6"/>
      <c r="V39" s="6"/>
      <c r="W39" s="6"/>
      <c r="X39" s="6"/>
      <c r="Y39" s="6"/>
    </row>
    <row r="40">
      <c r="A40" s="6"/>
      <c r="B40" s="6"/>
      <c r="C40" s="6"/>
      <c r="D40" s="6"/>
      <c r="E40" s="6"/>
      <c r="F40" s="6"/>
      <c r="G40" s="6"/>
      <c r="H40" s="6"/>
      <c r="I40" s="6"/>
      <c r="J40" s="6"/>
      <c r="K40" s="6"/>
      <c r="L40" s="6"/>
      <c r="M40" s="6"/>
      <c r="N40" s="6"/>
      <c r="O40" s="6"/>
      <c r="P40" s="6"/>
      <c r="Q40" s="6"/>
      <c r="R40" s="6"/>
      <c r="S40" s="6"/>
      <c r="T40" s="6"/>
      <c r="U40" s="6"/>
      <c r="V40" s="6"/>
      <c r="W40" s="6"/>
      <c r="X40" s="6"/>
      <c r="Y40" s="6"/>
    </row>
    <row r="41">
      <c r="A41" s="6"/>
      <c r="B41" s="6"/>
      <c r="C41" s="6"/>
      <c r="D41" s="6"/>
      <c r="E41" s="6"/>
      <c r="F41" s="6"/>
      <c r="G41" s="6"/>
      <c r="H41" s="6"/>
      <c r="I41" s="6"/>
      <c r="J41" s="6"/>
      <c r="K41" s="6"/>
      <c r="L41" s="6"/>
      <c r="M41" s="6"/>
      <c r="N41" s="6"/>
      <c r="O41" s="6"/>
      <c r="P41" s="6"/>
      <c r="Q41" s="6"/>
      <c r="R41" s="6"/>
      <c r="S41" s="6"/>
      <c r="T41" s="6"/>
      <c r="U41" s="6"/>
      <c r="V41" s="6"/>
      <c r="W41" s="6"/>
      <c r="X41" s="6"/>
      <c r="Y41" s="6"/>
    </row>
    <row r="42">
      <c r="A42" s="6"/>
      <c r="B42" s="6"/>
      <c r="C42" s="6"/>
      <c r="D42" s="6"/>
      <c r="E42" s="6"/>
      <c r="F42" s="6"/>
      <c r="G42" s="6"/>
      <c r="H42" s="6"/>
      <c r="I42" s="6"/>
      <c r="J42" s="6"/>
      <c r="K42" s="6"/>
      <c r="L42" s="6"/>
      <c r="M42" s="6"/>
      <c r="N42" s="6"/>
      <c r="O42" s="6"/>
      <c r="P42" s="6"/>
      <c r="Q42" s="6"/>
      <c r="R42" s="6"/>
      <c r="S42" s="6"/>
      <c r="T42" s="6"/>
      <c r="U42" s="6"/>
      <c r="V42" s="6"/>
      <c r="W42" s="6"/>
      <c r="X42" s="6"/>
      <c r="Y42" s="6"/>
    </row>
    <row r="43">
      <c r="A43" s="6"/>
      <c r="B43" s="6"/>
      <c r="C43" s="6"/>
      <c r="D43" s="6"/>
      <c r="E43" s="6"/>
      <c r="F43" s="6"/>
      <c r="G43" s="6"/>
      <c r="H43" s="6"/>
      <c r="I43" s="6"/>
      <c r="J43" s="6"/>
      <c r="K43" s="6"/>
      <c r="L43" s="6"/>
      <c r="M43" s="6"/>
      <c r="N43" s="6"/>
      <c r="O43" s="6"/>
      <c r="P43" s="6"/>
      <c r="Q43" s="6"/>
      <c r="R43" s="6"/>
      <c r="S43" s="6"/>
      <c r="T43" s="6"/>
      <c r="U43" s="6"/>
      <c r="V43" s="6"/>
      <c r="W43" s="6"/>
      <c r="X43" s="6"/>
      <c r="Y43" s="6"/>
    </row>
    <row r="44">
      <c r="A44" s="6"/>
      <c r="B44" s="6"/>
      <c r="C44" s="6"/>
      <c r="D44" s="6"/>
      <c r="E44" s="6"/>
      <c r="F44" s="6"/>
      <c r="G44" s="6"/>
      <c r="H44" s="6"/>
      <c r="I44" s="6"/>
      <c r="J44" s="6"/>
      <c r="K44" s="6"/>
      <c r="L44" s="6"/>
      <c r="M44" s="6"/>
      <c r="N44" s="6"/>
      <c r="O44" s="6"/>
      <c r="P44" s="6"/>
      <c r="Q44" s="6"/>
      <c r="R44" s="6"/>
      <c r="S44" s="6"/>
      <c r="T44" s="6"/>
      <c r="U44" s="6"/>
      <c r="V44" s="6"/>
      <c r="W44" s="6"/>
      <c r="X44" s="6"/>
      <c r="Y44" s="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10" width="7.5"/>
    <col customWidth="1" min="11" max="11" width="8.38"/>
    <col customWidth="1" min="12" max="12" width="8.25"/>
    <col customWidth="1" min="13" max="25" width="8.38"/>
  </cols>
  <sheetData>
    <row r="1">
      <c r="A1" s="25"/>
      <c r="B1" s="24" t="s">
        <v>69</v>
      </c>
      <c r="C1" s="24" t="s">
        <v>70</v>
      </c>
      <c r="D1" s="24" t="s">
        <v>71</v>
      </c>
      <c r="E1" s="24" t="s">
        <v>72</v>
      </c>
      <c r="F1" s="24" t="s">
        <v>73</v>
      </c>
      <c r="G1" s="24" t="s">
        <v>74</v>
      </c>
      <c r="H1" s="24" t="s">
        <v>75</v>
      </c>
      <c r="I1" s="24" t="s">
        <v>76</v>
      </c>
      <c r="J1" s="24" t="s">
        <v>77</v>
      </c>
      <c r="K1" s="24" t="s">
        <v>78</v>
      </c>
      <c r="L1" s="24" t="s">
        <v>79</v>
      </c>
      <c r="M1" s="24" t="s">
        <v>80</v>
      </c>
      <c r="N1" s="24" t="s">
        <v>81</v>
      </c>
      <c r="O1" s="24" t="s">
        <v>82</v>
      </c>
      <c r="P1" s="24" t="s">
        <v>83</v>
      </c>
      <c r="Q1" s="24" t="s">
        <v>84</v>
      </c>
      <c r="R1" s="24" t="s">
        <v>85</v>
      </c>
      <c r="S1" s="24" t="s">
        <v>86</v>
      </c>
      <c r="T1" s="24" t="s">
        <v>87</v>
      </c>
      <c r="U1" s="24" t="s">
        <v>88</v>
      </c>
      <c r="V1" s="24" t="s">
        <v>89</v>
      </c>
      <c r="W1" s="24" t="s">
        <v>90</v>
      </c>
      <c r="X1" s="24" t="s">
        <v>91</v>
      </c>
      <c r="Y1" s="24" t="s">
        <v>92</v>
      </c>
      <c r="Z1" s="6"/>
    </row>
    <row r="2">
      <c r="A2" s="8" t="s">
        <v>158</v>
      </c>
      <c r="B2" s="6"/>
      <c r="C2" s="6"/>
      <c r="D2" s="6"/>
      <c r="E2" s="6"/>
      <c r="F2" s="6"/>
      <c r="G2" s="6"/>
      <c r="H2" s="6"/>
      <c r="I2" s="6"/>
      <c r="J2" s="6"/>
      <c r="K2" s="6"/>
      <c r="L2" s="6"/>
      <c r="M2" s="6"/>
      <c r="N2" s="6"/>
      <c r="O2" s="6"/>
      <c r="P2" s="6"/>
      <c r="Q2" s="6"/>
      <c r="R2" s="6"/>
      <c r="S2" s="6"/>
      <c r="T2" s="6"/>
      <c r="U2" s="6"/>
      <c r="V2" s="6"/>
      <c r="W2" s="6"/>
      <c r="X2" s="6"/>
      <c r="Y2" s="6"/>
      <c r="Z2" s="6"/>
    </row>
    <row r="3">
      <c r="A3" s="21" t="s">
        <v>24</v>
      </c>
      <c r="B3" s="18">
        <v>0.0</v>
      </c>
      <c r="C3" s="20">
        <f t="shared" ref="C3:Y3" si="1">B11</f>
        <v>72</v>
      </c>
      <c r="D3" s="20">
        <f t="shared" si="1"/>
        <v>144</v>
      </c>
      <c r="E3" s="20">
        <f t="shared" si="1"/>
        <v>216</v>
      </c>
      <c r="F3" s="20">
        <f t="shared" si="1"/>
        <v>288</v>
      </c>
      <c r="G3" s="20">
        <f t="shared" si="1"/>
        <v>360</v>
      </c>
      <c r="H3" s="20">
        <f t="shared" si="1"/>
        <v>432</v>
      </c>
      <c r="I3" s="20">
        <f t="shared" si="1"/>
        <v>504</v>
      </c>
      <c r="J3" s="20">
        <f t="shared" si="1"/>
        <v>576</v>
      </c>
      <c r="K3" s="20">
        <f t="shared" si="1"/>
        <v>648</v>
      </c>
      <c r="L3" s="20">
        <f t="shared" si="1"/>
        <v>720</v>
      </c>
      <c r="M3" s="20">
        <f t="shared" si="1"/>
        <v>792</v>
      </c>
      <c r="N3" s="20">
        <f t="shared" si="1"/>
        <v>864</v>
      </c>
      <c r="O3" s="20">
        <f t="shared" si="1"/>
        <v>936</v>
      </c>
      <c r="P3" s="20">
        <f t="shared" si="1"/>
        <v>1008</v>
      </c>
      <c r="Q3" s="20">
        <f t="shared" si="1"/>
        <v>1080</v>
      </c>
      <c r="R3" s="20">
        <f t="shared" si="1"/>
        <v>1152</v>
      </c>
      <c r="S3" s="20">
        <f t="shared" si="1"/>
        <v>1224</v>
      </c>
      <c r="T3" s="20">
        <f t="shared" si="1"/>
        <v>1296</v>
      </c>
      <c r="U3" s="20">
        <f t="shared" si="1"/>
        <v>1368</v>
      </c>
      <c r="V3" s="20">
        <f t="shared" si="1"/>
        <v>1440</v>
      </c>
      <c r="W3" s="20">
        <f t="shared" si="1"/>
        <v>1512</v>
      </c>
      <c r="X3" s="20">
        <f t="shared" si="1"/>
        <v>1584</v>
      </c>
      <c r="Y3" s="20">
        <f t="shared" si="1"/>
        <v>1656</v>
      </c>
      <c r="Z3" s="6"/>
    </row>
    <row r="4">
      <c r="A4" s="6" t="s">
        <v>25</v>
      </c>
      <c r="B4" s="18">
        <v>0.0</v>
      </c>
      <c r="C4" s="20">
        <f t="shared" ref="C4:Y4" si="2">B12</f>
        <v>131</v>
      </c>
      <c r="D4" s="20">
        <f t="shared" si="2"/>
        <v>262</v>
      </c>
      <c r="E4" s="20">
        <f t="shared" si="2"/>
        <v>393</v>
      </c>
      <c r="F4" s="20">
        <f t="shared" si="2"/>
        <v>524</v>
      </c>
      <c r="G4" s="20">
        <f t="shared" si="2"/>
        <v>655</v>
      </c>
      <c r="H4" s="20">
        <f t="shared" si="2"/>
        <v>786</v>
      </c>
      <c r="I4" s="20">
        <f t="shared" si="2"/>
        <v>917</v>
      </c>
      <c r="J4" s="20">
        <f t="shared" si="2"/>
        <v>1048</v>
      </c>
      <c r="K4" s="20">
        <f t="shared" si="2"/>
        <v>1179</v>
      </c>
      <c r="L4" s="20">
        <f t="shared" si="2"/>
        <v>1310</v>
      </c>
      <c r="M4" s="20">
        <f t="shared" si="2"/>
        <v>1441</v>
      </c>
      <c r="N4" s="20">
        <f t="shared" si="2"/>
        <v>1572</v>
      </c>
      <c r="O4" s="20">
        <f t="shared" si="2"/>
        <v>1703</v>
      </c>
      <c r="P4" s="20">
        <f t="shared" si="2"/>
        <v>1834</v>
      </c>
      <c r="Q4" s="20">
        <f t="shared" si="2"/>
        <v>1965</v>
      </c>
      <c r="R4" s="20">
        <f t="shared" si="2"/>
        <v>2096</v>
      </c>
      <c r="S4" s="20">
        <f t="shared" si="2"/>
        <v>2227</v>
      </c>
      <c r="T4" s="20">
        <f t="shared" si="2"/>
        <v>2358</v>
      </c>
      <c r="U4" s="20">
        <f t="shared" si="2"/>
        <v>2489</v>
      </c>
      <c r="V4" s="20">
        <f t="shared" si="2"/>
        <v>2620</v>
      </c>
      <c r="W4" s="20">
        <f t="shared" si="2"/>
        <v>2751</v>
      </c>
      <c r="X4" s="20">
        <f t="shared" si="2"/>
        <v>2882</v>
      </c>
      <c r="Y4" s="20">
        <f t="shared" si="2"/>
        <v>3013</v>
      </c>
      <c r="Z4" s="6"/>
    </row>
    <row r="5">
      <c r="A5" s="6"/>
      <c r="B5" s="6"/>
      <c r="C5" s="21"/>
      <c r="D5" s="21"/>
      <c r="E5" s="21"/>
      <c r="F5" s="21"/>
      <c r="G5" s="21"/>
      <c r="H5" s="21"/>
      <c r="I5" s="21"/>
      <c r="J5" s="21"/>
      <c r="K5" s="21"/>
      <c r="L5" s="21"/>
      <c r="M5" s="21"/>
      <c r="N5" s="6"/>
      <c r="O5" s="6"/>
      <c r="P5" s="6"/>
      <c r="Q5" s="6"/>
      <c r="R5" s="6"/>
      <c r="S5" s="6"/>
      <c r="T5" s="6"/>
      <c r="U5" s="6"/>
      <c r="V5" s="6"/>
      <c r="W5" s="6"/>
      <c r="X5" s="6"/>
      <c r="Y5" s="6"/>
      <c r="Z5" s="6"/>
    </row>
    <row r="6">
      <c r="A6" s="19" t="s">
        <v>159</v>
      </c>
      <c r="B6" s="21"/>
      <c r="C6" s="21"/>
      <c r="D6" s="21"/>
      <c r="E6" s="21"/>
      <c r="F6" s="21"/>
      <c r="G6" s="21"/>
      <c r="H6" s="21"/>
      <c r="I6" s="21"/>
      <c r="J6" s="21"/>
      <c r="K6" s="21"/>
      <c r="L6" s="21"/>
      <c r="M6" s="21"/>
      <c r="N6" s="21"/>
      <c r="O6" s="21"/>
      <c r="P6" s="21"/>
      <c r="Q6" s="21"/>
      <c r="R6" s="21"/>
      <c r="S6" s="21"/>
      <c r="T6" s="21"/>
      <c r="U6" s="21"/>
      <c r="V6" s="21"/>
      <c r="W6" s="21"/>
      <c r="X6" s="21"/>
      <c r="Y6" s="21"/>
      <c r="Z6" s="6"/>
    </row>
    <row r="7">
      <c r="A7" s="6" t="s">
        <v>24</v>
      </c>
      <c r="B7" s="20">
        <f>'Calcs-1'!B3-'Calcs-1'!B7</f>
        <v>72</v>
      </c>
      <c r="C7" s="20">
        <f>'Calcs-1'!C3-'Calcs-1'!C7</f>
        <v>72</v>
      </c>
      <c r="D7" s="20">
        <f>'Calcs-1'!D3-'Calcs-1'!D7</f>
        <v>72</v>
      </c>
      <c r="E7" s="20">
        <f>'Calcs-1'!E3-'Calcs-1'!E7</f>
        <v>72</v>
      </c>
      <c r="F7" s="20">
        <f>'Calcs-1'!F3-'Calcs-1'!F7</f>
        <v>72</v>
      </c>
      <c r="G7" s="20">
        <f>'Calcs-1'!G3-'Calcs-1'!G7</f>
        <v>72</v>
      </c>
      <c r="H7" s="20">
        <f>'Calcs-1'!H3-'Calcs-1'!H7</f>
        <v>72</v>
      </c>
      <c r="I7" s="20">
        <f>'Calcs-1'!I3-'Calcs-1'!I7</f>
        <v>72</v>
      </c>
      <c r="J7" s="20">
        <f>'Calcs-1'!J3-'Calcs-1'!J7</f>
        <v>72</v>
      </c>
      <c r="K7" s="20">
        <f>'Calcs-1'!K3-'Calcs-1'!K7</f>
        <v>72</v>
      </c>
      <c r="L7" s="20">
        <f>'Calcs-1'!L3-'Calcs-1'!L7</f>
        <v>72</v>
      </c>
      <c r="M7" s="20">
        <f>'Calcs-1'!M3-'Calcs-1'!M7</f>
        <v>72</v>
      </c>
      <c r="N7" s="20">
        <f>'Calcs-1'!N3-'Calcs-1'!N7</f>
        <v>72</v>
      </c>
      <c r="O7" s="20">
        <f>'Calcs-1'!O3-'Calcs-1'!O7</f>
        <v>72</v>
      </c>
      <c r="P7" s="20">
        <f>'Calcs-1'!P3-'Calcs-1'!P7</f>
        <v>72</v>
      </c>
      <c r="Q7" s="20">
        <f>'Calcs-1'!Q3-'Calcs-1'!Q7</f>
        <v>72</v>
      </c>
      <c r="R7" s="20">
        <f>'Calcs-1'!R3-'Calcs-1'!R7</f>
        <v>72</v>
      </c>
      <c r="S7" s="20">
        <f>'Calcs-1'!S3-'Calcs-1'!S7</f>
        <v>72</v>
      </c>
      <c r="T7" s="20">
        <f>'Calcs-1'!T3-'Calcs-1'!T7</f>
        <v>72</v>
      </c>
      <c r="U7" s="20">
        <f>'Calcs-1'!U3-'Calcs-1'!U7</f>
        <v>72</v>
      </c>
      <c r="V7" s="20">
        <f>'Calcs-1'!V3-'Calcs-1'!V7</f>
        <v>72</v>
      </c>
      <c r="W7" s="20">
        <f>'Calcs-1'!W3-'Calcs-1'!W7</f>
        <v>72</v>
      </c>
      <c r="X7" s="20">
        <f>'Calcs-1'!X3-'Calcs-1'!X7</f>
        <v>72</v>
      </c>
      <c r="Y7" s="20">
        <f>'Calcs-1'!Y3-'Calcs-1'!Y7</f>
        <v>72</v>
      </c>
      <c r="Z7" s="6"/>
    </row>
    <row r="8">
      <c r="A8" s="6" t="s">
        <v>25</v>
      </c>
      <c r="B8" s="20">
        <f>'Calcs-1'!B4-'Calcs-1'!B8</f>
        <v>131</v>
      </c>
      <c r="C8" s="20">
        <f>'Calcs-1'!C4-'Calcs-1'!C8</f>
        <v>131</v>
      </c>
      <c r="D8" s="20">
        <f>'Calcs-1'!D4-'Calcs-1'!D8</f>
        <v>131</v>
      </c>
      <c r="E8" s="20">
        <f>'Calcs-1'!E4-'Calcs-1'!E8</f>
        <v>131</v>
      </c>
      <c r="F8" s="20">
        <f>'Calcs-1'!F4-'Calcs-1'!F8</f>
        <v>131</v>
      </c>
      <c r="G8" s="20">
        <f>'Calcs-1'!G4-'Calcs-1'!G8</f>
        <v>131</v>
      </c>
      <c r="H8" s="20">
        <f>'Calcs-1'!H4-'Calcs-1'!H8</f>
        <v>131</v>
      </c>
      <c r="I8" s="20">
        <f>'Calcs-1'!I4-'Calcs-1'!I8</f>
        <v>131</v>
      </c>
      <c r="J8" s="20">
        <f>'Calcs-1'!J4-'Calcs-1'!J8</f>
        <v>131</v>
      </c>
      <c r="K8" s="20">
        <f>'Calcs-1'!K4-'Calcs-1'!K8</f>
        <v>131</v>
      </c>
      <c r="L8" s="20">
        <f>'Calcs-1'!L4-'Calcs-1'!L8</f>
        <v>131</v>
      </c>
      <c r="M8" s="20">
        <f>'Calcs-1'!M4-'Calcs-1'!M8</f>
        <v>131</v>
      </c>
      <c r="N8" s="20">
        <f>'Calcs-1'!N4-'Calcs-1'!N8</f>
        <v>131</v>
      </c>
      <c r="O8" s="20">
        <f>'Calcs-1'!O4-'Calcs-1'!O8</f>
        <v>131</v>
      </c>
      <c r="P8" s="20">
        <f>'Calcs-1'!P4-'Calcs-1'!P8</f>
        <v>131</v>
      </c>
      <c r="Q8" s="20">
        <f>'Calcs-1'!Q4-'Calcs-1'!Q8</f>
        <v>131</v>
      </c>
      <c r="R8" s="20">
        <f>'Calcs-1'!R4-'Calcs-1'!R8</f>
        <v>131</v>
      </c>
      <c r="S8" s="20">
        <f>'Calcs-1'!S4-'Calcs-1'!S8</f>
        <v>131</v>
      </c>
      <c r="T8" s="20">
        <f>'Calcs-1'!T4-'Calcs-1'!T8</f>
        <v>131</v>
      </c>
      <c r="U8" s="20">
        <f>'Calcs-1'!U4-'Calcs-1'!U8</f>
        <v>131</v>
      </c>
      <c r="V8" s="20">
        <f>'Calcs-1'!V4-'Calcs-1'!V8</f>
        <v>131</v>
      </c>
      <c r="W8" s="20">
        <f>'Calcs-1'!W4-'Calcs-1'!W8</f>
        <v>131</v>
      </c>
      <c r="X8" s="20">
        <f>'Calcs-1'!X4-'Calcs-1'!X8</f>
        <v>131</v>
      </c>
      <c r="Y8" s="20">
        <f>'Calcs-1'!Y4-'Calcs-1'!Y8</f>
        <v>131</v>
      </c>
      <c r="Z8" s="6"/>
    </row>
    <row r="9">
      <c r="A9" s="21"/>
      <c r="B9" s="21"/>
      <c r="C9" s="21"/>
      <c r="D9" s="21"/>
      <c r="E9" s="21"/>
      <c r="F9" s="21"/>
      <c r="G9" s="21"/>
      <c r="H9" s="21"/>
      <c r="I9" s="21"/>
      <c r="J9" s="21"/>
      <c r="K9" s="21"/>
      <c r="L9" s="21"/>
      <c r="M9" s="21"/>
      <c r="N9" s="21"/>
      <c r="O9" s="21"/>
      <c r="P9" s="21"/>
      <c r="Q9" s="21"/>
      <c r="R9" s="21"/>
      <c r="S9" s="21"/>
      <c r="T9" s="21"/>
      <c r="U9" s="21"/>
      <c r="V9" s="21"/>
      <c r="W9" s="21"/>
      <c r="X9" s="21"/>
      <c r="Y9" s="21"/>
      <c r="Z9" s="6"/>
    </row>
    <row r="10">
      <c r="A10" s="8" t="s">
        <v>160</v>
      </c>
      <c r="B10" s="6"/>
      <c r="C10" s="6"/>
      <c r="D10" s="6"/>
      <c r="E10" s="6"/>
      <c r="F10" s="6"/>
      <c r="G10" s="6"/>
      <c r="H10" s="6"/>
      <c r="I10" s="6"/>
      <c r="J10" s="6"/>
      <c r="K10" s="6"/>
      <c r="L10" s="6"/>
      <c r="M10" s="6"/>
      <c r="N10" s="6"/>
      <c r="O10" s="6"/>
      <c r="P10" s="6"/>
      <c r="Q10" s="6"/>
      <c r="R10" s="6"/>
      <c r="S10" s="6"/>
      <c r="T10" s="6"/>
      <c r="U10" s="6"/>
      <c r="V10" s="6"/>
      <c r="W10" s="6"/>
      <c r="X10" s="6"/>
      <c r="Y10" s="6"/>
      <c r="Z10" s="6"/>
    </row>
    <row r="11">
      <c r="A11" s="6" t="s">
        <v>24</v>
      </c>
      <c r="B11" s="20">
        <f t="shared" ref="B11:Y11" si="3">B3+B7</f>
        <v>72</v>
      </c>
      <c r="C11" s="20">
        <f t="shared" si="3"/>
        <v>144</v>
      </c>
      <c r="D11" s="20">
        <f t="shared" si="3"/>
        <v>216</v>
      </c>
      <c r="E11" s="20">
        <f t="shared" si="3"/>
        <v>288</v>
      </c>
      <c r="F11" s="20">
        <f t="shared" si="3"/>
        <v>360</v>
      </c>
      <c r="G11" s="20">
        <f t="shared" si="3"/>
        <v>432</v>
      </c>
      <c r="H11" s="20">
        <f t="shared" si="3"/>
        <v>504</v>
      </c>
      <c r="I11" s="20">
        <f t="shared" si="3"/>
        <v>576</v>
      </c>
      <c r="J11" s="20">
        <f t="shared" si="3"/>
        <v>648</v>
      </c>
      <c r="K11" s="20">
        <f t="shared" si="3"/>
        <v>720</v>
      </c>
      <c r="L11" s="20">
        <f t="shared" si="3"/>
        <v>792</v>
      </c>
      <c r="M11" s="20">
        <f t="shared" si="3"/>
        <v>864</v>
      </c>
      <c r="N11" s="20">
        <f t="shared" si="3"/>
        <v>936</v>
      </c>
      <c r="O11" s="20">
        <f t="shared" si="3"/>
        <v>1008</v>
      </c>
      <c r="P11" s="20">
        <f t="shared" si="3"/>
        <v>1080</v>
      </c>
      <c r="Q11" s="20">
        <f t="shared" si="3"/>
        <v>1152</v>
      </c>
      <c r="R11" s="20">
        <f t="shared" si="3"/>
        <v>1224</v>
      </c>
      <c r="S11" s="20">
        <f t="shared" si="3"/>
        <v>1296</v>
      </c>
      <c r="T11" s="20">
        <f t="shared" si="3"/>
        <v>1368</v>
      </c>
      <c r="U11" s="20">
        <f t="shared" si="3"/>
        <v>1440</v>
      </c>
      <c r="V11" s="20">
        <f t="shared" si="3"/>
        <v>1512</v>
      </c>
      <c r="W11" s="20">
        <f t="shared" si="3"/>
        <v>1584</v>
      </c>
      <c r="X11" s="20">
        <f t="shared" si="3"/>
        <v>1656</v>
      </c>
      <c r="Y11" s="20">
        <f t="shared" si="3"/>
        <v>1728</v>
      </c>
      <c r="Z11" s="6"/>
    </row>
    <row r="12">
      <c r="A12" s="21" t="s">
        <v>25</v>
      </c>
      <c r="B12" s="20">
        <f t="shared" ref="B12:Y12" si="4">B4+B8</f>
        <v>131</v>
      </c>
      <c r="C12" s="20">
        <f t="shared" si="4"/>
        <v>262</v>
      </c>
      <c r="D12" s="20">
        <f t="shared" si="4"/>
        <v>393</v>
      </c>
      <c r="E12" s="20">
        <f t="shared" si="4"/>
        <v>524</v>
      </c>
      <c r="F12" s="20">
        <f t="shared" si="4"/>
        <v>655</v>
      </c>
      <c r="G12" s="20">
        <f t="shared" si="4"/>
        <v>786</v>
      </c>
      <c r="H12" s="20">
        <f t="shared" si="4"/>
        <v>917</v>
      </c>
      <c r="I12" s="20">
        <f t="shared" si="4"/>
        <v>1048</v>
      </c>
      <c r="J12" s="20">
        <f t="shared" si="4"/>
        <v>1179</v>
      </c>
      <c r="K12" s="20">
        <f t="shared" si="4"/>
        <v>1310</v>
      </c>
      <c r="L12" s="20">
        <f t="shared" si="4"/>
        <v>1441</v>
      </c>
      <c r="M12" s="20">
        <f t="shared" si="4"/>
        <v>1572</v>
      </c>
      <c r="N12" s="20">
        <f t="shared" si="4"/>
        <v>1703</v>
      </c>
      <c r="O12" s="20">
        <f t="shared" si="4"/>
        <v>1834</v>
      </c>
      <c r="P12" s="20">
        <f t="shared" si="4"/>
        <v>1965</v>
      </c>
      <c r="Q12" s="20">
        <f t="shared" si="4"/>
        <v>2096</v>
      </c>
      <c r="R12" s="20">
        <f t="shared" si="4"/>
        <v>2227</v>
      </c>
      <c r="S12" s="20">
        <f t="shared" si="4"/>
        <v>2358</v>
      </c>
      <c r="T12" s="20">
        <f t="shared" si="4"/>
        <v>2489</v>
      </c>
      <c r="U12" s="20">
        <f t="shared" si="4"/>
        <v>2620</v>
      </c>
      <c r="V12" s="20">
        <f t="shared" si="4"/>
        <v>2751</v>
      </c>
      <c r="W12" s="20">
        <f t="shared" si="4"/>
        <v>2882</v>
      </c>
      <c r="X12" s="20">
        <f t="shared" si="4"/>
        <v>3013</v>
      </c>
      <c r="Y12" s="20">
        <f t="shared" si="4"/>
        <v>3144</v>
      </c>
      <c r="Z12" s="6"/>
    </row>
    <row r="13">
      <c r="A13" s="6"/>
      <c r="B13" s="21"/>
      <c r="C13" s="21"/>
      <c r="D13" s="21"/>
      <c r="E13" s="21"/>
      <c r="F13" s="21"/>
      <c r="G13" s="21"/>
      <c r="H13" s="21"/>
      <c r="I13" s="21"/>
      <c r="J13" s="21"/>
      <c r="K13" s="21"/>
      <c r="L13" s="21"/>
      <c r="M13" s="21"/>
      <c r="N13" s="6"/>
      <c r="O13" s="6"/>
      <c r="P13" s="6"/>
      <c r="Q13" s="6"/>
      <c r="R13" s="6"/>
      <c r="S13" s="6"/>
      <c r="T13" s="6"/>
      <c r="U13" s="6"/>
      <c r="V13" s="6"/>
      <c r="W13" s="6"/>
      <c r="X13" s="6"/>
      <c r="Y13" s="6"/>
      <c r="Z13" s="6"/>
    </row>
    <row r="14">
      <c r="A14" s="8" t="s">
        <v>161</v>
      </c>
      <c r="B14" s="21"/>
      <c r="C14" s="21"/>
      <c r="D14" s="21"/>
      <c r="E14" s="21"/>
      <c r="F14" s="21"/>
      <c r="G14" s="21"/>
      <c r="H14" s="21"/>
      <c r="I14" s="21"/>
      <c r="J14" s="21"/>
      <c r="K14" s="21"/>
      <c r="L14" s="21"/>
      <c r="M14" s="21"/>
      <c r="N14" s="6"/>
      <c r="O14" s="6"/>
      <c r="P14" s="6"/>
      <c r="Q14" s="6"/>
      <c r="R14" s="6"/>
      <c r="S14" s="6"/>
      <c r="T14" s="6"/>
      <c r="U14" s="6"/>
      <c r="V14" s="6"/>
      <c r="W14" s="6"/>
      <c r="X14" s="6"/>
      <c r="Y14" s="6"/>
      <c r="Z14" s="6"/>
    </row>
    <row r="15">
      <c r="A15" s="6" t="s">
        <v>24</v>
      </c>
      <c r="B15" s="18">
        <f>B11*Assumption!$C$5</f>
        <v>1008000</v>
      </c>
      <c r="C15" s="18">
        <f>C11*Assumption!$C$5</f>
        <v>2016000</v>
      </c>
      <c r="D15" s="18">
        <f>D11*Assumption!$C$5</f>
        <v>3024000</v>
      </c>
      <c r="E15" s="18">
        <f>E11*Assumption!$C$5</f>
        <v>4032000</v>
      </c>
      <c r="F15" s="18">
        <f>F11*Assumption!$C$5</f>
        <v>5040000</v>
      </c>
      <c r="G15" s="18">
        <f>G11*Assumption!$C$5</f>
        <v>6048000</v>
      </c>
      <c r="H15" s="18">
        <f>H11*Assumption!$C$5</f>
        <v>7056000</v>
      </c>
      <c r="I15" s="18">
        <f>I11*Assumption!$C$5</f>
        <v>8064000</v>
      </c>
      <c r="J15" s="18">
        <f>J11*Assumption!$C$5</f>
        <v>9072000</v>
      </c>
      <c r="K15" s="18">
        <f>K11*Assumption!$C$5</f>
        <v>10080000</v>
      </c>
      <c r="L15" s="18">
        <f>L11*Assumption!$C$5</f>
        <v>11088000</v>
      </c>
      <c r="M15" s="18">
        <f>M11*Assumption!$C$5</f>
        <v>12096000</v>
      </c>
      <c r="N15" s="18">
        <f>N11*Assumption!$C$5</f>
        <v>13104000</v>
      </c>
      <c r="O15" s="18">
        <f>O11*Assumption!$C$5</f>
        <v>14112000</v>
      </c>
      <c r="P15" s="18">
        <f>P11*Assumption!$C$5</f>
        <v>15120000</v>
      </c>
      <c r="Q15" s="18">
        <f>Q11*Assumption!$C$5</f>
        <v>16128000</v>
      </c>
      <c r="R15" s="18">
        <f>R11*Assumption!$C$5</f>
        <v>17136000</v>
      </c>
      <c r="S15" s="18">
        <f>S11*Assumption!$C$5</f>
        <v>18144000</v>
      </c>
      <c r="T15" s="18">
        <f>T11*Assumption!$C$5</f>
        <v>19152000</v>
      </c>
      <c r="U15" s="18">
        <f>U11*Assumption!$C$5</f>
        <v>20160000</v>
      </c>
      <c r="V15" s="18">
        <f>V11*Assumption!$C$5</f>
        <v>21168000</v>
      </c>
      <c r="W15" s="18">
        <f>W11*Assumption!$C$5</f>
        <v>22176000</v>
      </c>
      <c r="X15" s="18">
        <f>X11*Assumption!$C$5</f>
        <v>23184000</v>
      </c>
      <c r="Y15" s="18">
        <f>Y11*Assumption!$C$5</f>
        <v>24192000</v>
      </c>
      <c r="Z15" s="6"/>
    </row>
    <row r="16">
      <c r="A16" s="6" t="s">
        <v>25</v>
      </c>
      <c r="B16" s="18">
        <f>B12*Assumption!$C$6</f>
        <v>78600</v>
      </c>
      <c r="C16" s="18">
        <f>C12*Assumption!$C$6</f>
        <v>157200</v>
      </c>
      <c r="D16" s="18">
        <f>D12*Assumption!$C$6</f>
        <v>235800</v>
      </c>
      <c r="E16" s="18">
        <f>E12*Assumption!$C$6</f>
        <v>314400</v>
      </c>
      <c r="F16" s="18">
        <f>F12*Assumption!$C$6</f>
        <v>393000</v>
      </c>
      <c r="G16" s="18">
        <f>G12*Assumption!$C$6</f>
        <v>471600</v>
      </c>
      <c r="H16" s="18">
        <f>H12*Assumption!$C$6</f>
        <v>550200</v>
      </c>
      <c r="I16" s="18">
        <f>I12*Assumption!$C$6</f>
        <v>628800</v>
      </c>
      <c r="J16" s="18">
        <f>J12*Assumption!$C$6</f>
        <v>707400</v>
      </c>
      <c r="K16" s="18">
        <f>K12*Assumption!$C$6</f>
        <v>786000</v>
      </c>
      <c r="L16" s="18">
        <f>L12*Assumption!$C$6</f>
        <v>864600</v>
      </c>
      <c r="M16" s="18">
        <f>M12*Assumption!$C$6</f>
        <v>943200</v>
      </c>
      <c r="N16" s="18">
        <f>N12*Assumption!$C$6</f>
        <v>1021800</v>
      </c>
      <c r="O16" s="18">
        <f>O12*Assumption!$C$6</f>
        <v>1100400</v>
      </c>
      <c r="P16" s="18">
        <f>P12*Assumption!$C$6</f>
        <v>1179000</v>
      </c>
      <c r="Q16" s="18">
        <f>Q12*Assumption!$C$6</f>
        <v>1257600</v>
      </c>
      <c r="R16" s="18">
        <f>R12*Assumption!$C$6</f>
        <v>1336200</v>
      </c>
      <c r="S16" s="18">
        <f>S12*Assumption!$C$6</f>
        <v>1414800</v>
      </c>
      <c r="T16" s="18">
        <f>T12*Assumption!$C$6</f>
        <v>1493400</v>
      </c>
      <c r="U16" s="18">
        <f>U12*Assumption!$C$6</f>
        <v>1572000</v>
      </c>
      <c r="V16" s="18">
        <f>V12*Assumption!$C$6</f>
        <v>1650600</v>
      </c>
      <c r="W16" s="18">
        <f>W12*Assumption!$C$6</f>
        <v>1729200</v>
      </c>
      <c r="X16" s="18">
        <f>X12*Assumption!$C$6</f>
        <v>1807800</v>
      </c>
      <c r="Y16" s="18">
        <f>Y12*Assumption!$C$6</f>
        <v>1886400</v>
      </c>
      <c r="Z16" s="6"/>
    </row>
    <row r="17">
      <c r="A17" s="8" t="s">
        <v>162</v>
      </c>
      <c r="B17" s="18">
        <f t="shared" ref="B17:Y17" si="5">SUM(B15:B16)</f>
        <v>1086600</v>
      </c>
      <c r="C17" s="18">
        <f t="shared" si="5"/>
        <v>2173200</v>
      </c>
      <c r="D17" s="18">
        <f t="shared" si="5"/>
        <v>3259800</v>
      </c>
      <c r="E17" s="18">
        <f t="shared" si="5"/>
        <v>4346400</v>
      </c>
      <c r="F17" s="18">
        <f t="shared" si="5"/>
        <v>5433000</v>
      </c>
      <c r="G17" s="18">
        <f t="shared" si="5"/>
        <v>6519600</v>
      </c>
      <c r="H17" s="18">
        <f t="shared" si="5"/>
        <v>7606200</v>
      </c>
      <c r="I17" s="18">
        <f t="shared" si="5"/>
        <v>8692800</v>
      </c>
      <c r="J17" s="18">
        <f t="shared" si="5"/>
        <v>9779400</v>
      </c>
      <c r="K17" s="18">
        <f t="shared" si="5"/>
        <v>10866000</v>
      </c>
      <c r="L17" s="18">
        <f t="shared" si="5"/>
        <v>11952600</v>
      </c>
      <c r="M17" s="18">
        <f t="shared" si="5"/>
        <v>13039200</v>
      </c>
      <c r="N17" s="18">
        <f t="shared" si="5"/>
        <v>14125800</v>
      </c>
      <c r="O17" s="18">
        <f t="shared" si="5"/>
        <v>15212400</v>
      </c>
      <c r="P17" s="18">
        <f t="shared" si="5"/>
        <v>16299000</v>
      </c>
      <c r="Q17" s="18">
        <f t="shared" si="5"/>
        <v>17385600</v>
      </c>
      <c r="R17" s="18">
        <f t="shared" si="5"/>
        <v>18472200</v>
      </c>
      <c r="S17" s="18">
        <f t="shared" si="5"/>
        <v>19558800</v>
      </c>
      <c r="T17" s="18">
        <f t="shared" si="5"/>
        <v>20645400</v>
      </c>
      <c r="U17" s="18">
        <f t="shared" si="5"/>
        <v>21732000</v>
      </c>
      <c r="V17" s="18">
        <f t="shared" si="5"/>
        <v>22818600</v>
      </c>
      <c r="W17" s="18">
        <f t="shared" si="5"/>
        <v>23905200</v>
      </c>
      <c r="X17" s="18">
        <f t="shared" si="5"/>
        <v>24991800</v>
      </c>
      <c r="Y17" s="18">
        <f t="shared" si="5"/>
        <v>26078400</v>
      </c>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7.5"/>
    <col customWidth="1" min="3" max="25" width="8.38"/>
  </cols>
  <sheetData>
    <row r="1">
      <c r="A1" s="25"/>
      <c r="B1" s="24" t="s">
        <v>69</v>
      </c>
      <c r="C1" s="24" t="s">
        <v>70</v>
      </c>
      <c r="D1" s="24" t="s">
        <v>71</v>
      </c>
      <c r="E1" s="24" t="s">
        <v>72</v>
      </c>
      <c r="F1" s="24" t="s">
        <v>73</v>
      </c>
      <c r="G1" s="24" t="s">
        <v>74</v>
      </c>
      <c r="H1" s="24" t="s">
        <v>75</v>
      </c>
      <c r="I1" s="24" t="s">
        <v>76</v>
      </c>
      <c r="J1" s="24" t="s">
        <v>77</v>
      </c>
      <c r="K1" s="24" t="s">
        <v>78</v>
      </c>
      <c r="L1" s="24" t="s">
        <v>79</v>
      </c>
      <c r="M1" s="24" t="s">
        <v>80</v>
      </c>
      <c r="N1" s="24" t="s">
        <v>81</v>
      </c>
      <c r="O1" s="24" t="s">
        <v>82</v>
      </c>
      <c r="P1" s="24" t="s">
        <v>83</v>
      </c>
      <c r="Q1" s="24" t="s">
        <v>84</v>
      </c>
      <c r="R1" s="24" t="s">
        <v>85</v>
      </c>
      <c r="S1" s="24" t="s">
        <v>86</v>
      </c>
      <c r="T1" s="24" t="s">
        <v>87</v>
      </c>
      <c r="U1" s="24" t="s">
        <v>88</v>
      </c>
      <c r="V1" s="24" t="s">
        <v>89</v>
      </c>
      <c r="W1" s="24" t="s">
        <v>90</v>
      </c>
      <c r="X1" s="24" t="s">
        <v>91</v>
      </c>
      <c r="Y1" s="24" t="s">
        <v>92</v>
      </c>
      <c r="Z1" s="6"/>
    </row>
    <row r="2">
      <c r="A2" s="19" t="s">
        <v>163</v>
      </c>
      <c r="B2" s="6"/>
      <c r="C2" s="6"/>
      <c r="D2" s="6"/>
      <c r="E2" s="6"/>
      <c r="F2" s="6"/>
      <c r="G2" s="6"/>
      <c r="H2" s="6"/>
      <c r="I2" s="6"/>
      <c r="J2" s="6"/>
      <c r="K2" s="6"/>
      <c r="L2" s="6"/>
      <c r="M2" s="6"/>
      <c r="N2" s="6"/>
      <c r="O2" s="6"/>
      <c r="P2" s="6"/>
      <c r="Q2" s="6"/>
      <c r="R2" s="6"/>
      <c r="S2" s="6"/>
      <c r="T2" s="6"/>
      <c r="U2" s="6"/>
      <c r="V2" s="6"/>
      <c r="W2" s="6"/>
      <c r="X2" s="6"/>
      <c r="Y2" s="6"/>
      <c r="Z2" s="6"/>
    </row>
    <row r="3">
      <c r="A3" s="21" t="s">
        <v>164</v>
      </c>
      <c r="B3" s="20">
        <f>collection!B14</f>
        <v>4936400</v>
      </c>
      <c r="C3" s="20">
        <f>collection!C14</f>
        <v>6787550</v>
      </c>
      <c r="D3" s="20">
        <f>collection!D14</f>
        <v>10489850</v>
      </c>
      <c r="E3" s="20">
        <f>collection!E14</f>
        <v>12341000</v>
      </c>
      <c r="F3" s="20">
        <f>collection!F14</f>
        <v>12341000</v>
      </c>
      <c r="G3" s="20">
        <f>collection!G14</f>
        <v>12341000</v>
      </c>
      <c r="H3" s="20">
        <f>collection!H14</f>
        <v>12341000</v>
      </c>
      <c r="I3" s="20">
        <f>collection!I14</f>
        <v>12341000</v>
      </c>
      <c r="J3" s="20">
        <f>collection!J14</f>
        <v>12341000</v>
      </c>
      <c r="K3" s="20">
        <f>collection!K14</f>
        <v>12341000</v>
      </c>
      <c r="L3" s="20">
        <f>collection!L14</f>
        <v>12341000</v>
      </c>
      <c r="M3" s="20">
        <f>collection!M14</f>
        <v>12341000</v>
      </c>
      <c r="N3" s="20">
        <f>collection!N14</f>
        <v>12341000</v>
      </c>
      <c r="O3" s="20">
        <f>collection!O14</f>
        <v>12341000</v>
      </c>
      <c r="P3" s="20">
        <f>collection!P14</f>
        <v>12341000</v>
      </c>
      <c r="Q3" s="20">
        <f>collection!Q14</f>
        <v>12341000</v>
      </c>
      <c r="R3" s="20">
        <f>collection!R14</f>
        <v>12341000</v>
      </c>
      <c r="S3" s="20">
        <f>collection!S14</f>
        <v>12341000</v>
      </c>
      <c r="T3" s="20">
        <f>collection!T14</f>
        <v>12341000</v>
      </c>
      <c r="U3" s="20">
        <f>collection!U14</f>
        <v>12341000</v>
      </c>
      <c r="V3" s="20">
        <f>collection!V14</f>
        <v>12341000</v>
      </c>
      <c r="W3" s="20">
        <f>collection!W14</f>
        <v>12341000</v>
      </c>
      <c r="X3" s="20">
        <f>collection!X14</f>
        <v>12341000</v>
      </c>
      <c r="Y3" s="20">
        <f>collection!Y14</f>
        <v>12341000</v>
      </c>
      <c r="Z3" s="6"/>
    </row>
    <row r="4">
      <c r="A4" s="21" t="s">
        <v>165</v>
      </c>
      <c r="B4" s="20">
        <f>'Loan And Interests'!B11</f>
        <v>1050000</v>
      </c>
      <c r="C4" s="20">
        <f>'Loan And Interests'!C11</f>
        <v>0</v>
      </c>
      <c r="D4" s="20">
        <f>'Loan And Interests'!D11</f>
        <v>0</v>
      </c>
      <c r="E4" s="20">
        <f>'Loan And Interests'!E11</f>
        <v>0</v>
      </c>
      <c r="F4" s="20">
        <f>'Loan And Interests'!F11</f>
        <v>500000</v>
      </c>
      <c r="G4" s="20">
        <f>'Loan And Interests'!G11</f>
        <v>0</v>
      </c>
      <c r="H4" s="20">
        <f>'Loan And Interests'!H11</f>
        <v>0</v>
      </c>
      <c r="I4" s="20">
        <f>'Loan And Interests'!I11</f>
        <v>0</v>
      </c>
      <c r="J4" s="20">
        <f>'Loan And Interests'!J11</f>
        <v>0</v>
      </c>
      <c r="K4" s="20">
        <f>'Loan And Interests'!K11</f>
        <v>0</v>
      </c>
      <c r="L4" s="20">
        <f>'Loan And Interests'!L11</f>
        <v>0</v>
      </c>
      <c r="M4" s="20">
        <f>'Loan And Interests'!M11</f>
        <v>0</v>
      </c>
      <c r="N4" s="20">
        <f>'Loan And Interests'!N11</f>
        <v>0</v>
      </c>
      <c r="O4" s="20">
        <f>'Loan And Interests'!O11</f>
        <v>0</v>
      </c>
      <c r="P4" s="20">
        <f>'Loan And Interests'!P11</f>
        <v>0</v>
      </c>
      <c r="Q4" s="20">
        <f>'Loan And Interests'!Q11</f>
        <v>0</v>
      </c>
      <c r="R4" s="20">
        <f>'Loan And Interests'!R11</f>
        <v>0</v>
      </c>
      <c r="S4" s="20">
        <f>'Loan And Interests'!S11</f>
        <v>0</v>
      </c>
      <c r="T4" s="20">
        <f>'Loan And Interests'!T11</f>
        <v>0</v>
      </c>
      <c r="U4" s="20">
        <f>'Loan And Interests'!U11</f>
        <v>0</v>
      </c>
      <c r="V4" s="20">
        <f>'Loan And Interests'!V11</f>
        <v>0</v>
      </c>
      <c r="W4" s="20">
        <f>'Loan And Interests'!W11</f>
        <v>0</v>
      </c>
      <c r="X4" s="20">
        <f>'Loan And Interests'!X11</f>
        <v>0</v>
      </c>
      <c r="Y4" s="20">
        <f>'Loan And Interests'!Y11</f>
        <v>0</v>
      </c>
      <c r="Z4" s="6"/>
    </row>
    <row r="5">
      <c r="A5" s="21" t="s">
        <v>166</v>
      </c>
      <c r="B5" s="20">
        <f>Capital!B13</f>
        <v>1192983</v>
      </c>
      <c r="C5" s="20">
        <f>Capital!C13</f>
        <v>0</v>
      </c>
      <c r="D5" s="20">
        <f>Capital!D13</f>
        <v>0</v>
      </c>
      <c r="E5" s="20">
        <f>Capital!E13</f>
        <v>0</v>
      </c>
      <c r="F5" s="20">
        <f>Capital!F13</f>
        <v>0</v>
      </c>
      <c r="G5" s="20">
        <f>Capital!G13</f>
        <v>0</v>
      </c>
      <c r="H5" s="20">
        <f>Capital!H13</f>
        <v>0</v>
      </c>
      <c r="I5" s="20">
        <f>Capital!I13</f>
        <v>0</v>
      </c>
      <c r="J5" s="20">
        <f>Capital!J13</f>
        <v>0</v>
      </c>
      <c r="K5" s="20">
        <f>Capital!K13</f>
        <v>0</v>
      </c>
      <c r="L5" s="20">
        <f>Capital!L13</f>
        <v>0</v>
      </c>
      <c r="M5" s="20">
        <f>Capital!M13</f>
        <v>0</v>
      </c>
      <c r="N5" s="20">
        <f>Capital!N13</f>
        <v>0</v>
      </c>
      <c r="O5" s="20">
        <f>Capital!O13</f>
        <v>0</v>
      </c>
      <c r="P5" s="20">
        <f>Capital!P13</f>
        <v>0</v>
      </c>
      <c r="Q5" s="20">
        <f>Capital!Q13</f>
        <v>0</v>
      </c>
      <c r="R5" s="20">
        <f>Capital!R13</f>
        <v>0</v>
      </c>
      <c r="S5" s="20">
        <f>Capital!S13</f>
        <v>0</v>
      </c>
      <c r="T5" s="18">
        <f>Capital!T13</f>
        <v>0</v>
      </c>
      <c r="U5" s="18">
        <f>Capital!U13</f>
        <v>0</v>
      </c>
      <c r="V5" s="18">
        <f>Capital!V13</f>
        <v>0</v>
      </c>
      <c r="W5" s="18">
        <f>Capital!W13</f>
        <v>0</v>
      </c>
      <c r="X5" s="18">
        <f>Capital!X13</f>
        <v>0</v>
      </c>
      <c r="Y5" s="18">
        <f>Capital!Y13</f>
        <v>0</v>
      </c>
      <c r="Z5" s="6"/>
    </row>
    <row r="6">
      <c r="A6" s="19" t="s">
        <v>94</v>
      </c>
      <c r="B6" s="20">
        <f t="shared" ref="B6:Y6" si="1">SUM(B3:B5)</f>
        <v>7179383</v>
      </c>
      <c r="C6" s="20">
        <f t="shared" si="1"/>
        <v>6787550</v>
      </c>
      <c r="D6" s="20">
        <f t="shared" si="1"/>
        <v>10489850</v>
      </c>
      <c r="E6" s="20">
        <f t="shared" si="1"/>
        <v>12341000</v>
      </c>
      <c r="F6" s="20">
        <f t="shared" si="1"/>
        <v>12841000</v>
      </c>
      <c r="G6" s="20">
        <f t="shared" si="1"/>
        <v>12341000</v>
      </c>
      <c r="H6" s="20">
        <f t="shared" si="1"/>
        <v>12341000</v>
      </c>
      <c r="I6" s="20">
        <f t="shared" si="1"/>
        <v>12341000</v>
      </c>
      <c r="J6" s="20">
        <f t="shared" si="1"/>
        <v>12341000</v>
      </c>
      <c r="K6" s="20">
        <f t="shared" si="1"/>
        <v>12341000</v>
      </c>
      <c r="L6" s="20">
        <f t="shared" si="1"/>
        <v>12341000</v>
      </c>
      <c r="M6" s="20">
        <f t="shared" si="1"/>
        <v>12341000</v>
      </c>
      <c r="N6" s="20">
        <f t="shared" si="1"/>
        <v>12341000</v>
      </c>
      <c r="O6" s="20">
        <f t="shared" si="1"/>
        <v>12341000</v>
      </c>
      <c r="P6" s="20">
        <f t="shared" si="1"/>
        <v>12341000</v>
      </c>
      <c r="Q6" s="20">
        <f t="shared" si="1"/>
        <v>12341000</v>
      </c>
      <c r="R6" s="20">
        <f t="shared" si="1"/>
        <v>12341000</v>
      </c>
      <c r="S6" s="20">
        <f t="shared" si="1"/>
        <v>12341000</v>
      </c>
      <c r="T6" s="20">
        <f t="shared" si="1"/>
        <v>12341000</v>
      </c>
      <c r="U6" s="20">
        <f t="shared" si="1"/>
        <v>12341000</v>
      </c>
      <c r="V6" s="20">
        <f t="shared" si="1"/>
        <v>12341000</v>
      </c>
      <c r="W6" s="20">
        <f t="shared" si="1"/>
        <v>12341000</v>
      </c>
      <c r="X6" s="20">
        <f t="shared" si="1"/>
        <v>12341000</v>
      </c>
      <c r="Y6" s="20">
        <f t="shared" si="1"/>
        <v>12341000</v>
      </c>
      <c r="Z6" s="6"/>
    </row>
    <row r="7">
      <c r="A7" s="21"/>
      <c r="B7" s="6"/>
      <c r="C7" s="6"/>
      <c r="D7" s="6"/>
      <c r="E7" s="6"/>
      <c r="F7" s="6"/>
      <c r="G7" s="6"/>
      <c r="H7" s="6"/>
      <c r="I7" s="6"/>
      <c r="J7" s="6"/>
      <c r="K7" s="6"/>
      <c r="L7" s="6"/>
      <c r="M7" s="6"/>
      <c r="N7" s="6"/>
      <c r="O7" s="6"/>
      <c r="P7" s="6"/>
      <c r="Q7" s="6"/>
      <c r="R7" s="6"/>
      <c r="S7" s="6"/>
      <c r="T7" s="6"/>
      <c r="U7" s="6"/>
      <c r="V7" s="6"/>
      <c r="W7" s="6"/>
      <c r="X7" s="6"/>
      <c r="Y7" s="6"/>
      <c r="Z7" s="6"/>
    </row>
    <row r="8">
      <c r="A8" s="19" t="s">
        <v>167</v>
      </c>
      <c r="B8" s="21"/>
      <c r="C8" s="21"/>
      <c r="D8" s="21"/>
      <c r="E8" s="21"/>
      <c r="F8" s="21"/>
      <c r="G8" s="21"/>
      <c r="H8" s="21"/>
      <c r="I8" s="21"/>
      <c r="J8" s="21"/>
      <c r="K8" s="21"/>
      <c r="L8" s="21"/>
      <c r="M8" s="21"/>
      <c r="N8" s="21"/>
      <c r="O8" s="21"/>
      <c r="P8" s="21"/>
      <c r="Q8" s="21"/>
      <c r="R8" s="21"/>
      <c r="S8" s="21"/>
      <c r="T8" s="6"/>
      <c r="U8" s="6"/>
      <c r="V8" s="6"/>
      <c r="W8" s="6"/>
      <c r="X8" s="6"/>
      <c r="Y8" s="6"/>
      <c r="Z8" s="6"/>
    </row>
    <row r="9">
      <c r="A9" s="21" t="s">
        <v>168</v>
      </c>
      <c r="B9" s="20">
        <f>Purchases!B10</f>
        <v>0</v>
      </c>
      <c r="C9" s="20">
        <f>Purchases!C10</f>
        <v>9615200</v>
      </c>
      <c r="D9" s="20">
        <f>Purchases!D10</f>
        <v>9615200</v>
      </c>
      <c r="E9" s="20">
        <f>Purchases!E10</f>
        <v>9615200</v>
      </c>
      <c r="F9" s="20">
        <f>Purchases!F10</f>
        <v>9615200</v>
      </c>
      <c r="G9" s="20">
        <f>Purchases!G10</f>
        <v>9615200</v>
      </c>
      <c r="H9" s="20">
        <f>Purchases!H10</f>
        <v>9615200</v>
      </c>
      <c r="I9" s="20">
        <f>Purchases!I10</f>
        <v>9615200</v>
      </c>
      <c r="J9" s="20">
        <f>Purchases!J10</f>
        <v>9615200</v>
      </c>
      <c r="K9" s="20">
        <f>Purchases!K10</f>
        <v>9615200</v>
      </c>
      <c r="L9" s="20">
        <f>Purchases!L10</f>
        <v>9615200</v>
      </c>
      <c r="M9" s="20">
        <f>Purchases!M10</f>
        <v>9615200</v>
      </c>
      <c r="N9" s="20">
        <f>Purchases!N10</f>
        <v>9615200</v>
      </c>
      <c r="O9" s="20">
        <f>Purchases!O10</f>
        <v>9615200</v>
      </c>
      <c r="P9" s="20">
        <f>Purchases!P10</f>
        <v>9615200</v>
      </c>
      <c r="Q9" s="20">
        <f>Purchases!Q10</f>
        <v>9615200</v>
      </c>
      <c r="R9" s="20">
        <f>Purchases!R10</f>
        <v>9615200</v>
      </c>
      <c r="S9" s="20">
        <f>Purchases!S10</f>
        <v>9615200</v>
      </c>
      <c r="T9" s="20">
        <f>Purchases!T10</f>
        <v>9615200</v>
      </c>
      <c r="U9" s="20">
        <f>Purchases!U10</f>
        <v>9615200</v>
      </c>
      <c r="V9" s="20">
        <f>Purchases!V10</f>
        <v>9615200</v>
      </c>
      <c r="W9" s="20">
        <f>Purchases!W10</f>
        <v>9615200</v>
      </c>
      <c r="X9" s="20">
        <f>Purchases!X10</f>
        <v>9615200</v>
      </c>
      <c r="Y9" s="20">
        <f>Purchases!Y10</f>
        <v>9615200</v>
      </c>
      <c r="Z9" s="6"/>
    </row>
    <row r="10">
      <c r="A10" s="21" t="s">
        <v>169</v>
      </c>
      <c r="B10" s="20">
        <f>'Payment For Expenses'!B16</f>
        <v>35000</v>
      </c>
      <c r="C10" s="20">
        <f>'Payment For Expenses'!C16</f>
        <v>72908</v>
      </c>
      <c r="D10" s="20">
        <f>'Payment For Expenses'!D16</f>
        <v>102908</v>
      </c>
      <c r="E10" s="20">
        <f>'Payment For Expenses'!E16</f>
        <v>72908</v>
      </c>
      <c r="F10" s="20">
        <f>'Payment For Expenses'!F16</f>
        <v>72908</v>
      </c>
      <c r="G10" s="20">
        <f>'Payment For Expenses'!G16</f>
        <v>102908</v>
      </c>
      <c r="H10" s="20">
        <f>'Payment For Expenses'!H16</f>
        <v>72908</v>
      </c>
      <c r="I10" s="20">
        <f>'Payment For Expenses'!I16</f>
        <v>72908</v>
      </c>
      <c r="J10" s="20">
        <f>'Payment For Expenses'!J16</f>
        <v>102908</v>
      </c>
      <c r="K10" s="20">
        <f>'Payment For Expenses'!K16</f>
        <v>72908</v>
      </c>
      <c r="L10" s="20">
        <f>'Payment For Expenses'!L16</f>
        <v>72908</v>
      </c>
      <c r="M10" s="20">
        <f>'Payment For Expenses'!M16</f>
        <v>102908</v>
      </c>
      <c r="N10" s="20">
        <f>'Payment For Expenses'!N16</f>
        <v>72908</v>
      </c>
      <c r="O10" s="20">
        <f>'Payment For Expenses'!O16</f>
        <v>72908</v>
      </c>
      <c r="P10" s="20">
        <f>'Payment For Expenses'!P16</f>
        <v>102908</v>
      </c>
      <c r="Q10" s="20">
        <f>'Payment For Expenses'!Q16</f>
        <v>72908</v>
      </c>
      <c r="R10" s="20">
        <f>'Payment For Expenses'!R16</f>
        <v>72908</v>
      </c>
      <c r="S10" s="20">
        <f>'Payment For Expenses'!S16</f>
        <v>102908</v>
      </c>
      <c r="T10" s="20">
        <f>'Payment For Expenses'!T16</f>
        <v>72908</v>
      </c>
      <c r="U10" s="20">
        <f>'Payment For Expenses'!U16</f>
        <v>72908</v>
      </c>
      <c r="V10" s="20">
        <f>'Payment For Expenses'!V16</f>
        <v>102908</v>
      </c>
      <c r="W10" s="20">
        <f>'Payment For Expenses'!W16</f>
        <v>72908</v>
      </c>
      <c r="X10" s="20">
        <f>'Payment For Expenses'!X16</f>
        <v>72908</v>
      </c>
      <c r="Y10" s="20">
        <f>'Payment For Expenses'!Y16</f>
        <v>102908</v>
      </c>
      <c r="Z10" s="6"/>
    </row>
    <row r="11">
      <c r="A11" s="21" t="s">
        <v>170</v>
      </c>
      <c r="B11" s="22">
        <f>'Fixed Asset Balance'!B10</f>
        <v>475502</v>
      </c>
      <c r="C11" s="22">
        <f>'Fixed Asset Balance'!C10</f>
        <v>45499</v>
      </c>
      <c r="D11" s="22">
        <f>'Fixed Asset Balance'!D10</f>
        <v>0</v>
      </c>
      <c r="E11" s="22">
        <f>'Fixed Asset Balance'!E10</f>
        <v>0</v>
      </c>
      <c r="F11" s="22">
        <f>'Fixed Asset Balance'!F10</f>
        <v>0</v>
      </c>
      <c r="G11" s="22">
        <f>'Fixed Asset Balance'!G10</f>
        <v>0</v>
      </c>
      <c r="H11" s="22">
        <f>'Fixed Asset Balance'!H10</f>
        <v>0</v>
      </c>
      <c r="I11" s="22">
        <f>'Fixed Asset Balance'!I10</f>
        <v>0</v>
      </c>
      <c r="J11" s="22">
        <f>'Fixed Asset Balance'!J10</f>
        <v>0</v>
      </c>
      <c r="K11" s="22">
        <f>'Fixed Asset Balance'!K10</f>
        <v>0</v>
      </c>
      <c r="L11" s="22">
        <f>'Fixed Asset Balance'!L10</f>
        <v>0</v>
      </c>
      <c r="M11" s="22">
        <f>'Fixed Asset Balance'!M10</f>
        <v>0</v>
      </c>
      <c r="N11" s="22">
        <f>'Fixed Asset Balance'!N10</f>
        <v>0</v>
      </c>
      <c r="O11" s="22">
        <f>'Fixed Asset Balance'!O10</f>
        <v>0</v>
      </c>
      <c r="P11" s="22">
        <f>'Fixed Asset Balance'!P10</f>
        <v>0</v>
      </c>
      <c r="Q11" s="22">
        <f>'Fixed Asset Balance'!Q10</f>
        <v>0</v>
      </c>
      <c r="R11" s="22">
        <f>'Fixed Asset Balance'!R10</f>
        <v>45499</v>
      </c>
      <c r="S11" s="22">
        <f>'Fixed Asset Balance'!S10</f>
        <v>0</v>
      </c>
      <c r="T11" s="22">
        <f>'Fixed Asset Balance'!T10</f>
        <v>475502</v>
      </c>
      <c r="U11" s="22">
        <f>'Fixed Asset Balance'!U10</f>
        <v>0</v>
      </c>
      <c r="V11" s="22">
        <f>'Fixed Asset Balance'!V10</f>
        <v>0</v>
      </c>
      <c r="W11" s="22">
        <f>'Fixed Asset Balance'!W10</f>
        <v>0</v>
      </c>
      <c r="X11" s="22">
        <f>'Fixed Asset Balance'!X10</f>
        <v>0</v>
      </c>
      <c r="Y11" s="22">
        <f>'Fixed Asset Balance'!Y10</f>
        <v>0</v>
      </c>
      <c r="Z11" s="6"/>
    </row>
    <row r="12">
      <c r="A12" s="21" t="s">
        <v>171</v>
      </c>
      <c r="B12" s="20">
        <f>Capital!B18</f>
        <v>0</v>
      </c>
      <c r="C12" s="20">
        <f>Capital!C18</f>
        <v>0</v>
      </c>
      <c r="D12" s="20">
        <f>Capital!D18</f>
        <v>0</v>
      </c>
      <c r="E12" s="20">
        <f>Capital!E18</f>
        <v>0</v>
      </c>
      <c r="F12" s="20">
        <f>Capital!F18</f>
        <v>976077</v>
      </c>
      <c r="G12" s="20">
        <f>Capital!G18</f>
        <v>0</v>
      </c>
      <c r="H12" s="20">
        <f>Capital!H18</f>
        <v>0</v>
      </c>
      <c r="I12" s="20">
        <f>Capital!I18</f>
        <v>0</v>
      </c>
      <c r="J12" s="20">
        <f>Capital!J18</f>
        <v>1120681</v>
      </c>
      <c r="K12" s="20">
        <f>Capital!K18</f>
        <v>0</v>
      </c>
      <c r="L12" s="20">
        <f>Capital!L18</f>
        <v>0</v>
      </c>
      <c r="M12" s="20">
        <f>Capital!M18</f>
        <v>0</v>
      </c>
      <c r="N12" s="20">
        <f>Capital!N18</f>
        <v>0</v>
      </c>
      <c r="O12" s="20">
        <f>Capital!O18</f>
        <v>0</v>
      </c>
      <c r="P12" s="20">
        <f>Capital!P18</f>
        <v>0</v>
      </c>
      <c r="Q12" s="20">
        <f>Capital!Q18</f>
        <v>0</v>
      </c>
      <c r="R12" s="20">
        <f>Capital!R18</f>
        <v>0</v>
      </c>
      <c r="S12" s="20">
        <f>Capital!S18</f>
        <v>0</v>
      </c>
      <c r="T12" s="20">
        <f>Capital!T18</f>
        <v>0</v>
      </c>
      <c r="U12" s="20">
        <f>Capital!U18</f>
        <v>0</v>
      </c>
      <c r="V12" s="20">
        <f>Capital!V18</f>
        <v>0</v>
      </c>
      <c r="W12" s="20">
        <f>Capital!W18</f>
        <v>0</v>
      </c>
      <c r="X12" s="20">
        <f>Capital!X18</f>
        <v>0</v>
      </c>
      <c r="Y12" s="20">
        <f>Capital!Y18</f>
        <v>0</v>
      </c>
      <c r="Z12" s="6"/>
    </row>
    <row r="13">
      <c r="A13" s="21" t="s">
        <v>133</v>
      </c>
      <c r="B13" s="20">
        <f>'Loan And Interests'!B16</f>
        <v>0</v>
      </c>
      <c r="C13" s="20">
        <f>'Loan And Interests'!C16</f>
        <v>0</v>
      </c>
      <c r="D13" s="20">
        <f>'Loan And Interests'!D16</f>
        <v>0</v>
      </c>
      <c r="E13" s="20">
        <f>'Loan And Interests'!E16</f>
        <v>0</v>
      </c>
      <c r="F13" s="20">
        <f>'Loan And Interests'!F16</f>
        <v>0</v>
      </c>
      <c r="G13" s="20">
        <f>'Loan And Interests'!G16</f>
        <v>0</v>
      </c>
      <c r="H13" s="20">
        <f>'Loan And Interests'!H16</f>
        <v>0</v>
      </c>
      <c r="I13" s="20">
        <f>'Loan And Interests'!I16</f>
        <v>0</v>
      </c>
      <c r="J13" s="20">
        <f>'Loan And Interests'!J16</f>
        <v>0</v>
      </c>
      <c r="K13" s="20">
        <f>'Loan And Interests'!K16</f>
        <v>0</v>
      </c>
      <c r="L13" s="20">
        <f>'Loan And Interests'!L16</f>
        <v>0</v>
      </c>
      <c r="M13" s="20">
        <f>'Loan And Interests'!M16</f>
        <v>0</v>
      </c>
      <c r="N13" s="20">
        <f>'Loan And Interests'!N16</f>
        <v>1050000</v>
      </c>
      <c r="O13" s="20">
        <f>'Loan And Interests'!O16</f>
        <v>0</v>
      </c>
      <c r="P13" s="20">
        <f>'Loan And Interests'!P16</f>
        <v>0</v>
      </c>
      <c r="Q13" s="20">
        <f>'Loan And Interests'!Q16</f>
        <v>0</v>
      </c>
      <c r="R13" s="20">
        <f>'Loan And Interests'!R16</f>
        <v>0</v>
      </c>
      <c r="S13" s="20">
        <f>'Loan And Interests'!S16</f>
        <v>0</v>
      </c>
      <c r="T13" s="20">
        <f>'Loan And Interests'!T16</f>
        <v>500000</v>
      </c>
      <c r="U13" s="20">
        <f>'Loan And Interests'!U16</f>
        <v>0</v>
      </c>
      <c r="V13" s="20">
        <f>'Loan And Interests'!V16</f>
        <v>0</v>
      </c>
      <c r="W13" s="20">
        <f>'Loan And Interests'!W16</f>
        <v>0</v>
      </c>
      <c r="X13" s="20">
        <f>'Loan And Interests'!X16</f>
        <v>0</v>
      </c>
      <c r="Y13" s="20">
        <f>'Loan And Interests'!Y16</f>
        <v>0</v>
      </c>
      <c r="Z13" s="6"/>
    </row>
    <row r="14">
      <c r="A14" s="21" t="s">
        <v>172</v>
      </c>
      <c r="B14" s="20">
        <f>'Loan And Interests'!B26</f>
        <v>9187.5</v>
      </c>
      <c r="C14" s="20">
        <f>'Loan And Interests'!C26</f>
        <v>9187.5</v>
      </c>
      <c r="D14" s="20">
        <f>'Loan And Interests'!D26</f>
        <v>9187.5</v>
      </c>
      <c r="E14" s="20">
        <f>'Loan And Interests'!E26</f>
        <v>9187.5</v>
      </c>
      <c r="F14" s="20">
        <f>'Loan And Interests'!F26</f>
        <v>16062.5</v>
      </c>
      <c r="G14" s="20">
        <f>'Loan And Interests'!G26</f>
        <v>16062.5</v>
      </c>
      <c r="H14" s="20">
        <f>'Loan And Interests'!H26</f>
        <v>16062.5</v>
      </c>
      <c r="I14" s="20">
        <f>'Loan And Interests'!I26</f>
        <v>16062.5</v>
      </c>
      <c r="J14" s="20">
        <f>'Loan And Interests'!J26</f>
        <v>16062.5</v>
      </c>
      <c r="K14" s="20">
        <f>'Loan And Interests'!K26</f>
        <v>16062.5</v>
      </c>
      <c r="L14" s="20">
        <f>'Loan And Interests'!L26</f>
        <v>16062.5</v>
      </c>
      <c r="M14" s="20">
        <f>'Loan And Interests'!M26</f>
        <v>16062.5</v>
      </c>
      <c r="N14" s="20">
        <f>'Loan And Interests'!N26</f>
        <v>6875</v>
      </c>
      <c r="O14" s="20">
        <f>'Loan And Interests'!O26</f>
        <v>6875</v>
      </c>
      <c r="P14" s="20">
        <f>'Loan And Interests'!P26</f>
        <v>6875</v>
      </c>
      <c r="Q14" s="20">
        <f>'Loan And Interests'!Q26</f>
        <v>6875</v>
      </c>
      <c r="R14" s="20">
        <f>'Loan And Interests'!R26</f>
        <v>6875</v>
      </c>
      <c r="S14" s="20">
        <f>'Loan And Interests'!S26</f>
        <v>6875</v>
      </c>
      <c r="T14" s="20">
        <f>'Loan And Interests'!T26</f>
        <v>0</v>
      </c>
      <c r="U14" s="20">
        <f>'Loan And Interests'!U26</f>
        <v>0</v>
      </c>
      <c r="V14" s="20">
        <f>'Loan And Interests'!V26</f>
        <v>0</v>
      </c>
      <c r="W14" s="20">
        <f>'Loan And Interests'!W26</f>
        <v>0</v>
      </c>
      <c r="X14" s="20">
        <f>'Loan And Interests'!X26</f>
        <v>0</v>
      </c>
      <c r="Y14" s="20">
        <f>'Loan And Interests'!Y26</f>
        <v>0</v>
      </c>
      <c r="Z14" s="6"/>
    </row>
    <row r="15">
      <c r="A15" s="21" t="s">
        <v>135</v>
      </c>
      <c r="B15" s="20">
        <f>'Sales and cost'!B24</f>
        <v>1034288.562</v>
      </c>
      <c r="C15" s="20">
        <f>'Sales and cost'!C24</f>
        <v>1033439.248</v>
      </c>
      <c r="D15" s="20">
        <f>'Sales and cost'!D24</f>
        <v>1033439.248</v>
      </c>
      <c r="E15" s="20">
        <f>'Sales and cost'!E24</f>
        <v>1033439.248</v>
      </c>
      <c r="F15" s="20">
        <f>'Sales and cost'!F24</f>
        <v>1031514.248</v>
      </c>
      <c r="G15" s="20">
        <f>'Sales and cost'!G24</f>
        <v>1031514.248</v>
      </c>
      <c r="H15" s="20">
        <f>'Sales and cost'!H24</f>
        <v>1031514.248</v>
      </c>
      <c r="I15" s="20">
        <f>'Sales and cost'!I24</f>
        <v>1031514.248</v>
      </c>
      <c r="J15" s="20">
        <f>'Sales and cost'!J24</f>
        <v>1031514.248</v>
      </c>
      <c r="K15" s="20">
        <f>'Sales and cost'!K24</f>
        <v>1031514.248</v>
      </c>
      <c r="L15" s="20">
        <f>'Sales and cost'!L24</f>
        <v>1031514.248</v>
      </c>
      <c r="M15" s="20">
        <f>'Sales and cost'!M24</f>
        <v>1031514.248</v>
      </c>
      <c r="N15" s="20">
        <f>'Sales and cost'!N24</f>
        <v>1034086.748</v>
      </c>
      <c r="O15" s="20">
        <f>'Sales and cost'!O24</f>
        <v>1034086.748</v>
      </c>
      <c r="P15" s="20">
        <f>'Sales and cost'!P24</f>
        <v>1034086.748</v>
      </c>
      <c r="Q15" s="20">
        <f>'Sales and cost'!Q24</f>
        <v>1034086.748</v>
      </c>
      <c r="R15" s="20">
        <f>'Sales and cost'!R24</f>
        <v>1034086.748</v>
      </c>
      <c r="S15" s="20">
        <f>'Sales and cost'!S24</f>
        <v>1034086.748</v>
      </c>
      <c r="T15" s="20">
        <f>'Sales and cost'!T24</f>
        <v>1036011.748</v>
      </c>
      <c r="U15" s="20">
        <f>'Sales and cost'!U24</f>
        <v>1036011.748</v>
      </c>
      <c r="V15" s="20">
        <f>'Sales and cost'!V24</f>
        <v>1036011.748</v>
      </c>
      <c r="W15" s="20">
        <f>'Sales and cost'!W24</f>
        <v>1036011.748</v>
      </c>
      <c r="X15" s="20">
        <f>'Sales and cost'!X24</f>
        <v>1036011.748</v>
      </c>
      <c r="Y15" s="20">
        <f>'Sales and cost'!Y24</f>
        <v>1036011.748</v>
      </c>
      <c r="Z15" s="6"/>
    </row>
    <row r="16">
      <c r="A16" s="19" t="s">
        <v>94</v>
      </c>
      <c r="B16" s="20">
        <f t="shared" ref="B16:Y16" si="2">SUM(B9:B15)</f>
        <v>1553978.062</v>
      </c>
      <c r="C16" s="20">
        <f t="shared" si="2"/>
        <v>10776233.75</v>
      </c>
      <c r="D16" s="20">
        <f t="shared" si="2"/>
        <v>10760734.75</v>
      </c>
      <c r="E16" s="20">
        <f t="shared" si="2"/>
        <v>10730734.75</v>
      </c>
      <c r="F16" s="20">
        <f t="shared" si="2"/>
        <v>11711761.75</v>
      </c>
      <c r="G16" s="20">
        <f t="shared" si="2"/>
        <v>10765684.75</v>
      </c>
      <c r="H16" s="20">
        <f t="shared" si="2"/>
        <v>10735684.75</v>
      </c>
      <c r="I16" s="20">
        <f t="shared" si="2"/>
        <v>10735684.75</v>
      </c>
      <c r="J16" s="20">
        <f t="shared" si="2"/>
        <v>11886365.75</v>
      </c>
      <c r="K16" s="20">
        <f t="shared" si="2"/>
        <v>10735684.75</v>
      </c>
      <c r="L16" s="20">
        <f t="shared" si="2"/>
        <v>10735684.75</v>
      </c>
      <c r="M16" s="20">
        <f t="shared" si="2"/>
        <v>10765684.75</v>
      </c>
      <c r="N16" s="20">
        <f t="shared" si="2"/>
        <v>11779069.75</v>
      </c>
      <c r="O16" s="20">
        <f t="shared" si="2"/>
        <v>10729069.75</v>
      </c>
      <c r="P16" s="20">
        <f t="shared" si="2"/>
        <v>10759069.75</v>
      </c>
      <c r="Q16" s="20">
        <f t="shared" si="2"/>
        <v>10729069.75</v>
      </c>
      <c r="R16" s="20">
        <f t="shared" si="2"/>
        <v>10774568.75</v>
      </c>
      <c r="S16" s="20">
        <f t="shared" si="2"/>
        <v>10759069.75</v>
      </c>
      <c r="T16" s="20">
        <f t="shared" si="2"/>
        <v>11699621.75</v>
      </c>
      <c r="U16" s="20">
        <f t="shared" si="2"/>
        <v>10724119.75</v>
      </c>
      <c r="V16" s="20">
        <f t="shared" si="2"/>
        <v>10754119.75</v>
      </c>
      <c r="W16" s="20">
        <f t="shared" si="2"/>
        <v>10724119.75</v>
      </c>
      <c r="X16" s="20">
        <f t="shared" si="2"/>
        <v>10724119.75</v>
      </c>
      <c r="Y16" s="20">
        <f t="shared" si="2"/>
        <v>10754119.75</v>
      </c>
      <c r="Z16" s="6"/>
    </row>
    <row r="17">
      <c r="A17" s="21"/>
      <c r="B17" s="6"/>
      <c r="C17" s="21"/>
      <c r="D17" s="21"/>
      <c r="E17" s="21"/>
      <c r="F17" s="21"/>
      <c r="G17" s="21"/>
      <c r="H17" s="21"/>
      <c r="I17" s="21"/>
      <c r="J17" s="21"/>
      <c r="K17" s="21"/>
      <c r="L17" s="21"/>
      <c r="M17" s="21"/>
      <c r="N17" s="21"/>
      <c r="O17" s="21"/>
      <c r="P17" s="21"/>
      <c r="Q17" s="21"/>
      <c r="R17" s="21"/>
      <c r="S17" s="21"/>
      <c r="T17" s="6"/>
      <c r="U17" s="6"/>
      <c r="V17" s="6"/>
      <c r="W17" s="6"/>
      <c r="X17" s="6"/>
      <c r="Y17" s="6"/>
      <c r="Z17" s="6"/>
    </row>
    <row r="18">
      <c r="A18" s="19" t="s">
        <v>173</v>
      </c>
      <c r="B18" s="20">
        <f t="shared" ref="B18:Y18" si="3">B6-B16</f>
        <v>5625404.938</v>
      </c>
      <c r="C18" s="20">
        <f t="shared" si="3"/>
        <v>-3988683.748</v>
      </c>
      <c r="D18" s="20">
        <f t="shared" si="3"/>
        <v>-270884.7476</v>
      </c>
      <c r="E18" s="20">
        <f t="shared" si="3"/>
        <v>1610265.252</v>
      </c>
      <c r="F18" s="20">
        <f t="shared" si="3"/>
        <v>1129238.252</v>
      </c>
      <c r="G18" s="20">
        <f t="shared" si="3"/>
        <v>1575315.252</v>
      </c>
      <c r="H18" s="20">
        <f t="shared" si="3"/>
        <v>1605315.252</v>
      </c>
      <c r="I18" s="20">
        <f t="shared" si="3"/>
        <v>1605315.252</v>
      </c>
      <c r="J18" s="20">
        <f t="shared" si="3"/>
        <v>454634.2524</v>
      </c>
      <c r="K18" s="20">
        <f t="shared" si="3"/>
        <v>1605315.252</v>
      </c>
      <c r="L18" s="20">
        <f t="shared" si="3"/>
        <v>1605315.252</v>
      </c>
      <c r="M18" s="20">
        <f t="shared" si="3"/>
        <v>1575315.252</v>
      </c>
      <c r="N18" s="20">
        <f t="shared" si="3"/>
        <v>561930.2524</v>
      </c>
      <c r="O18" s="20">
        <f t="shared" si="3"/>
        <v>1611930.252</v>
      </c>
      <c r="P18" s="20">
        <f t="shared" si="3"/>
        <v>1581930.252</v>
      </c>
      <c r="Q18" s="20">
        <f t="shared" si="3"/>
        <v>1611930.252</v>
      </c>
      <c r="R18" s="20">
        <f t="shared" si="3"/>
        <v>1566431.252</v>
      </c>
      <c r="S18" s="20">
        <f t="shared" si="3"/>
        <v>1581930.252</v>
      </c>
      <c r="T18" s="20">
        <f t="shared" si="3"/>
        <v>641378.2524</v>
      </c>
      <c r="U18" s="20">
        <f t="shared" si="3"/>
        <v>1616880.252</v>
      </c>
      <c r="V18" s="20">
        <f t="shared" si="3"/>
        <v>1586880.252</v>
      </c>
      <c r="W18" s="20">
        <f t="shared" si="3"/>
        <v>1616880.252</v>
      </c>
      <c r="X18" s="20">
        <f t="shared" si="3"/>
        <v>1616880.252</v>
      </c>
      <c r="Y18" s="20">
        <f t="shared" si="3"/>
        <v>1586880.252</v>
      </c>
      <c r="Z18" s="6"/>
    </row>
    <row r="19">
      <c r="A19" s="21"/>
      <c r="B19" s="21"/>
      <c r="C19" s="21"/>
      <c r="D19" s="21"/>
      <c r="E19" s="21"/>
      <c r="F19" s="21"/>
      <c r="G19" s="21"/>
      <c r="H19" s="21"/>
      <c r="I19" s="21"/>
      <c r="J19" s="21"/>
      <c r="K19" s="21"/>
      <c r="L19" s="21"/>
      <c r="M19" s="21"/>
      <c r="N19" s="21"/>
      <c r="O19" s="21"/>
      <c r="P19" s="21"/>
      <c r="Q19" s="21"/>
      <c r="R19" s="21"/>
      <c r="S19" s="21"/>
      <c r="T19" s="6"/>
      <c r="U19" s="6"/>
      <c r="V19" s="6"/>
      <c r="W19" s="6"/>
      <c r="X19" s="6"/>
      <c r="Y19" s="6"/>
      <c r="Z19" s="6"/>
    </row>
    <row r="20">
      <c r="A20" s="19" t="s">
        <v>174</v>
      </c>
      <c r="B20" s="21"/>
      <c r="C20" s="21"/>
      <c r="D20" s="21"/>
      <c r="E20" s="21"/>
      <c r="F20" s="21"/>
      <c r="G20" s="21"/>
      <c r="H20" s="21"/>
      <c r="I20" s="21"/>
      <c r="J20" s="21"/>
      <c r="K20" s="21"/>
      <c r="L20" s="21"/>
      <c r="M20" s="21"/>
      <c r="N20" s="6"/>
      <c r="O20" s="6"/>
      <c r="P20" s="6"/>
      <c r="Q20" s="6"/>
      <c r="R20" s="6"/>
      <c r="S20" s="6"/>
      <c r="T20" s="6"/>
      <c r="U20" s="6"/>
      <c r="V20" s="6"/>
      <c r="W20" s="6"/>
      <c r="X20" s="6"/>
      <c r="Y20" s="6"/>
      <c r="Z20" s="6"/>
    </row>
    <row r="21">
      <c r="A21" s="21" t="s">
        <v>175</v>
      </c>
      <c r="B21" s="18">
        <v>0.0</v>
      </c>
      <c r="C21" s="20">
        <f t="shared" ref="C21:Y21" si="4">B23</f>
        <v>5625404.938</v>
      </c>
      <c r="D21" s="20">
        <f t="shared" si="4"/>
        <v>1636721.19</v>
      </c>
      <c r="E21" s="20">
        <f t="shared" si="4"/>
        <v>1365836.443</v>
      </c>
      <c r="F21" s="20">
        <f t="shared" si="4"/>
        <v>2976101.695</v>
      </c>
      <c r="G21" s="20">
        <f t="shared" si="4"/>
        <v>4105339.948</v>
      </c>
      <c r="H21" s="20">
        <f t="shared" si="4"/>
        <v>5680655.2</v>
      </c>
      <c r="I21" s="20">
        <f t="shared" si="4"/>
        <v>7285970.452</v>
      </c>
      <c r="J21" s="20">
        <f t="shared" si="4"/>
        <v>8891285.705</v>
      </c>
      <c r="K21" s="20">
        <f t="shared" si="4"/>
        <v>9345919.957</v>
      </c>
      <c r="L21" s="20">
        <f t="shared" si="4"/>
        <v>10951235.21</v>
      </c>
      <c r="M21" s="20">
        <f t="shared" si="4"/>
        <v>12556550.46</v>
      </c>
      <c r="N21" s="20">
        <f t="shared" si="4"/>
        <v>14131865.71</v>
      </c>
      <c r="O21" s="20">
        <f t="shared" si="4"/>
        <v>14693795.97</v>
      </c>
      <c r="P21" s="20">
        <f t="shared" si="4"/>
        <v>16305726.22</v>
      </c>
      <c r="Q21" s="20">
        <f t="shared" si="4"/>
        <v>17887656.47</v>
      </c>
      <c r="R21" s="20">
        <f t="shared" si="4"/>
        <v>19499586.72</v>
      </c>
      <c r="S21" s="20">
        <f t="shared" si="4"/>
        <v>21066017.98</v>
      </c>
      <c r="T21" s="20">
        <f t="shared" si="4"/>
        <v>22647948.23</v>
      </c>
      <c r="U21" s="20">
        <f t="shared" si="4"/>
        <v>23289326.48</v>
      </c>
      <c r="V21" s="20">
        <f t="shared" si="4"/>
        <v>24906206.73</v>
      </c>
      <c r="W21" s="20">
        <f t="shared" si="4"/>
        <v>26493086.99</v>
      </c>
      <c r="X21" s="20">
        <f t="shared" si="4"/>
        <v>28109967.24</v>
      </c>
      <c r="Y21" s="20">
        <f t="shared" si="4"/>
        <v>29726847.49</v>
      </c>
      <c r="Z21" s="6"/>
    </row>
    <row r="22">
      <c r="A22" s="21" t="s">
        <v>176</v>
      </c>
      <c r="B22" s="20">
        <f t="shared" ref="B22:Y22" si="5">B18</f>
        <v>5625404.938</v>
      </c>
      <c r="C22" s="20">
        <f t="shared" si="5"/>
        <v>-3988683.748</v>
      </c>
      <c r="D22" s="20">
        <f t="shared" si="5"/>
        <v>-270884.7476</v>
      </c>
      <c r="E22" s="20">
        <f t="shared" si="5"/>
        <v>1610265.252</v>
      </c>
      <c r="F22" s="20">
        <f t="shared" si="5"/>
        <v>1129238.252</v>
      </c>
      <c r="G22" s="20">
        <f t="shared" si="5"/>
        <v>1575315.252</v>
      </c>
      <c r="H22" s="20">
        <f t="shared" si="5"/>
        <v>1605315.252</v>
      </c>
      <c r="I22" s="20">
        <f t="shared" si="5"/>
        <v>1605315.252</v>
      </c>
      <c r="J22" s="20">
        <f t="shared" si="5"/>
        <v>454634.2524</v>
      </c>
      <c r="K22" s="20">
        <f t="shared" si="5"/>
        <v>1605315.252</v>
      </c>
      <c r="L22" s="20">
        <f t="shared" si="5"/>
        <v>1605315.252</v>
      </c>
      <c r="M22" s="20">
        <f t="shared" si="5"/>
        <v>1575315.252</v>
      </c>
      <c r="N22" s="20">
        <f t="shared" si="5"/>
        <v>561930.2524</v>
      </c>
      <c r="O22" s="20">
        <f t="shared" si="5"/>
        <v>1611930.252</v>
      </c>
      <c r="P22" s="20">
        <f t="shared" si="5"/>
        <v>1581930.252</v>
      </c>
      <c r="Q22" s="20">
        <f t="shared" si="5"/>
        <v>1611930.252</v>
      </c>
      <c r="R22" s="20">
        <f t="shared" si="5"/>
        <v>1566431.252</v>
      </c>
      <c r="S22" s="20">
        <f t="shared" si="5"/>
        <v>1581930.252</v>
      </c>
      <c r="T22" s="20">
        <f t="shared" si="5"/>
        <v>641378.2524</v>
      </c>
      <c r="U22" s="20">
        <f t="shared" si="5"/>
        <v>1616880.252</v>
      </c>
      <c r="V22" s="20">
        <f t="shared" si="5"/>
        <v>1586880.252</v>
      </c>
      <c r="W22" s="20">
        <f t="shared" si="5"/>
        <v>1616880.252</v>
      </c>
      <c r="X22" s="20">
        <f t="shared" si="5"/>
        <v>1616880.252</v>
      </c>
      <c r="Y22" s="20">
        <f t="shared" si="5"/>
        <v>1586880.252</v>
      </c>
      <c r="Z22" s="6"/>
    </row>
    <row r="23">
      <c r="A23" s="19" t="s">
        <v>177</v>
      </c>
      <c r="B23" s="20">
        <f t="shared" ref="B23:Y23" si="6">B21+B22</f>
        <v>5625404.938</v>
      </c>
      <c r="C23" s="20">
        <f t="shared" si="6"/>
        <v>1636721.19</v>
      </c>
      <c r="D23" s="20">
        <f t="shared" si="6"/>
        <v>1365836.443</v>
      </c>
      <c r="E23" s="20">
        <f t="shared" si="6"/>
        <v>2976101.695</v>
      </c>
      <c r="F23" s="20">
        <f t="shared" si="6"/>
        <v>4105339.948</v>
      </c>
      <c r="G23" s="20">
        <f t="shared" si="6"/>
        <v>5680655.2</v>
      </c>
      <c r="H23" s="20">
        <f t="shared" si="6"/>
        <v>7285970.452</v>
      </c>
      <c r="I23" s="20">
        <f t="shared" si="6"/>
        <v>8891285.705</v>
      </c>
      <c r="J23" s="20">
        <f t="shared" si="6"/>
        <v>9345919.957</v>
      </c>
      <c r="K23" s="20">
        <f t="shared" si="6"/>
        <v>10951235.21</v>
      </c>
      <c r="L23" s="20">
        <f t="shared" si="6"/>
        <v>12556550.46</v>
      </c>
      <c r="M23" s="20">
        <f t="shared" si="6"/>
        <v>14131865.71</v>
      </c>
      <c r="N23" s="20">
        <f t="shared" si="6"/>
        <v>14693795.97</v>
      </c>
      <c r="O23" s="20">
        <f t="shared" si="6"/>
        <v>16305726.22</v>
      </c>
      <c r="P23" s="20">
        <f t="shared" si="6"/>
        <v>17887656.47</v>
      </c>
      <c r="Q23" s="20">
        <f t="shared" si="6"/>
        <v>19499586.72</v>
      </c>
      <c r="R23" s="20">
        <f t="shared" si="6"/>
        <v>21066017.98</v>
      </c>
      <c r="S23" s="20">
        <f t="shared" si="6"/>
        <v>22647948.23</v>
      </c>
      <c r="T23" s="20">
        <f t="shared" si="6"/>
        <v>23289326.48</v>
      </c>
      <c r="U23" s="20">
        <f t="shared" si="6"/>
        <v>24906206.73</v>
      </c>
      <c r="V23" s="20">
        <f t="shared" si="6"/>
        <v>26493086.99</v>
      </c>
      <c r="W23" s="20">
        <f t="shared" si="6"/>
        <v>28109967.24</v>
      </c>
      <c r="X23" s="20">
        <f t="shared" si="6"/>
        <v>29726847.49</v>
      </c>
      <c r="Y23" s="20">
        <f t="shared" si="6"/>
        <v>31313727.74</v>
      </c>
      <c r="Z23" s="6"/>
    </row>
    <row r="24">
      <c r="A24" s="21"/>
      <c r="B24" s="6"/>
      <c r="C24" s="6"/>
      <c r="D24" s="6"/>
      <c r="E24" s="6"/>
      <c r="F24" s="6"/>
      <c r="G24" s="6"/>
      <c r="H24" s="6"/>
      <c r="I24" s="6"/>
      <c r="J24" s="6"/>
      <c r="K24" s="6"/>
      <c r="L24" s="6"/>
      <c r="M24" s="6"/>
      <c r="N24" s="6"/>
      <c r="O24" s="6"/>
      <c r="P24" s="6"/>
      <c r="Q24" s="6"/>
      <c r="R24" s="6"/>
      <c r="S24" s="6"/>
      <c r="T24" s="6"/>
      <c r="U24" s="6"/>
      <c r="V24" s="6"/>
      <c r="W24" s="6"/>
      <c r="X24" s="6"/>
      <c r="Y24" s="6"/>
      <c r="Z24" s="6"/>
    </row>
    <row r="25">
      <c r="A25" s="21"/>
      <c r="B25" s="6"/>
      <c r="C25" s="6"/>
      <c r="D25" s="6"/>
      <c r="E25" s="6"/>
      <c r="F25" s="21"/>
      <c r="G25" s="6"/>
      <c r="H25" s="6"/>
      <c r="I25" s="6"/>
      <c r="J25" s="6"/>
      <c r="K25" s="6"/>
      <c r="L25" s="6"/>
      <c r="M25" s="6"/>
      <c r="N25" s="6"/>
      <c r="O25" s="6"/>
      <c r="P25" s="6"/>
      <c r="Q25" s="6"/>
      <c r="R25" s="6"/>
      <c r="S25" s="6"/>
      <c r="T25" s="6"/>
      <c r="U25" s="6"/>
      <c r="V25" s="6"/>
      <c r="W25" s="6"/>
      <c r="X25" s="6"/>
      <c r="Y25" s="6"/>
      <c r="Z25" s="6"/>
    </row>
    <row r="26">
      <c r="A26" s="21"/>
      <c r="B26" s="6"/>
      <c r="C26" s="6"/>
      <c r="D26" s="6"/>
      <c r="E26" s="6"/>
      <c r="F26" s="6"/>
      <c r="G26" s="6"/>
      <c r="H26" s="6"/>
      <c r="I26" s="6"/>
      <c r="J26" s="6"/>
      <c r="K26" s="6"/>
      <c r="L26" s="6"/>
      <c r="M26" s="6"/>
      <c r="N26" s="6"/>
      <c r="O26" s="6"/>
      <c r="P26" s="6"/>
      <c r="Q26" s="6"/>
      <c r="R26" s="6"/>
      <c r="S26" s="6"/>
      <c r="T26" s="6"/>
      <c r="U26" s="6"/>
      <c r="V26" s="6"/>
      <c r="W26" s="6"/>
      <c r="X26" s="6"/>
      <c r="Y26" s="6"/>
      <c r="Z26" s="6"/>
    </row>
    <row r="27">
      <c r="A27" s="21"/>
      <c r="B27" s="6"/>
      <c r="C27" s="6"/>
      <c r="D27" s="6"/>
      <c r="E27" s="6"/>
      <c r="F27" s="6"/>
      <c r="G27" s="6"/>
      <c r="H27" s="6"/>
      <c r="I27" s="6"/>
      <c r="J27" s="6"/>
      <c r="K27" s="6"/>
      <c r="L27" s="6"/>
      <c r="M27" s="6"/>
      <c r="N27" s="6"/>
      <c r="O27" s="6"/>
      <c r="P27" s="6"/>
      <c r="Q27" s="6"/>
      <c r="R27" s="6"/>
      <c r="S27" s="6"/>
      <c r="T27" s="6"/>
      <c r="U27" s="6"/>
      <c r="V27" s="6"/>
      <c r="W27" s="6"/>
      <c r="X27" s="6"/>
      <c r="Y27" s="6"/>
      <c r="Z27" s="6"/>
    </row>
    <row r="28">
      <c r="A28" s="21"/>
      <c r="B28" s="6"/>
      <c r="C28" s="6"/>
      <c r="D28" s="6"/>
      <c r="E28" s="6"/>
      <c r="F28" s="6"/>
      <c r="G28" s="6"/>
      <c r="H28" s="6"/>
      <c r="I28" s="6"/>
      <c r="J28" s="6"/>
      <c r="K28" s="6"/>
      <c r="L28" s="6"/>
      <c r="M28" s="6"/>
      <c r="N28" s="6"/>
      <c r="O28" s="6"/>
      <c r="P28" s="6"/>
      <c r="Q28" s="6"/>
      <c r="R28" s="6"/>
      <c r="S28" s="6"/>
      <c r="T28" s="6"/>
      <c r="U28" s="6"/>
      <c r="V28" s="6"/>
      <c r="W28" s="6"/>
      <c r="X28" s="6"/>
      <c r="Y28" s="6"/>
      <c r="Z28" s="6"/>
    </row>
    <row r="29">
      <c r="A29" s="21"/>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row>
    <row r="32">
      <c r="A32" s="6"/>
      <c r="B32" s="6"/>
      <c r="C32" s="6"/>
      <c r="D32" s="6"/>
      <c r="E32" s="6"/>
      <c r="F32" s="6"/>
      <c r="G32" s="6"/>
      <c r="H32" s="6"/>
      <c r="I32" s="6"/>
      <c r="J32" s="6"/>
      <c r="K32" s="6"/>
      <c r="L32" s="6"/>
      <c r="M32" s="6"/>
      <c r="N32" s="6"/>
      <c r="O32" s="6"/>
      <c r="P32" s="6"/>
      <c r="Q32" s="6"/>
      <c r="R32" s="6"/>
      <c r="S32" s="6"/>
    </row>
    <row r="33">
      <c r="A33" s="6"/>
      <c r="B33" s="6"/>
      <c r="C33" s="6"/>
      <c r="D33" s="6"/>
      <c r="E33" s="6"/>
      <c r="F33" s="6"/>
      <c r="G33" s="6"/>
      <c r="H33" s="6"/>
      <c r="I33" s="6"/>
      <c r="J33" s="6"/>
      <c r="K33" s="6"/>
      <c r="L33" s="6"/>
      <c r="M33" s="6"/>
      <c r="N33" s="6"/>
      <c r="O33" s="6"/>
      <c r="P33" s="6"/>
      <c r="Q33" s="6"/>
      <c r="R33" s="6"/>
      <c r="S33" s="6"/>
    </row>
    <row r="34">
      <c r="A34" s="6"/>
      <c r="B34" s="6"/>
      <c r="C34" s="6"/>
      <c r="D34" s="6"/>
      <c r="E34" s="6"/>
      <c r="F34" s="6"/>
      <c r="G34" s="6"/>
      <c r="H34" s="6"/>
      <c r="I34" s="6"/>
      <c r="J34" s="6"/>
      <c r="K34" s="6"/>
      <c r="L34" s="6"/>
      <c r="M34" s="6"/>
      <c r="N34" s="6"/>
      <c r="O34" s="6"/>
      <c r="P34" s="6"/>
      <c r="Q34" s="6"/>
      <c r="R34" s="6"/>
      <c r="S34" s="6"/>
    </row>
    <row r="35">
      <c r="A35" s="6"/>
      <c r="B35" s="6"/>
      <c r="C35" s="6"/>
      <c r="D35" s="6"/>
      <c r="E35" s="6"/>
      <c r="F35" s="6"/>
      <c r="G35" s="6"/>
      <c r="H35" s="6"/>
      <c r="I35" s="6"/>
      <c r="J35" s="6"/>
      <c r="K35" s="6"/>
      <c r="L35" s="6"/>
      <c r="M35" s="6"/>
      <c r="N35" s="6"/>
      <c r="O35" s="6"/>
      <c r="P35" s="6"/>
      <c r="Q35" s="6"/>
      <c r="R35" s="6"/>
      <c r="S35" s="6"/>
    </row>
    <row r="36">
      <c r="A36" s="6"/>
      <c r="B36" s="6"/>
      <c r="C36" s="6"/>
      <c r="D36" s="6"/>
      <c r="E36" s="6"/>
      <c r="F36" s="6"/>
      <c r="G36" s="6"/>
      <c r="H36" s="6"/>
      <c r="I36" s="6"/>
      <c r="J36" s="6"/>
      <c r="K36" s="6"/>
      <c r="L36" s="6"/>
      <c r="M36" s="6"/>
      <c r="N36" s="6"/>
      <c r="O36" s="6"/>
    </row>
    <row r="37">
      <c r="A37" s="6"/>
      <c r="B37" s="6"/>
      <c r="C37" s="6"/>
      <c r="D37" s="6"/>
      <c r="E37" s="6"/>
      <c r="F37" s="6"/>
      <c r="G37" s="6"/>
      <c r="H37" s="6"/>
      <c r="I37" s="6"/>
      <c r="J37" s="6"/>
      <c r="K37" s="6"/>
      <c r="L37" s="6"/>
      <c r="M37" s="6"/>
      <c r="N37" s="6"/>
      <c r="O37" s="6"/>
    </row>
    <row r="38">
      <c r="A38" s="6"/>
      <c r="B38" s="6"/>
      <c r="C38" s="6"/>
      <c r="D38" s="6"/>
      <c r="E38" s="6"/>
      <c r="F38" s="6"/>
      <c r="G38" s="6"/>
      <c r="H38" s="6"/>
      <c r="I38" s="6"/>
      <c r="J38" s="6"/>
      <c r="K38" s="6"/>
      <c r="L38" s="6"/>
      <c r="M38" s="6"/>
      <c r="N38" s="6"/>
      <c r="O38" s="6"/>
    </row>
    <row r="39">
      <c r="A39" s="6"/>
      <c r="B39" s="6"/>
      <c r="C39" s="6"/>
      <c r="D39" s="6"/>
      <c r="E39" s="6"/>
      <c r="F39" s="6"/>
      <c r="G39" s="6"/>
      <c r="H39" s="6"/>
      <c r="I39" s="6"/>
      <c r="J39" s="6"/>
      <c r="K39" s="6"/>
      <c r="L39" s="6"/>
      <c r="M39" s="6"/>
      <c r="N39" s="6"/>
      <c r="O39" s="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5" width="9.38"/>
  </cols>
  <sheetData>
    <row r="1">
      <c r="A1" s="23"/>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26" t="s">
        <v>178</v>
      </c>
      <c r="B2" s="6"/>
      <c r="C2" s="6"/>
      <c r="D2" s="6"/>
      <c r="E2" s="6"/>
      <c r="F2" s="6"/>
      <c r="G2" s="6"/>
      <c r="H2" s="6"/>
      <c r="I2" s="6"/>
      <c r="J2" s="6"/>
      <c r="K2" s="6"/>
      <c r="L2" s="6"/>
      <c r="M2" s="6"/>
      <c r="N2" s="6"/>
      <c r="O2" s="6"/>
      <c r="P2" s="6"/>
      <c r="Q2" s="6"/>
      <c r="R2" s="6"/>
      <c r="S2" s="6"/>
      <c r="T2" s="6"/>
      <c r="U2" s="6"/>
      <c r="V2" s="6"/>
      <c r="W2" s="6"/>
      <c r="X2" s="6"/>
      <c r="Y2" s="6"/>
      <c r="Z2" s="6"/>
    </row>
    <row r="3">
      <c r="A3" s="15" t="s">
        <v>179</v>
      </c>
      <c r="B3" s="22">
        <f>'Fixed Asset Balance'!B20-Depriciation!B20</f>
        <v>449085.2222</v>
      </c>
      <c r="C3" s="22">
        <f>'Fixed Asset Balance'!C20-Depriciation!C20</f>
        <v>465134.1778</v>
      </c>
      <c r="D3" s="22">
        <f>'Fixed Asset Balance'!D20-Depriciation!D20</f>
        <v>435684.1333</v>
      </c>
      <c r="E3" s="22">
        <f>'Fixed Asset Balance'!E20-Depriciation!E20</f>
        <v>406234.0889</v>
      </c>
      <c r="F3" s="22">
        <f>'Fixed Asset Balance'!F20-Depriciation!F20</f>
        <v>376784.0444</v>
      </c>
      <c r="G3" s="22">
        <f>'Fixed Asset Balance'!G20-Depriciation!G20</f>
        <v>347334</v>
      </c>
      <c r="H3" s="22">
        <f>'Fixed Asset Balance'!H20-Depriciation!H20</f>
        <v>317883.9556</v>
      </c>
      <c r="I3" s="22">
        <f>'Fixed Asset Balance'!I20-Depriciation!I20</f>
        <v>288433.9111</v>
      </c>
      <c r="J3" s="22">
        <f>'Fixed Asset Balance'!J20-Depriciation!J20</f>
        <v>258983.8667</v>
      </c>
      <c r="K3" s="22">
        <f>'Fixed Asset Balance'!K20-Depriciation!K20</f>
        <v>229533.8222</v>
      </c>
      <c r="L3" s="22">
        <f>'Fixed Asset Balance'!L20-Depriciation!L20</f>
        <v>200083.7778</v>
      </c>
      <c r="M3" s="22">
        <f>'Fixed Asset Balance'!M20-Depriciation!M20</f>
        <v>170633.7333</v>
      </c>
      <c r="N3" s="22">
        <f>'Fixed Asset Balance'!N20-Depriciation!N20</f>
        <v>141183.6889</v>
      </c>
      <c r="O3" s="22">
        <f>'Fixed Asset Balance'!O20-Depriciation!O20</f>
        <v>111733.6444</v>
      </c>
      <c r="P3" s="22">
        <f>'Fixed Asset Balance'!P20-Depriciation!P20</f>
        <v>82283.6</v>
      </c>
      <c r="Q3" s="22">
        <f>'Fixed Asset Balance'!Q20-Depriciation!Q20</f>
        <v>52833.55556</v>
      </c>
      <c r="R3" s="22">
        <f>'Fixed Asset Balance'!R20-Depriciation!R20</f>
        <v>68882.51111</v>
      </c>
      <c r="S3" s="22">
        <f>'Fixed Asset Balance'!S20-Depriciation!S20</f>
        <v>39432.46667</v>
      </c>
      <c r="T3" s="22">
        <f>'Fixed Asset Balance'!T20-Depriciation!T20</f>
        <v>485484.4222</v>
      </c>
      <c r="U3" s="22">
        <f>'Fixed Asset Balance'!U20-Depriciation!U20</f>
        <v>456034.3778</v>
      </c>
      <c r="V3" s="22">
        <f>'Fixed Asset Balance'!V20-Depriciation!V20</f>
        <v>426584.3333</v>
      </c>
      <c r="W3" s="22">
        <f>'Fixed Asset Balance'!W20-Depriciation!W20</f>
        <v>397134.2889</v>
      </c>
      <c r="X3" s="22">
        <f>'Fixed Asset Balance'!X20-Depriciation!X20</f>
        <v>367684.2444</v>
      </c>
      <c r="Y3" s="22">
        <f>'Fixed Asset Balance'!Y20-Depriciation!Y20</f>
        <v>338234.2</v>
      </c>
      <c r="Z3" s="6"/>
    </row>
    <row r="4">
      <c r="A4" s="15" t="s">
        <v>180</v>
      </c>
      <c r="B4" s="18">
        <f>Stocks!B17</f>
        <v>1086600</v>
      </c>
      <c r="C4" s="18">
        <f>Stocks!C17</f>
        <v>2173200</v>
      </c>
      <c r="D4" s="18">
        <f>Stocks!D17</f>
        <v>3259800</v>
      </c>
      <c r="E4" s="18">
        <f>Stocks!E17</f>
        <v>4346400</v>
      </c>
      <c r="F4" s="18">
        <f>Stocks!F17</f>
        <v>5433000</v>
      </c>
      <c r="G4" s="18">
        <f>Stocks!G17</f>
        <v>6519600</v>
      </c>
      <c r="H4" s="18">
        <f>Stocks!H17</f>
        <v>7606200</v>
      </c>
      <c r="I4" s="18">
        <f>Stocks!I17</f>
        <v>8692800</v>
      </c>
      <c r="J4" s="18">
        <f>Stocks!J17</f>
        <v>9779400</v>
      </c>
      <c r="K4" s="18">
        <f>Stocks!K17</f>
        <v>10866000</v>
      </c>
      <c r="L4" s="18">
        <f>Stocks!L17</f>
        <v>11952600</v>
      </c>
      <c r="M4" s="18">
        <f>Stocks!M17</f>
        <v>13039200</v>
      </c>
      <c r="N4" s="18">
        <f>Stocks!N17</f>
        <v>14125800</v>
      </c>
      <c r="O4" s="18">
        <f>Stocks!O17</f>
        <v>15212400</v>
      </c>
      <c r="P4" s="18">
        <f>Stocks!P17</f>
        <v>16299000</v>
      </c>
      <c r="Q4" s="18">
        <f>Stocks!Q17</f>
        <v>17385600</v>
      </c>
      <c r="R4" s="18">
        <f>Stocks!R17</f>
        <v>18472200</v>
      </c>
      <c r="S4" s="18">
        <f>Stocks!S17</f>
        <v>19558800</v>
      </c>
      <c r="T4" s="18">
        <f>Stocks!T17</f>
        <v>20645400</v>
      </c>
      <c r="U4" s="18">
        <f>Stocks!U17</f>
        <v>21732000</v>
      </c>
      <c r="V4" s="18">
        <f>Stocks!V17</f>
        <v>22818600</v>
      </c>
      <c r="W4" s="18">
        <f>Stocks!W17</f>
        <v>23905200</v>
      </c>
      <c r="X4" s="18">
        <f>Stocks!X17</f>
        <v>24991800</v>
      </c>
      <c r="Y4" s="18">
        <f>Stocks!Y17</f>
        <v>26078400</v>
      </c>
      <c r="Z4" s="6"/>
    </row>
    <row r="5">
      <c r="A5" s="15" t="s">
        <v>181</v>
      </c>
      <c r="B5" s="20">
        <f>collection!B21</f>
        <v>7404600</v>
      </c>
      <c r="C5" s="20">
        <f>collection!C21</f>
        <v>12958050</v>
      </c>
      <c r="D5" s="20">
        <f>collection!D21</f>
        <v>14809200</v>
      </c>
      <c r="E5" s="20">
        <f>collection!E21</f>
        <v>14809200</v>
      </c>
      <c r="F5" s="20">
        <f>collection!F21</f>
        <v>14809200</v>
      </c>
      <c r="G5" s="20">
        <f>collection!G21</f>
        <v>14809200</v>
      </c>
      <c r="H5" s="20">
        <f>collection!H21</f>
        <v>14809200</v>
      </c>
      <c r="I5" s="20">
        <f>collection!I21</f>
        <v>14809200</v>
      </c>
      <c r="J5" s="20">
        <f>collection!J21</f>
        <v>14809200</v>
      </c>
      <c r="K5" s="20">
        <f>collection!K21</f>
        <v>14809200</v>
      </c>
      <c r="L5" s="20">
        <f>collection!L21</f>
        <v>14809200</v>
      </c>
      <c r="M5" s="20">
        <f>collection!M21</f>
        <v>14809200</v>
      </c>
      <c r="N5" s="20">
        <f>collection!N21</f>
        <v>14809200</v>
      </c>
      <c r="O5" s="20">
        <f>collection!O21</f>
        <v>14809200</v>
      </c>
      <c r="P5" s="20">
        <f>collection!P21</f>
        <v>14809200</v>
      </c>
      <c r="Q5" s="20">
        <f>collection!Q21</f>
        <v>14809200</v>
      </c>
      <c r="R5" s="20">
        <f>collection!R21</f>
        <v>14809200</v>
      </c>
      <c r="S5" s="20">
        <f>collection!S21</f>
        <v>14809200</v>
      </c>
      <c r="T5" s="20">
        <f>collection!T21</f>
        <v>14809200</v>
      </c>
      <c r="U5" s="20">
        <f>collection!U21</f>
        <v>14809200</v>
      </c>
      <c r="V5" s="20">
        <f>collection!V21</f>
        <v>14809200</v>
      </c>
      <c r="W5" s="20">
        <f>collection!W21</f>
        <v>14809200</v>
      </c>
      <c r="X5" s="20">
        <f>collection!X21</f>
        <v>14809200</v>
      </c>
      <c r="Y5" s="20">
        <f>collection!Y21</f>
        <v>14809200</v>
      </c>
      <c r="Z5" s="6"/>
    </row>
    <row r="6">
      <c r="A6" s="15" t="s">
        <v>182</v>
      </c>
      <c r="B6" s="20">
        <f>'Cash detail'!B23</f>
        <v>5625404.938</v>
      </c>
      <c r="C6" s="20">
        <f>'Cash detail'!C23</f>
        <v>1636721.19</v>
      </c>
      <c r="D6" s="20">
        <f>'Cash detail'!D23</f>
        <v>1365836.443</v>
      </c>
      <c r="E6" s="20">
        <f>'Cash detail'!E23</f>
        <v>2976101.695</v>
      </c>
      <c r="F6" s="20">
        <f>'Cash detail'!F23</f>
        <v>4105339.948</v>
      </c>
      <c r="G6" s="20">
        <f>'Cash detail'!G23</f>
        <v>5680655.2</v>
      </c>
      <c r="H6" s="20">
        <f>'Cash detail'!H23</f>
        <v>7285970.452</v>
      </c>
      <c r="I6" s="20">
        <f>'Cash detail'!I23</f>
        <v>8891285.705</v>
      </c>
      <c r="J6" s="20">
        <f>'Cash detail'!J23</f>
        <v>9345919.957</v>
      </c>
      <c r="K6" s="20">
        <f>'Cash detail'!K23</f>
        <v>10951235.21</v>
      </c>
      <c r="L6" s="20">
        <f>'Cash detail'!L23</f>
        <v>12556550.46</v>
      </c>
      <c r="M6" s="20">
        <f>'Cash detail'!M23</f>
        <v>14131865.71</v>
      </c>
      <c r="N6" s="20">
        <f>'Cash detail'!N23</f>
        <v>14693795.97</v>
      </c>
      <c r="O6" s="20">
        <f>'Cash detail'!O23</f>
        <v>16305726.22</v>
      </c>
      <c r="P6" s="20">
        <f>'Cash detail'!P23</f>
        <v>17887656.47</v>
      </c>
      <c r="Q6" s="20">
        <f>'Cash detail'!Q23</f>
        <v>19499586.72</v>
      </c>
      <c r="R6" s="20">
        <f>'Cash detail'!R23</f>
        <v>21066017.98</v>
      </c>
      <c r="S6" s="20">
        <f>'Cash detail'!S23</f>
        <v>22647948.23</v>
      </c>
      <c r="T6" s="20">
        <f>'Cash detail'!T23</f>
        <v>23289326.48</v>
      </c>
      <c r="U6" s="20">
        <f>'Cash detail'!U23</f>
        <v>24906206.73</v>
      </c>
      <c r="V6" s="20">
        <f>'Cash detail'!V23</f>
        <v>26493086.99</v>
      </c>
      <c r="W6" s="20">
        <f>'Cash detail'!W23</f>
        <v>28109967.24</v>
      </c>
      <c r="X6" s="20">
        <f>'Cash detail'!X23</f>
        <v>29726847.49</v>
      </c>
      <c r="Y6" s="20">
        <f>'Cash detail'!Y23</f>
        <v>31313727.74</v>
      </c>
      <c r="Z6" s="6"/>
    </row>
    <row r="7">
      <c r="A7" s="15" t="s">
        <v>94</v>
      </c>
      <c r="B7" s="22">
        <f t="shared" ref="B7:Y7" si="1">SUM(B3:B6)</f>
        <v>14565690.16</v>
      </c>
      <c r="C7" s="22">
        <f t="shared" si="1"/>
        <v>17233105.37</v>
      </c>
      <c r="D7" s="22">
        <f t="shared" si="1"/>
        <v>19870520.58</v>
      </c>
      <c r="E7" s="22">
        <f t="shared" si="1"/>
        <v>22537935.78</v>
      </c>
      <c r="F7" s="22">
        <f t="shared" si="1"/>
        <v>24724323.99</v>
      </c>
      <c r="G7" s="22">
        <f t="shared" si="1"/>
        <v>27356789.2</v>
      </c>
      <c r="H7" s="22">
        <f t="shared" si="1"/>
        <v>30019254.41</v>
      </c>
      <c r="I7" s="22">
        <f t="shared" si="1"/>
        <v>32681719.62</v>
      </c>
      <c r="J7" s="22">
        <f t="shared" si="1"/>
        <v>34193503.82</v>
      </c>
      <c r="K7" s="22">
        <f t="shared" si="1"/>
        <v>36855969.03</v>
      </c>
      <c r="L7" s="22">
        <f t="shared" si="1"/>
        <v>39518434.24</v>
      </c>
      <c r="M7" s="22">
        <f t="shared" si="1"/>
        <v>42150899.45</v>
      </c>
      <c r="N7" s="22">
        <f t="shared" si="1"/>
        <v>43769979.66</v>
      </c>
      <c r="O7" s="22">
        <f t="shared" si="1"/>
        <v>46439059.86</v>
      </c>
      <c r="P7" s="22">
        <f t="shared" si="1"/>
        <v>49078140.07</v>
      </c>
      <c r="Q7" s="22">
        <f t="shared" si="1"/>
        <v>51747220.28</v>
      </c>
      <c r="R7" s="22">
        <f t="shared" si="1"/>
        <v>54416300.49</v>
      </c>
      <c r="S7" s="22">
        <f t="shared" si="1"/>
        <v>57055380.7</v>
      </c>
      <c r="T7" s="22">
        <f t="shared" si="1"/>
        <v>59229410.9</v>
      </c>
      <c r="U7" s="22">
        <f t="shared" si="1"/>
        <v>61903441.11</v>
      </c>
      <c r="V7" s="22">
        <f t="shared" si="1"/>
        <v>64547471.32</v>
      </c>
      <c r="W7" s="22">
        <f t="shared" si="1"/>
        <v>67221501.53</v>
      </c>
      <c r="X7" s="22">
        <f t="shared" si="1"/>
        <v>69895531.74</v>
      </c>
      <c r="Y7" s="22">
        <f t="shared" si="1"/>
        <v>72539561.94</v>
      </c>
      <c r="Z7" s="6"/>
    </row>
    <row r="8">
      <c r="A8" s="15"/>
      <c r="B8" s="6"/>
      <c r="C8" s="6"/>
      <c r="D8" s="6"/>
      <c r="E8" s="6"/>
      <c r="F8" s="6"/>
      <c r="G8" s="6"/>
      <c r="H8" s="6"/>
      <c r="I8" s="6"/>
      <c r="J8" s="6"/>
      <c r="K8" s="6"/>
      <c r="L8" s="6"/>
      <c r="M8" s="6"/>
      <c r="N8" s="6"/>
      <c r="O8" s="6"/>
      <c r="P8" s="6"/>
      <c r="Q8" s="6"/>
      <c r="R8" s="6"/>
      <c r="S8" s="6"/>
      <c r="T8" s="6"/>
      <c r="U8" s="6"/>
      <c r="V8" s="6"/>
      <c r="W8" s="6"/>
      <c r="X8" s="6"/>
      <c r="Y8" s="6"/>
      <c r="Z8" s="6"/>
    </row>
    <row r="9">
      <c r="A9" s="26" t="s">
        <v>183</v>
      </c>
      <c r="B9" s="6"/>
      <c r="C9" s="6"/>
      <c r="D9" s="6"/>
      <c r="E9" s="6"/>
      <c r="F9" s="6"/>
      <c r="G9" s="6"/>
      <c r="H9" s="6"/>
      <c r="I9" s="6"/>
      <c r="J9" s="6"/>
      <c r="K9" s="6"/>
      <c r="L9" s="6"/>
      <c r="M9" s="6"/>
      <c r="N9" s="6"/>
      <c r="O9" s="6"/>
      <c r="P9" s="6"/>
      <c r="Q9" s="6"/>
      <c r="R9" s="6"/>
      <c r="S9" s="6"/>
      <c r="T9" s="6"/>
      <c r="U9" s="6"/>
      <c r="V9" s="6"/>
      <c r="W9" s="6"/>
      <c r="X9" s="6"/>
      <c r="Y9" s="6"/>
      <c r="Z9" s="6"/>
    </row>
    <row r="10">
      <c r="A10" s="15" t="s">
        <v>184</v>
      </c>
      <c r="B10" s="18">
        <f>Purchases!B15</f>
        <v>9615200</v>
      </c>
      <c r="C10" s="18">
        <f>Purchases!C15</f>
        <v>9615200</v>
      </c>
      <c r="D10" s="18">
        <f>Purchases!D15</f>
        <v>9615200</v>
      </c>
      <c r="E10" s="18">
        <f>Purchases!E15</f>
        <v>9615200</v>
      </c>
      <c r="F10" s="18">
        <f>Purchases!F15</f>
        <v>9615200</v>
      </c>
      <c r="G10" s="18">
        <f>Purchases!G15</f>
        <v>9615200</v>
      </c>
      <c r="H10" s="18">
        <f>Purchases!H15</f>
        <v>9615200</v>
      </c>
      <c r="I10" s="18">
        <f>Purchases!I15</f>
        <v>9615200</v>
      </c>
      <c r="J10" s="18">
        <f>Purchases!J15</f>
        <v>9615200</v>
      </c>
      <c r="K10" s="18">
        <f>Purchases!K15</f>
        <v>9615200</v>
      </c>
      <c r="L10" s="18">
        <f>Purchases!L15</f>
        <v>9615200</v>
      </c>
      <c r="M10" s="18">
        <f>Purchases!M15</f>
        <v>9615200</v>
      </c>
      <c r="N10" s="18">
        <f>Purchases!N15</f>
        <v>9615200</v>
      </c>
      <c r="O10" s="18">
        <f>Purchases!O15</f>
        <v>9615200</v>
      </c>
      <c r="P10" s="18">
        <f>Purchases!P15</f>
        <v>9615200</v>
      </c>
      <c r="Q10" s="18">
        <f>Purchases!Q15</f>
        <v>9615200</v>
      </c>
      <c r="R10" s="18">
        <f>Purchases!R15</f>
        <v>9615200</v>
      </c>
      <c r="S10" s="18">
        <f>Purchases!S15</f>
        <v>9615200</v>
      </c>
      <c r="T10" s="18">
        <f>Purchases!T15</f>
        <v>9615200</v>
      </c>
      <c r="U10" s="18">
        <f>Purchases!U15</f>
        <v>9615200</v>
      </c>
      <c r="V10" s="18">
        <f>Purchases!V15</f>
        <v>9615200</v>
      </c>
      <c r="W10" s="18">
        <f>Purchases!W15</f>
        <v>9615200</v>
      </c>
      <c r="X10" s="18">
        <f>Purchases!X15</f>
        <v>9615200</v>
      </c>
      <c r="Y10" s="18">
        <f>Purchases!Y15</f>
        <v>9615200</v>
      </c>
      <c r="Z10" s="6"/>
    </row>
    <row r="11">
      <c r="A11" s="15" t="s">
        <v>185</v>
      </c>
      <c r="B11" s="18">
        <f>'Payment For Expenses'!B24</f>
        <v>47908</v>
      </c>
      <c r="C11" s="18">
        <f>'Payment For Expenses'!C24</f>
        <v>57908</v>
      </c>
      <c r="D11" s="18">
        <f>'Payment For Expenses'!D24</f>
        <v>37908</v>
      </c>
      <c r="E11" s="18">
        <f>'Payment For Expenses'!E24</f>
        <v>47908</v>
      </c>
      <c r="F11" s="18">
        <f>'Payment For Expenses'!F24</f>
        <v>57908</v>
      </c>
      <c r="G11" s="18">
        <f>'Payment For Expenses'!G24</f>
        <v>37908</v>
      </c>
      <c r="H11" s="18">
        <f>'Payment For Expenses'!H24</f>
        <v>47908</v>
      </c>
      <c r="I11" s="18">
        <f>'Payment For Expenses'!I24</f>
        <v>57908</v>
      </c>
      <c r="J11" s="18">
        <f>'Payment For Expenses'!J24</f>
        <v>37908</v>
      </c>
      <c r="K11" s="18">
        <f>'Payment For Expenses'!K24</f>
        <v>47908</v>
      </c>
      <c r="L11" s="18">
        <f>'Payment For Expenses'!L24</f>
        <v>57908</v>
      </c>
      <c r="M11" s="18">
        <f>'Payment For Expenses'!M24</f>
        <v>37908</v>
      </c>
      <c r="N11" s="18">
        <f>'Payment For Expenses'!N24</f>
        <v>47908</v>
      </c>
      <c r="O11" s="18">
        <f>'Payment For Expenses'!O24</f>
        <v>57908</v>
      </c>
      <c r="P11" s="18">
        <f>'Payment For Expenses'!P24</f>
        <v>37908</v>
      </c>
      <c r="Q11" s="18">
        <f>'Payment For Expenses'!Q24</f>
        <v>47908</v>
      </c>
      <c r="R11" s="18">
        <f>'Payment For Expenses'!R24</f>
        <v>57908</v>
      </c>
      <c r="S11" s="18">
        <f>'Payment For Expenses'!S24</f>
        <v>37908</v>
      </c>
      <c r="T11" s="18">
        <f>'Payment For Expenses'!T24</f>
        <v>47908</v>
      </c>
      <c r="U11" s="18">
        <f>'Payment For Expenses'!U24</f>
        <v>57908</v>
      </c>
      <c r="V11" s="18">
        <f>'Payment For Expenses'!V24</f>
        <v>37908</v>
      </c>
      <c r="W11" s="18">
        <f>'Payment For Expenses'!W24</f>
        <v>47908</v>
      </c>
      <c r="X11" s="18">
        <f>'Payment For Expenses'!X24</f>
        <v>57908</v>
      </c>
      <c r="Y11" s="18">
        <f>'Payment For Expenses'!Y24</f>
        <v>37908</v>
      </c>
      <c r="Z11" s="6"/>
    </row>
    <row r="12">
      <c r="A12" s="15" t="s">
        <v>49</v>
      </c>
      <c r="B12" s="20">
        <f>'Loan And Interests'!B21</f>
        <v>1050000</v>
      </c>
      <c r="C12" s="20">
        <f>'Loan And Interests'!C21</f>
        <v>1050000</v>
      </c>
      <c r="D12" s="20">
        <f>'Loan And Interests'!D21</f>
        <v>1050000</v>
      </c>
      <c r="E12" s="20">
        <f>'Loan And Interests'!E21</f>
        <v>1050000</v>
      </c>
      <c r="F12" s="20">
        <f>'Loan And Interests'!F21</f>
        <v>1550000</v>
      </c>
      <c r="G12" s="20">
        <f>'Loan And Interests'!G21</f>
        <v>1550000</v>
      </c>
      <c r="H12" s="20">
        <f>'Loan And Interests'!H21</f>
        <v>1550000</v>
      </c>
      <c r="I12" s="20">
        <f>'Loan And Interests'!I21</f>
        <v>1550000</v>
      </c>
      <c r="J12" s="20">
        <f>'Loan And Interests'!J21</f>
        <v>1550000</v>
      </c>
      <c r="K12" s="20">
        <f>'Loan And Interests'!K21</f>
        <v>1550000</v>
      </c>
      <c r="L12" s="20">
        <f>'Loan And Interests'!L21</f>
        <v>1550000</v>
      </c>
      <c r="M12" s="20">
        <f>'Loan And Interests'!M21</f>
        <v>1550000</v>
      </c>
      <c r="N12" s="20">
        <f>'Loan And Interests'!N21</f>
        <v>500000</v>
      </c>
      <c r="O12" s="20">
        <f>'Loan And Interests'!O21</f>
        <v>500000</v>
      </c>
      <c r="P12" s="20">
        <f>'Loan And Interests'!P21</f>
        <v>500000</v>
      </c>
      <c r="Q12" s="20">
        <f>'Loan And Interests'!Q21</f>
        <v>500000</v>
      </c>
      <c r="R12" s="20">
        <f>'Loan And Interests'!R21</f>
        <v>500000</v>
      </c>
      <c r="S12" s="20">
        <f>'Loan And Interests'!S21</f>
        <v>500000</v>
      </c>
      <c r="T12" s="20">
        <f>'Loan And Interests'!T21</f>
        <v>0</v>
      </c>
      <c r="U12" s="20">
        <f>'Loan And Interests'!U21</f>
        <v>0</v>
      </c>
      <c r="V12" s="20">
        <f>'Loan And Interests'!V21</f>
        <v>0</v>
      </c>
      <c r="W12" s="20">
        <f>'Loan And Interests'!W21</f>
        <v>0</v>
      </c>
      <c r="X12" s="20">
        <f>'Loan And Interests'!X21</f>
        <v>0</v>
      </c>
      <c r="Y12" s="20">
        <f>'Loan And Interests'!Y21</f>
        <v>0</v>
      </c>
      <c r="Z12" s="6"/>
    </row>
    <row r="13">
      <c r="A13" s="26" t="s">
        <v>94</v>
      </c>
      <c r="B13" s="18">
        <f t="shared" ref="B13:Y13" si="2">SUM(B10:B12)</f>
        <v>10713108</v>
      </c>
      <c r="C13" s="18">
        <f t="shared" si="2"/>
        <v>10723108</v>
      </c>
      <c r="D13" s="18">
        <f t="shared" si="2"/>
        <v>10703108</v>
      </c>
      <c r="E13" s="18">
        <f t="shared" si="2"/>
        <v>10713108</v>
      </c>
      <c r="F13" s="18">
        <f t="shared" si="2"/>
        <v>11223108</v>
      </c>
      <c r="G13" s="18">
        <f t="shared" si="2"/>
        <v>11203108</v>
      </c>
      <c r="H13" s="18">
        <f t="shared" si="2"/>
        <v>11213108</v>
      </c>
      <c r="I13" s="18">
        <f t="shared" si="2"/>
        <v>11223108</v>
      </c>
      <c r="J13" s="18">
        <f t="shared" si="2"/>
        <v>11203108</v>
      </c>
      <c r="K13" s="18">
        <f t="shared" si="2"/>
        <v>11213108</v>
      </c>
      <c r="L13" s="18">
        <f t="shared" si="2"/>
        <v>11223108</v>
      </c>
      <c r="M13" s="18">
        <f t="shared" si="2"/>
        <v>11203108</v>
      </c>
      <c r="N13" s="18">
        <f t="shared" si="2"/>
        <v>10163108</v>
      </c>
      <c r="O13" s="18">
        <f t="shared" si="2"/>
        <v>10173108</v>
      </c>
      <c r="P13" s="18">
        <f t="shared" si="2"/>
        <v>10153108</v>
      </c>
      <c r="Q13" s="18">
        <f t="shared" si="2"/>
        <v>10163108</v>
      </c>
      <c r="R13" s="18">
        <f t="shared" si="2"/>
        <v>10173108</v>
      </c>
      <c r="S13" s="18">
        <f t="shared" si="2"/>
        <v>10153108</v>
      </c>
      <c r="T13" s="18">
        <f t="shared" si="2"/>
        <v>9663108</v>
      </c>
      <c r="U13" s="18">
        <f t="shared" si="2"/>
        <v>9673108</v>
      </c>
      <c r="V13" s="18">
        <f t="shared" si="2"/>
        <v>9653108</v>
      </c>
      <c r="W13" s="18">
        <f t="shared" si="2"/>
        <v>9663108</v>
      </c>
      <c r="X13" s="18">
        <f t="shared" si="2"/>
        <v>9673108</v>
      </c>
      <c r="Y13" s="18">
        <f t="shared" si="2"/>
        <v>9653108</v>
      </c>
      <c r="Z13" s="6"/>
    </row>
    <row r="14">
      <c r="A14" s="15"/>
      <c r="B14" s="6"/>
      <c r="C14" s="6"/>
      <c r="D14" s="6"/>
      <c r="E14" s="6"/>
      <c r="F14" s="6"/>
      <c r="G14" s="6"/>
      <c r="H14" s="6"/>
      <c r="I14" s="6"/>
      <c r="J14" s="6"/>
      <c r="K14" s="6"/>
      <c r="L14" s="6"/>
      <c r="M14" s="6"/>
      <c r="N14" s="6"/>
      <c r="O14" s="6"/>
      <c r="P14" s="6"/>
      <c r="Q14" s="6"/>
      <c r="R14" s="6"/>
      <c r="S14" s="6"/>
      <c r="T14" s="6"/>
      <c r="U14" s="6"/>
      <c r="V14" s="6"/>
      <c r="W14" s="6"/>
      <c r="X14" s="6"/>
      <c r="Y14" s="6"/>
      <c r="Z14" s="6"/>
    </row>
    <row r="15">
      <c r="A15" s="26" t="s">
        <v>186</v>
      </c>
      <c r="B15" s="22">
        <f t="shared" ref="B15:Y15" si="3">B7-B13</f>
        <v>3852582.16</v>
      </c>
      <c r="C15" s="22">
        <f t="shared" si="3"/>
        <v>6509997.368</v>
      </c>
      <c r="D15" s="22">
        <f t="shared" si="3"/>
        <v>9167412.576</v>
      </c>
      <c r="E15" s="22">
        <f t="shared" si="3"/>
        <v>11824827.78</v>
      </c>
      <c r="F15" s="22">
        <f t="shared" si="3"/>
        <v>13501215.99</v>
      </c>
      <c r="G15" s="22">
        <f t="shared" si="3"/>
        <v>16153681.2</v>
      </c>
      <c r="H15" s="22">
        <f t="shared" si="3"/>
        <v>18806146.41</v>
      </c>
      <c r="I15" s="22">
        <f t="shared" si="3"/>
        <v>21458611.62</v>
      </c>
      <c r="J15" s="22">
        <f t="shared" si="3"/>
        <v>22990395.82</v>
      </c>
      <c r="K15" s="22">
        <f t="shared" si="3"/>
        <v>25642861.03</v>
      </c>
      <c r="L15" s="22">
        <f t="shared" si="3"/>
        <v>28295326.24</v>
      </c>
      <c r="M15" s="22">
        <f t="shared" si="3"/>
        <v>30947791.45</v>
      </c>
      <c r="N15" s="22">
        <f t="shared" si="3"/>
        <v>33606871.66</v>
      </c>
      <c r="O15" s="22">
        <f t="shared" si="3"/>
        <v>36265951.86</v>
      </c>
      <c r="P15" s="22">
        <f t="shared" si="3"/>
        <v>38925032.07</v>
      </c>
      <c r="Q15" s="22">
        <f t="shared" si="3"/>
        <v>41584112.28</v>
      </c>
      <c r="R15" s="22">
        <f t="shared" si="3"/>
        <v>44243192.49</v>
      </c>
      <c r="S15" s="22">
        <f t="shared" si="3"/>
        <v>46902272.7</v>
      </c>
      <c r="T15" s="22">
        <f t="shared" si="3"/>
        <v>49566302.9</v>
      </c>
      <c r="U15" s="22">
        <f t="shared" si="3"/>
        <v>52230333.11</v>
      </c>
      <c r="V15" s="22">
        <f t="shared" si="3"/>
        <v>54894363.32</v>
      </c>
      <c r="W15" s="22">
        <f t="shared" si="3"/>
        <v>57558393.53</v>
      </c>
      <c r="X15" s="22">
        <f t="shared" si="3"/>
        <v>60222423.74</v>
      </c>
      <c r="Y15" s="22">
        <f t="shared" si="3"/>
        <v>62886453.94</v>
      </c>
      <c r="Z15" s="6"/>
    </row>
    <row r="16">
      <c r="A16" s="15"/>
      <c r="B16" s="6"/>
      <c r="C16" s="6"/>
      <c r="D16" s="6"/>
      <c r="E16" s="6"/>
      <c r="F16" s="6"/>
      <c r="G16" s="6"/>
      <c r="H16" s="6"/>
      <c r="I16" s="6"/>
      <c r="J16" s="6"/>
      <c r="K16" s="6"/>
      <c r="L16" s="6"/>
      <c r="M16" s="6"/>
      <c r="N16" s="6"/>
      <c r="O16" s="6"/>
      <c r="P16" s="6"/>
      <c r="Q16" s="6"/>
      <c r="R16" s="6"/>
      <c r="S16" s="6"/>
      <c r="T16" s="6"/>
      <c r="U16" s="6"/>
      <c r="V16" s="6"/>
      <c r="W16" s="6"/>
      <c r="X16" s="6"/>
      <c r="Y16" s="6"/>
      <c r="Z16" s="6"/>
    </row>
    <row r="17">
      <c r="A17" s="26" t="s">
        <v>187</v>
      </c>
      <c r="B17" s="6"/>
      <c r="C17" s="6"/>
      <c r="D17" s="6"/>
      <c r="E17" s="6"/>
      <c r="F17" s="6"/>
      <c r="G17" s="6"/>
      <c r="H17" s="6"/>
      <c r="I17" s="6"/>
      <c r="J17" s="6"/>
      <c r="K17" s="6"/>
      <c r="L17" s="6"/>
      <c r="M17" s="6"/>
      <c r="N17" s="6"/>
      <c r="O17" s="6"/>
      <c r="P17" s="6"/>
      <c r="Q17" s="6"/>
      <c r="R17" s="6"/>
      <c r="S17" s="6"/>
      <c r="T17" s="6"/>
      <c r="U17" s="6"/>
      <c r="V17" s="6"/>
      <c r="W17" s="6"/>
      <c r="X17" s="6"/>
      <c r="Y17" s="6"/>
      <c r="Z17" s="6"/>
    </row>
    <row r="18">
      <c r="A18" s="15" t="s">
        <v>188</v>
      </c>
      <c r="B18" s="20">
        <f>Capital!B14</f>
        <v>1192983</v>
      </c>
      <c r="C18" s="20">
        <f>Capital!C14</f>
        <v>1192983</v>
      </c>
      <c r="D18" s="20">
        <f>Capital!D14</f>
        <v>1192983</v>
      </c>
      <c r="E18" s="20">
        <f>Capital!E14</f>
        <v>1192983</v>
      </c>
      <c r="F18" s="20">
        <f>Capital!F14</f>
        <v>1192983</v>
      </c>
      <c r="G18" s="20">
        <f>Capital!G14</f>
        <v>1192983</v>
      </c>
      <c r="H18" s="20">
        <f>Capital!H14</f>
        <v>1192983</v>
      </c>
      <c r="I18" s="20">
        <f>Capital!I14</f>
        <v>1192983</v>
      </c>
      <c r="J18" s="20">
        <f>Capital!J14</f>
        <v>1192983</v>
      </c>
      <c r="K18" s="20">
        <f>Capital!K14</f>
        <v>1192983</v>
      </c>
      <c r="L18" s="20">
        <f>Capital!L14</f>
        <v>1192983</v>
      </c>
      <c r="M18" s="20">
        <f>Capital!M14</f>
        <v>1192983</v>
      </c>
      <c r="N18" s="20">
        <f>Capital!N14</f>
        <v>1192983</v>
      </c>
      <c r="O18" s="20">
        <f>Capital!O14</f>
        <v>1192983</v>
      </c>
      <c r="P18" s="20">
        <f>Capital!P14</f>
        <v>1192983</v>
      </c>
      <c r="Q18" s="20">
        <f>Capital!Q14</f>
        <v>1192983</v>
      </c>
      <c r="R18" s="20">
        <f>Capital!R14</f>
        <v>1192983</v>
      </c>
      <c r="S18" s="20">
        <f>Capital!S14</f>
        <v>1192983</v>
      </c>
      <c r="T18" s="20">
        <f>Capital!T14</f>
        <v>1192983</v>
      </c>
      <c r="U18" s="20">
        <f>Capital!U14</f>
        <v>1192983</v>
      </c>
      <c r="V18" s="20">
        <f>Capital!V14</f>
        <v>1192983</v>
      </c>
      <c r="W18" s="20">
        <f>Capital!W14</f>
        <v>1192983</v>
      </c>
      <c r="X18" s="20">
        <f>Capital!X14</f>
        <v>1192983</v>
      </c>
      <c r="Y18" s="20">
        <f>Capital!Y14</f>
        <v>1192983</v>
      </c>
      <c r="Z18" s="6"/>
    </row>
    <row r="19">
      <c r="A19" s="15" t="s">
        <v>94</v>
      </c>
      <c r="B19" s="20">
        <f t="shared" ref="B19:Y19" si="4">sum(B18)</f>
        <v>1192983</v>
      </c>
      <c r="C19" s="20">
        <f t="shared" si="4"/>
        <v>1192983</v>
      </c>
      <c r="D19" s="20">
        <f t="shared" si="4"/>
        <v>1192983</v>
      </c>
      <c r="E19" s="20">
        <f t="shared" si="4"/>
        <v>1192983</v>
      </c>
      <c r="F19" s="20">
        <f t="shared" si="4"/>
        <v>1192983</v>
      </c>
      <c r="G19" s="20">
        <f t="shared" si="4"/>
        <v>1192983</v>
      </c>
      <c r="H19" s="20">
        <f t="shared" si="4"/>
        <v>1192983</v>
      </c>
      <c r="I19" s="20">
        <f t="shared" si="4"/>
        <v>1192983</v>
      </c>
      <c r="J19" s="20">
        <f t="shared" si="4"/>
        <v>1192983</v>
      </c>
      <c r="K19" s="20">
        <f t="shared" si="4"/>
        <v>1192983</v>
      </c>
      <c r="L19" s="20">
        <f t="shared" si="4"/>
        <v>1192983</v>
      </c>
      <c r="M19" s="20">
        <f t="shared" si="4"/>
        <v>1192983</v>
      </c>
      <c r="N19" s="20">
        <f t="shared" si="4"/>
        <v>1192983</v>
      </c>
      <c r="O19" s="20">
        <f t="shared" si="4"/>
        <v>1192983</v>
      </c>
      <c r="P19" s="20">
        <f t="shared" si="4"/>
        <v>1192983</v>
      </c>
      <c r="Q19" s="20">
        <f t="shared" si="4"/>
        <v>1192983</v>
      </c>
      <c r="R19" s="20">
        <f t="shared" si="4"/>
        <v>1192983</v>
      </c>
      <c r="S19" s="20">
        <f t="shared" si="4"/>
        <v>1192983</v>
      </c>
      <c r="T19" s="20">
        <f t="shared" si="4"/>
        <v>1192983</v>
      </c>
      <c r="U19" s="20">
        <f t="shared" si="4"/>
        <v>1192983</v>
      </c>
      <c r="V19" s="20">
        <f t="shared" si="4"/>
        <v>1192983</v>
      </c>
      <c r="W19" s="20">
        <f t="shared" si="4"/>
        <v>1192983</v>
      </c>
      <c r="X19" s="20">
        <f t="shared" si="4"/>
        <v>1192983</v>
      </c>
      <c r="Y19" s="20">
        <f t="shared" si="4"/>
        <v>1192983</v>
      </c>
      <c r="Z19" s="6"/>
    </row>
    <row r="20">
      <c r="A20" s="15"/>
      <c r="B20" s="6"/>
      <c r="C20" s="6"/>
      <c r="D20" s="6"/>
      <c r="E20" s="6"/>
      <c r="F20" s="6"/>
      <c r="G20" s="6"/>
      <c r="H20" s="6"/>
      <c r="I20" s="6"/>
      <c r="J20" s="6"/>
      <c r="K20" s="6"/>
      <c r="L20" s="6"/>
      <c r="M20" s="6"/>
      <c r="N20" s="6"/>
      <c r="O20" s="6"/>
      <c r="P20" s="6"/>
      <c r="Q20" s="6"/>
      <c r="R20" s="6"/>
      <c r="S20" s="6"/>
      <c r="T20" s="6"/>
      <c r="U20" s="6"/>
      <c r="V20" s="6"/>
      <c r="W20" s="6"/>
      <c r="X20" s="6"/>
      <c r="Y20" s="6"/>
      <c r="Z20" s="6"/>
    </row>
    <row r="21">
      <c r="A21" s="26" t="s">
        <v>189</v>
      </c>
      <c r="B21" s="6"/>
      <c r="C21" s="6"/>
      <c r="D21" s="6"/>
      <c r="E21" s="6"/>
      <c r="F21" s="6"/>
      <c r="G21" s="6"/>
      <c r="H21" s="6"/>
      <c r="I21" s="6"/>
      <c r="J21" s="6"/>
      <c r="K21" s="6"/>
      <c r="L21" s="6"/>
      <c r="M21" s="6"/>
      <c r="N21" s="6"/>
      <c r="O21" s="6"/>
      <c r="P21" s="6"/>
      <c r="Q21" s="6"/>
      <c r="R21" s="6"/>
      <c r="S21" s="6"/>
      <c r="T21" s="6"/>
      <c r="U21" s="6"/>
      <c r="V21" s="6"/>
      <c r="W21" s="6"/>
      <c r="X21" s="6"/>
      <c r="Y21" s="6"/>
      <c r="Z21" s="6"/>
    </row>
    <row r="22">
      <c r="A22" s="15" t="s">
        <v>190</v>
      </c>
      <c r="B22" s="18">
        <v>0.0</v>
      </c>
      <c r="C22" s="20">
        <f t="shared" ref="C22:Y22" si="5">B25</f>
        <v>2659599.16</v>
      </c>
      <c r="D22" s="20">
        <f t="shared" si="5"/>
        <v>5317014.368</v>
      </c>
      <c r="E22" s="20">
        <f t="shared" si="5"/>
        <v>7974429.576</v>
      </c>
      <c r="F22" s="20">
        <f t="shared" si="5"/>
        <v>10631844.78</v>
      </c>
      <c r="G22" s="20">
        <f t="shared" si="5"/>
        <v>12308232.99</v>
      </c>
      <c r="H22" s="20">
        <f t="shared" si="5"/>
        <v>14960698.2</v>
      </c>
      <c r="I22" s="20">
        <f t="shared" si="5"/>
        <v>17613163.41</v>
      </c>
      <c r="J22" s="20">
        <f t="shared" si="5"/>
        <v>20265628.62</v>
      </c>
      <c r="K22" s="20">
        <f t="shared" si="5"/>
        <v>21797412.82</v>
      </c>
      <c r="L22" s="20">
        <f t="shared" si="5"/>
        <v>24449878.03</v>
      </c>
      <c r="M22" s="20">
        <f t="shared" si="5"/>
        <v>27102343.24</v>
      </c>
      <c r="N22" s="20">
        <f t="shared" si="5"/>
        <v>29754808.45</v>
      </c>
      <c r="O22" s="20">
        <f t="shared" si="5"/>
        <v>32413888.66</v>
      </c>
      <c r="P22" s="20">
        <f t="shared" si="5"/>
        <v>35072968.86</v>
      </c>
      <c r="Q22" s="20">
        <f t="shared" si="5"/>
        <v>37732049.07</v>
      </c>
      <c r="R22" s="20">
        <f t="shared" si="5"/>
        <v>40391129.28</v>
      </c>
      <c r="S22" s="20">
        <f t="shared" si="5"/>
        <v>43050209.49</v>
      </c>
      <c r="T22" s="20">
        <f t="shared" si="5"/>
        <v>45709289.7</v>
      </c>
      <c r="U22" s="20">
        <f t="shared" si="5"/>
        <v>48373319.9</v>
      </c>
      <c r="V22" s="20">
        <f t="shared" si="5"/>
        <v>51037350.11</v>
      </c>
      <c r="W22" s="20">
        <f t="shared" si="5"/>
        <v>53701380.32</v>
      </c>
      <c r="X22" s="20">
        <f t="shared" si="5"/>
        <v>56365410.53</v>
      </c>
      <c r="Y22" s="20">
        <f t="shared" si="5"/>
        <v>59029440.74</v>
      </c>
      <c r="Z22" s="6"/>
    </row>
    <row r="23">
      <c r="A23" s="15" t="s">
        <v>191</v>
      </c>
      <c r="B23" s="20">
        <f>'Sales and cost'!B26</f>
        <v>2659599.16</v>
      </c>
      <c r="C23" s="20">
        <f>'Sales and cost'!C26</f>
        <v>2657415.208</v>
      </c>
      <c r="D23" s="20">
        <f>'Sales and cost'!D26</f>
        <v>2657415.208</v>
      </c>
      <c r="E23" s="20">
        <f>'Sales and cost'!E26</f>
        <v>2657415.208</v>
      </c>
      <c r="F23" s="20">
        <f>'Sales and cost'!F26</f>
        <v>2652465.208</v>
      </c>
      <c r="G23" s="20">
        <f>'Sales and cost'!G26</f>
        <v>2652465.208</v>
      </c>
      <c r="H23" s="20">
        <f>'Sales and cost'!H26</f>
        <v>2652465.208</v>
      </c>
      <c r="I23" s="20">
        <f>'Sales and cost'!I26</f>
        <v>2652465.208</v>
      </c>
      <c r="J23" s="20">
        <f>'Sales and cost'!J26</f>
        <v>2652465.208</v>
      </c>
      <c r="K23" s="20">
        <f>'Sales and cost'!K26</f>
        <v>2652465.208</v>
      </c>
      <c r="L23" s="20">
        <f>'Sales and cost'!L26</f>
        <v>2652465.208</v>
      </c>
      <c r="M23" s="20">
        <f>'Sales and cost'!M26</f>
        <v>2652465.208</v>
      </c>
      <c r="N23" s="20">
        <f>'Sales and cost'!N26</f>
        <v>2659080.208</v>
      </c>
      <c r="O23" s="20">
        <f>'Sales and cost'!O26</f>
        <v>2659080.208</v>
      </c>
      <c r="P23" s="20">
        <f>'Sales and cost'!P26</f>
        <v>2659080.208</v>
      </c>
      <c r="Q23" s="20">
        <f>'Sales and cost'!Q26</f>
        <v>2659080.208</v>
      </c>
      <c r="R23" s="20">
        <f>'Sales and cost'!R26</f>
        <v>2659080.208</v>
      </c>
      <c r="S23" s="20">
        <f>'Sales and cost'!S26</f>
        <v>2659080.208</v>
      </c>
      <c r="T23" s="20">
        <f>'Sales and cost'!T26</f>
        <v>2664030.208</v>
      </c>
      <c r="U23" s="20">
        <f>'Sales and cost'!U26</f>
        <v>2664030.208</v>
      </c>
      <c r="V23" s="20">
        <f>'Sales and cost'!V26</f>
        <v>2664030.208</v>
      </c>
      <c r="W23" s="20">
        <f>'Sales and cost'!W26</f>
        <v>2664030.208</v>
      </c>
      <c r="X23" s="20">
        <f>'Sales and cost'!X26</f>
        <v>2664030.208</v>
      </c>
      <c r="Y23" s="20">
        <f>'Sales and cost'!Y26</f>
        <v>2664030.208</v>
      </c>
      <c r="Z23" s="6"/>
    </row>
    <row r="24">
      <c r="A24" s="15" t="s">
        <v>192</v>
      </c>
      <c r="B24" s="18">
        <f>Capital!B18</f>
        <v>0</v>
      </c>
      <c r="C24" s="18">
        <f>Capital!C18</f>
        <v>0</v>
      </c>
      <c r="D24" s="18">
        <f>Capital!D18</f>
        <v>0</v>
      </c>
      <c r="E24" s="18">
        <f>Capital!E18</f>
        <v>0</v>
      </c>
      <c r="F24" s="18">
        <f>Capital!F18</f>
        <v>976077</v>
      </c>
      <c r="G24" s="18">
        <f>Capital!G18</f>
        <v>0</v>
      </c>
      <c r="H24" s="18">
        <f>Capital!H18</f>
        <v>0</v>
      </c>
      <c r="I24" s="18">
        <f>Capital!I18</f>
        <v>0</v>
      </c>
      <c r="J24" s="18">
        <f>Capital!J18</f>
        <v>1120681</v>
      </c>
      <c r="K24" s="18">
        <f>Capital!K18</f>
        <v>0</v>
      </c>
      <c r="L24" s="18">
        <f>Capital!L18</f>
        <v>0</v>
      </c>
      <c r="M24" s="18">
        <f>Capital!M18</f>
        <v>0</v>
      </c>
      <c r="N24" s="18">
        <f>Capital!N18</f>
        <v>0</v>
      </c>
      <c r="O24" s="18">
        <f>Capital!O18</f>
        <v>0</v>
      </c>
      <c r="P24" s="18">
        <f>Capital!P18</f>
        <v>0</v>
      </c>
      <c r="Q24" s="18">
        <f>Capital!Q18</f>
        <v>0</v>
      </c>
      <c r="R24" s="18">
        <f>Capital!R18</f>
        <v>0</v>
      </c>
      <c r="S24" s="18">
        <f>Capital!S18</f>
        <v>0</v>
      </c>
      <c r="T24" s="18">
        <f>Capital!T18</f>
        <v>0</v>
      </c>
      <c r="U24" s="18">
        <f>Capital!U18</f>
        <v>0</v>
      </c>
      <c r="V24" s="18">
        <f>Capital!V18</f>
        <v>0</v>
      </c>
      <c r="W24" s="18">
        <f>Capital!W18</f>
        <v>0</v>
      </c>
      <c r="X24" s="18">
        <f>Capital!X18</f>
        <v>0</v>
      </c>
      <c r="Y24" s="20">
        <f>Capital!Y18</f>
        <v>0</v>
      </c>
      <c r="Z24" s="6"/>
    </row>
    <row r="25">
      <c r="A25" s="15" t="s">
        <v>189</v>
      </c>
      <c r="B25" s="20">
        <f t="shared" ref="B25:Y25" si="6">B22+B23-B24</f>
        <v>2659599.16</v>
      </c>
      <c r="C25" s="20">
        <f t="shared" si="6"/>
        <v>5317014.368</v>
      </c>
      <c r="D25" s="20">
        <f t="shared" si="6"/>
        <v>7974429.576</v>
      </c>
      <c r="E25" s="20">
        <f t="shared" si="6"/>
        <v>10631844.78</v>
      </c>
      <c r="F25" s="20">
        <f t="shared" si="6"/>
        <v>12308232.99</v>
      </c>
      <c r="G25" s="20">
        <f t="shared" si="6"/>
        <v>14960698.2</v>
      </c>
      <c r="H25" s="20">
        <f t="shared" si="6"/>
        <v>17613163.41</v>
      </c>
      <c r="I25" s="20">
        <f t="shared" si="6"/>
        <v>20265628.62</v>
      </c>
      <c r="J25" s="20">
        <f t="shared" si="6"/>
        <v>21797412.82</v>
      </c>
      <c r="K25" s="20">
        <f t="shared" si="6"/>
        <v>24449878.03</v>
      </c>
      <c r="L25" s="20">
        <f t="shared" si="6"/>
        <v>27102343.24</v>
      </c>
      <c r="M25" s="20">
        <f t="shared" si="6"/>
        <v>29754808.45</v>
      </c>
      <c r="N25" s="20">
        <f t="shared" si="6"/>
        <v>32413888.66</v>
      </c>
      <c r="O25" s="20">
        <f t="shared" si="6"/>
        <v>35072968.86</v>
      </c>
      <c r="P25" s="20">
        <f t="shared" si="6"/>
        <v>37732049.07</v>
      </c>
      <c r="Q25" s="20">
        <f t="shared" si="6"/>
        <v>40391129.28</v>
      </c>
      <c r="R25" s="20">
        <f t="shared" si="6"/>
        <v>43050209.49</v>
      </c>
      <c r="S25" s="20">
        <f t="shared" si="6"/>
        <v>45709289.7</v>
      </c>
      <c r="T25" s="20">
        <f t="shared" si="6"/>
        <v>48373319.9</v>
      </c>
      <c r="U25" s="20">
        <f t="shared" si="6"/>
        <v>51037350.11</v>
      </c>
      <c r="V25" s="20">
        <f t="shared" si="6"/>
        <v>53701380.32</v>
      </c>
      <c r="W25" s="20">
        <f t="shared" si="6"/>
        <v>56365410.53</v>
      </c>
      <c r="X25" s="20">
        <f t="shared" si="6"/>
        <v>59029440.74</v>
      </c>
      <c r="Y25" s="20">
        <f t="shared" si="6"/>
        <v>61693470.94</v>
      </c>
      <c r="Z25" s="6"/>
    </row>
    <row r="26">
      <c r="A26" s="15"/>
      <c r="B26" s="6"/>
      <c r="C26" s="6"/>
      <c r="D26" s="6"/>
      <c r="E26" s="6"/>
      <c r="F26" s="6"/>
      <c r="G26" s="6"/>
      <c r="H26" s="6"/>
      <c r="I26" s="6"/>
      <c r="J26" s="6"/>
      <c r="K26" s="6"/>
      <c r="L26" s="6"/>
      <c r="M26" s="6"/>
      <c r="N26" s="6"/>
      <c r="O26" s="6"/>
      <c r="P26" s="6"/>
      <c r="Q26" s="6"/>
      <c r="R26" s="6"/>
      <c r="S26" s="6"/>
      <c r="T26" s="6"/>
      <c r="U26" s="6"/>
      <c r="V26" s="6"/>
      <c r="W26" s="6"/>
      <c r="X26" s="6"/>
      <c r="Y26" s="6"/>
      <c r="Z26" s="6"/>
    </row>
    <row r="27">
      <c r="A27" s="26" t="s">
        <v>193</v>
      </c>
      <c r="B27" s="20">
        <f t="shared" ref="B27:Y27" si="7">B19+B25</f>
        <v>3852582.16</v>
      </c>
      <c r="C27" s="20">
        <f t="shared" si="7"/>
        <v>6509997.368</v>
      </c>
      <c r="D27" s="20">
        <f t="shared" si="7"/>
        <v>9167412.576</v>
      </c>
      <c r="E27" s="20">
        <f t="shared" si="7"/>
        <v>11824827.78</v>
      </c>
      <c r="F27" s="20">
        <f t="shared" si="7"/>
        <v>13501215.99</v>
      </c>
      <c r="G27" s="20">
        <f t="shared" si="7"/>
        <v>16153681.2</v>
      </c>
      <c r="H27" s="20">
        <f t="shared" si="7"/>
        <v>18806146.41</v>
      </c>
      <c r="I27" s="20">
        <f t="shared" si="7"/>
        <v>21458611.62</v>
      </c>
      <c r="J27" s="20">
        <f t="shared" si="7"/>
        <v>22990395.82</v>
      </c>
      <c r="K27" s="20">
        <f t="shared" si="7"/>
        <v>25642861.03</v>
      </c>
      <c r="L27" s="20">
        <f t="shared" si="7"/>
        <v>28295326.24</v>
      </c>
      <c r="M27" s="20">
        <f t="shared" si="7"/>
        <v>30947791.45</v>
      </c>
      <c r="N27" s="20">
        <f t="shared" si="7"/>
        <v>33606871.66</v>
      </c>
      <c r="O27" s="20">
        <f t="shared" si="7"/>
        <v>36265951.86</v>
      </c>
      <c r="P27" s="20">
        <f t="shared" si="7"/>
        <v>38925032.07</v>
      </c>
      <c r="Q27" s="20">
        <f t="shared" si="7"/>
        <v>41584112.28</v>
      </c>
      <c r="R27" s="20">
        <f t="shared" si="7"/>
        <v>44243192.49</v>
      </c>
      <c r="S27" s="20">
        <f t="shared" si="7"/>
        <v>46902272.7</v>
      </c>
      <c r="T27" s="20">
        <f t="shared" si="7"/>
        <v>49566302.9</v>
      </c>
      <c r="U27" s="20">
        <f t="shared" si="7"/>
        <v>52230333.11</v>
      </c>
      <c r="V27" s="20">
        <f t="shared" si="7"/>
        <v>54894363.32</v>
      </c>
      <c r="W27" s="20">
        <f t="shared" si="7"/>
        <v>57558393.53</v>
      </c>
      <c r="X27" s="20">
        <f t="shared" si="7"/>
        <v>60222423.74</v>
      </c>
      <c r="Y27" s="20">
        <f t="shared" si="7"/>
        <v>62886453.94</v>
      </c>
      <c r="Z27" s="6"/>
    </row>
    <row r="28">
      <c r="A28" s="15"/>
      <c r="B28" s="6"/>
      <c r="C28" s="6"/>
      <c r="D28" s="6"/>
      <c r="E28" s="6"/>
      <c r="F28" s="6"/>
      <c r="G28" s="6"/>
      <c r="H28" s="6"/>
      <c r="I28" s="6"/>
      <c r="J28" s="6"/>
      <c r="K28" s="6"/>
      <c r="L28" s="6"/>
      <c r="M28" s="6"/>
      <c r="N28" s="6"/>
      <c r="O28" s="6"/>
      <c r="P28" s="6"/>
      <c r="Q28" s="6"/>
      <c r="R28" s="6"/>
      <c r="S28" s="6"/>
      <c r="T28" s="6"/>
      <c r="U28" s="6"/>
      <c r="V28" s="6"/>
      <c r="W28" s="6"/>
      <c r="X28" s="6"/>
      <c r="Y28" s="6"/>
      <c r="Z28" s="6"/>
    </row>
    <row r="29">
      <c r="A29" s="26" t="s">
        <v>194</v>
      </c>
      <c r="B29" s="22">
        <f t="shared" ref="B29:Y29" si="8">B15-B27</f>
        <v>0.0000000004656612873</v>
      </c>
      <c r="C29" s="22">
        <f t="shared" si="8"/>
        <v>0.000000001862645149</v>
      </c>
      <c r="D29" s="22">
        <f t="shared" si="8"/>
        <v>0</v>
      </c>
      <c r="E29" s="22">
        <f t="shared" si="8"/>
        <v>0.000000003725290298</v>
      </c>
      <c r="F29" s="22">
        <f t="shared" si="8"/>
        <v>0</v>
      </c>
      <c r="G29" s="22">
        <f t="shared" si="8"/>
        <v>0</v>
      </c>
      <c r="H29" s="22">
        <f t="shared" si="8"/>
        <v>0</v>
      </c>
      <c r="I29" s="22">
        <f t="shared" si="8"/>
        <v>-0.000000003725290298</v>
      </c>
      <c r="J29" s="22">
        <f t="shared" si="8"/>
        <v>0</v>
      </c>
      <c r="K29" s="22">
        <f t="shared" si="8"/>
        <v>-0.000000003725290298</v>
      </c>
      <c r="L29" s="22">
        <f t="shared" si="8"/>
        <v>-0.000000007450580597</v>
      </c>
      <c r="M29" s="22">
        <f t="shared" si="8"/>
        <v>-0.000000003725290298</v>
      </c>
      <c r="N29" s="22">
        <f t="shared" si="8"/>
        <v>-0.000000007450580597</v>
      </c>
      <c r="O29" s="22">
        <f t="shared" si="8"/>
        <v>-0.000000007450580597</v>
      </c>
      <c r="P29" s="22">
        <f t="shared" si="8"/>
        <v>0</v>
      </c>
      <c r="Q29" s="22">
        <f t="shared" si="8"/>
        <v>0.000000007450580597</v>
      </c>
      <c r="R29" s="22">
        <f t="shared" si="8"/>
        <v>0.000000007450580597</v>
      </c>
      <c r="S29" s="22">
        <f t="shared" si="8"/>
        <v>0.00000001490116119</v>
      </c>
      <c r="T29" s="22">
        <f t="shared" si="8"/>
        <v>0.00000002235174179</v>
      </c>
      <c r="U29" s="22">
        <f t="shared" si="8"/>
        <v>0.00000002235174179</v>
      </c>
      <c r="V29" s="22">
        <f t="shared" si="8"/>
        <v>0.00000002235174179</v>
      </c>
      <c r="W29" s="22">
        <f t="shared" si="8"/>
        <v>0.00000002235174179</v>
      </c>
      <c r="X29" s="22">
        <f t="shared" si="8"/>
        <v>0.00000002980232239</v>
      </c>
      <c r="Y29" s="22">
        <f t="shared" si="8"/>
        <v>0.00000003725290298</v>
      </c>
      <c r="Z29" s="6"/>
    </row>
    <row r="30">
      <c r="A30" s="15"/>
      <c r="B30" s="6"/>
      <c r="C30" s="6"/>
      <c r="D30" s="6"/>
      <c r="E30" s="6"/>
      <c r="F30" s="6"/>
      <c r="G30" s="6"/>
      <c r="H30" s="6"/>
      <c r="I30" s="6"/>
      <c r="J30" s="6"/>
      <c r="K30" s="6"/>
      <c r="L30" s="6"/>
      <c r="M30" s="6"/>
      <c r="N30" s="6"/>
      <c r="O30" s="6"/>
      <c r="P30" s="6"/>
      <c r="Q30" s="6"/>
      <c r="R30" s="6"/>
      <c r="S30" s="6"/>
      <c r="T30" s="6"/>
      <c r="U30" s="6"/>
      <c r="V30" s="6"/>
      <c r="W30" s="6"/>
      <c r="X30" s="6"/>
      <c r="Y30" s="6"/>
      <c r="Z30" s="6"/>
    </row>
    <row r="31">
      <c r="A31" s="15"/>
      <c r="B31" s="6"/>
      <c r="C31" s="6"/>
      <c r="D31" s="6"/>
      <c r="E31" s="6"/>
      <c r="F31" s="6"/>
      <c r="G31" s="6"/>
      <c r="H31" s="6"/>
      <c r="I31" s="6"/>
      <c r="J31" s="6"/>
      <c r="K31" s="6"/>
      <c r="L31" s="6"/>
      <c r="M31" s="6"/>
      <c r="N31" s="6"/>
      <c r="O31" s="6"/>
      <c r="P31" s="6"/>
      <c r="Q31" s="6"/>
      <c r="R31" s="6"/>
      <c r="S31" s="6"/>
      <c r="T31" s="6"/>
      <c r="U31" s="6"/>
      <c r="V31" s="6"/>
      <c r="W31" s="6"/>
      <c r="X31" s="6"/>
      <c r="Y31" s="6"/>
      <c r="Z31" s="6"/>
    </row>
    <row r="32">
      <c r="A32" s="15"/>
      <c r="B32" s="6"/>
      <c r="C32" s="6"/>
      <c r="D32" s="6"/>
      <c r="E32" s="6"/>
      <c r="F32" s="6"/>
      <c r="G32" s="6"/>
      <c r="H32" s="6"/>
      <c r="I32" s="6"/>
      <c r="J32" s="6"/>
      <c r="K32" s="6"/>
      <c r="L32" s="6"/>
      <c r="M32" s="6"/>
      <c r="N32" s="6"/>
      <c r="O32" s="6"/>
      <c r="P32" s="6"/>
      <c r="Q32" s="6"/>
      <c r="R32" s="6"/>
      <c r="S32" s="6"/>
      <c r="T32" s="6"/>
      <c r="U32" s="6"/>
      <c r="V32" s="6"/>
      <c r="W32" s="6"/>
      <c r="X32" s="6"/>
      <c r="Y32" s="6"/>
      <c r="Z32" s="6"/>
    </row>
    <row r="33">
      <c r="A33" s="15"/>
      <c r="B33" s="6"/>
      <c r="C33" s="6"/>
      <c r="D33" s="6"/>
      <c r="E33" s="6"/>
      <c r="F33" s="6"/>
      <c r="G33" s="6"/>
      <c r="H33" s="6"/>
      <c r="I33" s="6"/>
      <c r="J33" s="6"/>
      <c r="K33" s="6"/>
      <c r="L33" s="6"/>
      <c r="M33" s="6"/>
      <c r="N33" s="6"/>
      <c r="O33" s="6"/>
      <c r="P33" s="6"/>
      <c r="Q33" s="6"/>
      <c r="R33" s="6"/>
      <c r="S33" s="6"/>
      <c r="T33" s="6"/>
      <c r="U33" s="6"/>
      <c r="V33" s="6"/>
      <c r="W33" s="6"/>
      <c r="X33" s="6"/>
      <c r="Y33" s="6"/>
      <c r="Z33" s="6"/>
    </row>
    <row r="34">
      <c r="A34" s="15"/>
      <c r="B34" s="6"/>
      <c r="C34" s="6"/>
      <c r="D34" s="6"/>
      <c r="E34" s="6"/>
      <c r="F34" s="6"/>
      <c r="G34" s="6"/>
      <c r="H34" s="6"/>
      <c r="I34" s="6"/>
      <c r="J34" s="6"/>
      <c r="K34" s="6"/>
      <c r="L34" s="6"/>
      <c r="M34" s="6"/>
      <c r="N34" s="6"/>
      <c r="O34" s="6"/>
      <c r="P34" s="6"/>
      <c r="Q34" s="6"/>
      <c r="R34" s="6"/>
      <c r="S34" s="6"/>
      <c r="T34" s="6"/>
      <c r="U34" s="6"/>
      <c r="V34" s="6"/>
      <c r="W34" s="6"/>
      <c r="X34" s="6"/>
      <c r="Y34" s="6"/>
      <c r="Z34" s="6"/>
    </row>
    <row r="35">
      <c r="A35" s="15"/>
      <c r="B35" s="6"/>
      <c r="C35" s="6"/>
      <c r="D35" s="6"/>
      <c r="E35" s="6"/>
      <c r="F35" s="6"/>
      <c r="G35" s="6"/>
      <c r="H35" s="6"/>
      <c r="I35" s="6"/>
      <c r="J35" s="6"/>
      <c r="K35" s="6"/>
      <c r="L35" s="6"/>
      <c r="M35" s="6"/>
      <c r="N35" s="6"/>
      <c r="O35" s="6"/>
      <c r="P35" s="6"/>
      <c r="Q35" s="6"/>
      <c r="R35" s="6"/>
      <c r="S35" s="6"/>
      <c r="T35" s="6"/>
      <c r="U35" s="6"/>
      <c r="V35" s="6"/>
      <c r="W35" s="6"/>
      <c r="X35" s="6"/>
      <c r="Y35" s="6"/>
      <c r="Z35" s="6"/>
    </row>
    <row r="36">
      <c r="A36" s="15"/>
      <c r="B36" s="6"/>
      <c r="C36" s="6"/>
      <c r="D36" s="6"/>
      <c r="E36" s="6"/>
      <c r="F36" s="6"/>
      <c r="G36" s="6"/>
      <c r="H36" s="6"/>
      <c r="I36" s="6"/>
      <c r="J36" s="6"/>
      <c r="K36" s="6"/>
      <c r="L36" s="6"/>
      <c r="M36" s="6"/>
      <c r="N36" s="6"/>
      <c r="O36" s="6"/>
      <c r="P36" s="6"/>
      <c r="Q36" s="6"/>
      <c r="R36" s="6"/>
      <c r="S36" s="6"/>
      <c r="T36" s="6"/>
      <c r="U36" s="6"/>
      <c r="V36" s="6"/>
      <c r="W36" s="6"/>
      <c r="X36" s="6"/>
      <c r="Y36" s="6"/>
      <c r="Z36" s="6"/>
    </row>
    <row r="37">
      <c r="A37" s="15"/>
      <c r="B37" s="6"/>
      <c r="C37" s="6"/>
      <c r="D37" s="6"/>
      <c r="E37" s="6"/>
      <c r="F37" s="6"/>
      <c r="G37" s="6"/>
      <c r="H37" s="6"/>
      <c r="I37" s="6"/>
      <c r="J37" s="6"/>
      <c r="K37" s="6"/>
      <c r="L37" s="6"/>
      <c r="M37" s="6"/>
      <c r="N37" s="6"/>
      <c r="O37" s="6"/>
      <c r="P37" s="6"/>
      <c r="Q37" s="6"/>
      <c r="R37" s="6"/>
      <c r="S37" s="6"/>
      <c r="T37" s="6"/>
      <c r="U37" s="6"/>
      <c r="V37" s="6"/>
      <c r="W37" s="6"/>
      <c r="X37" s="6"/>
      <c r="Y37" s="6"/>
      <c r="Z37" s="6"/>
    </row>
    <row r="38">
      <c r="A38" s="15"/>
      <c r="B38" s="6"/>
      <c r="C38" s="6"/>
      <c r="D38" s="6"/>
      <c r="E38" s="6"/>
      <c r="F38" s="6"/>
      <c r="G38" s="6"/>
      <c r="H38" s="6"/>
      <c r="I38" s="6"/>
      <c r="J38" s="6"/>
      <c r="K38" s="6"/>
      <c r="L38" s="6"/>
      <c r="M38" s="6"/>
      <c r="N38" s="6"/>
      <c r="O38" s="6"/>
      <c r="P38" s="6"/>
      <c r="Q38" s="6"/>
      <c r="R38" s="6"/>
      <c r="S38" s="6"/>
      <c r="T38" s="6"/>
      <c r="U38" s="6"/>
      <c r="V38" s="6"/>
      <c r="W38" s="6"/>
      <c r="X38" s="6"/>
      <c r="Y38" s="6"/>
      <c r="Z38" s="6"/>
    </row>
    <row r="39">
      <c r="A39" s="15"/>
      <c r="B39" s="6"/>
      <c r="C39" s="6"/>
      <c r="D39" s="6"/>
      <c r="E39" s="6"/>
      <c r="F39" s="6"/>
      <c r="G39" s="6"/>
      <c r="H39" s="6"/>
      <c r="I39" s="6"/>
      <c r="J39" s="6"/>
      <c r="K39" s="6"/>
      <c r="L39" s="6"/>
      <c r="M39" s="6"/>
      <c r="N39" s="6"/>
      <c r="O39" s="6"/>
      <c r="P39" s="6"/>
      <c r="Q39" s="6"/>
      <c r="R39" s="6"/>
      <c r="S39" s="6"/>
      <c r="T39" s="6"/>
      <c r="U39" s="6"/>
      <c r="V39" s="6"/>
      <c r="W39" s="6"/>
      <c r="X39" s="6"/>
      <c r="Y39" s="6"/>
      <c r="Z39" s="6"/>
    </row>
    <row r="40">
      <c r="A40" s="15"/>
      <c r="B40" s="6"/>
      <c r="C40" s="6"/>
      <c r="D40" s="6"/>
      <c r="E40" s="6"/>
      <c r="F40" s="6"/>
      <c r="G40" s="6"/>
      <c r="H40" s="6"/>
      <c r="I40" s="6"/>
      <c r="J40" s="6"/>
      <c r="K40" s="6"/>
      <c r="L40" s="6"/>
      <c r="M40" s="6"/>
      <c r="N40" s="6"/>
      <c r="O40" s="6"/>
      <c r="P40" s="6"/>
      <c r="Q40" s="6"/>
      <c r="R40" s="6"/>
      <c r="S40" s="6"/>
      <c r="T40" s="6"/>
      <c r="U40" s="6"/>
      <c r="V40" s="6"/>
      <c r="W40" s="6"/>
      <c r="X40" s="6"/>
      <c r="Y40" s="6"/>
      <c r="Z40" s="6"/>
    </row>
    <row r="41">
      <c r="A41" s="15"/>
      <c r="B41" s="6"/>
      <c r="C41" s="6"/>
      <c r="D41" s="6"/>
      <c r="E41" s="6"/>
      <c r="F41" s="6"/>
      <c r="G41" s="6"/>
      <c r="H41" s="6"/>
      <c r="I41" s="6"/>
      <c r="J41" s="6"/>
      <c r="K41" s="6"/>
      <c r="L41" s="6"/>
      <c r="M41" s="6"/>
      <c r="N41" s="6"/>
      <c r="O41" s="6"/>
      <c r="P41" s="6"/>
      <c r="Q41" s="6"/>
      <c r="R41" s="6"/>
      <c r="S41" s="6"/>
      <c r="T41" s="6"/>
      <c r="U41" s="6"/>
      <c r="V41" s="6"/>
      <c r="W41" s="6"/>
      <c r="X41" s="6"/>
      <c r="Y41" s="6"/>
      <c r="Z41" s="6"/>
    </row>
    <row r="42">
      <c r="A42" s="15"/>
      <c r="B42" s="6"/>
      <c r="C42" s="6"/>
      <c r="D42" s="6"/>
      <c r="E42" s="6"/>
      <c r="F42" s="6"/>
      <c r="G42" s="6"/>
      <c r="H42" s="6"/>
      <c r="I42" s="6"/>
      <c r="J42" s="6"/>
      <c r="K42" s="6"/>
      <c r="L42" s="6"/>
      <c r="M42" s="6"/>
      <c r="N42" s="6"/>
      <c r="O42" s="6"/>
      <c r="P42" s="6"/>
      <c r="Q42" s="6"/>
      <c r="R42" s="6"/>
      <c r="S42" s="6"/>
      <c r="T42" s="6"/>
      <c r="U42" s="6"/>
      <c r="V42" s="6"/>
      <c r="W42" s="6"/>
      <c r="X42" s="6"/>
      <c r="Y42" s="6"/>
      <c r="Z42" s="6"/>
    </row>
    <row r="43">
      <c r="A43" s="15"/>
      <c r="B43" s="6"/>
      <c r="C43" s="6"/>
      <c r="D43" s="6"/>
      <c r="E43" s="6"/>
      <c r="F43" s="6"/>
      <c r="G43" s="6"/>
      <c r="H43" s="6"/>
      <c r="I43" s="6"/>
      <c r="J43" s="6"/>
      <c r="K43" s="6"/>
      <c r="L43" s="6"/>
      <c r="M43" s="6"/>
      <c r="N43" s="6"/>
      <c r="O43" s="6"/>
      <c r="P43" s="6"/>
      <c r="Q43" s="6"/>
      <c r="R43" s="6"/>
      <c r="S43" s="6"/>
      <c r="T43" s="6"/>
      <c r="U43" s="6"/>
      <c r="V43" s="6"/>
      <c r="W43" s="6"/>
      <c r="X43" s="6"/>
      <c r="Y43" s="6"/>
      <c r="Z43" s="6"/>
    </row>
    <row r="44">
      <c r="A44" s="15"/>
      <c r="B44" s="6"/>
      <c r="C44" s="6"/>
      <c r="D44" s="6"/>
      <c r="E44" s="6"/>
      <c r="F44" s="6"/>
      <c r="G44" s="6"/>
      <c r="H44" s="6"/>
      <c r="I44" s="6"/>
      <c r="J44" s="6"/>
      <c r="K44" s="6"/>
      <c r="L44" s="6"/>
      <c r="M44" s="6"/>
      <c r="N44" s="6"/>
      <c r="O44" s="6"/>
      <c r="P44" s="6"/>
      <c r="Q44" s="6"/>
      <c r="R44" s="6"/>
      <c r="S44" s="6"/>
      <c r="T44" s="6"/>
      <c r="U44" s="6"/>
      <c r="V44" s="6"/>
      <c r="W44" s="6"/>
      <c r="X44" s="6"/>
      <c r="Y44" s="6"/>
      <c r="Z44" s="6"/>
    </row>
    <row r="45">
      <c r="A45" s="15"/>
      <c r="B45" s="6"/>
      <c r="C45" s="6"/>
      <c r="D45" s="6"/>
      <c r="E45" s="6"/>
      <c r="F45" s="6"/>
      <c r="G45" s="6"/>
      <c r="H45" s="6"/>
      <c r="I45" s="6"/>
      <c r="J45" s="6"/>
      <c r="K45" s="6"/>
      <c r="L45" s="6"/>
      <c r="M45" s="6"/>
      <c r="N45" s="6"/>
      <c r="O45" s="6"/>
      <c r="P45" s="6"/>
      <c r="Q45" s="6"/>
      <c r="R45" s="6"/>
      <c r="S45" s="6"/>
      <c r="T45" s="6"/>
      <c r="U45" s="6"/>
      <c r="V45" s="6"/>
      <c r="W45" s="6"/>
      <c r="X45" s="6"/>
      <c r="Y45" s="6"/>
      <c r="Z45" s="6"/>
    </row>
    <row r="46">
      <c r="A46" s="15"/>
      <c r="B46" s="6"/>
      <c r="C46" s="6"/>
      <c r="D46" s="6"/>
      <c r="E46" s="6"/>
      <c r="F46" s="6"/>
      <c r="G46" s="6"/>
      <c r="H46" s="6"/>
      <c r="I46" s="6"/>
      <c r="J46" s="6"/>
      <c r="K46" s="6"/>
      <c r="L46" s="6"/>
      <c r="M46" s="6"/>
      <c r="N46" s="6"/>
      <c r="O46" s="6"/>
      <c r="P46" s="6"/>
      <c r="Q46" s="6"/>
      <c r="R46" s="6"/>
      <c r="S46" s="6"/>
      <c r="T46" s="6"/>
      <c r="U46" s="6"/>
      <c r="V46" s="6"/>
      <c r="W46" s="6"/>
      <c r="X46" s="6"/>
      <c r="Y46" s="6"/>
      <c r="Z46" s="6"/>
    </row>
    <row r="47">
      <c r="A47" s="15"/>
      <c r="B47" s="6"/>
      <c r="C47" s="6"/>
      <c r="D47" s="6"/>
      <c r="E47" s="6"/>
      <c r="F47" s="6"/>
      <c r="G47" s="6"/>
      <c r="H47" s="6"/>
      <c r="I47" s="6"/>
      <c r="J47" s="6"/>
      <c r="K47" s="6"/>
      <c r="L47" s="6"/>
      <c r="M47" s="6"/>
      <c r="N47" s="6"/>
      <c r="O47" s="6"/>
      <c r="P47" s="6"/>
      <c r="Q47" s="6"/>
      <c r="R47" s="6"/>
      <c r="S47" s="6"/>
      <c r="T47" s="6"/>
      <c r="U47" s="6"/>
      <c r="V47" s="6"/>
      <c r="W47" s="6"/>
      <c r="X47" s="6"/>
      <c r="Y47" s="6"/>
      <c r="Z47" s="6"/>
    </row>
    <row r="48">
      <c r="A48" s="15"/>
      <c r="B48" s="6"/>
      <c r="C48" s="6"/>
      <c r="D48" s="6"/>
      <c r="E48" s="6"/>
      <c r="F48" s="6"/>
      <c r="G48" s="6"/>
      <c r="H48" s="6"/>
      <c r="I48" s="6"/>
      <c r="J48" s="6"/>
      <c r="K48" s="6"/>
      <c r="L48" s="6"/>
      <c r="M48" s="6"/>
      <c r="N48" s="6"/>
      <c r="O48" s="6"/>
      <c r="P48" s="6"/>
      <c r="Q48" s="6"/>
      <c r="R48" s="6"/>
      <c r="S48" s="6"/>
      <c r="T48" s="6"/>
      <c r="U48" s="6"/>
      <c r="V48" s="6"/>
      <c r="W48" s="6"/>
      <c r="X48" s="6"/>
      <c r="Y48" s="6"/>
      <c r="Z48" s="6"/>
    </row>
    <row r="49">
      <c r="A49" s="15"/>
      <c r="B49" s="6"/>
      <c r="C49" s="6"/>
      <c r="D49" s="6"/>
      <c r="E49" s="6"/>
      <c r="F49" s="6"/>
      <c r="G49" s="6"/>
      <c r="H49" s="6"/>
      <c r="I49" s="6"/>
      <c r="J49" s="6"/>
      <c r="K49" s="6"/>
      <c r="L49" s="6"/>
      <c r="M49" s="6"/>
      <c r="N49" s="6"/>
      <c r="O49" s="6"/>
      <c r="P49" s="6"/>
      <c r="Q49" s="6"/>
      <c r="R49" s="6"/>
      <c r="S49" s="6"/>
      <c r="T49" s="6"/>
      <c r="U49" s="6"/>
      <c r="V49" s="6"/>
      <c r="W49" s="6"/>
      <c r="X49" s="6"/>
      <c r="Y49" s="6"/>
      <c r="Z49" s="6"/>
    </row>
    <row r="50">
      <c r="A50" s="15"/>
      <c r="B50" s="6"/>
      <c r="C50" s="6"/>
      <c r="D50" s="6"/>
      <c r="E50" s="6"/>
      <c r="F50" s="6"/>
      <c r="G50" s="6"/>
      <c r="H50" s="6"/>
      <c r="I50" s="6"/>
      <c r="J50" s="6"/>
      <c r="K50" s="6"/>
      <c r="L50" s="6"/>
      <c r="M50" s="6"/>
      <c r="N50" s="6"/>
      <c r="O50" s="6"/>
      <c r="P50" s="6"/>
      <c r="Q50" s="6"/>
      <c r="R50" s="6"/>
      <c r="S50" s="6"/>
      <c r="T50" s="6"/>
      <c r="U50" s="6"/>
      <c r="V50" s="6"/>
      <c r="W50" s="6"/>
      <c r="X50" s="6"/>
      <c r="Y50" s="6"/>
      <c r="Z5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7.38"/>
    <col customWidth="1" min="3" max="3" width="19.63"/>
    <col customWidth="1" min="4" max="4" width="23.0"/>
    <col customWidth="1" min="5" max="5" width="19.88"/>
  </cols>
  <sheetData>
    <row r="1">
      <c r="A1" s="8" t="s">
        <v>21</v>
      </c>
      <c r="B1" s="9" t="s">
        <v>22</v>
      </c>
      <c r="C1" s="9" t="s">
        <v>23</v>
      </c>
      <c r="D1" s="6"/>
      <c r="E1" s="6"/>
      <c r="F1" s="6"/>
      <c r="G1" s="6"/>
      <c r="H1" s="6"/>
      <c r="I1" s="6"/>
      <c r="J1" s="6"/>
      <c r="K1" s="6"/>
      <c r="L1" s="6"/>
      <c r="M1" s="6"/>
      <c r="N1" s="6"/>
      <c r="O1" s="6"/>
      <c r="P1" s="6"/>
      <c r="Q1" s="6"/>
    </row>
    <row r="2">
      <c r="A2" s="6" t="s">
        <v>24</v>
      </c>
      <c r="B2" s="9">
        <v>562.0</v>
      </c>
      <c r="C2" s="9">
        <v>20000.0</v>
      </c>
      <c r="D2" s="6"/>
      <c r="E2" s="6"/>
      <c r="F2" s="6"/>
      <c r="G2" s="6"/>
      <c r="H2" s="6"/>
      <c r="I2" s="6"/>
      <c r="J2" s="6"/>
      <c r="K2" s="6"/>
      <c r="L2" s="6"/>
      <c r="M2" s="6"/>
      <c r="N2" s="6"/>
      <c r="O2" s="6"/>
      <c r="P2" s="6"/>
      <c r="Q2" s="6"/>
    </row>
    <row r="3">
      <c r="A3" s="6" t="s">
        <v>25</v>
      </c>
      <c r="B3" s="9">
        <v>1101.0</v>
      </c>
      <c r="C3" s="9">
        <v>1000.0</v>
      </c>
      <c r="D3" s="6"/>
      <c r="E3" s="6"/>
      <c r="F3" s="6"/>
      <c r="G3" s="6"/>
      <c r="H3" s="6"/>
      <c r="I3" s="6"/>
      <c r="J3" s="6"/>
      <c r="K3" s="6"/>
      <c r="L3" s="6"/>
      <c r="M3" s="6"/>
      <c r="N3" s="6"/>
      <c r="O3" s="6"/>
      <c r="P3" s="6"/>
      <c r="Q3" s="6"/>
    </row>
    <row r="4">
      <c r="A4" s="8" t="s">
        <v>26</v>
      </c>
      <c r="B4" s="9" t="s">
        <v>22</v>
      </c>
      <c r="C4" s="9" t="s">
        <v>27</v>
      </c>
      <c r="D4" s="9" t="s">
        <v>28</v>
      </c>
      <c r="E4" s="6"/>
      <c r="F4" s="6"/>
      <c r="G4" s="6"/>
      <c r="H4" s="6"/>
      <c r="I4" s="6"/>
      <c r="J4" s="6"/>
      <c r="K4" s="6"/>
      <c r="L4" s="6"/>
      <c r="M4" s="6"/>
      <c r="N4" s="6"/>
      <c r="O4" s="6"/>
      <c r="P4" s="6"/>
      <c r="Q4" s="6"/>
    </row>
    <row r="5">
      <c r="A5" s="6" t="s">
        <v>24</v>
      </c>
      <c r="B5" s="9">
        <v>634.0</v>
      </c>
      <c r="C5" s="9">
        <v>14000.0</v>
      </c>
      <c r="D5" s="9" t="s">
        <v>29</v>
      </c>
      <c r="E5" s="6"/>
      <c r="F5" s="6"/>
      <c r="G5" s="6"/>
      <c r="H5" s="6"/>
      <c r="I5" s="6"/>
      <c r="J5" s="6"/>
      <c r="K5" s="6"/>
      <c r="L5" s="6"/>
      <c r="M5" s="6"/>
      <c r="N5" s="6"/>
      <c r="O5" s="6"/>
      <c r="P5" s="6"/>
      <c r="Q5" s="6"/>
    </row>
    <row r="6">
      <c r="A6" s="6" t="s">
        <v>25</v>
      </c>
      <c r="B6" s="9">
        <v>1232.0</v>
      </c>
      <c r="C6" s="9">
        <v>600.0</v>
      </c>
      <c r="D6" s="9" t="s">
        <v>29</v>
      </c>
      <c r="E6" s="6"/>
      <c r="F6" s="6"/>
      <c r="G6" s="6"/>
      <c r="H6" s="6"/>
      <c r="I6" s="6"/>
      <c r="J6" s="6"/>
      <c r="K6" s="6"/>
      <c r="L6" s="6"/>
      <c r="M6" s="6"/>
      <c r="N6" s="6"/>
      <c r="O6" s="6"/>
      <c r="P6" s="6"/>
      <c r="Q6" s="6"/>
    </row>
    <row r="7">
      <c r="A7" s="8" t="s">
        <v>30</v>
      </c>
      <c r="B7" s="6"/>
      <c r="C7" s="6"/>
      <c r="D7" s="6"/>
      <c r="E7" s="6"/>
      <c r="F7" s="6"/>
      <c r="G7" s="6"/>
      <c r="H7" s="6"/>
      <c r="I7" s="6"/>
      <c r="J7" s="6"/>
      <c r="K7" s="6"/>
      <c r="L7" s="6"/>
      <c r="M7" s="6"/>
      <c r="N7" s="6"/>
      <c r="O7" s="6"/>
      <c r="P7" s="6"/>
      <c r="Q7" s="6"/>
    </row>
    <row r="8">
      <c r="A8" s="6" t="s">
        <v>31</v>
      </c>
      <c r="B8" s="6"/>
      <c r="C8" s="6"/>
      <c r="D8" s="6"/>
      <c r="E8" s="6"/>
      <c r="F8" s="6"/>
      <c r="G8" s="6"/>
      <c r="H8" s="6"/>
      <c r="I8" s="6"/>
      <c r="J8" s="6"/>
      <c r="K8" s="6"/>
      <c r="L8" s="6"/>
      <c r="M8" s="6"/>
      <c r="N8" s="6"/>
      <c r="O8" s="6"/>
      <c r="P8" s="6"/>
      <c r="Q8" s="6"/>
    </row>
    <row r="9">
      <c r="A9" s="6" t="s">
        <v>32</v>
      </c>
      <c r="B9" s="9">
        <v>15350.0</v>
      </c>
      <c r="C9" s="9" t="s">
        <v>33</v>
      </c>
      <c r="D9" s="6"/>
      <c r="E9" s="6"/>
      <c r="F9" s="6"/>
      <c r="G9" s="6"/>
      <c r="H9" s="6"/>
      <c r="I9" s="6"/>
      <c r="J9" s="6"/>
      <c r="K9" s="6"/>
      <c r="L9" s="6"/>
      <c r="M9" s="6"/>
      <c r="N9" s="6"/>
      <c r="O9" s="6"/>
      <c r="P9" s="6"/>
      <c r="Q9" s="6"/>
    </row>
    <row r="10">
      <c r="A10" s="6" t="s">
        <v>34</v>
      </c>
      <c r="B10" s="9">
        <v>15350.0</v>
      </c>
      <c r="C10" s="9" t="s">
        <v>33</v>
      </c>
      <c r="D10" s="6"/>
      <c r="E10" s="6"/>
      <c r="F10" s="6"/>
      <c r="G10" s="6"/>
      <c r="H10" s="6"/>
      <c r="I10" s="6"/>
      <c r="J10" s="6"/>
      <c r="K10" s="6"/>
      <c r="L10" s="6"/>
      <c r="M10" s="6"/>
      <c r="N10" s="6"/>
      <c r="O10" s="6"/>
      <c r="P10" s="6"/>
      <c r="Q10" s="6"/>
    </row>
    <row r="11">
      <c r="A11" s="6"/>
      <c r="B11" s="6"/>
      <c r="C11" s="6"/>
      <c r="D11" s="6"/>
      <c r="E11" s="6"/>
      <c r="F11" s="6"/>
      <c r="G11" s="6"/>
      <c r="H11" s="6"/>
      <c r="I11" s="6"/>
      <c r="J11" s="6"/>
      <c r="K11" s="6"/>
      <c r="L11" s="6"/>
      <c r="M11" s="6"/>
      <c r="N11" s="6"/>
      <c r="O11" s="6"/>
      <c r="P11" s="6"/>
      <c r="Q11" s="6"/>
    </row>
    <row r="12">
      <c r="A12" s="6" t="s">
        <v>35</v>
      </c>
      <c r="B12" s="9">
        <v>35000.0</v>
      </c>
      <c r="C12" s="9" t="s">
        <v>36</v>
      </c>
      <c r="D12" s="6"/>
      <c r="E12" s="6"/>
      <c r="F12" s="6"/>
      <c r="G12" s="6"/>
      <c r="H12" s="6"/>
      <c r="I12" s="6"/>
      <c r="J12" s="6"/>
      <c r="K12" s="6"/>
      <c r="L12" s="6"/>
      <c r="M12" s="6"/>
      <c r="N12" s="6"/>
      <c r="O12" s="6"/>
      <c r="P12" s="6"/>
      <c r="Q12" s="6"/>
    </row>
    <row r="13">
      <c r="A13" s="6" t="s">
        <v>37</v>
      </c>
      <c r="B13" s="9">
        <v>2708.0</v>
      </c>
      <c r="C13" s="9" t="s">
        <v>38</v>
      </c>
      <c r="D13" s="6"/>
      <c r="E13" s="6"/>
      <c r="F13" s="6"/>
      <c r="G13" s="6"/>
      <c r="H13" s="6"/>
      <c r="I13" s="6"/>
      <c r="J13" s="6"/>
      <c r="K13" s="6"/>
      <c r="L13" s="6"/>
      <c r="M13" s="6"/>
      <c r="N13" s="6"/>
      <c r="O13" s="6"/>
      <c r="P13" s="6"/>
      <c r="Q13" s="6"/>
    </row>
    <row r="14">
      <c r="A14" s="6" t="s">
        <v>39</v>
      </c>
      <c r="B14" s="9">
        <v>10000.0</v>
      </c>
      <c r="C14" s="9" t="s">
        <v>40</v>
      </c>
      <c r="D14" s="6"/>
      <c r="E14" s="6"/>
      <c r="F14" s="6"/>
      <c r="G14" s="6"/>
      <c r="H14" s="6"/>
      <c r="I14" s="6"/>
      <c r="J14" s="6"/>
      <c r="K14" s="6"/>
      <c r="L14" s="6"/>
      <c r="M14" s="6"/>
      <c r="N14" s="6"/>
      <c r="O14" s="6"/>
      <c r="P14" s="6"/>
      <c r="Q14" s="6"/>
    </row>
    <row r="15">
      <c r="A15" s="6" t="s">
        <v>41</v>
      </c>
      <c r="B15" s="9">
        <v>4500.0</v>
      </c>
      <c r="C15" s="9" t="s">
        <v>42</v>
      </c>
      <c r="D15" s="6"/>
      <c r="E15" s="6"/>
      <c r="F15" s="6"/>
      <c r="G15" s="6"/>
      <c r="H15" s="6"/>
      <c r="I15" s="6"/>
      <c r="J15" s="6"/>
      <c r="K15" s="6"/>
      <c r="L15" s="6"/>
      <c r="M15" s="6"/>
      <c r="N15" s="6"/>
      <c r="O15" s="6"/>
      <c r="P15" s="6"/>
      <c r="Q15" s="6"/>
    </row>
    <row r="16">
      <c r="A16" s="6"/>
      <c r="B16" s="6"/>
      <c r="C16" s="6"/>
      <c r="D16" s="6"/>
      <c r="E16" s="6"/>
      <c r="F16" s="6"/>
      <c r="G16" s="6"/>
      <c r="H16" s="6"/>
      <c r="I16" s="6"/>
      <c r="J16" s="6"/>
      <c r="K16" s="6"/>
      <c r="L16" s="6"/>
      <c r="M16" s="6"/>
      <c r="N16" s="6"/>
      <c r="O16" s="6"/>
      <c r="P16" s="6"/>
      <c r="Q16" s="6"/>
    </row>
    <row r="17">
      <c r="A17" s="8" t="s">
        <v>43</v>
      </c>
      <c r="B17" s="10" t="s">
        <v>44</v>
      </c>
      <c r="C17" s="6"/>
      <c r="D17" s="6"/>
      <c r="E17" s="6"/>
      <c r="F17" s="6"/>
      <c r="G17" s="6"/>
      <c r="H17" s="6"/>
      <c r="I17" s="6"/>
      <c r="J17" s="6"/>
      <c r="K17" s="6"/>
      <c r="L17" s="6"/>
      <c r="M17" s="6"/>
      <c r="N17" s="6"/>
      <c r="O17" s="6"/>
      <c r="P17" s="6"/>
      <c r="Q17" s="6"/>
    </row>
    <row r="18">
      <c r="A18" s="6" t="s">
        <v>45</v>
      </c>
      <c r="B18" s="9">
        <v>16.5</v>
      </c>
      <c r="C18" s="6"/>
      <c r="D18" s="6"/>
      <c r="E18" s="6"/>
      <c r="F18" s="6"/>
      <c r="G18" s="6"/>
      <c r="H18" s="6"/>
      <c r="I18" s="6"/>
      <c r="J18" s="6"/>
      <c r="K18" s="6"/>
      <c r="L18" s="6"/>
      <c r="M18" s="6"/>
      <c r="N18" s="6"/>
      <c r="O18" s="6"/>
      <c r="P18" s="6"/>
      <c r="Q18" s="6"/>
    </row>
    <row r="19">
      <c r="A19" s="6" t="s">
        <v>46</v>
      </c>
      <c r="B19" s="11">
        <v>72302.0</v>
      </c>
      <c r="C19" s="6"/>
      <c r="D19" s="6"/>
      <c r="E19" s="6"/>
      <c r="F19" s="6"/>
      <c r="G19" s="6"/>
      <c r="H19" s="6"/>
      <c r="I19" s="6"/>
      <c r="J19" s="6"/>
      <c r="K19" s="6"/>
      <c r="L19" s="6"/>
      <c r="M19" s="6"/>
      <c r="N19" s="6"/>
      <c r="O19" s="6"/>
      <c r="P19" s="6"/>
      <c r="Q19" s="6"/>
    </row>
    <row r="20">
      <c r="A20" s="6"/>
      <c r="B20" s="6"/>
      <c r="C20" s="6"/>
      <c r="D20" s="6"/>
      <c r="E20" s="6"/>
      <c r="F20" s="6"/>
      <c r="G20" s="6"/>
      <c r="H20" s="6"/>
      <c r="I20" s="6"/>
      <c r="J20" s="6"/>
      <c r="K20" s="6"/>
      <c r="L20" s="6"/>
      <c r="M20" s="6"/>
      <c r="N20" s="6"/>
      <c r="O20" s="6"/>
      <c r="P20" s="6"/>
      <c r="Q20" s="6"/>
    </row>
    <row r="21">
      <c r="A21" s="8" t="s">
        <v>47</v>
      </c>
      <c r="B21" s="12">
        <v>0.28</v>
      </c>
      <c r="C21" s="10" t="s">
        <v>48</v>
      </c>
      <c r="D21" s="6"/>
      <c r="E21" s="6"/>
      <c r="F21" s="6"/>
      <c r="G21" s="6"/>
      <c r="H21" s="6"/>
      <c r="I21" s="6"/>
      <c r="J21" s="6"/>
      <c r="K21" s="6"/>
      <c r="L21" s="6"/>
      <c r="M21" s="6"/>
      <c r="N21" s="6"/>
      <c r="O21" s="6"/>
      <c r="P21" s="6"/>
      <c r="Q21" s="6"/>
    </row>
    <row r="22">
      <c r="A22" s="6"/>
      <c r="B22" s="6"/>
      <c r="C22" s="6"/>
      <c r="D22" s="6"/>
      <c r="E22" s="6"/>
      <c r="F22" s="6"/>
      <c r="G22" s="6"/>
      <c r="H22" s="6"/>
      <c r="I22" s="6"/>
      <c r="J22" s="6"/>
      <c r="K22" s="6"/>
      <c r="L22" s="6"/>
      <c r="M22" s="6"/>
      <c r="N22" s="6"/>
      <c r="O22" s="6"/>
      <c r="P22" s="6"/>
      <c r="Q22" s="6"/>
    </row>
    <row r="23">
      <c r="A23" s="8" t="s">
        <v>49</v>
      </c>
      <c r="B23" s="13" t="s">
        <v>50</v>
      </c>
      <c r="C23" s="10" t="s">
        <v>51</v>
      </c>
      <c r="D23" s="10" t="s">
        <v>52</v>
      </c>
      <c r="E23" s="10" t="s">
        <v>53</v>
      </c>
      <c r="F23" s="10" t="s">
        <v>54</v>
      </c>
      <c r="G23" s="10" t="s">
        <v>55</v>
      </c>
      <c r="H23" s="6"/>
      <c r="I23" s="6"/>
      <c r="J23" s="6"/>
      <c r="K23" s="6"/>
      <c r="L23" s="6"/>
      <c r="M23" s="6"/>
      <c r="N23" s="6"/>
      <c r="O23" s="6"/>
      <c r="P23" s="6"/>
      <c r="Q23" s="6"/>
    </row>
    <row r="24">
      <c r="A24" s="6" t="s">
        <v>56</v>
      </c>
      <c r="B24" s="9">
        <v>1.0</v>
      </c>
      <c r="C24" s="9">
        <v>1050000.0</v>
      </c>
      <c r="D24" s="12">
        <v>0.105</v>
      </c>
      <c r="E24" s="9" t="s">
        <v>57</v>
      </c>
      <c r="F24" s="9">
        <v>12.0</v>
      </c>
      <c r="G24" s="9">
        <f t="shared" ref="G24:G25" si="1">B24+F24</f>
        <v>13</v>
      </c>
      <c r="H24" s="6"/>
      <c r="I24" s="6"/>
      <c r="J24" s="6"/>
      <c r="K24" s="6"/>
      <c r="L24" s="6"/>
      <c r="M24" s="6"/>
      <c r="N24" s="6"/>
      <c r="O24" s="6"/>
      <c r="P24" s="6"/>
      <c r="Q24" s="6"/>
    </row>
    <row r="25">
      <c r="A25" s="6" t="s">
        <v>58</v>
      </c>
      <c r="B25" s="9">
        <v>5.0</v>
      </c>
      <c r="C25" s="9">
        <v>500000.0</v>
      </c>
      <c r="D25" s="12">
        <v>0.165</v>
      </c>
      <c r="E25" s="9" t="s">
        <v>57</v>
      </c>
      <c r="F25" s="9">
        <v>14.0</v>
      </c>
      <c r="G25" s="9">
        <f t="shared" si="1"/>
        <v>19</v>
      </c>
      <c r="H25" s="6"/>
      <c r="I25" s="6"/>
      <c r="J25" s="6"/>
      <c r="K25" s="6"/>
      <c r="L25" s="6"/>
      <c r="M25" s="6"/>
      <c r="N25" s="6"/>
      <c r="O25" s="6"/>
      <c r="P25" s="6"/>
      <c r="Q25" s="6"/>
    </row>
    <row r="26">
      <c r="A26" s="6"/>
      <c r="B26" s="6"/>
      <c r="C26" s="6"/>
      <c r="D26" s="14"/>
      <c r="E26" s="6"/>
      <c r="F26" s="6"/>
      <c r="G26" s="6"/>
      <c r="H26" s="6"/>
      <c r="I26" s="6"/>
      <c r="J26" s="6"/>
      <c r="K26" s="6"/>
      <c r="L26" s="6"/>
      <c r="M26" s="6"/>
      <c r="N26" s="6"/>
      <c r="O26" s="6"/>
      <c r="P26" s="6"/>
      <c r="Q26" s="6"/>
    </row>
    <row r="27">
      <c r="A27" s="8" t="s">
        <v>59</v>
      </c>
      <c r="B27" s="6"/>
      <c r="C27" s="6"/>
      <c r="D27" s="14"/>
      <c r="E27" s="6"/>
      <c r="F27" s="6"/>
      <c r="G27" s="6"/>
      <c r="H27" s="6"/>
      <c r="I27" s="6"/>
      <c r="J27" s="6"/>
      <c r="K27" s="6"/>
      <c r="L27" s="6"/>
      <c r="M27" s="6"/>
      <c r="N27" s="6"/>
      <c r="O27" s="6"/>
      <c r="P27" s="6"/>
      <c r="Q27" s="6"/>
    </row>
    <row r="28">
      <c r="A28" s="6" t="s">
        <v>60</v>
      </c>
      <c r="B28" s="9">
        <v>13.5</v>
      </c>
      <c r="C28" s="9">
        <v>15.5</v>
      </c>
      <c r="D28" s="14"/>
      <c r="E28" s="6"/>
      <c r="F28" s="6"/>
      <c r="G28" s="6"/>
      <c r="H28" s="6"/>
      <c r="I28" s="6"/>
      <c r="J28" s="6"/>
      <c r="K28" s="6"/>
      <c r="L28" s="6"/>
      <c r="M28" s="6"/>
      <c r="N28" s="6"/>
      <c r="O28" s="6"/>
      <c r="P28" s="6"/>
      <c r="Q28" s="6"/>
    </row>
    <row r="29">
      <c r="A29" s="6" t="s">
        <v>61</v>
      </c>
      <c r="B29" s="9">
        <v>5.0</v>
      </c>
      <c r="C29" s="9">
        <v>9.0</v>
      </c>
      <c r="D29" s="15"/>
      <c r="E29" s="6"/>
      <c r="F29" s="6"/>
      <c r="G29" s="6"/>
      <c r="H29" s="6"/>
      <c r="I29" s="6"/>
      <c r="J29" s="6"/>
      <c r="K29" s="6"/>
      <c r="L29" s="6"/>
      <c r="M29" s="6"/>
      <c r="N29" s="6"/>
      <c r="O29" s="6"/>
      <c r="P29" s="6"/>
      <c r="Q29" s="6"/>
    </row>
    <row r="30">
      <c r="A30" s="6"/>
      <c r="B30" s="6"/>
      <c r="C30" s="6"/>
      <c r="D30" s="6"/>
      <c r="E30" s="6"/>
      <c r="F30" s="6"/>
      <c r="G30" s="6"/>
      <c r="H30" s="6"/>
      <c r="I30" s="6"/>
      <c r="J30" s="6"/>
      <c r="K30" s="6"/>
      <c r="L30" s="6"/>
      <c r="M30" s="6"/>
      <c r="N30" s="6"/>
      <c r="O30" s="6"/>
      <c r="P30" s="6"/>
      <c r="Q30" s="6"/>
    </row>
    <row r="31">
      <c r="A31" s="8" t="s">
        <v>62</v>
      </c>
      <c r="B31" s="6"/>
      <c r="C31" s="6"/>
      <c r="D31" s="6"/>
      <c r="E31" s="6"/>
      <c r="F31" s="6"/>
      <c r="G31" s="6"/>
      <c r="H31" s="6"/>
      <c r="I31" s="6"/>
      <c r="J31" s="6"/>
      <c r="K31" s="6"/>
      <c r="L31" s="6"/>
      <c r="M31" s="6"/>
      <c r="N31" s="6"/>
      <c r="O31" s="6"/>
      <c r="P31" s="6"/>
      <c r="Q31" s="6"/>
    </row>
    <row r="32">
      <c r="A32" s="6" t="s">
        <v>63</v>
      </c>
      <c r="B32" s="12">
        <v>0.15</v>
      </c>
      <c r="C32" s="9" t="s">
        <v>29</v>
      </c>
      <c r="D32" s="6"/>
      <c r="E32" s="6"/>
      <c r="F32" s="6"/>
      <c r="G32" s="6"/>
      <c r="H32" s="6"/>
      <c r="I32" s="6"/>
      <c r="J32" s="6"/>
      <c r="K32" s="6"/>
      <c r="L32" s="6"/>
      <c r="M32" s="6"/>
      <c r="N32" s="6"/>
      <c r="O32" s="6"/>
      <c r="P32" s="6"/>
      <c r="Q32" s="6"/>
    </row>
    <row r="33">
      <c r="A33" s="6" t="s">
        <v>64</v>
      </c>
      <c r="B33" s="12">
        <v>0.3</v>
      </c>
      <c r="C33" s="9" t="s">
        <v>65</v>
      </c>
      <c r="D33" s="6"/>
      <c r="E33" s="6"/>
      <c r="F33" s="6"/>
      <c r="G33" s="6"/>
      <c r="H33" s="6"/>
      <c r="I33" s="6"/>
      <c r="J33" s="6"/>
      <c r="K33" s="6"/>
      <c r="L33" s="6"/>
      <c r="M33" s="6"/>
      <c r="N33" s="6"/>
      <c r="O33" s="6"/>
      <c r="P33" s="6"/>
      <c r="Q33" s="6"/>
    </row>
    <row r="34">
      <c r="A34" s="6" t="s">
        <v>66</v>
      </c>
      <c r="B34" s="12">
        <v>0.15</v>
      </c>
      <c r="C34" s="9" t="s">
        <v>67</v>
      </c>
      <c r="D34" s="6"/>
      <c r="E34" s="6"/>
      <c r="F34" s="6"/>
      <c r="G34" s="6"/>
      <c r="H34" s="6"/>
      <c r="I34" s="6"/>
      <c r="J34" s="6"/>
      <c r="K34" s="6"/>
      <c r="L34" s="6"/>
      <c r="M34" s="6"/>
      <c r="N34" s="6"/>
      <c r="O34" s="6"/>
      <c r="P34" s="6"/>
      <c r="Q34" s="6"/>
    </row>
    <row r="35">
      <c r="A35" s="6" t="s">
        <v>68</v>
      </c>
      <c r="B35" s="12">
        <v>0.4</v>
      </c>
      <c r="C35" s="9" t="s">
        <v>68</v>
      </c>
      <c r="D35" s="6"/>
      <c r="E35" s="6"/>
      <c r="F35" s="6"/>
      <c r="G35" s="6"/>
      <c r="H35" s="6"/>
      <c r="I35" s="6"/>
      <c r="J35" s="6"/>
      <c r="K35" s="6"/>
      <c r="L35" s="6"/>
      <c r="M35" s="6"/>
      <c r="N35" s="6"/>
      <c r="O35" s="6"/>
      <c r="P35" s="6"/>
      <c r="Q35" s="6"/>
    </row>
    <row r="36">
      <c r="A36" s="6"/>
      <c r="B36" s="6"/>
      <c r="C36" s="6"/>
      <c r="D36" s="6"/>
      <c r="E36" s="6"/>
      <c r="F36" s="6"/>
      <c r="G36" s="6"/>
      <c r="H36" s="6"/>
      <c r="I36" s="6"/>
      <c r="J36" s="6"/>
      <c r="K36" s="6"/>
      <c r="L36" s="6"/>
      <c r="M36" s="6"/>
      <c r="N36" s="6"/>
      <c r="O36" s="6"/>
      <c r="P36" s="6"/>
      <c r="Q36" s="6"/>
    </row>
    <row r="37">
      <c r="A37" s="6"/>
      <c r="B37" s="6"/>
      <c r="C37" s="6"/>
      <c r="D37" s="6"/>
      <c r="E37" s="6"/>
      <c r="F37" s="6"/>
      <c r="G37" s="6"/>
      <c r="H37" s="6"/>
      <c r="I37" s="6"/>
      <c r="J37" s="6"/>
      <c r="K37" s="6"/>
      <c r="L37" s="6"/>
      <c r="M37" s="6"/>
      <c r="N37" s="6"/>
      <c r="O37" s="6"/>
      <c r="P37" s="6"/>
      <c r="Q37" s="6"/>
    </row>
    <row r="38">
      <c r="A38" s="6"/>
      <c r="B38" s="6"/>
      <c r="C38" s="6"/>
      <c r="D38" s="6"/>
      <c r="E38" s="6"/>
      <c r="F38" s="6"/>
      <c r="G38" s="6"/>
      <c r="H38" s="6"/>
      <c r="I38" s="6"/>
      <c r="J38" s="6"/>
      <c r="K38" s="6"/>
      <c r="L38" s="6"/>
      <c r="M38" s="6"/>
      <c r="N38" s="6"/>
      <c r="O38" s="6"/>
      <c r="P38" s="6"/>
      <c r="Q38" s="6"/>
    </row>
    <row r="39">
      <c r="A39" s="6"/>
      <c r="B39" s="6"/>
      <c r="C39" s="6"/>
      <c r="D39" s="6"/>
      <c r="E39" s="6"/>
      <c r="F39" s="6"/>
      <c r="G39" s="6"/>
      <c r="H39" s="6"/>
      <c r="I39" s="6"/>
      <c r="J39" s="6"/>
      <c r="K39" s="6"/>
      <c r="L39" s="6"/>
      <c r="M39" s="6"/>
      <c r="N39" s="6"/>
      <c r="O39" s="6"/>
      <c r="P39" s="6"/>
      <c r="Q39" s="6"/>
    </row>
    <row r="40">
      <c r="A40" s="6"/>
      <c r="B40" s="6"/>
      <c r="C40" s="6"/>
      <c r="D40" s="6"/>
      <c r="E40" s="6"/>
      <c r="F40" s="6"/>
      <c r="G40" s="6"/>
      <c r="H40" s="6"/>
      <c r="I40" s="6"/>
      <c r="J40" s="6"/>
      <c r="K40" s="6"/>
      <c r="L40" s="6"/>
      <c r="M40" s="6"/>
      <c r="N40" s="6"/>
      <c r="O40" s="6"/>
      <c r="P40" s="6"/>
      <c r="Q40" s="6"/>
    </row>
    <row r="41">
      <c r="A41" s="6"/>
      <c r="B41" s="6"/>
      <c r="C41" s="6"/>
      <c r="D41" s="6"/>
      <c r="E41" s="6"/>
      <c r="F41" s="6"/>
      <c r="G41" s="6"/>
      <c r="H41" s="6"/>
      <c r="I41" s="6"/>
      <c r="J41" s="6"/>
      <c r="K41" s="6"/>
      <c r="L41" s="6"/>
      <c r="M41" s="6"/>
      <c r="N41" s="6"/>
      <c r="O41" s="6"/>
      <c r="P41" s="6"/>
      <c r="Q41" s="6"/>
    </row>
    <row r="42">
      <c r="A42" s="6"/>
      <c r="B42" s="6"/>
      <c r="C42" s="6"/>
      <c r="D42" s="6"/>
      <c r="E42" s="6"/>
      <c r="F42" s="6"/>
      <c r="G42" s="6"/>
      <c r="H42" s="6"/>
      <c r="I42" s="6"/>
      <c r="J42" s="6"/>
      <c r="K42" s="6"/>
      <c r="L42" s="6"/>
      <c r="M42" s="6"/>
      <c r="N42" s="6"/>
      <c r="O42" s="6"/>
      <c r="P42" s="6"/>
      <c r="Q42" s="6"/>
    </row>
    <row r="43">
      <c r="A43" s="6"/>
      <c r="B43" s="6"/>
      <c r="C43" s="6"/>
      <c r="D43" s="6"/>
      <c r="E43" s="6"/>
      <c r="F43" s="6"/>
    </row>
    <row r="44">
      <c r="A44" s="6"/>
      <c r="B44" s="6"/>
      <c r="C44" s="6"/>
      <c r="D44" s="6"/>
      <c r="E44" s="6"/>
      <c r="F44" s="6"/>
    </row>
    <row r="45">
      <c r="A45" s="6"/>
      <c r="B45" s="6"/>
      <c r="C45" s="6"/>
      <c r="D45" s="6"/>
      <c r="E45" s="6"/>
      <c r="F45" s="6"/>
    </row>
    <row r="46">
      <c r="A46" s="6"/>
      <c r="B46" s="6"/>
      <c r="C46" s="6"/>
      <c r="D46" s="6"/>
      <c r="E46"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3" width="5.63"/>
    <col customWidth="1" min="4" max="4" width="6.5"/>
    <col customWidth="1" min="5" max="6" width="5.63"/>
    <col customWidth="1" min="7" max="7" width="6.5"/>
    <col customWidth="1" min="8" max="9" width="5.63"/>
    <col customWidth="1" min="10" max="10" width="6.5"/>
    <col customWidth="1" min="11" max="12" width="5.63"/>
    <col customWidth="1" min="13" max="13" width="6.5"/>
    <col customWidth="1" min="14" max="15" width="5.63"/>
    <col customWidth="1" min="16" max="16" width="6.5"/>
    <col customWidth="1" min="17" max="18" width="5.63"/>
    <col customWidth="1" min="19" max="19" width="6.5"/>
    <col customWidth="1" min="20" max="21" width="5.63"/>
    <col customWidth="1" min="22" max="22" width="6.5"/>
    <col customWidth="1" min="23" max="24" width="5.63"/>
    <col customWidth="1" min="25" max="25" width="6.5"/>
  </cols>
  <sheetData>
    <row r="1">
      <c r="A1" s="16"/>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8" t="s">
        <v>93</v>
      </c>
      <c r="B2" s="6"/>
      <c r="C2" s="6"/>
      <c r="D2" s="6"/>
      <c r="E2" s="6"/>
      <c r="F2" s="6"/>
      <c r="G2" s="6"/>
      <c r="H2" s="6"/>
      <c r="I2" s="6"/>
      <c r="J2" s="6"/>
      <c r="K2" s="6"/>
      <c r="L2" s="6"/>
      <c r="M2" s="6"/>
      <c r="N2" s="6"/>
      <c r="O2" s="6"/>
      <c r="P2" s="6"/>
      <c r="Q2" s="6"/>
      <c r="R2" s="6"/>
      <c r="S2" s="6"/>
      <c r="T2" s="6"/>
      <c r="U2" s="6"/>
      <c r="V2" s="6"/>
      <c r="W2" s="6"/>
      <c r="X2" s="6"/>
      <c r="Y2" s="6"/>
      <c r="Z2" s="6"/>
    </row>
    <row r="3">
      <c r="A3" s="6" t="s">
        <v>31</v>
      </c>
      <c r="B3" s="18">
        <f>Assumption!$B$9+Assumption!$B$10</f>
        <v>30700</v>
      </c>
      <c r="C3" s="18">
        <f>Assumption!$B$9+Assumption!$B$10</f>
        <v>30700</v>
      </c>
      <c r="D3" s="18">
        <f>Assumption!$B$9+Assumption!$B$10</f>
        <v>30700</v>
      </c>
      <c r="E3" s="18">
        <f>Assumption!$B$9+Assumption!$B$10</f>
        <v>30700</v>
      </c>
      <c r="F3" s="18">
        <f>Assumption!$B$9+Assumption!$B$10</f>
        <v>30700</v>
      </c>
      <c r="G3" s="18">
        <f>Assumption!$B$9+Assumption!$B$10</f>
        <v>30700</v>
      </c>
      <c r="H3" s="18">
        <f>Assumption!$B$9+Assumption!$B$10</f>
        <v>30700</v>
      </c>
      <c r="I3" s="18">
        <f>Assumption!$B$9+Assumption!$B$10</f>
        <v>30700</v>
      </c>
      <c r="J3" s="18">
        <f>Assumption!$B$9+Assumption!$B$10</f>
        <v>30700</v>
      </c>
      <c r="K3" s="18">
        <f>Assumption!$B$9+Assumption!$B$10</f>
        <v>30700</v>
      </c>
      <c r="L3" s="18">
        <f>Assumption!$B$9+Assumption!$B$10</f>
        <v>30700</v>
      </c>
      <c r="M3" s="18">
        <f>Assumption!$B$9+Assumption!$B$10</f>
        <v>30700</v>
      </c>
      <c r="N3" s="18">
        <f>Assumption!$B$9+Assumption!$B$10</f>
        <v>30700</v>
      </c>
      <c r="O3" s="18">
        <f>Assumption!$B$9+Assumption!$B$10</f>
        <v>30700</v>
      </c>
      <c r="P3" s="18">
        <f>Assumption!$B$9+Assumption!$B$10</f>
        <v>30700</v>
      </c>
      <c r="Q3" s="18">
        <f>Assumption!$B$9+Assumption!$B$10</f>
        <v>30700</v>
      </c>
      <c r="R3" s="18">
        <f>Assumption!$B$9+Assumption!$B$10</f>
        <v>30700</v>
      </c>
      <c r="S3" s="18">
        <f>Assumption!$B$9+Assumption!$B$10</f>
        <v>30700</v>
      </c>
      <c r="T3" s="18">
        <f>Assumption!$B$9+Assumption!$B$10</f>
        <v>30700</v>
      </c>
      <c r="U3" s="18">
        <f>Assumption!$B$9+Assumption!$B$10</f>
        <v>30700</v>
      </c>
      <c r="V3" s="18">
        <f>Assumption!$B$9+Assumption!$B$10</f>
        <v>30700</v>
      </c>
      <c r="W3" s="18">
        <f>Assumption!$B$9+Assumption!$B$10</f>
        <v>30700</v>
      </c>
      <c r="X3" s="18">
        <f>Assumption!$B$9+Assumption!$B$10</f>
        <v>30700</v>
      </c>
      <c r="Y3" s="18">
        <f>Assumption!$B$9+Assumption!$B$10</f>
        <v>30700</v>
      </c>
      <c r="Z3" s="6"/>
    </row>
    <row r="4">
      <c r="A4" s="6" t="s">
        <v>35</v>
      </c>
      <c r="B4" s="18">
        <f>Assumption!$B$12</f>
        <v>35000</v>
      </c>
      <c r="C4" s="18">
        <f>Assumption!$B$12</f>
        <v>35000</v>
      </c>
      <c r="D4" s="18">
        <f>Assumption!$B$12</f>
        <v>35000</v>
      </c>
      <c r="E4" s="18">
        <f>Assumption!$B$12</f>
        <v>35000</v>
      </c>
      <c r="F4" s="18">
        <f>Assumption!$B$12</f>
        <v>35000</v>
      </c>
      <c r="G4" s="18">
        <f>Assumption!$B$12</f>
        <v>35000</v>
      </c>
      <c r="H4" s="18">
        <f>Assumption!$B$12</f>
        <v>35000</v>
      </c>
      <c r="I4" s="18">
        <f>Assumption!$B$12</f>
        <v>35000</v>
      </c>
      <c r="J4" s="18">
        <f>Assumption!$B$12</f>
        <v>35000</v>
      </c>
      <c r="K4" s="18">
        <f>Assumption!$B$12</f>
        <v>35000</v>
      </c>
      <c r="L4" s="18">
        <f>Assumption!$B$12</f>
        <v>35000</v>
      </c>
      <c r="M4" s="18">
        <f>Assumption!$B$12</f>
        <v>35000</v>
      </c>
      <c r="N4" s="18">
        <f>Assumption!$B$12</f>
        <v>35000</v>
      </c>
      <c r="O4" s="18">
        <f>Assumption!$B$12</f>
        <v>35000</v>
      </c>
      <c r="P4" s="18">
        <f>Assumption!$B$12</f>
        <v>35000</v>
      </c>
      <c r="Q4" s="18">
        <f>Assumption!$B$12</f>
        <v>35000</v>
      </c>
      <c r="R4" s="18">
        <f>Assumption!$B$12</f>
        <v>35000</v>
      </c>
      <c r="S4" s="18">
        <f>Assumption!$B$12</f>
        <v>35000</v>
      </c>
      <c r="T4" s="18">
        <f>Assumption!$B$12</f>
        <v>35000</v>
      </c>
      <c r="U4" s="18">
        <f>Assumption!$B$12</f>
        <v>35000</v>
      </c>
      <c r="V4" s="18">
        <f>Assumption!$B$12</f>
        <v>35000</v>
      </c>
      <c r="W4" s="18">
        <f>Assumption!$B$12</f>
        <v>35000</v>
      </c>
      <c r="X4" s="18">
        <f>Assumption!$B$12</f>
        <v>35000</v>
      </c>
      <c r="Y4" s="18">
        <f>Assumption!$B$12</f>
        <v>35000</v>
      </c>
      <c r="Z4" s="6"/>
    </row>
    <row r="5">
      <c r="A5" s="6" t="s">
        <v>39</v>
      </c>
      <c r="B5" s="18">
        <f>Assumption!$B$14</f>
        <v>10000</v>
      </c>
      <c r="C5" s="18">
        <f>Assumption!$B$14</f>
        <v>10000</v>
      </c>
      <c r="D5" s="18">
        <f>Assumption!$B$14</f>
        <v>10000</v>
      </c>
      <c r="E5" s="18">
        <f>Assumption!$B$14</f>
        <v>10000</v>
      </c>
      <c r="F5" s="18">
        <f>Assumption!$B$14</f>
        <v>10000</v>
      </c>
      <c r="G5" s="18">
        <f>Assumption!$B$14</f>
        <v>10000</v>
      </c>
      <c r="H5" s="18">
        <f>Assumption!$B$14</f>
        <v>10000</v>
      </c>
      <c r="I5" s="18">
        <f>Assumption!$B$14</f>
        <v>10000</v>
      </c>
      <c r="J5" s="18">
        <f>Assumption!$B$14</f>
        <v>10000</v>
      </c>
      <c r="K5" s="18">
        <f>Assumption!$B$14</f>
        <v>10000</v>
      </c>
      <c r="L5" s="18">
        <f>Assumption!$B$14</f>
        <v>10000</v>
      </c>
      <c r="M5" s="18">
        <f>Assumption!$B$14</f>
        <v>10000</v>
      </c>
      <c r="N5" s="18">
        <f>Assumption!$B$14</f>
        <v>10000</v>
      </c>
      <c r="O5" s="18">
        <f>Assumption!$B$14</f>
        <v>10000</v>
      </c>
      <c r="P5" s="18">
        <f>Assumption!$B$14</f>
        <v>10000</v>
      </c>
      <c r="Q5" s="18">
        <f>Assumption!$B$14</f>
        <v>10000</v>
      </c>
      <c r="R5" s="18">
        <f>Assumption!$B$14</f>
        <v>10000</v>
      </c>
      <c r="S5" s="18">
        <f>Assumption!$B$14</f>
        <v>10000</v>
      </c>
      <c r="T5" s="18">
        <f>Assumption!$B$14</f>
        <v>10000</v>
      </c>
      <c r="U5" s="18">
        <f>Assumption!$B$14</f>
        <v>10000</v>
      </c>
      <c r="V5" s="18">
        <f>Assumption!$B$14</f>
        <v>10000</v>
      </c>
      <c r="W5" s="18">
        <f>Assumption!$B$14</f>
        <v>10000</v>
      </c>
      <c r="X5" s="18">
        <f>Assumption!$B$14</f>
        <v>10000</v>
      </c>
      <c r="Y5" s="18">
        <f>Assumption!$B$14</f>
        <v>10000</v>
      </c>
      <c r="Z5" s="6"/>
    </row>
    <row r="6">
      <c r="A6" s="6" t="s">
        <v>41</v>
      </c>
      <c r="B6" s="18">
        <f>Assumption!$B$15</f>
        <v>4500</v>
      </c>
      <c r="C6" s="18">
        <f>Assumption!$B$15</f>
        <v>4500</v>
      </c>
      <c r="D6" s="18">
        <f>Assumption!$B$15</f>
        <v>4500</v>
      </c>
      <c r="E6" s="18">
        <f>Assumption!$B$15</f>
        <v>4500</v>
      </c>
      <c r="F6" s="18">
        <f>Assumption!$B$15</f>
        <v>4500</v>
      </c>
      <c r="G6" s="18">
        <f>Assumption!$B$15</f>
        <v>4500</v>
      </c>
      <c r="H6" s="18">
        <f>Assumption!$B$15</f>
        <v>4500</v>
      </c>
      <c r="I6" s="18">
        <f>Assumption!$B$15</f>
        <v>4500</v>
      </c>
      <c r="J6" s="18">
        <f>Assumption!$B$15</f>
        <v>4500</v>
      </c>
      <c r="K6" s="18">
        <f>Assumption!$B$15</f>
        <v>4500</v>
      </c>
      <c r="L6" s="18">
        <f>Assumption!$B$15</f>
        <v>4500</v>
      </c>
      <c r="M6" s="18">
        <f>Assumption!$B$15</f>
        <v>4500</v>
      </c>
      <c r="N6" s="18">
        <f>Assumption!$B$15</f>
        <v>4500</v>
      </c>
      <c r="O6" s="18">
        <f>Assumption!$B$15</f>
        <v>4500</v>
      </c>
      <c r="P6" s="18">
        <f>Assumption!$B$15</f>
        <v>4500</v>
      </c>
      <c r="Q6" s="18">
        <f>Assumption!$B$15</f>
        <v>4500</v>
      </c>
      <c r="R6" s="18">
        <f>Assumption!$B$15</f>
        <v>4500</v>
      </c>
      <c r="S6" s="18">
        <f>Assumption!$B$15</f>
        <v>4500</v>
      </c>
      <c r="T6" s="18">
        <f>Assumption!$B$15</f>
        <v>4500</v>
      </c>
      <c r="U6" s="18">
        <f>Assumption!$B$15</f>
        <v>4500</v>
      </c>
      <c r="V6" s="18">
        <f>Assumption!$B$15</f>
        <v>4500</v>
      </c>
      <c r="W6" s="18">
        <f>Assumption!$B$15</f>
        <v>4500</v>
      </c>
      <c r="X6" s="18">
        <f>Assumption!$B$15</f>
        <v>4500</v>
      </c>
      <c r="Y6" s="18">
        <f>Assumption!$B$15</f>
        <v>4500</v>
      </c>
      <c r="Z6" s="6"/>
    </row>
    <row r="7">
      <c r="A7" s="6" t="s">
        <v>37</v>
      </c>
      <c r="B7" s="18">
        <f>Assumption!$B$13</f>
        <v>2708</v>
      </c>
      <c r="C7" s="18">
        <f>Assumption!$B$13</f>
        <v>2708</v>
      </c>
      <c r="D7" s="18">
        <f>Assumption!$B$13</f>
        <v>2708</v>
      </c>
      <c r="E7" s="18">
        <f>Assumption!$B$13</f>
        <v>2708</v>
      </c>
      <c r="F7" s="18">
        <f>Assumption!$B$13</f>
        <v>2708</v>
      </c>
      <c r="G7" s="18">
        <f>Assumption!$B$13</f>
        <v>2708</v>
      </c>
      <c r="H7" s="18">
        <f>Assumption!$B$13</f>
        <v>2708</v>
      </c>
      <c r="I7" s="18">
        <f>Assumption!$B$13</f>
        <v>2708</v>
      </c>
      <c r="J7" s="18">
        <f>Assumption!$B$13</f>
        <v>2708</v>
      </c>
      <c r="K7" s="18">
        <f>Assumption!$B$13</f>
        <v>2708</v>
      </c>
      <c r="L7" s="18">
        <f>Assumption!$B$13</f>
        <v>2708</v>
      </c>
      <c r="M7" s="18">
        <f>Assumption!$B$13</f>
        <v>2708</v>
      </c>
      <c r="N7" s="18">
        <f>Assumption!$B$13</f>
        <v>2708</v>
      </c>
      <c r="O7" s="18">
        <f>Assumption!$B$13</f>
        <v>2708</v>
      </c>
      <c r="P7" s="18">
        <f>Assumption!$B$13</f>
        <v>2708</v>
      </c>
      <c r="Q7" s="18">
        <f>Assumption!$B$13</f>
        <v>2708</v>
      </c>
      <c r="R7" s="18">
        <f>Assumption!$B$13</f>
        <v>2708</v>
      </c>
      <c r="S7" s="18">
        <f>Assumption!$B$13</f>
        <v>2708</v>
      </c>
      <c r="T7" s="18">
        <f>Assumption!$B$13</f>
        <v>2708</v>
      </c>
      <c r="U7" s="18">
        <f>Assumption!$B$13</f>
        <v>2708</v>
      </c>
      <c r="V7" s="18">
        <f>Assumption!$B$13</f>
        <v>2708</v>
      </c>
      <c r="W7" s="18">
        <f>Assumption!$B$13</f>
        <v>2708</v>
      </c>
      <c r="X7" s="18">
        <f>Assumption!$B$13</f>
        <v>2708</v>
      </c>
      <c r="Y7" s="18">
        <f>Assumption!$B$13</f>
        <v>2708</v>
      </c>
      <c r="Z7" s="6"/>
    </row>
    <row r="8">
      <c r="A8" s="6" t="s">
        <v>94</v>
      </c>
      <c r="B8" s="18">
        <f t="shared" ref="B8:Y8" si="1">SUM(B3:B7)</f>
        <v>82908</v>
      </c>
      <c r="C8" s="18">
        <f t="shared" si="1"/>
        <v>82908</v>
      </c>
      <c r="D8" s="18">
        <f t="shared" si="1"/>
        <v>82908</v>
      </c>
      <c r="E8" s="18">
        <f t="shared" si="1"/>
        <v>82908</v>
      </c>
      <c r="F8" s="18">
        <f t="shared" si="1"/>
        <v>82908</v>
      </c>
      <c r="G8" s="18">
        <f t="shared" si="1"/>
        <v>82908</v>
      </c>
      <c r="H8" s="18">
        <f t="shared" si="1"/>
        <v>82908</v>
      </c>
      <c r="I8" s="18">
        <f t="shared" si="1"/>
        <v>82908</v>
      </c>
      <c r="J8" s="18">
        <f t="shared" si="1"/>
        <v>82908</v>
      </c>
      <c r="K8" s="18">
        <f t="shared" si="1"/>
        <v>82908</v>
      </c>
      <c r="L8" s="18">
        <f t="shared" si="1"/>
        <v>82908</v>
      </c>
      <c r="M8" s="18">
        <f t="shared" si="1"/>
        <v>82908</v>
      </c>
      <c r="N8" s="18">
        <f t="shared" si="1"/>
        <v>82908</v>
      </c>
      <c r="O8" s="18">
        <f t="shared" si="1"/>
        <v>82908</v>
      </c>
      <c r="P8" s="18">
        <f t="shared" si="1"/>
        <v>82908</v>
      </c>
      <c r="Q8" s="18">
        <f t="shared" si="1"/>
        <v>82908</v>
      </c>
      <c r="R8" s="18">
        <f t="shared" si="1"/>
        <v>82908</v>
      </c>
      <c r="S8" s="18">
        <f t="shared" si="1"/>
        <v>82908</v>
      </c>
      <c r="T8" s="18">
        <f t="shared" si="1"/>
        <v>82908</v>
      </c>
      <c r="U8" s="18">
        <f t="shared" si="1"/>
        <v>82908</v>
      </c>
      <c r="V8" s="18">
        <f t="shared" si="1"/>
        <v>82908</v>
      </c>
      <c r="W8" s="18">
        <f t="shared" si="1"/>
        <v>82908</v>
      </c>
      <c r="X8" s="18">
        <f t="shared" si="1"/>
        <v>82908</v>
      </c>
      <c r="Y8" s="18">
        <f t="shared" si="1"/>
        <v>82908</v>
      </c>
      <c r="Z8" s="6"/>
    </row>
    <row r="9">
      <c r="A9" s="6"/>
      <c r="B9" s="6"/>
      <c r="C9" s="6"/>
      <c r="D9" s="6"/>
      <c r="E9" s="6"/>
      <c r="F9" s="6"/>
      <c r="G9" s="6"/>
      <c r="H9" s="6"/>
      <c r="I9" s="6"/>
      <c r="J9" s="6"/>
      <c r="K9" s="6"/>
      <c r="L9" s="6"/>
      <c r="M9" s="6"/>
      <c r="N9" s="6"/>
      <c r="O9" s="6"/>
      <c r="P9" s="6"/>
      <c r="Q9" s="6"/>
      <c r="R9" s="6"/>
      <c r="S9" s="6"/>
      <c r="T9" s="6"/>
      <c r="U9" s="6"/>
      <c r="V9" s="6"/>
      <c r="W9" s="6"/>
      <c r="X9" s="6"/>
      <c r="Y9" s="6"/>
      <c r="Z9" s="6"/>
    </row>
    <row r="10">
      <c r="A10" s="8" t="s">
        <v>95</v>
      </c>
      <c r="B10" s="6"/>
      <c r="C10" s="6"/>
      <c r="D10" s="6"/>
      <c r="E10" s="6"/>
      <c r="F10" s="6"/>
      <c r="G10" s="6"/>
      <c r="H10" s="6"/>
      <c r="I10" s="6"/>
      <c r="J10" s="6"/>
      <c r="K10" s="6"/>
      <c r="L10" s="6"/>
      <c r="M10" s="6"/>
      <c r="N10" s="6"/>
      <c r="O10" s="6"/>
      <c r="P10" s="6"/>
      <c r="Q10" s="6"/>
      <c r="R10" s="6"/>
      <c r="S10" s="6"/>
      <c r="T10" s="6"/>
      <c r="U10" s="6"/>
      <c r="V10" s="6"/>
      <c r="W10" s="6"/>
      <c r="X10" s="6"/>
      <c r="Y10" s="6"/>
      <c r="Z10" s="6"/>
    </row>
    <row r="11">
      <c r="A11" s="6" t="s">
        <v>31</v>
      </c>
      <c r="B11" s="18">
        <v>0.0</v>
      </c>
      <c r="C11" s="18">
        <f t="shared" ref="C11:Y11" si="2">B3</f>
        <v>30700</v>
      </c>
      <c r="D11" s="18">
        <f t="shared" si="2"/>
        <v>30700</v>
      </c>
      <c r="E11" s="18">
        <f t="shared" si="2"/>
        <v>30700</v>
      </c>
      <c r="F11" s="18">
        <f t="shared" si="2"/>
        <v>30700</v>
      </c>
      <c r="G11" s="18">
        <f t="shared" si="2"/>
        <v>30700</v>
      </c>
      <c r="H11" s="18">
        <f t="shared" si="2"/>
        <v>30700</v>
      </c>
      <c r="I11" s="18">
        <f t="shared" si="2"/>
        <v>30700</v>
      </c>
      <c r="J11" s="18">
        <f t="shared" si="2"/>
        <v>30700</v>
      </c>
      <c r="K11" s="18">
        <f t="shared" si="2"/>
        <v>30700</v>
      </c>
      <c r="L11" s="18">
        <f t="shared" si="2"/>
        <v>30700</v>
      </c>
      <c r="M11" s="18">
        <f t="shared" si="2"/>
        <v>30700</v>
      </c>
      <c r="N11" s="18">
        <f t="shared" si="2"/>
        <v>30700</v>
      </c>
      <c r="O11" s="18">
        <f t="shared" si="2"/>
        <v>30700</v>
      </c>
      <c r="P11" s="18">
        <f t="shared" si="2"/>
        <v>30700</v>
      </c>
      <c r="Q11" s="18">
        <f t="shared" si="2"/>
        <v>30700</v>
      </c>
      <c r="R11" s="18">
        <f t="shared" si="2"/>
        <v>30700</v>
      </c>
      <c r="S11" s="18">
        <f t="shared" si="2"/>
        <v>30700</v>
      </c>
      <c r="T11" s="18">
        <f t="shared" si="2"/>
        <v>30700</v>
      </c>
      <c r="U11" s="18">
        <f t="shared" si="2"/>
        <v>30700</v>
      </c>
      <c r="V11" s="18">
        <f t="shared" si="2"/>
        <v>30700</v>
      </c>
      <c r="W11" s="18">
        <f t="shared" si="2"/>
        <v>30700</v>
      </c>
      <c r="X11" s="18">
        <f t="shared" si="2"/>
        <v>30700</v>
      </c>
      <c r="Y11" s="18">
        <f t="shared" si="2"/>
        <v>30700</v>
      </c>
      <c r="Z11" s="6"/>
    </row>
    <row r="12">
      <c r="A12" s="6" t="s">
        <v>35</v>
      </c>
      <c r="B12" s="18">
        <f t="shared" ref="B12:Y12" si="3">B4</f>
        <v>35000</v>
      </c>
      <c r="C12" s="18">
        <f t="shared" si="3"/>
        <v>35000</v>
      </c>
      <c r="D12" s="18">
        <f t="shared" si="3"/>
        <v>35000</v>
      </c>
      <c r="E12" s="18">
        <f t="shared" si="3"/>
        <v>35000</v>
      </c>
      <c r="F12" s="18">
        <f t="shared" si="3"/>
        <v>35000</v>
      </c>
      <c r="G12" s="18">
        <f t="shared" si="3"/>
        <v>35000</v>
      </c>
      <c r="H12" s="18">
        <f t="shared" si="3"/>
        <v>35000</v>
      </c>
      <c r="I12" s="18">
        <f t="shared" si="3"/>
        <v>35000</v>
      </c>
      <c r="J12" s="18">
        <f t="shared" si="3"/>
        <v>35000</v>
      </c>
      <c r="K12" s="18">
        <f t="shared" si="3"/>
        <v>35000</v>
      </c>
      <c r="L12" s="18">
        <f t="shared" si="3"/>
        <v>35000</v>
      </c>
      <c r="M12" s="18">
        <f t="shared" si="3"/>
        <v>35000</v>
      </c>
      <c r="N12" s="18">
        <f t="shared" si="3"/>
        <v>35000</v>
      </c>
      <c r="O12" s="18">
        <f t="shared" si="3"/>
        <v>35000</v>
      </c>
      <c r="P12" s="18">
        <f t="shared" si="3"/>
        <v>35000</v>
      </c>
      <c r="Q12" s="18">
        <f t="shared" si="3"/>
        <v>35000</v>
      </c>
      <c r="R12" s="18">
        <f t="shared" si="3"/>
        <v>35000</v>
      </c>
      <c r="S12" s="18">
        <f t="shared" si="3"/>
        <v>35000</v>
      </c>
      <c r="T12" s="18">
        <f t="shared" si="3"/>
        <v>35000</v>
      </c>
      <c r="U12" s="18">
        <f t="shared" si="3"/>
        <v>35000</v>
      </c>
      <c r="V12" s="18">
        <f t="shared" si="3"/>
        <v>35000</v>
      </c>
      <c r="W12" s="18">
        <f t="shared" si="3"/>
        <v>35000</v>
      </c>
      <c r="X12" s="18">
        <f t="shared" si="3"/>
        <v>35000</v>
      </c>
      <c r="Y12" s="18">
        <f t="shared" si="3"/>
        <v>35000</v>
      </c>
      <c r="Z12" s="6"/>
    </row>
    <row r="13">
      <c r="A13" s="6" t="s">
        <v>39</v>
      </c>
      <c r="B13" s="18">
        <v>0.0</v>
      </c>
      <c r="C13" s="18">
        <v>0.0</v>
      </c>
      <c r="D13" s="18">
        <f>B5+C5+D5</f>
        <v>30000</v>
      </c>
      <c r="E13" s="18">
        <v>0.0</v>
      </c>
      <c r="F13" s="18">
        <v>0.0</v>
      </c>
      <c r="G13" s="18">
        <f>E5+F5+G5</f>
        <v>30000</v>
      </c>
      <c r="H13" s="18">
        <v>0.0</v>
      </c>
      <c r="I13" s="18">
        <v>0.0</v>
      </c>
      <c r="J13" s="18">
        <f>H5+I5+J5</f>
        <v>30000</v>
      </c>
      <c r="K13" s="18">
        <v>0.0</v>
      </c>
      <c r="L13" s="18">
        <v>0.0</v>
      </c>
      <c r="M13" s="18">
        <f>K5+L5+M5</f>
        <v>30000</v>
      </c>
      <c r="N13" s="18">
        <v>0.0</v>
      </c>
      <c r="O13" s="18">
        <v>0.0</v>
      </c>
      <c r="P13" s="18">
        <f>N5+O5+P5</f>
        <v>30000</v>
      </c>
      <c r="Q13" s="18">
        <v>0.0</v>
      </c>
      <c r="R13" s="18">
        <v>0.0</v>
      </c>
      <c r="S13" s="18">
        <f>Q5+R5+S5</f>
        <v>30000</v>
      </c>
      <c r="T13" s="18">
        <v>0.0</v>
      </c>
      <c r="U13" s="18">
        <v>0.0</v>
      </c>
      <c r="V13" s="18">
        <f>T5+U5+V5</f>
        <v>30000</v>
      </c>
      <c r="W13" s="18">
        <v>0.0</v>
      </c>
      <c r="X13" s="18">
        <v>0.0</v>
      </c>
      <c r="Y13" s="18">
        <f>W5+X5+Y5</f>
        <v>30000</v>
      </c>
      <c r="Z13" s="6"/>
    </row>
    <row r="14">
      <c r="A14" s="6" t="s">
        <v>41</v>
      </c>
      <c r="B14" s="18">
        <v>0.0</v>
      </c>
      <c r="C14" s="18">
        <f t="shared" ref="C14:D14" si="4">B6</f>
        <v>4500</v>
      </c>
      <c r="D14" s="18">
        <f t="shared" si="4"/>
        <v>4500</v>
      </c>
      <c r="E14" s="18">
        <f t="shared" ref="E14:Y14" si="5">E6</f>
        <v>4500</v>
      </c>
      <c r="F14" s="18">
        <f t="shared" si="5"/>
        <v>4500</v>
      </c>
      <c r="G14" s="18">
        <f t="shared" si="5"/>
        <v>4500</v>
      </c>
      <c r="H14" s="18">
        <f t="shared" si="5"/>
        <v>4500</v>
      </c>
      <c r="I14" s="18">
        <f t="shared" si="5"/>
        <v>4500</v>
      </c>
      <c r="J14" s="18">
        <f t="shared" si="5"/>
        <v>4500</v>
      </c>
      <c r="K14" s="18">
        <f t="shared" si="5"/>
        <v>4500</v>
      </c>
      <c r="L14" s="18">
        <f t="shared" si="5"/>
        <v>4500</v>
      </c>
      <c r="M14" s="18">
        <f t="shared" si="5"/>
        <v>4500</v>
      </c>
      <c r="N14" s="18">
        <f t="shared" si="5"/>
        <v>4500</v>
      </c>
      <c r="O14" s="18">
        <f t="shared" si="5"/>
        <v>4500</v>
      </c>
      <c r="P14" s="18">
        <f t="shared" si="5"/>
        <v>4500</v>
      </c>
      <c r="Q14" s="18">
        <f t="shared" si="5"/>
        <v>4500</v>
      </c>
      <c r="R14" s="18">
        <f t="shared" si="5"/>
        <v>4500</v>
      </c>
      <c r="S14" s="18">
        <f t="shared" si="5"/>
        <v>4500</v>
      </c>
      <c r="T14" s="18">
        <f t="shared" si="5"/>
        <v>4500</v>
      </c>
      <c r="U14" s="18">
        <f t="shared" si="5"/>
        <v>4500</v>
      </c>
      <c r="V14" s="18">
        <f t="shared" si="5"/>
        <v>4500</v>
      </c>
      <c r="W14" s="18">
        <f t="shared" si="5"/>
        <v>4500</v>
      </c>
      <c r="X14" s="18">
        <f t="shared" si="5"/>
        <v>4500</v>
      </c>
      <c r="Y14" s="18">
        <f t="shared" si="5"/>
        <v>4500</v>
      </c>
      <c r="Z14" s="6"/>
    </row>
    <row r="15">
      <c r="A15" s="6" t="s">
        <v>37</v>
      </c>
      <c r="B15" s="18">
        <v>0.0</v>
      </c>
      <c r="C15" s="18">
        <f t="shared" ref="C15:Y15" si="6">B7</f>
        <v>2708</v>
      </c>
      <c r="D15" s="18">
        <f t="shared" si="6"/>
        <v>2708</v>
      </c>
      <c r="E15" s="18">
        <f t="shared" si="6"/>
        <v>2708</v>
      </c>
      <c r="F15" s="18">
        <f t="shared" si="6"/>
        <v>2708</v>
      </c>
      <c r="G15" s="18">
        <f t="shared" si="6"/>
        <v>2708</v>
      </c>
      <c r="H15" s="18">
        <f t="shared" si="6"/>
        <v>2708</v>
      </c>
      <c r="I15" s="18">
        <f t="shared" si="6"/>
        <v>2708</v>
      </c>
      <c r="J15" s="18">
        <f t="shared" si="6"/>
        <v>2708</v>
      </c>
      <c r="K15" s="18">
        <f t="shared" si="6"/>
        <v>2708</v>
      </c>
      <c r="L15" s="18">
        <f t="shared" si="6"/>
        <v>2708</v>
      </c>
      <c r="M15" s="18">
        <f t="shared" si="6"/>
        <v>2708</v>
      </c>
      <c r="N15" s="18">
        <f t="shared" si="6"/>
        <v>2708</v>
      </c>
      <c r="O15" s="18">
        <f t="shared" si="6"/>
        <v>2708</v>
      </c>
      <c r="P15" s="18">
        <f t="shared" si="6"/>
        <v>2708</v>
      </c>
      <c r="Q15" s="18">
        <f t="shared" si="6"/>
        <v>2708</v>
      </c>
      <c r="R15" s="18">
        <f t="shared" si="6"/>
        <v>2708</v>
      </c>
      <c r="S15" s="18">
        <f t="shared" si="6"/>
        <v>2708</v>
      </c>
      <c r="T15" s="18">
        <f t="shared" si="6"/>
        <v>2708</v>
      </c>
      <c r="U15" s="18">
        <f t="shared" si="6"/>
        <v>2708</v>
      </c>
      <c r="V15" s="18">
        <f t="shared" si="6"/>
        <v>2708</v>
      </c>
      <c r="W15" s="18">
        <f t="shared" si="6"/>
        <v>2708</v>
      </c>
      <c r="X15" s="18">
        <f t="shared" si="6"/>
        <v>2708</v>
      </c>
      <c r="Y15" s="18">
        <f t="shared" si="6"/>
        <v>2708</v>
      </c>
      <c r="Z15" s="6"/>
    </row>
    <row r="16">
      <c r="A16" s="6" t="s">
        <v>94</v>
      </c>
      <c r="B16" s="18">
        <f t="shared" ref="B16:Y16" si="7">SUM(B11:B15)</f>
        <v>35000</v>
      </c>
      <c r="C16" s="18">
        <f t="shared" si="7"/>
        <v>72908</v>
      </c>
      <c r="D16" s="18">
        <f t="shared" si="7"/>
        <v>102908</v>
      </c>
      <c r="E16" s="18">
        <f t="shared" si="7"/>
        <v>72908</v>
      </c>
      <c r="F16" s="18">
        <f t="shared" si="7"/>
        <v>72908</v>
      </c>
      <c r="G16" s="18">
        <f t="shared" si="7"/>
        <v>102908</v>
      </c>
      <c r="H16" s="18">
        <f t="shared" si="7"/>
        <v>72908</v>
      </c>
      <c r="I16" s="18">
        <f t="shared" si="7"/>
        <v>72908</v>
      </c>
      <c r="J16" s="18">
        <f t="shared" si="7"/>
        <v>102908</v>
      </c>
      <c r="K16" s="18">
        <f t="shared" si="7"/>
        <v>72908</v>
      </c>
      <c r="L16" s="18">
        <f t="shared" si="7"/>
        <v>72908</v>
      </c>
      <c r="M16" s="18">
        <f t="shared" si="7"/>
        <v>102908</v>
      </c>
      <c r="N16" s="18">
        <f t="shared" si="7"/>
        <v>72908</v>
      </c>
      <c r="O16" s="18">
        <f t="shared" si="7"/>
        <v>72908</v>
      </c>
      <c r="P16" s="18">
        <f t="shared" si="7"/>
        <v>102908</v>
      </c>
      <c r="Q16" s="18">
        <f t="shared" si="7"/>
        <v>72908</v>
      </c>
      <c r="R16" s="18">
        <f t="shared" si="7"/>
        <v>72908</v>
      </c>
      <c r="S16" s="18">
        <f t="shared" si="7"/>
        <v>102908</v>
      </c>
      <c r="T16" s="18">
        <f t="shared" si="7"/>
        <v>72908</v>
      </c>
      <c r="U16" s="18">
        <f t="shared" si="7"/>
        <v>72908</v>
      </c>
      <c r="V16" s="18">
        <f t="shared" si="7"/>
        <v>102908</v>
      </c>
      <c r="W16" s="18">
        <f t="shared" si="7"/>
        <v>72908</v>
      </c>
      <c r="X16" s="18">
        <f t="shared" si="7"/>
        <v>72908</v>
      </c>
      <c r="Y16" s="18">
        <f t="shared" si="7"/>
        <v>102908</v>
      </c>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8" t="s">
        <v>96</v>
      </c>
      <c r="B18" s="6"/>
      <c r="C18" s="6"/>
      <c r="D18" s="6"/>
      <c r="E18" s="6"/>
      <c r="F18" s="6"/>
      <c r="G18" s="6"/>
      <c r="H18" s="6"/>
      <c r="I18" s="6"/>
      <c r="J18" s="6"/>
      <c r="K18" s="6"/>
      <c r="L18" s="6"/>
      <c r="M18" s="6"/>
      <c r="N18" s="6"/>
      <c r="O18" s="6"/>
      <c r="P18" s="6"/>
      <c r="Q18" s="6"/>
      <c r="R18" s="6"/>
      <c r="S18" s="6"/>
      <c r="T18" s="6"/>
      <c r="U18" s="6"/>
      <c r="V18" s="6"/>
      <c r="W18" s="6"/>
      <c r="X18" s="6"/>
      <c r="Y18" s="6"/>
      <c r="Z18" s="6"/>
    </row>
    <row r="19">
      <c r="A19" s="6" t="s">
        <v>31</v>
      </c>
      <c r="B19" s="18">
        <f t="shared" ref="B19:B23" si="9">B3-B11</f>
        <v>30700</v>
      </c>
      <c r="C19" s="18">
        <f t="shared" ref="C19:Y19" si="8">B19+C3-C11</f>
        <v>30700</v>
      </c>
      <c r="D19" s="18">
        <f t="shared" si="8"/>
        <v>30700</v>
      </c>
      <c r="E19" s="18">
        <f t="shared" si="8"/>
        <v>30700</v>
      </c>
      <c r="F19" s="18">
        <f t="shared" si="8"/>
        <v>30700</v>
      </c>
      <c r="G19" s="18">
        <f t="shared" si="8"/>
        <v>30700</v>
      </c>
      <c r="H19" s="18">
        <f t="shared" si="8"/>
        <v>30700</v>
      </c>
      <c r="I19" s="18">
        <f t="shared" si="8"/>
        <v>30700</v>
      </c>
      <c r="J19" s="18">
        <f t="shared" si="8"/>
        <v>30700</v>
      </c>
      <c r="K19" s="18">
        <f t="shared" si="8"/>
        <v>30700</v>
      </c>
      <c r="L19" s="18">
        <f t="shared" si="8"/>
        <v>30700</v>
      </c>
      <c r="M19" s="18">
        <f t="shared" si="8"/>
        <v>30700</v>
      </c>
      <c r="N19" s="18">
        <f t="shared" si="8"/>
        <v>30700</v>
      </c>
      <c r="O19" s="18">
        <f t="shared" si="8"/>
        <v>30700</v>
      </c>
      <c r="P19" s="18">
        <f t="shared" si="8"/>
        <v>30700</v>
      </c>
      <c r="Q19" s="18">
        <f t="shared" si="8"/>
        <v>30700</v>
      </c>
      <c r="R19" s="18">
        <f t="shared" si="8"/>
        <v>30700</v>
      </c>
      <c r="S19" s="18">
        <f t="shared" si="8"/>
        <v>30700</v>
      </c>
      <c r="T19" s="18">
        <f t="shared" si="8"/>
        <v>30700</v>
      </c>
      <c r="U19" s="18">
        <f t="shared" si="8"/>
        <v>30700</v>
      </c>
      <c r="V19" s="18">
        <f t="shared" si="8"/>
        <v>30700</v>
      </c>
      <c r="W19" s="18">
        <f t="shared" si="8"/>
        <v>30700</v>
      </c>
      <c r="X19" s="18">
        <f t="shared" si="8"/>
        <v>30700</v>
      </c>
      <c r="Y19" s="18">
        <f t="shared" si="8"/>
        <v>30700</v>
      </c>
      <c r="Z19" s="6"/>
    </row>
    <row r="20">
      <c r="A20" s="6" t="s">
        <v>35</v>
      </c>
      <c r="B20" s="18">
        <f t="shared" si="9"/>
        <v>0</v>
      </c>
      <c r="C20" s="18">
        <f t="shared" ref="C20:Y20" si="10">B20+C4-C12</f>
        <v>0</v>
      </c>
      <c r="D20" s="18">
        <f t="shared" si="10"/>
        <v>0</v>
      </c>
      <c r="E20" s="18">
        <f t="shared" si="10"/>
        <v>0</v>
      </c>
      <c r="F20" s="18">
        <f t="shared" si="10"/>
        <v>0</v>
      </c>
      <c r="G20" s="18">
        <f t="shared" si="10"/>
        <v>0</v>
      </c>
      <c r="H20" s="18">
        <f t="shared" si="10"/>
        <v>0</v>
      </c>
      <c r="I20" s="18">
        <f t="shared" si="10"/>
        <v>0</v>
      </c>
      <c r="J20" s="18">
        <f t="shared" si="10"/>
        <v>0</v>
      </c>
      <c r="K20" s="18">
        <f t="shared" si="10"/>
        <v>0</v>
      </c>
      <c r="L20" s="18">
        <f t="shared" si="10"/>
        <v>0</v>
      </c>
      <c r="M20" s="18">
        <f t="shared" si="10"/>
        <v>0</v>
      </c>
      <c r="N20" s="18">
        <f t="shared" si="10"/>
        <v>0</v>
      </c>
      <c r="O20" s="18">
        <f t="shared" si="10"/>
        <v>0</v>
      </c>
      <c r="P20" s="18">
        <f t="shared" si="10"/>
        <v>0</v>
      </c>
      <c r="Q20" s="18">
        <f t="shared" si="10"/>
        <v>0</v>
      </c>
      <c r="R20" s="18">
        <f t="shared" si="10"/>
        <v>0</v>
      </c>
      <c r="S20" s="18">
        <f t="shared" si="10"/>
        <v>0</v>
      </c>
      <c r="T20" s="18">
        <f t="shared" si="10"/>
        <v>0</v>
      </c>
      <c r="U20" s="18">
        <f t="shared" si="10"/>
        <v>0</v>
      </c>
      <c r="V20" s="18">
        <f t="shared" si="10"/>
        <v>0</v>
      </c>
      <c r="W20" s="18">
        <f t="shared" si="10"/>
        <v>0</v>
      </c>
      <c r="X20" s="18">
        <f t="shared" si="10"/>
        <v>0</v>
      </c>
      <c r="Y20" s="18">
        <f t="shared" si="10"/>
        <v>0</v>
      </c>
      <c r="Z20" s="6"/>
    </row>
    <row r="21">
      <c r="A21" s="6" t="s">
        <v>39</v>
      </c>
      <c r="B21" s="18">
        <f t="shared" si="9"/>
        <v>10000</v>
      </c>
      <c r="C21" s="18">
        <f t="shared" ref="C21:Y21" si="11">B21+C5-C13</f>
        <v>20000</v>
      </c>
      <c r="D21" s="18">
        <f t="shared" si="11"/>
        <v>0</v>
      </c>
      <c r="E21" s="18">
        <f t="shared" si="11"/>
        <v>10000</v>
      </c>
      <c r="F21" s="18">
        <f t="shared" si="11"/>
        <v>20000</v>
      </c>
      <c r="G21" s="18">
        <f t="shared" si="11"/>
        <v>0</v>
      </c>
      <c r="H21" s="18">
        <f t="shared" si="11"/>
        <v>10000</v>
      </c>
      <c r="I21" s="18">
        <f t="shared" si="11"/>
        <v>20000</v>
      </c>
      <c r="J21" s="18">
        <f t="shared" si="11"/>
        <v>0</v>
      </c>
      <c r="K21" s="18">
        <f t="shared" si="11"/>
        <v>10000</v>
      </c>
      <c r="L21" s="18">
        <f t="shared" si="11"/>
        <v>20000</v>
      </c>
      <c r="M21" s="18">
        <f t="shared" si="11"/>
        <v>0</v>
      </c>
      <c r="N21" s="18">
        <f t="shared" si="11"/>
        <v>10000</v>
      </c>
      <c r="O21" s="18">
        <f t="shared" si="11"/>
        <v>20000</v>
      </c>
      <c r="P21" s="18">
        <f t="shared" si="11"/>
        <v>0</v>
      </c>
      <c r="Q21" s="18">
        <f t="shared" si="11"/>
        <v>10000</v>
      </c>
      <c r="R21" s="18">
        <f t="shared" si="11"/>
        <v>20000</v>
      </c>
      <c r="S21" s="18">
        <f t="shared" si="11"/>
        <v>0</v>
      </c>
      <c r="T21" s="18">
        <f t="shared" si="11"/>
        <v>10000</v>
      </c>
      <c r="U21" s="18">
        <f t="shared" si="11"/>
        <v>20000</v>
      </c>
      <c r="V21" s="18">
        <f t="shared" si="11"/>
        <v>0</v>
      </c>
      <c r="W21" s="18">
        <f t="shared" si="11"/>
        <v>10000</v>
      </c>
      <c r="X21" s="18">
        <f t="shared" si="11"/>
        <v>20000</v>
      </c>
      <c r="Y21" s="18">
        <f t="shared" si="11"/>
        <v>0</v>
      </c>
      <c r="Z21" s="6"/>
    </row>
    <row r="22">
      <c r="A22" s="6" t="s">
        <v>41</v>
      </c>
      <c r="B22" s="18">
        <f t="shared" si="9"/>
        <v>4500</v>
      </c>
      <c r="C22" s="18">
        <f t="shared" ref="C22:Y22" si="12">B22+C6-C14</f>
        <v>4500</v>
      </c>
      <c r="D22" s="18">
        <f t="shared" si="12"/>
        <v>4500</v>
      </c>
      <c r="E22" s="18">
        <f t="shared" si="12"/>
        <v>4500</v>
      </c>
      <c r="F22" s="18">
        <f t="shared" si="12"/>
        <v>4500</v>
      </c>
      <c r="G22" s="18">
        <f t="shared" si="12"/>
        <v>4500</v>
      </c>
      <c r="H22" s="18">
        <f t="shared" si="12"/>
        <v>4500</v>
      </c>
      <c r="I22" s="18">
        <f t="shared" si="12"/>
        <v>4500</v>
      </c>
      <c r="J22" s="18">
        <f t="shared" si="12"/>
        <v>4500</v>
      </c>
      <c r="K22" s="18">
        <f t="shared" si="12"/>
        <v>4500</v>
      </c>
      <c r="L22" s="18">
        <f t="shared" si="12"/>
        <v>4500</v>
      </c>
      <c r="M22" s="18">
        <f t="shared" si="12"/>
        <v>4500</v>
      </c>
      <c r="N22" s="18">
        <f t="shared" si="12"/>
        <v>4500</v>
      </c>
      <c r="O22" s="18">
        <f t="shared" si="12"/>
        <v>4500</v>
      </c>
      <c r="P22" s="18">
        <f t="shared" si="12"/>
        <v>4500</v>
      </c>
      <c r="Q22" s="18">
        <f t="shared" si="12"/>
        <v>4500</v>
      </c>
      <c r="R22" s="18">
        <f t="shared" si="12"/>
        <v>4500</v>
      </c>
      <c r="S22" s="18">
        <f t="shared" si="12"/>
        <v>4500</v>
      </c>
      <c r="T22" s="18">
        <f t="shared" si="12"/>
        <v>4500</v>
      </c>
      <c r="U22" s="18">
        <f t="shared" si="12"/>
        <v>4500</v>
      </c>
      <c r="V22" s="18">
        <f t="shared" si="12"/>
        <v>4500</v>
      </c>
      <c r="W22" s="18">
        <f t="shared" si="12"/>
        <v>4500</v>
      </c>
      <c r="X22" s="18">
        <f t="shared" si="12"/>
        <v>4500</v>
      </c>
      <c r="Y22" s="18">
        <f t="shared" si="12"/>
        <v>4500</v>
      </c>
      <c r="Z22" s="6"/>
    </row>
    <row r="23">
      <c r="A23" s="6" t="s">
        <v>37</v>
      </c>
      <c r="B23" s="18">
        <f t="shared" si="9"/>
        <v>2708</v>
      </c>
      <c r="C23" s="18">
        <f t="shared" ref="C23:Y23" si="13">B23+C7-C15</f>
        <v>2708</v>
      </c>
      <c r="D23" s="18">
        <f t="shared" si="13"/>
        <v>2708</v>
      </c>
      <c r="E23" s="18">
        <f t="shared" si="13"/>
        <v>2708</v>
      </c>
      <c r="F23" s="18">
        <f t="shared" si="13"/>
        <v>2708</v>
      </c>
      <c r="G23" s="18">
        <f t="shared" si="13"/>
        <v>2708</v>
      </c>
      <c r="H23" s="18">
        <f t="shared" si="13"/>
        <v>2708</v>
      </c>
      <c r="I23" s="18">
        <f t="shared" si="13"/>
        <v>2708</v>
      </c>
      <c r="J23" s="18">
        <f t="shared" si="13"/>
        <v>2708</v>
      </c>
      <c r="K23" s="18">
        <f t="shared" si="13"/>
        <v>2708</v>
      </c>
      <c r="L23" s="18">
        <f t="shared" si="13"/>
        <v>2708</v>
      </c>
      <c r="M23" s="18">
        <f t="shared" si="13"/>
        <v>2708</v>
      </c>
      <c r="N23" s="18">
        <f t="shared" si="13"/>
        <v>2708</v>
      </c>
      <c r="O23" s="18">
        <f t="shared" si="13"/>
        <v>2708</v>
      </c>
      <c r="P23" s="18">
        <f t="shared" si="13"/>
        <v>2708</v>
      </c>
      <c r="Q23" s="18">
        <f t="shared" si="13"/>
        <v>2708</v>
      </c>
      <c r="R23" s="18">
        <f t="shared" si="13"/>
        <v>2708</v>
      </c>
      <c r="S23" s="18">
        <f t="shared" si="13"/>
        <v>2708</v>
      </c>
      <c r="T23" s="18">
        <f t="shared" si="13"/>
        <v>2708</v>
      </c>
      <c r="U23" s="18">
        <f t="shared" si="13"/>
        <v>2708</v>
      </c>
      <c r="V23" s="18">
        <f t="shared" si="13"/>
        <v>2708</v>
      </c>
      <c r="W23" s="18">
        <f t="shared" si="13"/>
        <v>2708</v>
      </c>
      <c r="X23" s="18">
        <f t="shared" si="13"/>
        <v>2708</v>
      </c>
      <c r="Y23" s="18">
        <f t="shared" si="13"/>
        <v>2708</v>
      </c>
      <c r="Z23" s="6"/>
    </row>
    <row r="24">
      <c r="A24" s="6" t="s">
        <v>94</v>
      </c>
      <c r="B24" s="18">
        <f t="shared" ref="B24:Y24" si="14">SUM(B19:B23)</f>
        <v>47908</v>
      </c>
      <c r="C24" s="18">
        <f t="shared" si="14"/>
        <v>57908</v>
      </c>
      <c r="D24" s="18">
        <f t="shared" si="14"/>
        <v>37908</v>
      </c>
      <c r="E24" s="18">
        <f t="shared" si="14"/>
        <v>47908</v>
      </c>
      <c r="F24" s="18">
        <f t="shared" si="14"/>
        <v>57908</v>
      </c>
      <c r="G24" s="18">
        <f t="shared" si="14"/>
        <v>37908</v>
      </c>
      <c r="H24" s="18">
        <f t="shared" si="14"/>
        <v>47908</v>
      </c>
      <c r="I24" s="18">
        <f t="shared" si="14"/>
        <v>57908</v>
      </c>
      <c r="J24" s="18">
        <f t="shared" si="14"/>
        <v>37908</v>
      </c>
      <c r="K24" s="18">
        <f t="shared" si="14"/>
        <v>47908</v>
      </c>
      <c r="L24" s="18">
        <f t="shared" si="14"/>
        <v>57908</v>
      </c>
      <c r="M24" s="18">
        <f t="shared" si="14"/>
        <v>37908</v>
      </c>
      <c r="N24" s="18">
        <f t="shared" si="14"/>
        <v>47908</v>
      </c>
      <c r="O24" s="18">
        <f t="shared" si="14"/>
        <v>57908</v>
      </c>
      <c r="P24" s="18">
        <f t="shared" si="14"/>
        <v>37908</v>
      </c>
      <c r="Q24" s="18">
        <f t="shared" si="14"/>
        <v>47908</v>
      </c>
      <c r="R24" s="18">
        <f t="shared" si="14"/>
        <v>57908</v>
      </c>
      <c r="S24" s="18">
        <f t="shared" si="14"/>
        <v>37908</v>
      </c>
      <c r="T24" s="18">
        <f t="shared" si="14"/>
        <v>47908</v>
      </c>
      <c r="U24" s="18">
        <f t="shared" si="14"/>
        <v>57908</v>
      </c>
      <c r="V24" s="18">
        <f t="shared" si="14"/>
        <v>37908</v>
      </c>
      <c r="W24" s="18">
        <f t="shared" si="14"/>
        <v>47908</v>
      </c>
      <c r="X24" s="18">
        <f t="shared" si="14"/>
        <v>57908</v>
      </c>
      <c r="Y24" s="18">
        <f t="shared" si="14"/>
        <v>37908</v>
      </c>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18"/>
      <c r="C26" s="6"/>
      <c r="D26" s="18"/>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14" width="6.0"/>
    <col customWidth="1" min="15" max="25" width="4.75"/>
  </cols>
  <sheetData>
    <row r="1">
      <c r="A1" s="16"/>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8" t="s">
        <v>97</v>
      </c>
      <c r="B2" s="6"/>
      <c r="C2" s="6"/>
      <c r="D2" s="6"/>
      <c r="E2" s="6"/>
      <c r="F2" s="6"/>
      <c r="G2" s="6"/>
      <c r="H2" s="6"/>
      <c r="I2" s="6"/>
      <c r="J2" s="6"/>
      <c r="K2" s="6"/>
      <c r="L2" s="6"/>
      <c r="M2" s="6"/>
      <c r="N2" s="6"/>
      <c r="O2" s="6"/>
      <c r="P2" s="6"/>
      <c r="Q2" s="6"/>
      <c r="R2" s="6"/>
      <c r="S2" s="6"/>
      <c r="T2" s="6"/>
      <c r="U2" s="6"/>
      <c r="V2" s="6"/>
      <c r="W2" s="6"/>
      <c r="X2" s="6"/>
      <c r="Y2" s="6"/>
      <c r="Z2" s="6"/>
    </row>
    <row r="3">
      <c r="A3" s="6" t="s">
        <v>24</v>
      </c>
      <c r="B3" s="18">
        <f>Assumption!$B$5</f>
        <v>634</v>
      </c>
      <c r="C3" s="18">
        <f>Assumption!$B$5</f>
        <v>634</v>
      </c>
      <c r="D3" s="18">
        <f>Assumption!$B$5</f>
        <v>634</v>
      </c>
      <c r="E3" s="18">
        <f>Assumption!$B$5</f>
        <v>634</v>
      </c>
      <c r="F3" s="18">
        <f>Assumption!$B$5</f>
        <v>634</v>
      </c>
      <c r="G3" s="18">
        <f>Assumption!$B$5</f>
        <v>634</v>
      </c>
      <c r="H3" s="18">
        <f>Assumption!$B$5</f>
        <v>634</v>
      </c>
      <c r="I3" s="18">
        <f>Assumption!$B$5</f>
        <v>634</v>
      </c>
      <c r="J3" s="18">
        <f>Assumption!$B$5</f>
        <v>634</v>
      </c>
      <c r="K3" s="18">
        <f>Assumption!$B$5</f>
        <v>634</v>
      </c>
      <c r="L3" s="18">
        <f>Assumption!$B$5</f>
        <v>634</v>
      </c>
      <c r="M3" s="18">
        <f>Assumption!$B$5</f>
        <v>634</v>
      </c>
      <c r="N3" s="18">
        <f>Assumption!$B$5</f>
        <v>634</v>
      </c>
      <c r="O3" s="18">
        <f>Assumption!$B$5</f>
        <v>634</v>
      </c>
      <c r="P3" s="18">
        <f>Assumption!$B$5</f>
        <v>634</v>
      </c>
      <c r="Q3" s="18">
        <f>Assumption!$B$5</f>
        <v>634</v>
      </c>
      <c r="R3" s="18">
        <f>Assumption!$B$5</f>
        <v>634</v>
      </c>
      <c r="S3" s="18">
        <f>Assumption!$B$5</f>
        <v>634</v>
      </c>
      <c r="T3" s="18">
        <f>Assumption!$B$5</f>
        <v>634</v>
      </c>
      <c r="U3" s="18">
        <f>Assumption!$B$5</f>
        <v>634</v>
      </c>
      <c r="V3" s="18">
        <f>Assumption!$B$5</f>
        <v>634</v>
      </c>
      <c r="W3" s="18">
        <f>Assumption!$B$5</f>
        <v>634</v>
      </c>
      <c r="X3" s="18">
        <f>Assumption!$B$5</f>
        <v>634</v>
      </c>
      <c r="Y3" s="18">
        <f>Assumption!$B$5</f>
        <v>634</v>
      </c>
      <c r="Z3" s="6"/>
    </row>
    <row r="4">
      <c r="A4" s="6" t="s">
        <v>25</v>
      </c>
      <c r="B4" s="18">
        <f>Assumption!$B$6</f>
        <v>1232</v>
      </c>
      <c r="C4" s="18">
        <f>Assumption!$B$6</f>
        <v>1232</v>
      </c>
      <c r="D4" s="18">
        <f>Assumption!$B$6</f>
        <v>1232</v>
      </c>
      <c r="E4" s="18">
        <f>Assumption!$B$6</f>
        <v>1232</v>
      </c>
      <c r="F4" s="18">
        <f>Assumption!$B$6</f>
        <v>1232</v>
      </c>
      <c r="G4" s="18">
        <f>Assumption!$B$6</f>
        <v>1232</v>
      </c>
      <c r="H4" s="18">
        <f>Assumption!$B$6</f>
        <v>1232</v>
      </c>
      <c r="I4" s="18">
        <f>Assumption!$B$6</f>
        <v>1232</v>
      </c>
      <c r="J4" s="18">
        <f>Assumption!$B$6</f>
        <v>1232</v>
      </c>
      <c r="K4" s="18">
        <f>Assumption!$B$6</f>
        <v>1232</v>
      </c>
      <c r="L4" s="18">
        <f>Assumption!$B$6</f>
        <v>1232</v>
      </c>
      <c r="M4" s="18">
        <f>Assumption!$B$6</f>
        <v>1232</v>
      </c>
      <c r="N4" s="18">
        <f>Assumption!$B$6</f>
        <v>1232</v>
      </c>
      <c r="O4" s="18">
        <f>Assumption!$B$6</f>
        <v>1232</v>
      </c>
      <c r="P4" s="18">
        <f>Assumption!$B$6</f>
        <v>1232</v>
      </c>
      <c r="Q4" s="18">
        <f>Assumption!$B$6</f>
        <v>1232</v>
      </c>
      <c r="R4" s="18">
        <f>Assumption!$B$6</f>
        <v>1232</v>
      </c>
      <c r="S4" s="18">
        <f>Assumption!$B$6</f>
        <v>1232</v>
      </c>
      <c r="T4" s="18">
        <f>Assumption!$B$6</f>
        <v>1232</v>
      </c>
      <c r="U4" s="18">
        <f>Assumption!$B$6</f>
        <v>1232</v>
      </c>
      <c r="V4" s="18">
        <f>Assumption!$B$6</f>
        <v>1232</v>
      </c>
      <c r="W4" s="18">
        <f>Assumption!$B$6</f>
        <v>1232</v>
      </c>
      <c r="X4" s="18">
        <f>Assumption!$B$6</f>
        <v>1232</v>
      </c>
      <c r="Y4" s="18">
        <f>Assumption!$B$6</f>
        <v>1232</v>
      </c>
      <c r="Z4" s="6"/>
    </row>
    <row r="5">
      <c r="A5" s="6"/>
      <c r="B5" s="6"/>
      <c r="C5" s="6"/>
      <c r="D5" s="6"/>
      <c r="E5" s="6"/>
      <c r="F5" s="6"/>
      <c r="G5" s="6"/>
      <c r="H5" s="6"/>
      <c r="I5" s="6"/>
      <c r="J5" s="6"/>
      <c r="K5" s="6"/>
      <c r="L5" s="6"/>
      <c r="M5" s="6"/>
      <c r="N5" s="6"/>
      <c r="O5" s="6"/>
      <c r="P5" s="6"/>
      <c r="Q5" s="6"/>
      <c r="R5" s="6"/>
      <c r="S5" s="6"/>
      <c r="T5" s="6"/>
      <c r="U5" s="6"/>
      <c r="V5" s="6"/>
      <c r="W5" s="6"/>
      <c r="X5" s="6"/>
      <c r="Y5" s="6"/>
      <c r="Z5" s="6"/>
    </row>
    <row r="6">
      <c r="A6" s="8" t="s">
        <v>98</v>
      </c>
      <c r="B6" s="6"/>
      <c r="C6" s="6"/>
      <c r="D6" s="6"/>
      <c r="E6" s="6"/>
      <c r="F6" s="6"/>
      <c r="G6" s="6"/>
      <c r="H6" s="6"/>
      <c r="I6" s="6"/>
      <c r="J6" s="6"/>
      <c r="K6" s="6"/>
      <c r="L6" s="6"/>
      <c r="M6" s="6"/>
      <c r="N6" s="6"/>
      <c r="O6" s="6"/>
      <c r="P6" s="6"/>
      <c r="Q6" s="6"/>
      <c r="R6" s="6"/>
      <c r="S6" s="6"/>
      <c r="T6" s="6"/>
      <c r="U6" s="6"/>
      <c r="V6" s="6"/>
      <c r="W6" s="6"/>
      <c r="X6" s="6"/>
      <c r="Y6" s="6"/>
      <c r="Z6" s="6"/>
    </row>
    <row r="7">
      <c r="A7" s="6" t="s">
        <v>24</v>
      </c>
      <c r="B7" s="18">
        <f>Assumption!$B$2</f>
        <v>562</v>
      </c>
      <c r="C7" s="18">
        <f>Assumption!$B$2</f>
        <v>562</v>
      </c>
      <c r="D7" s="18">
        <f>Assumption!$B$2</f>
        <v>562</v>
      </c>
      <c r="E7" s="18">
        <f>Assumption!$B$2</f>
        <v>562</v>
      </c>
      <c r="F7" s="18">
        <f>Assumption!$B$2</f>
        <v>562</v>
      </c>
      <c r="G7" s="18">
        <f>Assumption!$B$2</f>
        <v>562</v>
      </c>
      <c r="H7" s="18">
        <f>Assumption!$B$2</f>
        <v>562</v>
      </c>
      <c r="I7" s="18">
        <f>Assumption!$B$2</f>
        <v>562</v>
      </c>
      <c r="J7" s="18">
        <f>Assumption!$B$2</f>
        <v>562</v>
      </c>
      <c r="K7" s="18">
        <f>Assumption!$B$2</f>
        <v>562</v>
      </c>
      <c r="L7" s="18">
        <f>Assumption!$B$2</f>
        <v>562</v>
      </c>
      <c r="M7" s="18">
        <f>Assumption!$B$2</f>
        <v>562</v>
      </c>
      <c r="N7" s="18">
        <f>Assumption!$B$2</f>
        <v>562</v>
      </c>
      <c r="O7" s="18">
        <f>Assumption!$B$2</f>
        <v>562</v>
      </c>
      <c r="P7" s="18">
        <f>Assumption!$B$2</f>
        <v>562</v>
      </c>
      <c r="Q7" s="18">
        <f>Assumption!$B$2</f>
        <v>562</v>
      </c>
      <c r="R7" s="18">
        <f>Assumption!$B$2</f>
        <v>562</v>
      </c>
      <c r="S7" s="18">
        <f>Assumption!$B$2</f>
        <v>562</v>
      </c>
      <c r="T7" s="18">
        <f>Assumption!$B$2</f>
        <v>562</v>
      </c>
      <c r="U7" s="18">
        <f>Assumption!$B$2</f>
        <v>562</v>
      </c>
      <c r="V7" s="18">
        <f>Assumption!$B$2</f>
        <v>562</v>
      </c>
      <c r="W7" s="18">
        <f>Assumption!$B$2</f>
        <v>562</v>
      </c>
      <c r="X7" s="18">
        <f>Assumption!$B$2</f>
        <v>562</v>
      </c>
      <c r="Y7" s="18">
        <f>Assumption!$B$2</f>
        <v>562</v>
      </c>
      <c r="Z7" s="6"/>
    </row>
    <row r="8">
      <c r="A8" s="6" t="s">
        <v>25</v>
      </c>
      <c r="B8" s="18">
        <f>Assumption!$B$3</f>
        <v>1101</v>
      </c>
      <c r="C8" s="18">
        <f>Assumption!$B$3</f>
        <v>1101</v>
      </c>
      <c r="D8" s="18">
        <f>Assumption!$B$3</f>
        <v>1101</v>
      </c>
      <c r="E8" s="18">
        <f>Assumption!$B$3</f>
        <v>1101</v>
      </c>
      <c r="F8" s="18">
        <f>Assumption!$B$3</f>
        <v>1101</v>
      </c>
      <c r="G8" s="18">
        <f>Assumption!$B$3</f>
        <v>1101</v>
      </c>
      <c r="H8" s="18">
        <f>Assumption!$B$3</f>
        <v>1101</v>
      </c>
      <c r="I8" s="18">
        <f>Assumption!$B$3</f>
        <v>1101</v>
      </c>
      <c r="J8" s="18">
        <f>Assumption!$B$3</f>
        <v>1101</v>
      </c>
      <c r="K8" s="18">
        <f>Assumption!$B$3</f>
        <v>1101</v>
      </c>
      <c r="L8" s="18">
        <f>Assumption!$B$3</f>
        <v>1101</v>
      </c>
      <c r="M8" s="18">
        <f>Assumption!$B$3</f>
        <v>1101</v>
      </c>
      <c r="N8" s="18">
        <f>Assumption!$B$3</f>
        <v>1101</v>
      </c>
      <c r="O8" s="18">
        <f>Assumption!$B$3</f>
        <v>1101</v>
      </c>
      <c r="P8" s="18">
        <f>Assumption!$B$3</f>
        <v>1101</v>
      </c>
      <c r="Q8" s="18">
        <f>Assumption!$B$3</f>
        <v>1101</v>
      </c>
      <c r="R8" s="18">
        <f>Assumption!$B$3</f>
        <v>1101</v>
      </c>
      <c r="S8" s="18">
        <f>Assumption!$B$3</f>
        <v>1101</v>
      </c>
      <c r="T8" s="18">
        <f>Assumption!$B$3</f>
        <v>1101</v>
      </c>
      <c r="U8" s="18">
        <f>Assumption!$B$3</f>
        <v>1101</v>
      </c>
      <c r="V8" s="18">
        <f>Assumption!$B$3</f>
        <v>1101</v>
      </c>
      <c r="W8" s="18">
        <f>Assumption!$B$3</f>
        <v>1101</v>
      </c>
      <c r="X8" s="18">
        <f>Assumption!$B$3</f>
        <v>1101</v>
      </c>
      <c r="Y8" s="18">
        <f>Assumption!$B$3</f>
        <v>1101</v>
      </c>
      <c r="Z8" s="6"/>
    </row>
    <row r="9">
      <c r="A9" s="6"/>
      <c r="B9" s="6"/>
      <c r="C9" s="6"/>
      <c r="D9" s="6"/>
      <c r="E9" s="6"/>
      <c r="F9" s="6"/>
      <c r="G9" s="6"/>
      <c r="H9" s="6"/>
      <c r="I9" s="6"/>
      <c r="J9" s="6"/>
      <c r="K9" s="6"/>
      <c r="L9" s="6"/>
      <c r="M9" s="6"/>
      <c r="N9" s="6"/>
      <c r="O9" s="6"/>
      <c r="P9" s="6"/>
      <c r="Q9" s="6"/>
      <c r="R9" s="6"/>
      <c r="S9" s="6"/>
      <c r="T9" s="6"/>
      <c r="U9" s="6"/>
      <c r="V9" s="6"/>
      <c r="W9" s="6"/>
      <c r="X9" s="6"/>
      <c r="Y9" s="6"/>
    </row>
    <row r="10">
      <c r="A10" s="6"/>
      <c r="B10" s="6"/>
      <c r="C10" s="6"/>
      <c r="D10" s="6"/>
      <c r="E10" s="6"/>
      <c r="F10" s="6"/>
      <c r="G10" s="6"/>
      <c r="H10" s="6"/>
      <c r="I10" s="6"/>
      <c r="J10" s="6"/>
      <c r="K10" s="6"/>
      <c r="L10" s="6"/>
      <c r="M10" s="6"/>
      <c r="N10" s="6"/>
      <c r="O10" s="6"/>
      <c r="P10" s="6"/>
      <c r="Q10" s="6"/>
      <c r="R10" s="6"/>
      <c r="S10" s="6"/>
      <c r="T10" s="6"/>
      <c r="U10" s="6"/>
      <c r="V10" s="6"/>
      <c r="W10" s="6"/>
      <c r="X10" s="6"/>
      <c r="Y10" s="6"/>
    </row>
    <row r="11">
      <c r="A11" s="6"/>
      <c r="B11" s="6"/>
      <c r="C11" s="6"/>
      <c r="D11" s="6"/>
      <c r="E11" s="6"/>
      <c r="F11" s="6"/>
      <c r="G11" s="6"/>
      <c r="H11" s="6"/>
      <c r="I11" s="6"/>
      <c r="J11" s="6"/>
      <c r="K11" s="6"/>
      <c r="L11" s="6"/>
      <c r="M11" s="6"/>
      <c r="N11" s="6"/>
      <c r="O11" s="6"/>
    </row>
    <row r="12">
      <c r="A12" s="6"/>
      <c r="B12" s="6"/>
      <c r="C12" s="6"/>
      <c r="D12" s="6"/>
      <c r="E12" s="6"/>
      <c r="F12" s="6"/>
      <c r="G12" s="6"/>
      <c r="H12" s="6"/>
      <c r="I12" s="6"/>
      <c r="J12" s="6"/>
      <c r="K12" s="6"/>
      <c r="L12" s="6"/>
      <c r="M12" s="6"/>
      <c r="N12" s="6"/>
      <c r="O12" s="6"/>
    </row>
    <row r="13">
      <c r="A13" s="6"/>
      <c r="B13" s="6"/>
      <c r="C13" s="6"/>
      <c r="D13" s="6"/>
      <c r="E13" s="6"/>
      <c r="F13" s="6"/>
      <c r="G13" s="6"/>
      <c r="H13" s="6"/>
      <c r="I13" s="6"/>
      <c r="J13" s="6"/>
      <c r="K13" s="6"/>
      <c r="L13" s="6"/>
      <c r="M13" s="6"/>
      <c r="N13" s="6"/>
    </row>
    <row r="14">
      <c r="A14" s="6"/>
      <c r="B14" s="6"/>
      <c r="C14" s="6"/>
      <c r="D14" s="6"/>
      <c r="E14" s="6"/>
      <c r="F14" s="6"/>
      <c r="G14" s="6"/>
      <c r="H14" s="6"/>
      <c r="I14" s="6"/>
      <c r="J14" s="6"/>
      <c r="K14" s="6"/>
      <c r="L14" s="6"/>
      <c r="M14" s="6"/>
      <c r="N14"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5" width="8.38"/>
  </cols>
  <sheetData>
    <row r="1">
      <c r="A1" s="16"/>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8" t="s">
        <v>99</v>
      </c>
      <c r="B2" s="6"/>
      <c r="C2" s="6"/>
      <c r="D2" s="6"/>
      <c r="E2" s="6"/>
      <c r="F2" s="6"/>
      <c r="G2" s="6"/>
      <c r="H2" s="6"/>
      <c r="I2" s="6"/>
      <c r="J2" s="6"/>
      <c r="K2" s="6"/>
      <c r="L2" s="6"/>
      <c r="M2" s="6"/>
      <c r="N2" s="6"/>
      <c r="O2" s="6"/>
      <c r="P2" s="6"/>
      <c r="Q2" s="6"/>
      <c r="R2" s="6"/>
      <c r="S2" s="6"/>
      <c r="T2" s="6"/>
      <c r="U2" s="6"/>
      <c r="V2" s="6"/>
      <c r="W2" s="6"/>
      <c r="X2" s="6"/>
      <c r="Y2" s="6"/>
      <c r="Z2" s="6"/>
    </row>
    <row r="3">
      <c r="A3" s="6" t="s">
        <v>24</v>
      </c>
      <c r="B3" s="18">
        <f>'Calcs-1'!B7*Assumption!$C$2</f>
        <v>11240000</v>
      </c>
      <c r="C3" s="18">
        <f>'Calcs-1'!C7*Assumption!$C$2</f>
        <v>11240000</v>
      </c>
      <c r="D3" s="18">
        <f>'Calcs-1'!D7*Assumption!$C$2</f>
        <v>11240000</v>
      </c>
      <c r="E3" s="18">
        <f>'Calcs-1'!E7*Assumption!$C$2</f>
        <v>11240000</v>
      </c>
      <c r="F3" s="18">
        <f>'Calcs-1'!F7*Assumption!$C$2</f>
        <v>11240000</v>
      </c>
      <c r="G3" s="18">
        <f>'Calcs-1'!G7*Assumption!$C$2</f>
        <v>11240000</v>
      </c>
      <c r="H3" s="18">
        <f>'Calcs-1'!H7*Assumption!$C$2</f>
        <v>11240000</v>
      </c>
      <c r="I3" s="18">
        <f>'Calcs-1'!I7*Assumption!$C$2</f>
        <v>11240000</v>
      </c>
      <c r="J3" s="18">
        <f>'Calcs-1'!J7*Assumption!$C$2</f>
        <v>11240000</v>
      </c>
      <c r="K3" s="18">
        <f>'Calcs-1'!K7*Assumption!$C$2</f>
        <v>11240000</v>
      </c>
      <c r="L3" s="18">
        <f>'Calcs-1'!L7*Assumption!$C$2</f>
        <v>11240000</v>
      </c>
      <c r="M3" s="18">
        <f>'Calcs-1'!M7*Assumption!$C$2</f>
        <v>11240000</v>
      </c>
      <c r="N3" s="18">
        <f>'Calcs-1'!N7*Assumption!$C$2</f>
        <v>11240000</v>
      </c>
      <c r="O3" s="18">
        <f>'Calcs-1'!O7*Assumption!$C$2</f>
        <v>11240000</v>
      </c>
      <c r="P3" s="18">
        <f>'Calcs-1'!P7*Assumption!$C$2</f>
        <v>11240000</v>
      </c>
      <c r="Q3" s="18">
        <f>'Calcs-1'!Q7*Assumption!$C$2</f>
        <v>11240000</v>
      </c>
      <c r="R3" s="18">
        <f>'Calcs-1'!R7*Assumption!$C$2</f>
        <v>11240000</v>
      </c>
      <c r="S3" s="18">
        <f>'Calcs-1'!S7*Assumption!$C$2</f>
        <v>11240000</v>
      </c>
      <c r="T3" s="18">
        <f>'Calcs-1'!T7*Assumption!$C$2</f>
        <v>11240000</v>
      </c>
      <c r="U3" s="18">
        <f>'Calcs-1'!U7*Assumption!$C$2</f>
        <v>11240000</v>
      </c>
      <c r="V3" s="18">
        <f>'Calcs-1'!V7*Assumption!$C$2</f>
        <v>11240000</v>
      </c>
      <c r="W3" s="18">
        <f>'Calcs-1'!W7*Assumption!$C$2</f>
        <v>11240000</v>
      </c>
      <c r="X3" s="18">
        <f>'Calcs-1'!X7*Assumption!$C$2</f>
        <v>11240000</v>
      </c>
      <c r="Y3" s="18">
        <f>'Calcs-1'!Y7*Assumption!$C$2</f>
        <v>11240000</v>
      </c>
      <c r="Z3" s="6"/>
    </row>
    <row r="4">
      <c r="A4" s="6" t="s">
        <v>25</v>
      </c>
      <c r="B4" s="18">
        <f>'Calcs-1'!B8*Assumption!$C$3</f>
        <v>1101000</v>
      </c>
      <c r="C4" s="18">
        <f>'Calcs-1'!C8*Assumption!$C$3</f>
        <v>1101000</v>
      </c>
      <c r="D4" s="18">
        <f>'Calcs-1'!D8*Assumption!$C$3</f>
        <v>1101000</v>
      </c>
      <c r="E4" s="18">
        <f>'Calcs-1'!E8*Assumption!$C$3</f>
        <v>1101000</v>
      </c>
      <c r="F4" s="18">
        <f>'Calcs-1'!F8*Assumption!$C$3</f>
        <v>1101000</v>
      </c>
      <c r="G4" s="18">
        <f>'Calcs-1'!G8*Assumption!$C$3</f>
        <v>1101000</v>
      </c>
      <c r="H4" s="18">
        <f>'Calcs-1'!H8*Assumption!$C$3</f>
        <v>1101000</v>
      </c>
      <c r="I4" s="18">
        <f>'Calcs-1'!I8*Assumption!$C$3</f>
        <v>1101000</v>
      </c>
      <c r="J4" s="18">
        <f>'Calcs-1'!J8*Assumption!$C$3</f>
        <v>1101000</v>
      </c>
      <c r="K4" s="18">
        <f>'Calcs-1'!K8*Assumption!$C$3</f>
        <v>1101000</v>
      </c>
      <c r="L4" s="18">
        <f>'Calcs-1'!L8*Assumption!$C$3</f>
        <v>1101000</v>
      </c>
      <c r="M4" s="18">
        <f>'Calcs-1'!M8*Assumption!$C$3</f>
        <v>1101000</v>
      </c>
      <c r="N4" s="18">
        <f>'Calcs-1'!N8*Assumption!$C$3</f>
        <v>1101000</v>
      </c>
      <c r="O4" s="18">
        <f>'Calcs-1'!O8*Assumption!$C$3</f>
        <v>1101000</v>
      </c>
      <c r="P4" s="18">
        <f>'Calcs-1'!P8*Assumption!$C$3</f>
        <v>1101000</v>
      </c>
      <c r="Q4" s="18">
        <f>'Calcs-1'!Q8*Assumption!$C$3</f>
        <v>1101000</v>
      </c>
      <c r="R4" s="18">
        <f>'Calcs-1'!R8*Assumption!$C$3</f>
        <v>1101000</v>
      </c>
      <c r="S4" s="18">
        <f>'Calcs-1'!S8*Assumption!$C$3</f>
        <v>1101000</v>
      </c>
      <c r="T4" s="18">
        <f>'Calcs-1'!T8*Assumption!$C$3</f>
        <v>1101000</v>
      </c>
      <c r="U4" s="18">
        <f>'Calcs-1'!U8*Assumption!$C$3</f>
        <v>1101000</v>
      </c>
      <c r="V4" s="18">
        <f>'Calcs-1'!V8*Assumption!$C$3</f>
        <v>1101000</v>
      </c>
      <c r="W4" s="18">
        <f>'Calcs-1'!W8*Assumption!$C$3</f>
        <v>1101000</v>
      </c>
      <c r="X4" s="18">
        <f>'Calcs-1'!X8*Assumption!$C$3</f>
        <v>1101000</v>
      </c>
      <c r="Y4" s="18">
        <f>'Calcs-1'!Y8*Assumption!$C$3</f>
        <v>1101000</v>
      </c>
      <c r="Z4" s="6"/>
    </row>
    <row r="5">
      <c r="A5" s="6" t="s">
        <v>94</v>
      </c>
      <c r="B5" s="18">
        <f t="shared" ref="B5:Y5" si="1">SUM(B3:B4)</f>
        <v>12341000</v>
      </c>
      <c r="C5" s="18">
        <f t="shared" si="1"/>
        <v>12341000</v>
      </c>
      <c r="D5" s="18">
        <f t="shared" si="1"/>
        <v>12341000</v>
      </c>
      <c r="E5" s="18">
        <f t="shared" si="1"/>
        <v>12341000</v>
      </c>
      <c r="F5" s="18">
        <f t="shared" si="1"/>
        <v>12341000</v>
      </c>
      <c r="G5" s="18">
        <f t="shared" si="1"/>
        <v>12341000</v>
      </c>
      <c r="H5" s="18">
        <f t="shared" si="1"/>
        <v>12341000</v>
      </c>
      <c r="I5" s="18">
        <f t="shared" si="1"/>
        <v>12341000</v>
      </c>
      <c r="J5" s="18">
        <f t="shared" si="1"/>
        <v>12341000</v>
      </c>
      <c r="K5" s="18">
        <f t="shared" si="1"/>
        <v>12341000</v>
      </c>
      <c r="L5" s="18">
        <f t="shared" si="1"/>
        <v>12341000</v>
      </c>
      <c r="M5" s="18">
        <f t="shared" si="1"/>
        <v>12341000</v>
      </c>
      <c r="N5" s="18">
        <f t="shared" si="1"/>
        <v>12341000</v>
      </c>
      <c r="O5" s="18">
        <f t="shared" si="1"/>
        <v>12341000</v>
      </c>
      <c r="P5" s="18">
        <f t="shared" si="1"/>
        <v>12341000</v>
      </c>
      <c r="Q5" s="18">
        <f t="shared" si="1"/>
        <v>12341000</v>
      </c>
      <c r="R5" s="18">
        <f t="shared" si="1"/>
        <v>12341000</v>
      </c>
      <c r="S5" s="18">
        <f t="shared" si="1"/>
        <v>12341000</v>
      </c>
      <c r="T5" s="18">
        <f t="shared" si="1"/>
        <v>12341000</v>
      </c>
      <c r="U5" s="18">
        <f t="shared" si="1"/>
        <v>12341000</v>
      </c>
      <c r="V5" s="18">
        <f t="shared" si="1"/>
        <v>12341000</v>
      </c>
      <c r="W5" s="18">
        <f t="shared" si="1"/>
        <v>12341000</v>
      </c>
      <c r="X5" s="18">
        <f t="shared" si="1"/>
        <v>12341000</v>
      </c>
      <c r="Y5" s="18">
        <f t="shared" si="1"/>
        <v>12341000</v>
      </c>
      <c r="Z5" s="6"/>
    </row>
    <row r="6">
      <c r="A6" s="6"/>
      <c r="B6" s="6"/>
      <c r="C6" s="6"/>
      <c r="D6" s="6"/>
      <c r="E6" s="6"/>
      <c r="F6" s="6"/>
      <c r="G6" s="6"/>
      <c r="H6" s="6"/>
      <c r="I6" s="6"/>
      <c r="J6" s="6"/>
      <c r="K6" s="6"/>
      <c r="L6" s="6"/>
      <c r="M6" s="6"/>
      <c r="N6" s="6"/>
      <c r="O6" s="6"/>
      <c r="P6" s="6"/>
      <c r="Q6" s="6"/>
      <c r="R6" s="6"/>
      <c r="S6" s="6"/>
      <c r="T6" s="6"/>
      <c r="U6" s="6"/>
      <c r="V6" s="6"/>
      <c r="W6" s="6"/>
      <c r="X6" s="6"/>
      <c r="Y6" s="6"/>
      <c r="Z6" s="6"/>
    </row>
    <row r="7">
      <c r="A7" s="8" t="s">
        <v>100</v>
      </c>
      <c r="B7" s="6"/>
      <c r="C7" s="6"/>
      <c r="D7" s="6"/>
      <c r="E7" s="6"/>
      <c r="F7" s="6"/>
      <c r="G7" s="6"/>
      <c r="H7" s="6"/>
      <c r="I7" s="6"/>
      <c r="J7" s="6"/>
      <c r="K7" s="6"/>
      <c r="L7" s="6"/>
      <c r="M7" s="6"/>
      <c r="N7" s="6"/>
      <c r="O7" s="6"/>
      <c r="P7" s="6"/>
      <c r="Q7" s="6"/>
      <c r="R7" s="6"/>
      <c r="S7" s="6"/>
      <c r="T7" s="6"/>
      <c r="U7" s="6"/>
      <c r="V7" s="6"/>
      <c r="W7" s="6"/>
      <c r="X7" s="6"/>
      <c r="Y7" s="6"/>
      <c r="Z7" s="6"/>
    </row>
    <row r="8">
      <c r="A8" s="6" t="s">
        <v>24</v>
      </c>
      <c r="B8" s="18">
        <f>'Calcs-1'!B7*Assumption!$C$5</f>
        <v>7868000</v>
      </c>
      <c r="C8" s="18">
        <f>'Calcs-1'!C7*Assumption!$C$5</f>
        <v>7868000</v>
      </c>
      <c r="D8" s="18">
        <f>'Calcs-1'!D7*Assumption!$C$5</f>
        <v>7868000</v>
      </c>
      <c r="E8" s="18">
        <f>'Calcs-1'!E7*Assumption!$C$5</f>
        <v>7868000</v>
      </c>
      <c r="F8" s="18">
        <f>'Calcs-1'!F7*Assumption!$C$5</f>
        <v>7868000</v>
      </c>
      <c r="G8" s="18">
        <f>'Calcs-1'!G7*Assumption!$C$5</f>
        <v>7868000</v>
      </c>
      <c r="H8" s="18">
        <f>'Calcs-1'!H7*Assumption!$C$5</f>
        <v>7868000</v>
      </c>
      <c r="I8" s="18">
        <f>'Calcs-1'!I7*Assumption!$C$5</f>
        <v>7868000</v>
      </c>
      <c r="J8" s="18">
        <f>'Calcs-1'!J7*Assumption!$C$5</f>
        <v>7868000</v>
      </c>
      <c r="K8" s="18">
        <f>'Calcs-1'!K7*Assumption!$C$5</f>
        <v>7868000</v>
      </c>
      <c r="L8" s="18">
        <f>'Calcs-1'!L7*Assumption!$C$5</f>
        <v>7868000</v>
      </c>
      <c r="M8" s="18">
        <f>'Calcs-1'!M7*Assumption!$C$5</f>
        <v>7868000</v>
      </c>
      <c r="N8" s="18">
        <f>'Calcs-1'!N7*Assumption!$C$5</f>
        <v>7868000</v>
      </c>
      <c r="O8" s="18">
        <f>'Calcs-1'!O7*Assumption!$C$5</f>
        <v>7868000</v>
      </c>
      <c r="P8" s="18">
        <f>'Calcs-1'!P7*Assumption!$C$5</f>
        <v>7868000</v>
      </c>
      <c r="Q8" s="18">
        <f>'Calcs-1'!Q7*Assumption!$C$5</f>
        <v>7868000</v>
      </c>
      <c r="R8" s="18">
        <f>'Calcs-1'!R7*Assumption!$C$5</f>
        <v>7868000</v>
      </c>
      <c r="S8" s="18">
        <f>'Calcs-1'!S7*Assumption!$C$5</f>
        <v>7868000</v>
      </c>
      <c r="T8" s="18">
        <f>'Calcs-1'!T7*Assumption!$C$5</f>
        <v>7868000</v>
      </c>
      <c r="U8" s="18">
        <f>'Calcs-1'!U7*Assumption!$C$5</f>
        <v>7868000</v>
      </c>
      <c r="V8" s="18">
        <f>'Calcs-1'!V7*Assumption!$C$5</f>
        <v>7868000</v>
      </c>
      <c r="W8" s="18">
        <f>'Calcs-1'!W7*Assumption!$C$5</f>
        <v>7868000</v>
      </c>
      <c r="X8" s="18">
        <f>'Calcs-1'!X7*Assumption!$C$5</f>
        <v>7868000</v>
      </c>
      <c r="Y8" s="18">
        <f>'Calcs-1'!Y7*Assumption!$C$5</f>
        <v>7868000</v>
      </c>
      <c r="Z8" s="6"/>
    </row>
    <row r="9">
      <c r="A9" s="6" t="s">
        <v>25</v>
      </c>
      <c r="B9" s="18">
        <f>'Calcs-1'!B8*Assumption!$C$6</f>
        <v>660600</v>
      </c>
      <c r="C9" s="18">
        <f>'Calcs-1'!C8*Assumption!$C$6</f>
        <v>660600</v>
      </c>
      <c r="D9" s="18">
        <f>'Calcs-1'!D8*Assumption!$C$6</f>
        <v>660600</v>
      </c>
      <c r="E9" s="18">
        <f>'Calcs-1'!E8*Assumption!$C$6</f>
        <v>660600</v>
      </c>
      <c r="F9" s="18">
        <f>'Calcs-1'!F8*Assumption!$C$6</f>
        <v>660600</v>
      </c>
      <c r="G9" s="18">
        <f>'Calcs-1'!G8*Assumption!$C$6</f>
        <v>660600</v>
      </c>
      <c r="H9" s="18">
        <f>'Calcs-1'!H8*Assumption!$C$6</f>
        <v>660600</v>
      </c>
      <c r="I9" s="18">
        <f>'Calcs-1'!I8*Assumption!$C$6</f>
        <v>660600</v>
      </c>
      <c r="J9" s="18">
        <f>'Calcs-1'!J8*Assumption!$C$6</f>
        <v>660600</v>
      </c>
      <c r="K9" s="18">
        <f>'Calcs-1'!K8*Assumption!$C$6</f>
        <v>660600</v>
      </c>
      <c r="L9" s="18">
        <f>'Calcs-1'!L8*Assumption!$C$6</f>
        <v>660600</v>
      </c>
      <c r="M9" s="18">
        <f>'Calcs-1'!M8*Assumption!$C$6</f>
        <v>660600</v>
      </c>
      <c r="N9" s="18">
        <f>'Calcs-1'!N8*Assumption!$C$6</f>
        <v>660600</v>
      </c>
      <c r="O9" s="18">
        <f>'Calcs-1'!O8*Assumption!$C$6</f>
        <v>660600</v>
      </c>
      <c r="P9" s="18">
        <f>'Calcs-1'!P8*Assumption!$C$6</f>
        <v>660600</v>
      </c>
      <c r="Q9" s="18">
        <f>'Calcs-1'!Q8*Assumption!$C$6</f>
        <v>660600</v>
      </c>
      <c r="R9" s="18">
        <f>'Calcs-1'!R8*Assumption!$C$6</f>
        <v>660600</v>
      </c>
      <c r="S9" s="18">
        <f>'Calcs-1'!S8*Assumption!$C$6</f>
        <v>660600</v>
      </c>
      <c r="T9" s="18">
        <f>'Calcs-1'!T8*Assumption!$C$6</f>
        <v>660600</v>
      </c>
      <c r="U9" s="18">
        <f>'Calcs-1'!U8*Assumption!$C$6</f>
        <v>660600</v>
      </c>
      <c r="V9" s="18">
        <f>'Calcs-1'!V8*Assumption!$C$6</f>
        <v>660600</v>
      </c>
      <c r="W9" s="18">
        <f>'Calcs-1'!W8*Assumption!$C$6</f>
        <v>660600</v>
      </c>
      <c r="X9" s="18">
        <f>'Calcs-1'!X8*Assumption!$C$6</f>
        <v>660600</v>
      </c>
      <c r="Y9" s="18">
        <f>'Calcs-1'!Y8*Assumption!$C$6</f>
        <v>660600</v>
      </c>
      <c r="Z9" s="6"/>
    </row>
    <row r="10">
      <c r="A10" s="6" t="s">
        <v>94</v>
      </c>
      <c r="B10" s="18">
        <f t="shared" ref="B10:Y10" si="2">SUM(B8:B9)</f>
        <v>8528600</v>
      </c>
      <c r="C10" s="18">
        <f t="shared" si="2"/>
        <v>8528600</v>
      </c>
      <c r="D10" s="18">
        <f t="shared" si="2"/>
        <v>8528600</v>
      </c>
      <c r="E10" s="18">
        <f t="shared" si="2"/>
        <v>8528600</v>
      </c>
      <c r="F10" s="18">
        <f t="shared" si="2"/>
        <v>8528600</v>
      </c>
      <c r="G10" s="18">
        <f t="shared" si="2"/>
        <v>8528600</v>
      </c>
      <c r="H10" s="18">
        <f t="shared" si="2"/>
        <v>8528600</v>
      </c>
      <c r="I10" s="18">
        <f t="shared" si="2"/>
        <v>8528600</v>
      </c>
      <c r="J10" s="18">
        <f t="shared" si="2"/>
        <v>8528600</v>
      </c>
      <c r="K10" s="18">
        <f t="shared" si="2"/>
        <v>8528600</v>
      </c>
      <c r="L10" s="18">
        <f t="shared" si="2"/>
        <v>8528600</v>
      </c>
      <c r="M10" s="18">
        <f t="shared" si="2"/>
        <v>8528600</v>
      </c>
      <c r="N10" s="18">
        <f t="shared" si="2"/>
        <v>8528600</v>
      </c>
      <c r="O10" s="18">
        <f t="shared" si="2"/>
        <v>8528600</v>
      </c>
      <c r="P10" s="18">
        <f t="shared" si="2"/>
        <v>8528600</v>
      </c>
      <c r="Q10" s="18">
        <f t="shared" si="2"/>
        <v>8528600</v>
      </c>
      <c r="R10" s="18">
        <f t="shared" si="2"/>
        <v>8528600</v>
      </c>
      <c r="S10" s="18">
        <f t="shared" si="2"/>
        <v>8528600</v>
      </c>
      <c r="T10" s="18">
        <f t="shared" si="2"/>
        <v>8528600</v>
      </c>
      <c r="U10" s="18">
        <f t="shared" si="2"/>
        <v>8528600</v>
      </c>
      <c r="V10" s="18">
        <f t="shared" si="2"/>
        <v>8528600</v>
      </c>
      <c r="W10" s="18">
        <f t="shared" si="2"/>
        <v>8528600</v>
      </c>
      <c r="X10" s="18">
        <f t="shared" si="2"/>
        <v>8528600</v>
      </c>
      <c r="Y10" s="18">
        <f t="shared" si="2"/>
        <v>8528600</v>
      </c>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8" t="s">
        <v>101</v>
      </c>
      <c r="B12" s="18">
        <f>'Payment For Expenses'!B8</f>
        <v>82908</v>
      </c>
      <c r="C12" s="18">
        <f>'Payment For Expenses'!C8</f>
        <v>82908</v>
      </c>
      <c r="D12" s="18">
        <f>'Payment For Expenses'!D8</f>
        <v>82908</v>
      </c>
      <c r="E12" s="18">
        <f>'Payment For Expenses'!E8</f>
        <v>82908</v>
      </c>
      <c r="F12" s="18">
        <f>'Payment For Expenses'!F8</f>
        <v>82908</v>
      </c>
      <c r="G12" s="18">
        <f>'Payment For Expenses'!G8</f>
        <v>82908</v>
      </c>
      <c r="H12" s="18">
        <f>'Payment For Expenses'!H8</f>
        <v>82908</v>
      </c>
      <c r="I12" s="18">
        <f>'Payment For Expenses'!I8</f>
        <v>82908</v>
      </c>
      <c r="J12" s="18">
        <f>'Payment For Expenses'!J8</f>
        <v>82908</v>
      </c>
      <c r="K12" s="18">
        <f>'Payment For Expenses'!K8</f>
        <v>82908</v>
      </c>
      <c r="L12" s="18">
        <f>'Payment For Expenses'!L8</f>
        <v>82908</v>
      </c>
      <c r="M12" s="18">
        <f>'Payment For Expenses'!M8</f>
        <v>82908</v>
      </c>
      <c r="N12" s="18">
        <f>'Payment For Expenses'!N8</f>
        <v>82908</v>
      </c>
      <c r="O12" s="18">
        <f>'Payment For Expenses'!O8</f>
        <v>82908</v>
      </c>
      <c r="P12" s="18">
        <f>'Payment For Expenses'!P8</f>
        <v>82908</v>
      </c>
      <c r="Q12" s="18">
        <f>'Payment For Expenses'!Q8</f>
        <v>82908</v>
      </c>
      <c r="R12" s="18">
        <f>'Payment For Expenses'!R8</f>
        <v>82908</v>
      </c>
      <c r="S12" s="18">
        <f>'Payment For Expenses'!S8</f>
        <v>82908</v>
      </c>
      <c r="T12" s="18">
        <f>'Payment For Expenses'!T8</f>
        <v>82908</v>
      </c>
      <c r="U12" s="18">
        <f>'Payment For Expenses'!U8</f>
        <v>82908</v>
      </c>
      <c r="V12" s="18">
        <f>'Payment For Expenses'!V8</f>
        <v>82908</v>
      </c>
      <c r="W12" s="18">
        <f>'Payment For Expenses'!W8</f>
        <v>82908</v>
      </c>
      <c r="X12" s="18">
        <f>'Payment For Expenses'!X8</f>
        <v>82908</v>
      </c>
      <c r="Y12" s="18">
        <f>'Payment For Expenses'!Y8</f>
        <v>82908</v>
      </c>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19" t="s">
        <v>102</v>
      </c>
      <c r="B14" s="20">
        <f t="shared" ref="B14:Y14" si="3">B10+B12</f>
        <v>8611508</v>
      </c>
      <c r="C14" s="20">
        <f t="shared" si="3"/>
        <v>8611508</v>
      </c>
      <c r="D14" s="20">
        <f t="shared" si="3"/>
        <v>8611508</v>
      </c>
      <c r="E14" s="20">
        <f t="shared" si="3"/>
        <v>8611508</v>
      </c>
      <c r="F14" s="20">
        <f t="shared" si="3"/>
        <v>8611508</v>
      </c>
      <c r="G14" s="20">
        <f t="shared" si="3"/>
        <v>8611508</v>
      </c>
      <c r="H14" s="20">
        <f t="shared" si="3"/>
        <v>8611508</v>
      </c>
      <c r="I14" s="20">
        <f t="shared" si="3"/>
        <v>8611508</v>
      </c>
      <c r="J14" s="20">
        <f t="shared" si="3"/>
        <v>8611508</v>
      </c>
      <c r="K14" s="20">
        <f t="shared" si="3"/>
        <v>8611508</v>
      </c>
      <c r="L14" s="20">
        <f t="shared" si="3"/>
        <v>8611508</v>
      </c>
      <c r="M14" s="20">
        <f t="shared" si="3"/>
        <v>8611508</v>
      </c>
      <c r="N14" s="20">
        <f t="shared" si="3"/>
        <v>8611508</v>
      </c>
      <c r="O14" s="20">
        <f t="shared" si="3"/>
        <v>8611508</v>
      </c>
      <c r="P14" s="20">
        <f t="shared" si="3"/>
        <v>8611508</v>
      </c>
      <c r="Q14" s="20">
        <f t="shared" si="3"/>
        <v>8611508</v>
      </c>
      <c r="R14" s="20">
        <f t="shared" si="3"/>
        <v>8611508</v>
      </c>
      <c r="S14" s="20">
        <f t="shared" si="3"/>
        <v>8611508</v>
      </c>
      <c r="T14" s="20">
        <f t="shared" si="3"/>
        <v>8611508</v>
      </c>
      <c r="U14" s="20">
        <f t="shared" si="3"/>
        <v>8611508</v>
      </c>
      <c r="V14" s="20">
        <f t="shared" si="3"/>
        <v>8611508</v>
      </c>
      <c r="W14" s="20">
        <f t="shared" si="3"/>
        <v>8611508</v>
      </c>
      <c r="X14" s="20">
        <f t="shared" si="3"/>
        <v>8611508</v>
      </c>
      <c r="Y14" s="20">
        <f t="shared" si="3"/>
        <v>8611508</v>
      </c>
      <c r="Z14" s="6"/>
    </row>
    <row r="15">
      <c r="A15" s="21"/>
      <c r="B15" s="6"/>
      <c r="C15" s="6"/>
      <c r="D15" s="6"/>
      <c r="E15" s="6"/>
      <c r="F15" s="6"/>
      <c r="G15" s="6"/>
      <c r="H15" s="6"/>
      <c r="I15" s="6"/>
      <c r="J15" s="6"/>
      <c r="K15" s="6"/>
      <c r="L15" s="6"/>
      <c r="M15" s="6"/>
      <c r="N15" s="6"/>
      <c r="O15" s="6"/>
      <c r="P15" s="6"/>
      <c r="Q15" s="6"/>
      <c r="R15" s="6"/>
      <c r="S15" s="6"/>
      <c r="T15" s="6"/>
      <c r="U15" s="6"/>
      <c r="V15" s="6"/>
      <c r="W15" s="6"/>
      <c r="X15" s="6"/>
      <c r="Y15" s="6"/>
      <c r="Z15" s="6"/>
    </row>
    <row r="16">
      <c r="A16" s="19" t="s">
        <v>103</v>
      </c>
      <c r="B16" s="20">
        <f>Depriciation!B10</f>
        <v>26416.77778</v>
      </c>
      <c r="C16" s="20">
        <f>Depriciation!C10</f>
        <v>29450.04444</v>
      </c>
      <c r="D16" s="20">
        <f>Depriciation!D10</f>
        <v>29450.04444</v>
      </c>
      <c r="E16" s="20">
        <f>Depriciation!E10</f>
        <v>29450.04444</v>
      </c>
      <c r="F16" s="20">
        <f>Depriciation!F10</f>
        <v>29450.04444</v>
      </c>
      <c r="G16" s="20">
        <f>Depriciation!G10</f>
        <v>29450.04444</v>
      </c>
      <c r="H16" s="20">
        <f>Depriciation!H10</f>
        <v>29450.04444</v>
      </c>
      <c r="I16" s="20">
        <f>Depriciation!I10</f>
        <v>29450.04444</v>
      </c>
      <c r="J16" s="20">
        <f>Depriciation!J10</f>
        <v>29450.04444</v>
      </c>
      <c r="K16" s="20">
        <f>Depriciation!K10</f>
        <v>29450.04444</v>
      </c>
      <c r="L16" s="20">
        <f>Depriciation!L10</f>
        <v>29450.04444</v>
      </c>
      <c r="M16" s="20">
        <f>Depriciation!M10</f>
        <v>29450.04444</v>
      </c>
      <c r="N16" s="20">
        <f>Depriciation!N10</f>
        <v>29450.04444</v>
      </c>
      <c r="O16" s="20">
        <f>Depriciation!O10</f>
        <v>29450.04444</v>
      </c>
      <c r="P16" s="20">
        <f>Depriciation!P10</f>
        <v>29450.04444</v>
      </c>
      <c r="Q16" s="20">
        <f>Depriciation!Q10</f>
        <v>29450.04444</v>
      </c>
      <c r="R16" s="20">
        <f>Depriciation!R10</f>
        <v>29450.04444</v>
      </c>
      <c r="S16" s="20">
        <f>Depriciation!S10</f>
        <v>29450.04444</v>
      </c>
      <c r="T16" s="20">
        <f>Depriciation!T10</f>
        <v>29450.04444</v>
      </c>
      <c r="U16" s="20">
        <f>Depriciation!U10</f>
        <v>29450.04444</v>
      </c>
      <c r="V16" s="20">
        <f>Depriciation!V10</f>
        <v>29450.04444</v>
      </c>
      <c r="W16" s="20">
        <f>Depriciation!W10</f>
        <v>29450.04444</v>
      </c>
      <c r="X16" s="20">
        <f>Depriciation!X10</f>
        <v>29450.04444</v>
      </c>
      <c r="Y16" s="20">
        <f>Depriciation!Y10</f>
        <v>29450.04444</v>
      </c>
      <c r="Z16" s="6"/>
    </row>
    <row r="17">
      <c r="A17" s="21"/>
      <c r="B17" s="6"/>
      <c r="C17" s="6"/>
      <c r="D17" s="6"/>
      <c r="E17" s="6"/>
      <c r="F17" s="6"/>
      <c r="G17" s="6"/>
      <c r="H17" s="6"/>
      <c r="I17" s="6"/>
      <c r="J17" s="6"/>
      <c r="K17" s="6"/>
      <c r="L17" s="6"/>
      <c r="M17" s="6"/>
      <c r="N17" s="6"/>
      <c r="O17" s="6"/>
      <c r="P17" s="6"/>
      <c r="Q17" s="6"/>
      <c r="R17" s="6"/>
      <c r="S17" s="6"/>
      <c r="T17" s="6"/>
      <c r="U17" s="6"/>
      <c r="V17" s="6"/>
      <c r="W17" s="6"/>
      <c r="X17" s="6"/>
      <c r="Y17" s="6"/>
      <c r="Z17" s="6"/>
    </row>
    <row r="18">
      <c r="A18" s="19" t="s">
        <v>104</v>
      </c>
      <c r="B18" s="20">
        <f t="shared" ref="B18:Y18" si="4">B5-B14-B16</f>
        <v>3703075.222</v>
      </c>
      <c r="C18" s="20">
        <f t="shared" si="4"/>
        <v>3700041.956</v>
      </c>
      <c r="D18" s="20">
        <f t="shared" si="4"/>
        <v>3700041.956</v>
      </c>
      <c r="E18" s="20">
        <f t="shared" si="4"/>
        <v>3700041.956</v>
      </c>
      <c r="F18" s="20">
        <f t="shared" si="4"/>
        <v>3700041.956</v>
      </c>
      <c r="G18" s="20">
        <f t="shared" si="4"/>
        <v>3700041.956</v>
      </c>
      <c r="H18" s="20">
        <f t="shared" si="4"/>
        <v>3700041.956</v>
      </c>
      <c r="I18" s="20">
        <f t="shared" si="4"/>
        <v>3700041.956</v>
      </c>
      <c r="J18" s="20">
        <f t="shared" si="4"/>
        <v>3700041.956</v>
      </c>
      <c r="K18" s="20">
        <f t="shared" si="4"/>
        <v>3700041.956</v>
      </c>
      <c r="L18" s="20">
        <f t="shared" si="4"/>
        <v>3700041.956</v>
      </c>
      <c r="M18" s="20">
        <f t="shared" si="4"/>
        <v>3700041.956</v>
      </c>
      <c r="N18" s="20">
        <f t="shared" si="4"/>
        <v>3700041.956</v>
      </c>
      <c r="O18" s="20">
        <f t="shared" si="4"/>
        <v>3700041.956</v>
      </c>
      <c r="P18" s="20">
        <f t="shared" si="4"/>
        <v>3700041.956</v>
      </c>
      <c r="Q18" s="20">
        <f t="shared" si="4"/>
        <v>3700041.956</v>
      </c>
      <c r="R18" s="20">
        <f t="shared" si="4"/>
        <v>3700041.956</v>
      </c>
      <c r="S18" s="20">
        <f t="shared" si="4"/>
        <v>3700041.956</v>
      </c>
      <c r="T18" s="20">
        <f t="shared" si="4"/>
        <v>3700041.956</v>
      </c>
      <c r="U18" s="20">
        <f t="shared" si="4"/>
        <v>3700041.956</v>
      </c>
      <c r="V18" s="20">
        <f t="shared" si="4"/>
        <v>3700041.956</v>
      </c>
      <c r="W18" s="20">
        <f t="shared" si="4"/>
        <v>3700041.956</v>
      </c>
      <c r="X18" s="20">
        <f t="shared" si="4"/>
        <v>3700041.956</v>
      </c>
      <c r="Y18" s="20">
        <f t="shared" si="4"/>
        <v>3700041.956</v>
      </c>
      <c r="Z18" s="6"/>
    </row>
    <row r="19">
      <c r="A19" s="21"/>
      <c r="B19" s="6"/>
      <c r="C19" s="6"/>
      <c r="D19" s="6"/>
      <c r="E19" s="6"/>
      <c r="F19" s="6"/>
      <c r="G19" s="6"/>
      <c r="H19" s="6"/>
      <c r="I19" s="6"/>
      <c r="J19" s="6"/>
      <c r="K19" s="6"/>
      <c r="L19" s="6"/>
      <c r="M19" s="6"/>
      <c r="N19" s="6"/>
      <c r="O19" s="6"/>
      <c r="P19" s="6"/>
      <c r="Q19" s="6"/>
      <c r="R19" s="6"/>
      <c r="S19" s="6"/>
      <c r="T19" s="6"/>
      <c r="U19" s="6"/>
      <c r="V19" s="6"/>
      <c r="W19" s="6"/>
      <c r="X19" s="6"/>
      <c r="Y19" s="6"/>
      <c r="Z19" s="6"/>
    </row>
    <row r="20">
      <c r="A20" s="19" t="s">
        <v>105</v>
      </c>
      <c r="B20" s="20">
        <f>'Loan And Interests'!B26</f>
        <v>9187.5</v>
      </c>
      <c r="C20" s="20">
        <f>'Loan And Interests'!C26</f>
        <v>9187.5</v>
      </c>
      <c r="D20" s="20">
        <f>'Loan And Interests'!D26</f>
        <v>9187.5</v>
      </c>
      <c r="E20" s="20">
        <f>'Loan And Interests'!E26</f>
        <v>9187.5</v>
      </c>
      <c r="F20" s="20">
        <f>'Loan And Interests'!F26</f>
        <v>16062.5</v>
      </c>
      <c r="G20" s="20">
        <f>'Loan And Interests'!G26</f>
        <v>16062.5</v>
      </c>
      <c r="H20" s="20">
        <f>'Loan And Interests'!H26</f>
        <v>16062.5</v>
      </c>
      <c r="I20" s="20">
        <f>'Loan And Interests'!I26</f>
        <v>16062.5</v>
      </c>
      <c r="J20" s="20">
        <f>'Loan And Interests'!J26</f>
        <v>16062.5</v>
      </c>
      <c r="K20" s="20">
        <f>'Loan And Interests'!K26</f>
        <v>16062.5</v>
      </c>
      <c r="L20" s="20">
        <f>'Loan And Interests'!L26</f>
        <v>16062.5</v>
      </c>
      <c r="M20" s="20">
        <f>'Loan And Interests'!M26</f>
        <v>16062.5</v>
      </c>
      <c r="N20" s="20">
        <f>'Loan And Interests'!N26</f>
        <v>6875</v>
      </c>
      <c r="O20" s="20">
        <f>'Loan And Interests'!O26</f>
        <v>6875</v>
      </c>
      <c r="P20" s="20">
        <f>'Loan And Interests'!P26</f>
        <v>6875</v>
      </c>
      <c r="Q20" s="20">
        <f>'Loan And Interests'!Q26</f>
        <v>6875</v>
      </c>
      <c r="R20" s="20">
        <f>'Loan And Interests'!R26</f>
        <v>6875</v>
      </c>
      <c r="S20" s="20">
        <f>'Loan And Interests'!S26</f>
        <v>6875</v>
      </c>
      <c r="T20" s="20">
        <f>'Loan And Interests'!T26</f>
        <v>0</v>
      </c>
      <c r="U20" s="20">
        <f>'Loan And Interests'!U26</f>
        <v>0</v>
      </c>
      <c r="V20" s="20">
        <f>'Loan And Interests'!V26</f>
        <v>0</v>
      </c>
      <c r="W20" s="20">
        <f>'Loan And Interests'!W26</f>
        <v>0</v>
      </c>
      <c r="X20" s="20">
        <f>'Loan And Interests'!X26</f>
        <v>0</v>
      </c>
      <c r="Y20" s="20">
        <f>'Loan And Interests'!Y26</f>
        <v>0</v>
      </c>
      <c r="Z20" s="6"/>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6"/>
    </row>
    <row r="22">
      <c r="A22" s="19" t="s">
        <v>106</v>
      </c>
      <c r="B22" s="20">
        <f t="shared" ref="B22:Y22" si="5">B18-B20</f>
        <v>3693887.722</v>
      </c>
      <c r="C22" s="20">
        <f t="shared" si="5"/>
        <v>3690854.456</v>
      </c>
      <c r="D22" s="20">
        <f t="shared" si="5"/>
        <v>3690854.456</v>
      </c>
      <c r="E22" s="20">
        <f t="shared" si="5"/>
        <v>3690854.456</v>
      </c>
      <c r="F22" s="20">
        <f t="shared" si="5"/>
        <v>3683979.456</v>
      </c>
      <c r="G22" s="20">
        <f t="shared" si="5"/>
        <v>3683979.456</v>
      </c>
      <c r="H22" s="20">
        <f t="shared" si="5"/>
        <v>3683979.456</v>
      </c>
      <c r="I22" s="20">
        <f t="shared" si="5"/>
        <v>3683979.456</v>
      </c>
      <c r="J22" s="20">
        <f t="shared" si="5"/>
        <v>3683979.456</v>
      </c>
      <c r="K22" s="20">
        <f t="shared" si="5"/>
        <v>3683979.456</v>
      </c>
      <c r="L22" s="20">
        <f t="shared" si="5"/>
        <v>3683979.456</v>
      </c>
      <c r="M22" s="20">
        <f t="shared" si="5"/>
        <v>3683979.456</v>
      </c>
      <c r="N22" s="20">
        <f t="shared" si="5"/>
        <v>3693166.956</v>
      </c>
      <c r="O22" s="20">
        <f t="shared" si="5"/>
        <v>3693166.956</v>
      </c>
      <c r="P22" s="20">
        <f t="shared" si="5"/>
        <v>3693166.956</v>
      </c>
      <c r="Q22" s="20">
        <f t="shared" si="5"/>
        <v>3693166.956</v>
      </c>
      <c r="R22" s="20">
        <f t="shared" si="5"/>
        <v>3693166.956</v>
      </c>
      <c r="S22" s="20">
        <f t="shared" si="5"/>
        <v>3693166.956</v>
      </c>
      <c r="T22" s="20">
        <f t="shared" si="5"/>
        <v>3700041.956</v>
      </c>
      <c r="U22" s="20">
        <f t="shared" si="5"/>
        <v>3700041.956</v>
      </c>
      <c r="V22" s="20">
        <f t="shared" si="5"/>
        <v>3700041.956</v>
      </c>
      <c r="W22" s="20">
        <f t="shared" si="5"/>
        <v>3700041.956</v>
      </c>
      <c r="X22" s="20">
        <f t="shared" si="5"/>
        <v>3700041.956</v>
      </c>
      <c r="Y22" s="20">
        <f t="shared" si="5"/>
        <v>3700041.956</v>
      </c>
      <c r="Z22" s="6"/>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6"/>
    </row>
    <row r="24">
      <c r="A24" s="19" t="s">
        <v>107</v>
      </c>
      <c r="B24" s="20">
        <f>B22*Assumption!$B$21</f>
        <v>1034288.562</v>
      </c>
      <c r="C24" s="20">
        <f>C22*Assumption!$B$21</f>
        <v>1033439.248</v>
      </c>
      <c r="D24" s="20">
        <f>D22*Assumption!$B$21</f>
        <v>1033439.248</v>
      </c>
      <c r="E24" s="20">
        <f>E22*Assumption!$B$21</f>
        <v>1033439.248</v>
      </c>
      <c r="F24" s="20">
        <f>F22*Assumption!$B$21</f>
        <v>1031514.248</v>
      </c>
      <c r="G24" s="20">
        <f>G22*Assumption!$B$21</f>
        <v>1031514.248</v>
      </c>
      <c r="H24" s="20">
        <f>H22*Assumption!$B$21</f>
        <v>1031514.248</v>
      </c>
      <c r="I24" s="20">
        <f>I22*Assumption!$B$21</f>
        <v>1031514.248</v>
      </c>
      <c r="J24" s="20">
        <f>J22*Assumption!$B$21</f>
        <v>1031514.248</v>
      </c>
      <c r="K24" s="20">
        <f>K22*Assumption!$B$21</f>
        <v>1031514.248</v>
      </c>
      <c r="L24" s="20">
        <f>L22*Assumption!$B$21</f>
        <v>1031514.248</v>
      </c>
      <c r="M24" s="20">
        <f>M22*Assumption!$B$21</f>
        <v>1031514.248</v>
      </c>
      <c r="N24" s="20">
        <f>N22*Assumption!$B$21</f>
        <v>1034086.748</v>
      </c>
      <c r="O24" s="20">
        <f>O22*Assumption!$B$21</f>
        <v>1034086.748</v>
      </c>
      <c r="P24" s="20">
        <f>P22*Assumption!$B$21</f>
        <v>1034086.748</v>
      </c>
      <c r="Q24" s="20">
        <f>Q22*Assumption!$B$21</f>
        <v>1034086.748</v>
      </c>
      <c r="R24" s="20">
        <f>R22*Assumption!$B$21</f>
        <v>1034086.748</v>
      </c>
      <c r="S24" s="20">
        <f>S22*Assumption!$B$21</f>
        <v>1034086.748</v>
      </c>
      <c r="T24" s="20">
        <f>T22*Assumption!$B$21</f>
        <v>1036011.748</v>
      </c>
      <c r="U24" s="20">
        <f>U22*Assumption!$B$21</f>
        <v>1036011.748</v>
      </c>
      <c r="V24" s="20">
        <f>V22*Assumption!$B$21</f>
        <v>1036011.748</v>
      </c>
      <c r="W24" s="20">
        <f>W22*Assumption!$B$21</f>
        <v>1036011.748</v>
      </c>
      <c r="X24" s="20">
        <f>X22*Assumption!$B$21</f>
        <v>1036011.748</v>
      </c>
      <c r="Y24" s="20">
        <f>Y22*Assumption!$B$21</f>
        <v>1036011.748</v>
      </c>
      <c r="Z24" s="6"/>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6"/>
    </row>
    <row r="26">
      <c r="A26" s="19" t="s">
        <v>108</v>
      </c>
      <c r="B26" s="20">
        <f t="shared" ref="B26:Y26" si="6">B22-B24</f>
        <v>2659599.16</v>
      </c>
      <c r="C26" s="20">
        <f t="shared" si="6"/>
        <v>2657415.208</v>
      </c>
      <c r="D26" s="20">
        <f t="shared" si="6"/>
        <v>2657415.208</v>
      </c>
      <c r="E26" s="20">
        <f t="shared" si="6"/>
        <v>2657415.208</v>
      </c>
      <c r="F26" s="20">
        <f t="shared" si="6"/>
        <v>2652465.208</v>
      </c>
      <c r="G26" s="20">
        <f t="shared" si="6"/>
        <v>2652465.208</v>
      </c>
      <c r="H26" s="20">
        <f t="shared" si="6"/>
        <v>2652465.208</v>
      </c>
      <c r="I26" s="20">
        <f t="shared" si="6"/>
        <v>2652465.208</v>
      </c>
      <c r="J26" s="20">
        <f t="shared" si="6"/>
        <v>2652465.208</v>
      </c>
      <c r="K26" s="20">
        <f t="shared" si="6"/>
        <v>2652465.208</v>
      </c>
      <c r="L26" s="20">
        <f t="shared" si="6"/>
        <v>2652465.208</v>
      </c>
      <c r="M26" s="20">
        <f t="shared" si="6"/>
        <v>2652465.208</v>
      </c>
      <c r="N26" s="20">
        <f t="shared" si="6"/>
        <v>2659080.208</v>
      </c>
      <c r="O26" s="20">
        <f t="shared" si="6"/>
        <v>2659080.208</v>
      </c>
      <c r="P26" s="20">
        <f t="shared" si="6"/>
        <v>2659080.208</v>
      </c>
      <c r="Q26" s="20">
        <f t="shared" si="6"/>
        <v>2659080.208</v>
      </c>
      <c r="R26" s="20">
        <f t="shared" si="6"/>
        <v>2659080.208</v>
      </c>
      <c r="S26" s="20">
        <f t="shared" si="6"/>
        <v>2659080.208</v>
      </c>
      <c r="T26" s="20">
        <f t="shared" si="6"/>
        <v>2664030.208</v>
      </c>
      <c r="U26" s="20">
        <f t="shared" si="6"/>
        <v>2664030.208</v>
      </c>
      <c r="V26" s="20">
        <f t="shared" si="6"/>
        <v>2664030.208</v>
      </c>
      <c r="W26" s="20">
        <f t="shared" si="6"/>
        <v>2664030.208</v>
      </c>
      <c r="X26" s="20">
        <f t="shared" si="6"/>
        <v>2664030.208</v>
      </c>
      <c r="Y26" s="20">
        <f t="shared" si="6"/>
        <v>2664030.208</v>
      </c>
      <c r="Z26" s="6"/>
    </row>
    <row r="27">
      <c r="A27" s="21"/>
      <c r="B27" s="21"/>
      <c r="C27" s="21"/>
      <c r="D27" s="21"/>
      <c r="E27" s="21"/>
      <c r="F27" s="21"/>
      <c r="G27" s="21"/>
      <c r="H27" s="21"/>
      <c r="I27" s="21"/>
      <c r="J27" s="21"/>
      <c r="K27" s="21"/>
      <c r="L27" s="21"/>
      <c r="M27" s="21"/>
      <c r="N27" s="21"/>
      <c r="O27" s="21"/>
      <c r="P27" s="21"/>
      <c r="Q27" s="21"/>
      <c r="R27" s="21"/>
      <c r="S27" s="6"/>
      <c r="T27" s="6"/>
      <c r="U27" s="6"/>
      <c r="V27" s="6"/>
      <c r="W27" s="6"/>
      <c r="X27" s="6"/>
      <c r="Y27" s="6"/>
      <c r="Z27" s="6"/>
    </row>
    <row r="28">
      <c r="A28" s="21"/>
      <c r="B28" s="21"/>
      <c r="C28" s="21"/>
      <c r="D28" s="21"/>
      <c r="E28" s="21"/>
      <c r="F28" s="21"/>
      <c r="G28" s="21"/>
      <c r="H28" s="21"/>
      <c r="I28" s="21"/>
      <c r="J28" s="21"/>
      <c r="K28" s="21"/>
      <c r="L28" s="21"/>
      <c r="M28" s="21"/>
      <c r="N28" s="21"/>
      <c r="O28" s="21"/>
      <c r="P28" s="21"/>
      <c r="Q28" s="21"/>
      <c r="R28" s="21"/>
      <c r="S28" s="6"/>
      <c r="T28" s="6"/>
      <c r="U28" s="6"/>
      <c r="V28" s="6"/>
      <c r="W28" s="6"/>
      <c r="X28" s="6"/>
      <c r="Y28" s="6"/>
      <c r="Z28" s="6"/>
    </row>
    <row r="29">
      <c r="A29" s="21"/>
      <c r="B29" s="6"/>
      <c r="C29" s="6"/>
      <c r="D29" s="6"/>
      <c r="E29" s="6"/>
      <c r="F29" s="6"/>
      <c r="G29" s="6"/>
      <c r="H29" s="6"/>
      <c r="I29" s="6"/>
      <c r="J29" s="6"/>
      <c r="K29" s="6"/>
      <c r="L29" s="6"/>
      <c r="M29" s="6"/>
      <c r="N29" s="6"/>
      <c r="O29" s="6"/>
      <c r="P29" s="6"/>
      <c r="Q29" s="6"/>
      <c r="R29" s="6"/>
      <c r="S29" s="6"/>
      <c r="T29" s="6"/>
      <c r="U29" s="6"/>
      <c r="V29" s="6"/>
      <c r="W29" s="6"/>
      <c r="X29" s="6"/>
      <c r="Y29" s="6"/>
      <c r="Z29" s="6"/>
    </row>
    <row r="30">
      <c r="A30" s="21"/>
      <c r="B30" s="6"/>
      <c r="C30" s="6"/>
      <c r="D30" s="6"/>
      <c r="E30" s="6"/>
      <c r="F30" s="6"/>
      <c r="G30" s="6"/>
      <c r="H30" s="6"/>
      <c r="I30" s="6"/>
      <c r="J30" s="6"/>
      <c r="K30" s="6"/>
      <c r="L30" s="6"/>
      <c r="M30" s="6"/>
      <c r="N30" s="6"/>
      <c r="O30" s="6"/>
      <c r="P30" s="6"/>
      <c r="Q30" s="6"/>
      <c r="R30" s="6"/>
      <c r="S30" s="6"/>
      <c r="T30" s="6"/>
      <c r="U30" s="6"/>
      <c r="V30" s="6"/>
      <c r="W30" s="6"/>
      <c r="X30" s="6"/>
      <c r="Y30" s="6"/>
      <c r="Z30" s="6"/>
    </row>
    <row r="31">
      <c r="A31" s="21"/>
      <c r="B31" s="6"/>
      <c r="C31" s="6"/>
      <c r="D31" s="6"/>
      <c r="E31" s="6"/>
      <c r="F31" s="6"/>
      <c r="G31" s="6"/>
      <c r="H31" s="6"/>
      <c r="I31" s="6"/>
      <c r="J31" s="6"/>
      <c r="K31" s="6"/>
      <c r="L31" s="6"/>
      <c r="M31" s="6"/>
      <c r="N31" s="6"/>
      <c r="O31" s="6"/>
      <c r="P31" s="6"/>
      <c r="Q31" s="6"/>
      <c r="R31" s="6"/>
      <c r="S31" s="6"/>
      <c r="T31" s="6"/>
      <c r="U31" s="6"/>
      <c r="V31" s="6"/>
      <c r="W31" s="6"/>
      <c r="X31" s="6"/>
      <c r="Y31" s="6"/>
      <c r="Z31" s="6"/>
    </row>
    <row r="32">
      <c r="A32" s="21"/>
      <c r="B32" s="6"/>
      <c r="C32" s="6"/>
      <c r="D32" s="6"/>
      <c r="E32" s="6"/>
      <c r="F32" s="6"/>
      <c r="G32" s="6"/>
      <c r="H32" s="6"/>
      <c r="I32" s="6"/>
      <c r="J32" s="6"/>
      <c r="K32" s="6"/>
      <c r="L32" s="6"/>
      <c r="M32" s="6"/>
      <c r="N32" s="6"/>
      <c r="O32" s="6"/>
      <c r="P32" s="6"/>
      <c r="Q32" s="6"/>
      <c r="R32" s="6"/>
      <c r="S32" s="6"/>
      <c r="T32" s="6"/>
      <c r="U32" s="6"/>
      <c r="V32" s="6"/>
      <c r="W32" s="6"/>
      <c r="X32" s="6"/>
      <c r="Y32" s="6"/>
      <c r="Z32" s="6"/>
    </row>
    <row r="33">
      <c r="A33" s="21"/>
      <c r="B33" s="6"/>
      <c r="C33" s="6"/>
      <c r="D33" s="6"/>
      <c r="E33" s="6"/>
      <c r="F33" s="6"/>
      <c r="G33" s="6"/>
      <c r="H33" s="6"/>
      <c r="I33" s="6"/>
      <c r="J33" s="6"/>
      <c r="K33" s="6"/>
      <c r="L33" s="6"/>
      <c r="M33" s="6"/>
      <c r="N33" s="6"/>
      <c r="O33" s="6"/>
      <c r="P33" s="6"/>
      <c r="Q33" s="6"/>
      <c r="R33" s="6"/>
      <c r="S33" s="6"/>
      <c r="T33" s="6"/>
      <c r="U33" s="6"/>
      <c r="V33" s="6"/>
      <c r="W33" s="6"/>
      <c r="X33" s="6"/>
      <c r="Y33" s="6"/>
      <c r="Z33" s="6"/>
    </row>
    <row r="34">
      <c r="A34" s="21"/>
      <c r="B34" s="6"/>
      <c r="C34" s="6"/>
      <c r="D34" s="6"/>
      <c r="E34" s="6"/>
      <c r="F34" s="6"/>
      <c r="G34" s="6"/>
      <c r="H34" s="6"/>
      <c r="I34" s="6"/>
      <c r="J34" s="6"/>
      <c r="K34" s="6"/>
      <c r="L34" s="6"/>
      <c r="M34" s="6"/>
      <c r="N34" s="6"/>
      <c r="O34" s="6"/>
      <c r="P34" s="6"/>
      <c r="Q34" s="6"/>
      <c r="R34" s="6"/>
      <c r="S34" s="6"/>
      <c r="T34" s="6"/>
      <c r="U34" s="6"/>
      <c r="V34" s="6"/>
      <c r="W34" s="6"/>
      <c r="X34" s="6"/>
      <c r="Y34" s="6"/>
      <c r="Z34" s="6"/>
    </row>
    <row r="35">
      <c r="A35" s="21"/>
      <c r="B35" s="6"/>
      <c r="C35" s="6"/>
      <c r="D35" s="6"/>
      <c r="E35" s="6"/>
      <c r="F35" s="6"/>
      <c r="G35" s="6"/>
      <c r="H35" s="6"/>
      <c r="I35" s="6"/>
      <c r="J35" s="6"/>
      <c r="K35" s="6"/>
      <c r="L35" s="6"/>
      <c r="M35" s="6"/>
      <c r="N35" s="6"/>
      <c r="O35" s="6"/>
      <c r="P35" s="6"/>
      <c r="Q35" s="6"/>
      <c r="R35" s="6"/>
      <c r="S35" s="6"/>
      <c r="T35" s="6"/>
      <c r="U35" s="6"/>
      <c r="V35" s="6"/>
      <c r="W35" s="6"/>
      <c r="X35" s="6"/>
      <c r="Y35" s="6"/>
      <c r="Z35" s="6"/>
    </row>
    <row r="36">
      <c r="A36" s="21"/>
      <c r="B36" s="6"/>
      <c r="C36" s="6"/>
      <c r="D36" s="6"/>
      <c r="E36" s="6"/>
      <c r="F36" s="6"/>
      <c r="G36" s="6"/>
      <c r="H36" s="6"/>
      <c r="I36" s="6"/>
      <c r="J36" s="6"/>
      <c r="K36" s="6"/>
      <c r="L36" s="6"/>
      <c r="M36" s="6"/>
      <c r="N36" s="6"/>
      <c r="O36" s="6"/>
      <c r="P36" s="6"/>
      <c r="Q36" s="6"/>
      <c r="R36" s="6"/>
      <c r="S36" s="6"/>
      <c r="T36" s="6"/>
      <c r="U36" s="6"/>
      <c r="V36" s="6"/>
      <c r="W36" s="6"/>
      <c r="X36" s="6"/>
      <c r="Y36" s="6"/>
      <c r="Z36" s="6"/>
    </row>
    <row r="37">
      <c r="A37" s="21"/>
      <c r="B37" s="6"/>
      <c r="C37" s="6"/>
      <c r="D37" s="6"/>
      <c r="E37" s="6"/>
      <c r="F37" s="6"/>
      <c r="G37" s="6"/>
      <c r="H37" s="6"/>
      <c r="I37" s="6"/>
      <c r="J37" s="6"/>
      <c r="K37" s="6"/>
      <c r="L37" s="6"/>
      <c r="M37" s="6"/>
      <c r="N37" s="6"/>
      <c r="O37" s="6"/>
      <c r="P37" s="6"/>
      <c r="Q37" s="6"/>
      <c r="R37" s="6"/>
      <c r="S37" s="6"/>
      <c r="T37" s="6"/>
      <c r="U37" s="6"/>
      <c r="V37" s="6"/>
      <c r="W37" s="6"/>
      <c r="X37" s="6"/>
      <c r="Y37" s="6"/>
      <c r="Z37" s="6"/>
    </row>
    <row r="38">
      <c r="A38" s="21"/>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row>
    <row r="45">
      <c r="A45" s="6"/>
      <c r="B45" s="6"/>
      <c r="C45" s="6"/>
      <c r="D45" s="6"/>
      <c r="E45" s="6"/>
      <c r="F45" s="6"/>
      <c r="G45" s="6"/>
      <c r="H45" s="6"/>
      <c r="I45" s="6"/>
      <c r="J45" s="6"/>
      <c r="K45" s="6"/>
      <c r="L45" s="6"/>
      <c r="M45" s="6"/>
      <c r="N45" s="6"/>
      <c r="O45" s="6"/>
      <c r="P45" s="6"/>
      <c r="Q45" s="6"/>
      <c r="R45" s="6"/>
    </row>
    <row r="46">
      <c r="A46" s="6"/>
      <c r="B46" s="6"/>
      <c r="C46" s="6"/>
      <c r="D46" s="6"/>
      <c r="E46" s="6"/>
      <c r="F46" s="6"/>
      <c r="G46" s="6"/>
      <c r="H46" s="6"/>
      <c r="I46" s="6"/>
      <c r="J46" s="6"/>
      <c r="K46" s="6"/>
      <c r="L46" s="6"/>
      <c r="M46" s="6"/>
      <c r="N46"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9.38"/>
    <col customWidth="1" min="3" max="3" width="10.38"/>
    <col customWidth="1" min="4" max="4" width="16.88"/>
    <col customWidth="1" min="5" max="5" width="20.38"/>
    <col customWidth="1" min="6" max="6" width="20.5"/>
    <col customWidth="1" min="7" max="7" width="13.38"/>
  </cols>
  <sheetData>
    <row r="1">
      <c r="A1" s="10" t="s">
        <v>109</v>
      </c>
      <c r="B1" s="10" t="s">
        <v>110</v>
      </c>
      <c r="C1" s="10" t="s">
        <v>111</v>
      </c>
      <c r="D1" s="10" t="s">
        <v>112</v>
      </c>
      <c r="E1" s="10" t="s">
        <v>113</v>
      </c>
      <c r="F1" s="10" t="s">
        <v>114</v>
      </c>
      <c r="G1" s="10" t="s">
        <v>115</v>
      </c>
      <c r="H1" s="6"/>
    </row>
    <row r="2">
      <c r="A2" s="6" t="s">
        <v>116</v>
      </c>
      <c r="B2" s="6" t="s">
        <v>117</v>
      </c>
      <c r="C2" s="6" t="s">
        <v>118</v>
      </c>
      <c r="D2" s="18">
        <v>1.0</v>
      </c>
      <c r="E2" s="22">
        <v>475502.0</v>
      </c>
      <c r="F2" s="18">
        <v>18.0</v>
      </c>
      <c r="G2" s="18">
        <f t="shared" ref="G2:G5" si="1">D2+F2</f>
        <v>19</v>
      </c>
      <c r="H2" s="6"/>
    </row>
    <row r="3">
      <c r="A3" s="6" t="s">
        <v>119</v>
      </c>
      <c r="B3" s="6" t="s">
        <v>117</v>
      </c>
      <c r="C3" s="6" t="s">
        <v>120</v>
      </c>
      <c r="D3" s="18">
        <v>19.0</v>
      </c>
      <c r="E3" s="22">
        <v>475502.0</v>
      </c>
      <c r="F3" s="18">
        <v>18.0</v>
      </c>
      <c r="G3" s="18">
        <f t="shared" si="1"/>
        <v>37</v>
      </c>
      <c r="H3" s="6"/>
    </row>
    <row r="4">
      <c r="A4" s="6" t="s">
        <v>119</v>
      </c>
      <c r="B4" s="6" t="s">
        <v>121</v>
      </c>
      <c r="C4" s="6" t="s">
        <v>120</v>
      </c>
      <c r="D4" s="18">
        <v>2.0</v>
      </c>
      <c r="E4" s="22">
        <v>45499.0</v>
      </c>
      <c r="F4" s="18">
        <v>15.0</v>
      </c>
      <c r="G4" s="18">
        <f t="shared" si="1"/>
        <v>17</v>
      </c>
      <c r="H4" s="6"/>
    </row>
    <row r="5">
      <c r="A5" s="6" t="s">
        <v>122</v>
      </c>
      <c r="B5" s="6" t="s">
        <v>121</v>
      </c>
      <c r="C5" s="6" t="s">
        <v>123</v>
      </c>
      <c r="D5" s="18">
        <v>17.0</v>
      </c>
      <c r="E5" s="22">
        <v>45499.0</v>
      </c>
      <c r="F5" s="18">
        <v>15.0</v>
      </c>
      <c r="G5" s="18">
        <f t="shared" si="1"/>
        <v>32</v>
      </c>
      <c r="H5" s="6"/>
    </row>
    <row r="6">
      <c r="A6" s="6"/>
      <c r="B6" s="6"/>
      <c r="C6" s="6"/>
      <c r="D6" s="6"/>
      <c r="E6" s="6"/>
      <c r="F6" s="6"/>
      <c r="G6" s="6"/>
      <c r="H6" s="6"/>
    </row>
    <row r="7">
      <c r="A7" s="6"/>
      <c r="B7" s="6"/>
      <c r="C7" s="6"/>
      <c r="D7" s="6"/>
      <c r="E7" s="6"/>
      <c r="F7" s="6"/>
      <c r="G7" s="6"/>
      <c r="H7" s="6"/>
    </row>
    <row r="8">
      <c r="A8" s="6"/>
      <c r="B8" s="6"/>
      <c r="C8" s="6"/>
      <c r="D8" s="6"/>
      <c r="E8" s="6"/>
      <c r="F8" s="6"/>
      <c r="G8" s="6"/>
      <c r="H8" s="6"/>
    </row>
    <row r="9">
      <c r="A9" s="6"/>
      <c r="B9" s="6"/>
      <c r="C9" s="6"/>
      <c r="D9" s="6"/>
      <c r="E9" s="6"/>
      <c r="F9" s="6"/>
      <c r="G9" s="6"/>
    </row>
    <row r="10">
      <c r="A10" s="6"/>
      <c r="B10" s="6"/>
      <c r="C10" s="6"/>
      <c r="D10" s="6"/>
      <c r="E10" s="6"/>
      <c r="F10" s="6"/>
      <c r="G10"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5" width="7.0"/>
  </cols>
  <sheetData>
    <row r="1">
      <c r="A1" s="23"/>
      <c r="B1" s="24" t="s">
        <v>69</v>
      </c>
      <c r="C1" s="24" t="s">
        <v>70</v>
      </c>
      <c r="D1" s="24" t="s">
        <v>71</v>
      </c>
      <c r="E1" s="24" t="s">
        <v>72</v>
      </c>
      <c r="F1" s="24" t="s">
        <v>73</v>
      </c>
      <c r="G1" s="24" t="s">
        <v>74</v>
      </c>
      <c r="H1" s="24" t="s">
        <v>75</v>
      </c>
      <c r="I1" s="24" t="s">
        <v>76</v>
      </c>
      <c r="J1" s="24" t="s">
        <v>77</v>
      </c>
      <c r="K1" s="24" t="s">
        <v>78</v>
      </c>
      <c r="L1" s="24" t="s">
        <v>79</v>
      </c>
      <c r="M1" s="24" t="s">
        <v>80</v>
      </c>
      <c r="N1" s="24" t="s">
        <v>81</v>
      </c>
      <c r="O1" s="24" t="s">
        <v>82</v>
      </c>
      <c r="P1" s="24" t="s">
        <v>83</v>
      </c>
      <c r="Q1" s="24" t="s">
        <v>84</v>
      </c>
      <c r="R1" s="24" t="s">
        <v>85</v>
      </c>
      <c r="S1" s="24" t="s">
        <v>86</v>
      </c>
      <c r="T1" s="24" t="s">
        <v>87</v>
      </c>
      <c r="U1" s="24" t="s">
        <v>88</v>
      </c>
      <c r="V1" s="24" t="s">
        <v>89</v>
      </c>
      <c r="W1" s="24" t="s">
        <v>90</v>
      </c>
      <c r="X1" s="24" t="s">
        <v>91</v>
      </c>
      <c r="Y1" s="24" t="s">
        <v>92</v>
      </c>
      <c r="Z1" s="6"/>
    </row>
    <row r="2">
      <c r="A2" s="8" t="s">
        <v>124</v>
      </c>
      <c r="B2" s="6"/>
      <c r="C2" s="6"/>
      <c r="D2" s="6"/>
      <c r="E2" s="6"/>
      <c r="F2" s="6"/>
      <c r="G2" s="6"/>
      <c r="H2" s="6"/>
      <c r="I2" s="6"/>
      <c r="J2" s="6"/>
      <c r="K2" s="6"/>
      <c r="L2" s="6"/>
      <c r="M2" s="6"/>
      <c r="N2" s="6"/>
      <c r="O2" s="6"/>
      <c r="P2" s="6"/>
      <c r="Q2" s="6"/>
      <c r="R2" s="6"/>
      <c r="S2" s="6"/>
      <c r="T2" s="6"/>
      <c r="U2" s="6"/>
      <c r="V2" s="6"/>
      <c r="W2" s="6"/>
      <c r="X2" s="6"/>
      <c r="Y2" s="6"/>
      <c r="Z2" s="6"/>
    </row>
    <row r="3">
      <c r="A3" s="6" t="s">
        <v>117</v>
      </c>
      <c r="B3" s="18">
        <v>0.0</v>
      </c>
      <c r="C3" s="22">
        <f t="shared" ref="C3:Y3" si="1">B18</f>
        <v>475502</v>
      </c>
      <c r="D3" s="22">
        <f t="shared" si="1"/>
        <v>475502</v>
      </c>
      <c r="E3" s="22">
        <f t="shared" si="1"/>
        <v>475502</v>
      </c>
      <c r="F3" s="22">
        <f t="shared" si="1"/>
        <v>475502</v>
      </c>
      <c r="G3" s="22">
        <f t="shared" si="1"/>
        <v>475502</v>
      </c>
      <c r="H3" s="22">
        <f t="shared" si="1"/>
        <v>475502</v>
      </c>
      <c r="I3" s="22">
        <f t="shared" si="1"/>
        <v>475502</v>
      </c>
      <c r="J3" s="22">
        <f t="shared" si="1"/>
        <v>475502</v>
      </c>
      <c r="K3" s="22">
        <f t="shared" si="1"/>
        <v>475502</v>
      </c>
      <c r="L3" s="22">
        <f t="shared" si="1"/>
        <v>475502</v>
      </c>
      <c r="M3" s="22">
        <f t="shared" si="1"/>
        <v>475502</v>
      </c>
      <c r="N3" s="22">
        <f t="shared" si="1"/>
        <v>475502</v>
      </c>
      <c r="O3" s="22">
        <f t="shared" si="1"/>
        <v>475502</v>
      </c>
      <c r="P3" s="22">
        <f t="shared" si="1"/>
        <v>475502</v>
      </c>
      <c r="Q3" s="22">
        <f t="shared" si="1"/>
        <v>475502</v>
      </c>
      <c r="R3" s="22">
        <f t="shared" si="1"/>
        <v>475502</v>
      </c>
      <c r="S3" s="22">
        <f t="shared" si="1"/>
        <v>475502</v>
      </c>
      <c r="T3" s="22">
        <f t="shared" si="1"/>
        <v>475502</v>
      </c>
      <c r="U3" s="22">
        <f t="shared" si="1"/>
        <v>475502</v>
      </c>
      <c r="V3" s="22">
        <f t="shared" si="1"/>
        <v>475502</v>
      </c>
      <c r="W3" s="22">
        <f t="shared" si="1"/>
        <v>475502</v>
      </c>
      <c r="X3" s="22">
        <f t="shared" si="1"/>
        <v>475502</v>
      </c>
      <c r="Y3" s="22">
        <f t="shared" si="1"/>
        <v>475502</v>
      </c>
      <c r="Z3" s="6"/>
    </row>
    <row r="4">
      <c r="A4" s="6" t="s">
        <v>121</v>
      </c>
      <c r="B4" s="18">
        <v>0.0</v>
      </c>
      <c r="C4" s="22">
        <f t="shared" ref="C4:Y4" si="2">B19</f>
        <v>0</v>
      </c>
      <c r="D4" s="22">
        <f t="shared" si="2"/>
        <v>45499</v>
      </c>
      <c r="E4" s="22">
        <f t="shared" si="2"/>
        <v>45499</v>
      </c>
      <c r="F4" s="22">
        <f t="shared" si="2"/>
        <v>45499</v>
      </c>
      <c r="G4" s="22">
        <f t="shared" si="2"/>
        <v>45499</v>
      </c>
      <c r="H4" s="22">
        <f t="shared" si="2"/>
        <v>45499</v>
      </c>
      <c r="I4" s="22">
        <f t="shared" si="2"/>
        <v>45499</v>
      </c>
      <c r="J4" s="22">
        <f t="shared" si="2"/>
        <v>45499</v>
      </c>
      <c r="K4" s="22">
        <f t="shared" si="2"/>
        <v>45499</v>
      </c>
      <c r="L4" s="22">
        <f t="shared" si="2"/>
        <v>45499</v>
      </c>
      <c r="M4" s="22">
        <f t="shared" si="2"/>
        <v>45499</v>
      </c>
      <c r="N4" s="22">
        <f t="shared" si="2"/>
        <v>45499</v>
      </c>
      <c r="O4" s="22">
        <f t="shared" si="2"/>
        <v>45499</v>
      </c>
      <c r="P4" s="22">
        <f t="shared" si="2"/>
        <v>45499</v>
      </c>
      <c r="Q4" s="22">
        <f t="shared" si="2"/>
        <v>45499</v>
      </c>
      <c r="R4" s="22">
        <f t="shared" si="2"/>
        <v>45499</v>
      </c>
      <c r="S4" s="22">
        <f t="shared" si="2"/>
        <v>45499</v>
      </c>
      <c r="T4" s="22">
        <f t="shared" si="2"/>
        <v>45499</v>
      </c>
      <c r="U4" s="22">
        <f t="shared" si="2"/>
        <v>45499</v>
      </c>
      <c r="V4" s="22">
        <f t="shared" si="2"/>
        <v>45499</v>
      </c>
      <c r="W4" s="22">
        <f t="shared" si="2"/>
        <v>45499</v>
      </c>
      <c r="X4" s="22">
        <f t="shared" si="2"/>
        <v>45499</v>
      </c>
      <c r="Y4" s="22">
        <f t="shared" si="2"/>
        <v>45499</v>
      </c>
      <c r="Z4" s="6"/>
    </row>
    <row r="5">
      <c r="A5" s="6" t="s">
        <v>94</v>
      </c>
      <c r="B5" s="18">
        <f>sum(B3:B4)</f>
        <v>0</v>
      </c>
      <c r="C5" s="22">
        <f t="shared" ref="C5:Y5" si="3">SUM(C3:C4)</f>
        <v>475502</v>
      </c>
      <c r="D5" s="22">
        <f t="shared" si="3"/>
        <v>521001</v>
      </c>
      <c r="E5" s="22">
        <f t="shared" si="3"/>
        <v>521001</v>
      </c>
      <c r="F5" s="22">
        <f t="shared" si="3"/>
        <v>521001</v>
      </c>
      <c r="G5" s="22">
        <f t="shared" si="3"/>
        <v>521001</v>
      </c>
      <c r="H5" s="22">
        <f t="shared" si="3"/>
        <v>521001</v>
      </c>
      <c r="I5" s="22">
        <f t="shared" si="3"/>
        <v>521001</v>
      </c>
      <c r="J5" s="22">
        <f t="shared" si="3"/>
        <v>521001</v>
      </c>
      <c r="K5" s="22">
        <f t="shared" si="3"/>
        <v>521001</v>
      </c>
      <c r="L5" s="22">
        <f t="shared" si="3"/>
        <v>521001</v>
      </c>
      <c r="M5" s="22">
        <f t="shared" si="3"/>
        <v>521001</v>
      </c>
      <c r="N5" s="22">
        <f t="shared" si="3"/>
        <v>521001</v>
      </c>
      <c r="O5" s="22">
        <f t="shared" si="3"/>
        <v>521001</v>
      </c>
      <c r="P5" s="22">
        <f t="shared" si="3"/>
        <v>521001</v>
      </c>
      <c r="Q5" s="22">
        <f t="shared" si="3"/>
        <v>521001</v>
      </c>
      <c r="R5" s="22">
        <f t="shared" si="3"/>
        <v>521001</v>
      </c>
      <c r="S5" s="22">
        <f t="shared" si="3"/>
        <v>521001</v>
      </c>
      <c r="T5" s="22">
        <f t="shared" si="3"/>
        <v>521001</v>
      </c>
      <c r="U5" s="22">
        <f t="shared" si="3"/>
        <v>521001</v>
      </c>
      <c r="V5" s="22">
        <f t="shared" si="3"/>
        <v>521001</v>
      </c>
      <c r="W5" s="22">
        <f t="shared" si="3"/>
        <v>521001</v>
      </c>
      <c r="X5" s="22">
        <f t="shared" si="3"/>
        <v>521001</v>
      </c>
      <c r="Y5" s="22">
        <f t="shared" si="3"/>
        <v>521001</v>
      </c>
      <c r="Z5" s="6"/>
    </row>
    <row r="6">
      <c r="A6" s="6"/>
      <c r="B6" s="6"/>
      <c r="C6" s="6"/>
      <c r="D6" s="6"/>
      <c r="E6" s="6"/>
      <c r="F6" s="6"/>
      <c r="G6" s="6"/>
      <c r="H6" s="6"/>
      <c r="I6" s="6"/>
      <c r="J6" s="6"/>
      <c r="K6" s="6"/>
      <c r="L6" s="6"/>
      <c r="M6" s="6"/>
      <c r="N6" s="6"/>
      <c r="O6" s="6"/>
      <c r="P6" s="6"/>
      <c r="Q6" s="6"/>
      <c r="R6" s="6"/>
      <c r="S6" s="6"/>
      <c r="T6" s="6"/>
      <c r="U6" s="6"/>
      <c r="V6" s="6"/>
      <c r="W6" s="6"/>
      <c r="X6" s="6"/>
      <c r="Y6" s="6"/>
      <c r="Z6" s="6"/>
    </row>
    <row r="7">
      <c r="A7" s="8" t="s">
        <v>26</v>
      </c>
      <c r="B7" s="6"/>
      <c r="C7" s="6"/>
      <c r="D7" s="6"/>
      <c r="E7" s="6"/>
      <c r="F7" s="6"/>
      <c r="G7" s="6"/>
      <c r="H7" s="6"/>
      <c r="I7" s="6"/>
      <c r="J7" s="6"/>
      <c r="K7" s="6"/>
      <c r="L7" s="6"/>
      <c r="M7" s="6"/>
      <c r="N7" s="6"/>
      <c r="O7" s="6"/>
      <c r="P7" s="6"/>
      <c r="Q7" s="6"/>
      <c r="R7" s="6"/>
      <c r="S7" s="6"/>
      <c r="T7" s="6"/>
      <c r="U7" s="6"/>
      <c r="V7" s="6"/>
      <c r="W7" s="6"/>
      <c r="X7" s="6"/>
      <c r="Y7" s="6"/>
      <c r="Z7" s="6"/>
    </row>
    <row r="8">
      <c r="A8" s="6" t="s">
        <v>117</v>
      </c>
      <c r="B8" s="22">
        <f>FAR!$E$2</f>
        <v>475502</v>
      </c>
      <c r="C8" s="22">
        <v>0.0</v>
      </c>
      <c r="D8" s="22">
        <v>0.0</v>
      </c>
      <c r="E8" s="22">
        <v>0.0</v>
      </c>
      <c r="F8" s="22">
        <v>0.0</v>
      </c>
      <c r="G8" s="22">
        <v>0.0</v>
      </c>
      <c r="H8" s="22">
        <v>0.0</v>
      </c>
      <c r="I8" s="22">
        <v>0.0</v>
      </c>
      <c r="J8" s="22">
        <v>0.0</v>
      </c>
      <c r="K8" s="22">
        <v>0.0</v>
      </c>
      <c r="L8" s="22">
        <v>0.0</v>
      </c>
      <c r="M8" s="22">
        <v>0.0</v>
      </c>
      <c r="N8" s="22">
        <v>0.0</v>
      </c>
      <c r="O8" s="22">
        <v>0.0</v>
      </c>
      <c r="P8" s="22">
        <v>0.0</v>
      </c>
      <c r="Q8" s="22">
        <v>0.0</v>
      </c>
      <c r="R8" s="22">
        <v>0.0</v>
      </c>
      <c r="S8" s="22">
        <v>0.0</v>
      </c>
      <c r="T8" s="22">
        <f>FAR!$E$3</f>
        <v>475502</v>
      </c>
      <c r="U8" s="22">
        <v>0.0</v>
      </c>
      <c r="V8" s="22">
        <v>0.0</v>
      </c>
      <c r="W8" s="22">
        <v>0.0</v>
      </c>
      <c r="X8" s="22">
        <v>0.0</v>
      </c>
      <c r="Y8" s="22">
        <v>0.0</v>
      </c>
      <c r="Z8" s="6"/>
    </row>
    <row r="9">
      <c r="A9" s="6" t="s">
        <v>121</v>
      </c>
      <c r="B9" s="22">
        <v>0.0</v>
      </c>
      <c r="C9" s="22">
        <f>FAR!$E$4</f>
        <v>45499</v>
      </c>
      <c r="D9" s="22">
        <v>0.0</v>
      </c>
      <c r="E9" s="22">
        <v>0.0</v>
      </c>
      <c r="F9" s="22">
        <v>0.0</v>
      </c>
      <c r="G9" s="22">
        <v>0.0</v>
      </c>
      <c r="H9" s="22">
        <v>0.0</v>
      </c>
      <c r="I9" s="22">
        <v>0.0</v>
      </c>
      <c r="J9" s="22">
        <v>0.0</v>
      </c>
      <c r="K9" s="22">
        <v>0.0</v>
      </c>
      <c r="L9" s="22">
        <v>0.0</v>
      </c>
      <c r="M9" s="22">
        <v>0.0</v>
      </c>
      <c r="N9" s="22">
        <v>0.0</v>
      </c>
      <c r="O9" s="22">
        <v>0.0</v>
      </c>
      <c r="P9" s="22">
        <v>0.0</v>
      </c>
      <c r="Q9" s="22">
        <v>0.0</v>
      </c>
      <c r="R9" s="22">
        <f>FAR!$E$5</f>
        <v>45499</v>
      </c>
      <c r="S9" s="22">
        <v>0.0</v>
      </c>
      <c r="T9" s="22">
        <v>0.0</v>
      </c>
      <c r="U9" s="22">
        <v>0.0</v>
      </c>
      <c r="V9" s="22">
        <v>0.0</v>
      </c>
      <c r="W9" s="22">
        <v>0.0</v>
      </c>
      <c r="X9" s="22">
        <v>0.0</v>
      </c>
      <c r="Y9" s="22">
        <v>0.0</v>
      </c>
      <c r="Z9" s="6"/>
    </row>
    <row r="10">
      <c r="A10" s="6" t="s">
        <v>94</v>
      </c>
      <c r="B10" s="22">
        <f t="shared" ref="B10:Y10" si="4">SUM(B8:B9)</f>
        <v>475502</v>
      </c>
      <c r="C10" s="22">
        <f t="shared" si="4"/>
        <v>45499</v>
      </c>
      <c r="D10" s="22">
        <f t="shared" si="4"/>
        <v>0</v>
      </c>
      <c r="E10" s="22">
        <f t="shared" si="4"/>
        <v>0</v>
      </c>
      <c r="F10" s="22">
        <f t="shared" si="4"/>
        <v>0</v>
      </c>
      <c r="G10" s="22">
        <f t="shared" si="4"/>
        <v>0</v>
      </c>
      <c r="H10" s="22">
        <f t="shared" si="4"/>
        <v>0</v>
      </c>
      <c r="I10" s="22">
        <f t="shared" si="4"/>
        <v>0</v>
      </c>
      <c r="J10" s="22">
        <f t="shared" si="4"/>
        <v>0</v>
      </c>
      <c r="K10" s="22">
        <f t="shared" si="4"/>
        <v>0</v>
      </c>
      <c r="L10" s="22">
        <f t="shared" si="4"/>
        <v>0</v>
      </c>
      <c r="M10" s="22">
        <f t="shared" si="4"/>
        <v>0</v>
      </c>
      <c r="N10" s="22">
        <f t="shared" si="4"/>
        <v>0</v>
      </c>
      <c r="O10" s="22">
        <f t="shared" si="4"/>
        <v>0</v>
      </c>
      <c r="P10" s="22">
        <f t="shared" si="4"/>
        <v>0</v>
      </c>
      <c r="Q10" s="22">
        <f t="shared" si="4"/>
        <v>0</v>
      </c>
      <c r="R10" s="22">
        <f t="shared" si="4"/>
        <v>45499</v>
      </c>
      <c r="S10" s="22">
        <f t="shared" si="4"/>
        <v>0</v>
      </c>
      <c r="T10" s="22">
        <f t="shared" si="4"/>
        <v>475502</v>
      </c>
      <c r="U10" s="22">
        <f t="shared" si="4"/>
        <v>0</v>
      </c>
      <c r="V10" s="22">
        <f t="shared" si="4"/>
        <v>0</v>
      </c>
      <c r="W10" s="22">
        <f t="shared" si="4"/>
        <v>0</v>
      </c>
      <c r="X10" s="22">
        <f t="shared" si="4"/>
        <v>0</v>
      </c>
      <c r="Y10" s="22">
        <f t="shared" si="4"/>
        <v>0</v>
      </c>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8" t="s">
        <v>125</v>
      </c>
      <c r="B12" s="6"/>
      <c r="C12" s="6"/>
      <c r="D12" s="6"/>
      <c r="E12" s="6"/>
      <c r="F12" s="6"/>
      <c r="G12" s="6"/>
      <c r="H12" s="6"/>
      <c r="I12" s="6"/>
      <c r="J12" s="6"/>
      <c r="K12" s="6"/>
      <c r="L12" s="6"/>
      <c r="M12" s="6"/>
      <c r="N12" s="6"/>
      <c r="O12" s="6"/>
      <c r="P12" s="6"/>
      <c r="Q12" s="6"/>
      <c r="R12" s="6"/>
      <c r="S12" s="6"/>
      <c r="T12" s="6"/>
      <c r="U12" s="6"/>
      <c r="V12" s="6"/>
      <c r="W12" s="6"/>
      <c r="X12" s="6"/>
      <c r="Y12" s="6"/>
      <c r="Z12" s="6"/>
    </row>
    <row r="13">
      <c r="A13" s="6" t="s">
        <v>117</v>
      </c>
      <c r="B13" s="18">
        <v>0.0</v>
      </c>
      <c r="C13" s="18">
        <v>0.0</v>
      </c>
      <c r="D13" s="18">
        <v>0.0</v>
      </c>
      <c r="E13" s="18">
        <v>0.0</v>
      </c>
      <c r="F13" s="18">
        <v>0.0</v>
      </c>
      <c r="G13" s="18">
        <v>0.0</v>
      </c>
      <c r="H13" s="18">
        <v>0.0</v>
      </c>
      <c r="I13" s="18">
        <v>0.0</v>
      </c>
      <c r="J13" s="18">
        <v>0.0</v>
      </c>
      <c r="K13" s="18">
        <v>0.0</v>
      </c>
      <c r="L13" s="18">
        <v>0.0</v>
      </c>
      <c r="M13" s="18">
        <v>0.0</v>
      </c>
      <c r="N13" s="18">
        <v>0.0</v>
      </c>
      <c r="O13" s="18">
        <v>0.0</v>
      </c>
      <c r="P13" s="18">
        <v>0.0</v>
      </c>
      <c r="Q13" s="18">
        <v>0.0</v>
      </c>
      <c r="R13" s="18">
        <v>0.0</v>
      </c>
      <c r="S13" s="18">
        <v>0.0</v>
      </c>
      <c r="T13" s="22">
        <f>FAR!$E$2</f>
        <v>475502</v>
      </c>
      <c r="U13" s="18">
        <v>0.0</v>
      </c>
      <c r="V13" s="22">
        <v>0.0</v>
      </c>
      <c r="W13" s="18">
        <v>0.0</v>
      </c>
      <c r="X13" s="18">
        <v>0.0</v>
      </c>
      <c r="Y13" s="18">
        <v>0.0</v>
      </c>
      <c r="Z13" s="6"/>
    </row>
    <row r="14">
      <c r="A14" s="6" t="s">
        <v>121</v>
      </c>
      <c r="B14" s="18">
        <v>0.0</v>
      </c>
      <c r="C14" s="18">
        <v>0.0</v>
      </c>
      <c r="D14" s="18">
        <v>0.0</v>
      </c>
      <c r="E14" s="18">
        <v>0.0</v>
      </c>
      <c r="F14" s="18">
        <v>0.0</v>
      </c>
      <c r="G14" s="18">
        <v>0.0</v>
      </c>
      <c r="H14" s="18">
        <v>0.0</v>
      </c>
      <c r="I14" s="18">
        <v>0.0</v>
      </c>
      <c r="J14" s="18">
        <v>0.0</v>
      </c>
      <c r="K14" s="18">
        <v>0.0</v>
      </c>
      <c r="L14" s="18">
        <v>0.0</v>
      </c>
      <c r="M14" s="18">
        <v>0.0</v>
      </c>
      <c r="N14" s="18">
        <v>0.0</v>
      </c>
      <c r="O14" s="18">
        <v>0.0</v>
      </c>
      <c r="P14" s="18">
        <v>0.0</v>
      </c>
      <c r="Q14" s="22">
        <v>0.0</v>
      </c>
      <c r="R14" s="22">
        <f>FAR!$E$4</f>
        <v>45499</v>
      </c>
      <c r="S14" s="18">
        <v>0.0</v>
      </c>
      <c r="T14" s="18">
        <v>0.0</v>
      </c>
      <c r="U14" s="18">
        <v>0.0</v>
      </c>
      <c r="V14" s="22">
        <v>0.0</v>
      </c>
      <c r="W14" s="18">
        <v>0.0</v>
      </c>
      <c r="X14" s="22">
        <v>0.0</v>
      </c>
      <c r="Y14" s="18">
        <v>0.0</v>
      </c>
      <c r="Z14" s="6"/>
    </row>
    <row r="15">
      <c r="A15" s="6" t="s">
        <v>94</v>
      </c>
      <c r="B15" s="18">
        <f t="shared" ref="B15:Y15" si="5">sum(B13:B14)</f>
        <v>0</v>
      </c>
      <c r="C15" s="18">
        <f t="shared" si="5"/>
        <v>0</v>
      </c>
      <c r="D15" s="18">
        <f t="shared" si="5"/>
        <v>0</v>
      </c>
      <c r="E15" s="18">
        <f t="shared" si="5"/>
        <v>0</v>
      </c>
      <c r="F15" s="18">
        <f t="shared" si="5"/>
        <v>0</v>
      </c>
      <c r="G15" s="18">
        <f t="shared" si="5"/>
        <v>0</v>
      </c>
      <c r="H15" s="18">
        <f t="shared" si="5"/>
        <v>0</v>
      </c>
      <c r="I15" s="18">
        <f t="shared" si="5"/>
        <v>0</v>
      </c>
      <c r="J15" s="18">
        <f t="shared" si="5"/>
        <v>0</v>
      </c>
      <c r="K15" s="18">
        <f t="shared" si="5"/>
        <v>0</v>
      </c>
      <c r="L15" s="18">
        <f t="shared" si="5"/>
        <v>0</v>
      </c>
      <c r="M15" s="18">
        <f t="shared" si="5"/>
        <v>0</v>
      </c>
      <c r="N15" s="18">
        <f t="shared" si="5"/>
        <v>0</v>
      </c>
      <c r="O15" s="18">
        <f t="shared" si="5"/>
        <v>0</v>
      </c>
      <c r="P15" s="18">
        <f t="shared" si="5"/>
        <v>0</v>
      </c>
      <c r="Q15" s="18">
        <f t="shared" si="5"/>
        <v>0</v>
      </c>
      <c r="R15" s="18">
        <f t="shared" si="5"/>
        <v>45499</v>
      </c>
      <c r="S15" s="18">
        <f t="shared" si="5"/>
        <v>0</v>
      </c>
      <c r="T15" s="22">
        <f t="shared" si="5"/>
        <v>475502</v>
      </c>
      <c r="U15" s="18">
        <f t="shared" si="5"/>
        <v>0</v>
      </c>
      <c r="V15" s="22">
        <f t="shared" si="5"/>
        <v>0</v>
      </c>
      <c r="W15" s="18">
        <f t="shared" si="5"/>
        <v>0</v>
      </c>
      <c r="X15" s="18">
        <f t="shared" si="5"/>
        <v>0</v>
      </c>
      <c r="Y15" s="18">
        <f t="shared" si="5"/>
        <v>0</v>
      </c>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8" t="s">
        <v>126</v>
      </c>
      <c r="B17" s="6"/>
      <c r="C17" s="6"/>
      <c r="D17" s="6"/>
      <c r="E17" s="6"/>
      <c r="F17" s="6"/>
      <c r="G17" s="6"/>
      <c r="H17" s="6"/>
      <c r="I17" s="6"/>
      <c r="J17" s="6"/>
      <c r="K17" s="6"/>
      <c r="L17" s="6"/>
      <c r="M17" s="6"/>
      <c r="N17" s="6"/>
      <c r="O17" s="6"/>
      <c r="P17" s="6"/>
      <c r="Q17" s="6"/>
      <c r="R17" s="6"/>
      <c r="S17" s="6"/>
      <c r="T17" s="6"/>
      <c r="U17" s="6"/>
      <c r="V17" s="6"/>
      <c r="W17" s="6"/>
      <c r="X17" s="6"/>
      <c r="Y17" s="6"/>
      <c r="Z17" s="6"/>
    </row>
    <row r="18">
      <c r="A18" s="6" t="s">
        <v>117</v>
      </c>
      <c r="B18" s="22">
        <f t="shared" ref="B18:Y18" si="6">B3+B8-B13</f>
        <v>475502</v>
      </c>
      <c r="C18" s="22">
        <f t="shared" si="6"/>
        <v>475502</v>
      </c>
      <c r="D18" s="22">
        <f t="shared" si="6"/>
        <v>475502</v>
      </c>
      <c r="E18" s="22">
        <f t="shared" si="6"/>
        <v>475502</v>
      </c>
      <c r="F18" s="22">
        <f t="shared" si="6"/>
        <v>475502</v>
      </c>
      <c r="G18" s="22">
        <f t="shared" si="6"/>
        <v>475502</v>
      </c>
      <c r="H18" s="22">
        <f t="shared" si="6"/>
        <v>475502</v>
      </c>
      <c r="I18" s="22">
        <f t="shared" si="6"/>
        <v>475502</v>
      </c>
      <c r="J18" s="22">
        <f t="shared" si="6"/>
        <v>475502</v>
      </c>
      <c r="K18" s="22">
        <f t="shared" si="6"/>
        <v>475502</v>
      </c>
      <c r="L18" s="22">
        <f t="shared" si="6"/>
        <v>475502</v>
      </c>
      <c r="M18" s="22">
        <f t="shared" si="6"/>
        <v>475502</v>
      </c>
      <c r="N18" s="22">
        <f t="shared" si="6"/>
        <v>475502</v>
      </c>
      <c r="O18" s="22">
        <f t="shared" si="6"/>
        <v>475502</v>
      </c>
      <c r="P18" s="22">
        <f t="shared" si="6"/>
        <v>475502</v>
      </c>
      <c r="Q18" s="22">
        <f t="shared" si="6"/>
        <v>475502</v>
      </c>
      <c r="R18" s="22">
        <f t="shared" si="6"/>
        <v>475502</v>
      </c>
      <c r="S18" s="22">
        <f t="shared" si="6"/>
        <v>475502</v>
      </c>
      <c r="T18" s="22">
        <f t="shared" si="6"/>
        <v>475502</v>
      </c>
      <c r="U18" s="22">
        <f t="shared" si="6"/>
        <v>475502</v>
      </c>
      <c r="V18" s="22">
        <f t="shared" si="6"/>
        <v>475502</v>
      </c>
      <c r="W18" s="22">
        <f t="shared" si="6"/>
        <v>475502</v>
      </c>
      <c r="X18" s="22">
        <f t="shared" si="6"/>
        <v>475502</v>
      </c>
      <c r="Y18" s="22">
        <f t="shared" si="6"/>
        <v>475502</v>
      </c>
      <c r="Z18" s="6"/>
    </row>
    <row r="19">
      <c r="A19" s="6" t="s">
        <v>121</v>
      </c>
      <c r="B19" s="22">
        <f t="shared" ref="B19:Y19" si="7">B4+B9-B14</f>
        <v>0</v>
      </c>
      <c r="C19" s="22">
        <f t="shared" si="7"/>
        <v>45499</v>
      </c>
      <c r="D19" s="22">
        <f t="shared" si="7"/>
        <v>45499</v>
      </c>
      <c r="E19" s="22">
        <f t="shared" si="7"/>
        <v>45499</v>
      </c>
      <c r="F19" s="22">
        <f t="shared" si="7"/>
        <v>45499</v>
      </c>
      <c r="G19" s="22">
        <f t="shared" si="7"/>
        <v>45499</v>
      </c>
      <c r="H19" s="22">
        <f t="shared" si="7"/>
        <v>45499</v>
      </c>
      <c r="I19" s="22">
        <f t="shared" si="7"/>
        <v>45499</v>
      </c>
      <c r="J19" s="22">
        <f t="shared" si="7"/>
        <v>45499</v>
      </c>
      <c r="K19" s="22">
        <f t="shared" si="7"/>
        <v>45499</v>
      </c>
      <c r="L19" s="22">
        <f t="shared" si="7"/>
        <v>45499</v>
      </c>
      <c r="M19" s="22">
        <f t="shared" si="7"/>
        <v>45499</v>
      </c>
      <c r="N19" s="22">
        <f t="shared" si="7"/>
        <v>45499</v>
      </c>
      <c r="O19" s="22">
        <f t="shared" si="7"/>
        <v>45499</v>
      </c>
      <c r="P19" s="22">
        <f t="shared" si="7"/>
        <v>45499</v>
      </c>
      <c r="Q19" s="22">
        <f t="shared" si="7"/>
        <v>45499</v>
      </c>
      <c r="R19" s="22">
        <f t="shared" si="7"/>
        <v>45499</v>
      </c>
      <c r="S19" s="22">
        <f t="shared" si="7"/>
        <v>45499</v>
      </c>
      <c r="T19" s="22">
        <f t="shared" si="7"/>
        <v>45499</v>
      </c>
      <c r="U19" s="22">
        <f t="shared" si="7"/>
        <v>45499</v>
      </c>
      <c r="V19" s="22">
        <f t="shared" si="7"/>
        <v>45499</v>
      </c>
      <c r="W19" s="22">
        <f t="shared" si="7"/>
        <v>45499</v>
      </c>
      <c r="X19" s="22">
        <f t="shared" si="7"/>
        <v>45499</v>
      </c>
      <c r="Y19" s="22">
        <f t="shared" si="7"/>
        <v>45499</v>
      </c>
      <c r="Z19" s="6"/>
    </row>
    <row r="20">
      <c r="A20" s="6" t="s">
        <v>94</v>
      </c>
      <c r="B20" s="22">
        <f t="shared" ref="B20:Y20" si="8">SUM(B18:B19)</f>
        <v>475502</v>
      </c>
      <c r="C20" s="22">
        <f t="shared" si="8"/>
        <v>521001</v>
      </c>
      <c r="D20" s="22">
        <f t="shared" si="8"/>
        <v>521001</v>
      </c>
      <c r="E20" s="22">
        <f t="shared" si="8"/>
        <v>521001</v>
      </c>
      <c r="F20" s="22">
        <f t="shared" si="8"/>
        <v>521001</v>
      </c>
      <c r="G20" s="22">
        <f t="shared" si="8"/>
        <v>521001</v>
      </c>
      <c r="H20" s="22">
        <f t="shared" si="8"/>
        <v>521001</v>
      </c>
      <c r="I20" s="22">
        <f t="shared" si="8"/>
        <v>521001</v>
      </c>
      <c r="J20" s="22">
        <f t="shared" si="8"/>
        <v>521001</v>
      </c>
      <c r="K20" s="22">
        <f t="shared" si="8"/>
        <v>521001</v>
      </c>
      <c r="L20" s="22">
        <f t="shared" si="8"/>
        <v>521001</v>
      </c>
      <c r="M20" s="22">
        <f t="shared" si="8"/>
        <v>521001</v>
      </c>
      <c r="N20" s="22">
        <f t="shared" si="8"/>
        <v>521001</v>
      </c>
      <c r="O20" s="22">
        <f t="shared" si="8"/>
        <v>521001</v>
      </c>
      <c r="P20" s="22">
        <f t="shared" si="8"/>
        <v>521001</v>
      </c>
      <c r="Q20" s="22">
        <f t="shared" si="8"/>
        <v>521001</v>
      </c>
      <c r="R20" s="22">
        <f t="shared" si="8"/>
        <v>521001</v>
      </c>
      <c r="S20" s="22">
        <f t="shared" si="8"/>
        <v>521001</v>
      </c>
      <c r="T20" s="22">
        <f t="shared" si="8"/>
        <v>521001</v>
      </c>
      <c r="U20" s="22">
        <f t="shared" si="8"/>
        <v>521001</v>
      </c>
      <c r="V20" s="22">
        <f t="shared" si="8"/>
        <v>521001</v>
      </c>
      <c r="W20" s="22">
        <f t="shared" si="8"/>
        <v>521001</v>
      </c>
      <c r="X20" s="22">
        <f t="shared" si="8"/>
        <v>521001</v>
      </c>
      <c r="Y20" s="22">
        <f t="shared" si="8"/>
        <v>521001</v>
      </c>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22">
        <f>B20-Depriciation!B20</f>
        <v>449085.2222</v>
      </c>
      <c r="C22" s="22">
        <f>C20-Depriciation!C20</f>
        <v>465134.1778</v>
      </c>
      <c r="D22" s="22">
        <f>D20-Depriciation!D20</f>
        <v>435684.1333</v>
      </c>
      <c r="E22" s="22">
        <f>E20-Depriciation!E20</f>
        <v>406234.0889</v>
      </c>
      <c r="F22" s="22">
        <f>F20-Depriciation!F20</f>
        <v>376784.0444</v>
      </c>
      <c r="G22" s="22">
        <f>G20-Depriciation!G20</f>
        <v>347334</v>
      </c>
      <c r="H22" s="22">
        <f>H20-Depriciation!H20</f>
        <v>317883.9556</v>
      </c>
      <c r="I22" s="22">
        <f>I20-Depriciation!I20</f>
        <v>288433.9111</v>
      </c>
      <c r="J22" s="22">
        <f>J20-Depriciation!J20</f>
        <v>258983.8667</v>
      </c>
      <c r="K22" s="22">
        <f>K20-Depriciation!K20</f>
        <v>229533.8222</v>
      </c>
      <c r="L22" s="22">
        <f>L20-Depriciation!L20</f>
        <v>200083.7778</v>
      </c>
      <c r="M22" s="22">
        <f>M20-Depriciation!M20</f>
        <v>170633.7333</v>
      </c>
      <c r="N22" s="22">
        <f>N20-Depriciation!N20</f>
        <v>141183.6889</v>
      </c>
      <c r="O22" s="22">
        <f>O20-Depriciation!O20</f>
        <v>111733.6444</v>
      </c>
      <c r="P22" s="22">
        <f>P20-Depriciation!P20</f>
        <v>82283.6</v>
      </c>
      <c r="Q22" s="22">
        <f>Q20-Depriciation!Q20</f>
        <v>52833.55556</v>
      </c>
      <c r="R22" s="22">
        <f>R20-Depriciation!R20</f>
        <v>68882.51111</v>
      </c>
      <c r="S22" s="22">
        <f>S20-Depriciation!S20</f>
        <v>39432.46667</v>
      </c>
      <c r="T22" s="22">
        <f>T20-Depriciation!T20</f>
        <v>485484.4222</v>
      </c>
      <c r="U22" s="22">
        <f>U20-Depriciation!U20</f>
        <v>456034.3778</v>
      </c>
      <c r="V22" s="22">
        <f>V20-Depriciation!V20</f>
        <v>426584.3333</v>
      </c>
      <c r="W22" s="22">
        <f>W20-Depriciation!W20</f>
        <v>397134.2889</v>
      </c>
      <c r="X22" s="22">
        <f>X20-Depriciation!X20</f>
        <v>367684.2444</v>
      </c>
      <c r="Y22" s="22">
        <f>Y20-Depriciation!Y20</f>
        <v>338234.2</v>
      </c>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row>
    <row r="37">
      <c r="A37" s="6"/>
      <c r="B37" s="6"/>
      <c r="C37" s="6"/>
      <c r="D37" s="6"/>
      <c r="E37" s="6"/>
      <c r="F37" s="6"/>
      <c r="G37" s="6"/>
      <c r="H37" s="6"/>
      <c r="I37" s="6"/>
      <c r="J37" s="6"/>
      <c r="K37" s="6"/>
      <c r="L37" s="6"/>
      <c r="M37" s="6"/>
      <c r="N37" s="6"/>
      <c r="O37" s="6"/>
      <c r="P37" s="6"/>
      <c r="Q37" s="6"/>
      <c r="R37" s="6"/>
      <c r="S37" s="6"/>
      <c r="T37" s="6"/>
      <c r="U37" s="6"/>
      <c r="V37" s="6"/>
    </row>
    <row r="38">
      <c r="A38" s="6"/>
      <c r="B38" s="6"/>
      <c r="C38" s="6"/>
      <c r="D38" s="6"/>
      <c r="E38" s="6"/>
      <c r="F38" s="6"/>
      <c r="G38" s="6"/>
      <c r="H38" s="6"/>
      <c r="I38" s="6"/>
      <c r="J38" s="6"/>
      <c r="K38" s="6"/>
      <c r="L38" s="6"/>
      <c r="M38" s="6"/>
      <c r="N38" s="6"/>
      <c r="O38" s="6"/>
      <c r="P38" s="6"/>
      <c r="Q38" s="6"/>
      <c r="R38" s="6"/>
    </row>
    <row r="39">
      <c r="A39" s="6"/>
      <c r="B39" s="6"/>
      <c r="C39" s="6"/>
      <c r="D39" s="6"/>
      <c r="E39" s="6"/>
      <c r="F39" s="6"/>
      <c r="G39" s="6"/>
      <c r="H39" s="6"/>
      <c r="I39" s="6"/>
      <c r="J39" s="6"/>
      <c r="K39" s="6"/>
      <c r="L39" s="6"/>
      <c r="M39" s="6"/>
      <c r="N39" s="6"/>
      <c r="O39" s="6"/>
      <c r="P39" s="6"/>
      <c r="Q39" s="6"/>
      <c r="R39" s="6"/>
    </row>
    <row r="40">
      <c r="A40" s="6"/>
      <c r="B40" s="6"/>
      <c r="C40" s="6"/>
      <c r="D40" s="6"/>
      <c r="E40" s="6"/>
      <c r="F40" s="6"/>
      <c r="G40" s="6"/>
      <c r="H40" s="6"/>
      <c r="I40" s="6"/>
      <c r="J40" s="6"/>
      <c r="K40" s="6"/>
      <c r="L40" s="6"/>
      <c r="M40" s="6"/>
      <c r="N40" s="6"/>
      <c r="O40" s="6"/>
      <c r="P40" s="6"/>
      <c r="Q40" s="6"/>
      <c r="R40" s="6"/>
    </row>
    <row r="41">
      <c r="A41" s="6"/>
      <c r="B41" s="6"/>
      <c r="C41" s="6"/>
      <c r="D41" s="6"/>
      <c r="E41" s="6"/>
      <c r="F41" s="6"/>
      <c r="G41" s="6"/>
      <c r="H41" s="6"/>
      <c r="I41" s="6"/>
      <c r="J41" s="6"/>
      <c r="K41" s="6"/>
      <c r="L41" s="6"/>
      <c r="M41" s="6"/>
      <c r="N41" s="6"/>
      <c r="O41" s="6"/>
      <c r="P41" s="6"/>
      <c r="Q41" s="6"/>
      <c r="R41" s="6"/>
    </row>
    <row r="42">
      <c r="A42" s="6"/>
      <c r="B42" s="6"/>
      <c r="C42" s="6"/>
      <c r="D42" s="6"/>
      <c r="E42" s="6"/>
      <c r="F42" s="6"/>
      <c r="G42" s="6"/>
      <c r="H42" s="6"/>
      <c r="I42" s="6"/>
      <c r="J42" s="6"/>
      <c r="K42" s="6"/>
      <c r="L42" s="6"/>
      <c r="M42" s="6"/>
      <c r="N42" s="6"/>
      <c r="O42" s="6"/>
      <c r="P42" s="6"/>
      <c r="Q42" s="6"/>
      <c r="R42" s="6"/>
    </row>
    <row r="43">
      <c r="A43" s="6"/>
      <c r="B43" s="6"/>
      <c r="C43" s="6"/>
      <c r="D43" s="6"/>
      <c r="E43" s="6"/>
      <c r="F43" s="6"/>
      <c r="G43" s="6"/>
      <c r="H43" s="6"/>
      <c r="I43" s="6"/>
      <c r="J43" s="6"/>
      <c r="K43" s="6"/>
      <c r="L43" s="6"/>
      <c r="M43" s="6"/>
      <c r="N43" s="6"/>
      <c r="O43" s="6"/>
      <c r="P43" s="6"/>
      <c r="Q43" s="6"/>
      <c r="R43" s="6"/>
    </row>
    <row r="44">
      <c r="A44" s="6"/>
      <c r="B44" s="6"/>
      <c r="C44" s="6"/>
      <c r="D44" s="6"/>
      <c r="E44" s="6"/>
      <c r="F44" s="6"/>
      <c r="G44" s="6"/>
      <c r="H44" s="6"/>
      <c r="I44" s="6"/>
      <c r="J44" s="6"/>
      <c r="K44" s="6"/>
      <c r="L44" s="6"/>
      <c r="M44" s="6"/>
      <c r="N44" s="6"/>
      <c r="O44" s="6"/>
      <c r="P44" s="6"/>
      <c r="Q44" s="6"/>
      <c r="R44"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4" width="5.63"/>
    <col customWidth="1" min="5" max="25" width="6.5"/>
  </cols>
  <sheetData>
    <row r="1">
      <c r="A1" s="25"/>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6"/>
    </row>
    <row r="2">
      <c r="A2" s="19" t="s">
        <v>124</v>
      </c>
      <c r="B2" s="21"/>
      <c r="C2" s="21"/>
      <c r="D2" s="21"/>
      <c r="E2" s="21"/>
      <c r="F2" s="21"/>
      <c r="G2" s="21"/>
      <c r="H2" s="21"/>
      <c r="I2" s="21"/>
      <c r="J2" s="21"/>
      <c r="K2" s="21"/>
      <c r="L2" s="21"/>
      <c r="M2" s="21"/>
      <c r="N2" s="21"/>
      <c r="O2" s="21"/>
      <c r="P2" s="21"/>
      <c r="Q2" s="21"/>
      <c r="R2" s="21"/>
      <c r="S2" s="21"/>
      <c r="T2" s="21"/>
      <c r="U2" s="21"/>
      <c r="V2" s="21"/>
      <c r="W2" s="21"/>
      <c r="X2" s="21"/>
      <c r="Y2" s="21"/>
      <c r="Z2" s="6"/>
    </row>
    <row r="3">
      <c r="A3" s="6" t="s">
        <v>117</v>
      </c>
      <c r="B3" s="20">
        <v>0.0</v>
      </c>
      <c r="C3" s="20">
        <f t="shared" ref="C3:Y3" si="1">B18</f>
        <v>26416.77778</v>
      </c>
      <c r="D3" s="20">
        <f t="shared" si="1"/>
        <v>52833.55556</v>
      </c>
      <c r="E3" s="20">
        <f t="shared" si="1"/>
        <v>79250.33333</v>
      </c>
      <c r="F3" s="20">
        <f t="shared" si="1"/>
        <v>105667.1111</v>
      </c>
      <c r="G3" s="20">
        <f t="shared" si="1"/>
        <v>132083.8889</v>
      </c>
      <c r="H3" s="20">
        <f t="shared" si="1"/>
        <v>158500.6667</v>
      </c>
      <c r="I3" s="20">
        <f t="shared" si="1"/>
        <v>184917.4444</v>
      </c>
      <c r="J3" s="20">
        <f t="shared" si="1"/>
        <v>211334.2222</v>
      </c>
      <c r="K3" s="20">
        <f t="shared" si="1"/>
        <v>237751</v>
      </c>
      <c r="L3" s="20">
        <f t="shared" si="1"/>
        <v>264167.7778</v>
      </c>
      <c r="M3" s="20">
        <f t="shared" si="1"/>
        <v>290584.5556</v>
      </c>
      <c r="N3" s="20">
        <f t="shared" si="1"/>
        <v>317001.3333</v>
      </c>
      <c r="O3" s="20">
        <f t="shared" si="1"/>
        <v>343418.1111</v>
      </c>
      <c r="P3" s="20">
        <f t="shared" si="1"/>
        <v>369834.8889</v>
      </c>
      <c r="Q3" s="20">
        <f t="shared" si="1"/>
        <v>396251.6667</v>
      </c>
      <c r="R3" s="20">
        <f t="shared" si="1"/>
        <v>422668.4444</v>
      </c>
      <c r="S3" s="20">
        <f t="shared" si="1"/>
        <v>449085.2222</v>
      </c>
      <c r="T3" s="20">
        <f t="shared" si="1"/>
        <v>475502</v>
      </c>
      <c r="U3" s="20">
        <f t="shared" si="1"/>
        <v>26416.77778</v>
      </c>
      <c r="V3" s="20">
        <f t="shared" si="1"/>
        <v>52833.55556</v>
      </c>
      <c r="W3" s="20">
        <f t="shared" si="1"/>
        <v>79250.33333</v>
      </c>
      <c r="X3" s="20">
        <f t="shared" si="1"/>
        <v>105667.1111</v>
      </c>
      <c r="Y3" s="20">
        <f t="shared" si="1"/>
        <v>132083.8889</v>
      </c>
      <c r="Z3" s="6"/>
    </row>
    <row r="4">
      <c r="A4" s="6" t="s">
        <v>121</v>
      </c>
      <c r="B4" s="20">
        <v>0.0</v>
      </c>
      <c r="C4" s="20">
        <f t="shared" ref="C4:Y4" si="2">B19</f>
        <v>0</v>
      </c>
      <c r="D4" s="20">
        <f t="shared" si="2"/>
        <v>3033.266667</v>
      </c>
      <c r="E4" s="20">
        <f t="shared" si="2"/>
        <v>6066.533333</v>
      </c>
      <c r="F4" s="20">
        <f t="shared" si="2"/>
        <v>9099.8</v>
      </c>
      <c r="G4" s="20">
        <f t="shared" si="2"/>
        <v>12133.06667</v>
      </c>
      <c r="H4" s="20">
        <f t="shared" si="2"/>
        <v>15166.33333</v>
      </c>
      <c r="I4" s="20">
        <f t="shared" si="2"/>
        <v>18199.6</v>
      </c>
      <c r="J4" s="20">
        <f t="shared" si="2"/>
        <v>21232.86667</v>
      </c>
      <c r="K4" s="20">
        <f t="shared" si="2"/>
        <v>24266.13333</v>
      </c>
      <c r="L4" s="20">
        <f t="shared" si="2"/>
        <v>27299.4</v>
      </c>
      <c r="M4" s="20">
        <f t="shared" si="2"/>
        <v>30332.66667</v>
      </c>
      <c r="N4" s="20">
        <f t="shared" si="2"/>
        <v>33365.93333</v>
      </c>
      <c r="O4" s="20">
        <f t="shared" si="2"/>
        <v>36399.2</v>
      </c>
      <c r="P4" s="20">
        <f t="shared" si="2"/>
        <v>39432.46667</v>
      </c>
      <c r="Q4" s="20">
        <f t="shared" si="2"/>
        <v>42465.73333</v>
      </c>
      <c r="R4" s="20">
        <f t="shared" si="2"/>
        <v>45499</v>
      </c>
      <c r="S4" s="20">
        <f t="shared" si="2"/>
        <v>3033.266667</v>
      </c>
      <c r="T4" s="20">
        <f t="shared" si="2"/>
        <v>6066.533333</v>
      </c>
      <c r="U4" s="20">
        <f t="shared" si="2"/>
        <v>9099.8</v>
      </c>
      <c r="V4" s="20">
        <f t="shared" si="2"/>
        <v>12133.06667</v>
      </c>
      <c r="W4" s="20">
        <f t="shared" si="2"/>
        <v>15166.33333</v>
      </c>
      <c r="X4" s="20">
        <f t="shared" si="2"/>
        <v>18199.6</v>
      </c>
      <c r="Y4" s="20">
        <f t="shared" si="2"/>
        <v>21232.86667</v>
      </c>
      <c r="Z4" s="6"/>
    </row>
    <row r="5">
      <c r="A5" s="21" t="s">
        <v>94</v>
      </c>
      <c r="B5" s="20">
        <f>sum(B3:B4)</f>
        <v>0</v>
      </c>
      <c r="C5" s="20">
        <f t="shared" ref="C5:Y5" si="3">SUM(C3:C4)</f>
        <v>26416.77778</v>
      </c>
      <c r="D5" s="20">
        <f t="shared" si="3"/>
        <v>55866.82222</v>
      </c>
      <c r="E5" s="20">
        <f t="shared" si="3"/>
        <v>85316.86667</v>
      </c>
      <c r="F5" s="20">
        <f t="shared" si="3"/>
        <v>114766.9111</v>
      </c>
      <c r="G5" s="20">
        <f t="shared" si="3"/>
        <v>144216.9556</v>
      </c>
      <c r="H5" s="20">
        <f t="shared" si="3"/>
        <v>173667</v>
      </c>
      <c r="I5" s="20">
        <f t="shared" si="3"/>
        <v>203117.0444</v>
      </c>
      <c r="J5" s="20">
        <f t="shared" si="3"/>
        <v>232567.0889</v>
      </c>
      <c r="K5" s="20">
        <f t="shared" si="3"/>
        <v>262017.1333</v>
      </c>
      <c r="L5" s="20">
        <f t="shared" si="3"/>
        <v>291467.1778</v>
      </c>
      <c r="M5" s="20">
        <f t="shared" si="3"/>
        <v>320917.2222</v>
      </c>
      <c r="N5" s="20">
        <f t="shared" si="3"/>
        <v>350367.2667</v>
      </c>
      <c r="O5" s="20">
        <f t="shared" si="3"/>
        <v>379817.3111</v>
      </c>
      <c r="P5" s="20">
        <f t="shared" si="3"/>
        <v>409267.3556</v>
      </c>
      <c r="Q5" s="20">
        <f t="shared" si="3"/>
        <v>438717.4</v>
      </c>
      <c r="R5" s="20">
        <f t="shared" si="3"/>
        <v>468167.4444</v>
      </c>
      <c r="S5" s="20">
        <f t="shared" si="3"/>
        <v>452118.4889</v>
      </c>
      <c r="T5" s="20">
        <f t="shared" si="3"/>
        <v>481568.5333</v>
      </c>
      <c r="U5" s="20">
        <f t="shared" si="3"/>
        <v>35516.57778</v>
      </c>
      <c r="V5" s="20">
        <f t="shared" si="3"/>
        <v>64966.62222</v>
      </c>
      <c r="W5" s="20">
        <f t="shared" si="3"/>
        <v>94416.66667</v>
      </c>
      <c r="X5" s="20">
        <f t="shared" si="3"/>
        <v>123866.7111</v>
      </c>
      <c r="Y5" s="20">
        <f t="shared" si="3"/>
        <v>153316.7556</v>
      </c>
      <c r="Z5" s="6"/>
    </row>
    <row r="6">
      <c r="A6" s="21"/>
      <c r="B6" s="21"/>
      <c r="C6" s="21"/>
      <c r="D6" s="21"/>
      <c r="E6" s="21"/>
      <c r="F6" s="21"/>
      <c r="G6" s="21"/>
      <c r="H6" s="21"/>
      <c r="I6" s="21"/>
      <c r="J6" s="21"/>
      <c r="K6" s="21"/>
      <c r="L6" s="21"/>
      <c r="M6" s="21"/>
      <c r="N6" s="21"/>
      <c r="O6" s="21"/>
      <c r="P6" s="21"/>
      <c r="Q6" s="21"/>
      <c r="R6" s="21"/>
      <c r="S6" s="21"/>
      <c r="T6" s="21"/>
      <c r="U6" s="21"/>
      <c r="V6" s="21"/>
      <c r="W6" s="21"/>
      <c r="X6" s="21"/>
      <c r="Y6" s="21"/>
      <c r="Z6" s="6"/>
    </row>
    <row r="7">
      <c r="A7" s="19" t="s">
        <v>127</v>
      </c>
      <c r="B7" s="21"/>
      <c r="C7" s="21"/>
      <c r="D7" s="21"/>
      <c r="E7" s="21"/>
      <c r="F7" s="21"/>
      <c r="G7" s="21"/>
      <c r="H7" s="21"/>
      <c r="I7" s="21"/>
      <c r="J7" s="21"/>
      <c r="K7" s="21"/>
      <c r="L7" s="21"/>
      <c r="M7" s="21"/>
      <c r="N7" s="21"/>
      <c r="O7" s="21"/>
      <c r="P7" s="21"/>
      <c r="Q7" s="21"/>
      <c r="R7" s="21"/>
      <c r="S7" s="21"/>
      <c r="T7" s="21"/>
      <c r="U7" s="21"/>
      <c r="V7" s="21"/>
      <c r="W7" s="21"/>
      <c r="X7" s="21"/>
      <c r="Y7" s="21"/>
      <c r="Z7" s="6"/>
    </row>
    <row r="8">
      <c r="A8" s="6" t="s">
        <v>117</v>
      </c>
      <c r="B8" s="20">
        <f>'Fixed Asset Balance'!B18/FAR!$F$2</f>
        <v>26416.77778</v>
      </c>
      <c r="C8" s="20">
        <f>'Fixed Asset Balance'!C18/FAR!$F$2</f>
        <v>26416.77778</v>
      </c>
      <c r="D8" s="20">
        <f>'Fixed Asset Balance'!D18/FAR!$F$2</f>
        <v>26416.77778</v>
      </c>
      <c r="E8" s="20">
        <f>'Fixed Asset Balance'!E18/FAR!$F$2</f>
        <v>26416.77778</v>
      </c>
      <c r="F8" s="20">
        <f>'Fixed Asset Balance'!F18/FAR!$F$2</f>
        <v>26416.77778</v>
      </c>
      <c r="G8" s="20">
        <f>'Fixed Asset Balance'!G18/FAR!$F$2</f>
        <v>26416.77778</v>
      </c>
      <c r="H8" s="20">
        <f>'Fixed Asset Balance'!H18/FAR!$F$2</f>
        <v>26416.77778</v>
      </c>
      <c r="I8" s="20">
        <f>'Fixed Asset Balance'!I18/FAR!$F$2</f>
        <v>26416.77778</v>
      </c>
      <c r="J8" s="20">
        <f>'Fixed Asset Balance'!J18/FAR!$F$2</f>
        <v>26416.77778</v>
      </c>
      <c r="K8" s="20">
        <f>'Fixed Asset Balance'!K18/FAR!$F$2</f>
        <v>26416.77778</v>
      </c>
      <c r="L8" s="20">
        <f>'Fixed Asset Balance'!L18/FAR!$F$2</f>
        <v>26416.77778</v>
      </c>
      <c r="M8" s="20">
        <f>'Fixed Asset Balance'!M18/FAR!$F$2</f>
        <v>26416.77778</v>
      </c>
      <c r="N8" s="20">
        <f>'Fixed Asset Balance'!N18/FAR!$F$2</f>
        <v>26416.77778</v>
      </c>
      <c r="O8" s="20">
        <f>'Fixed Asset Balance'!O18/FAR!$F$2</f>
        <v>26416.77778</v>
      </c>
      <c r="P8" s="20">
        <f>'Fixed Asset Balance'!P18/FAR!$F$2</f>
        <v>26416.77778</v>
      </c>
      <c r="Q8" s="20">
        <f>'Fixed Asset Balance'!Q18/FAR!$F$2</f>
        <v>26416.77778</v>
      </c>
      <c r="R8" s="20">
        <f>'Fixed Asset Balance'!R18/FAR!$F$2</f>
        <v>26416.77778</v>
      </c>
      <c r="S8" s="20">
        <f>'Fixed Asset Balance'!S18/FAR!$F$2</f>
        <v>26416.77778</v>
      </c>
      <c r="T8" s="20">
        <f>'Fixed Asset Balance'!T18/FAR!$F$2</f>
        <v>26416.77778</v>
      </c>
      <c r="U8" s="20">
        <f>'Fixed Asset Balance'!U18/FAR!$F$2</f>
        <v>26416.77778</v>
      </c>
      <c r="V8" s="20">
        <f>'Fixed Asset Balance'!V18/FAR!$F$2</f>
        <v>26416.77778</v>
      </c>
      <c r="W8" s="20">
        <f>'Fixed Asset Balance'!W18/FAR!$F$2</f>
        <v>26416.77778</v>
      </c>
      <c r="X8" s="20">
        <f>'Fixed Asset Balance'!X18/FAR!$F$2</f>
        <v>26416.77778</v>
      </c>
      <c r="Y8" s="20">
        <f>'Fixed Asset Balance'!Y18/FAR!$F$2</f>
        <v>26416.77778</v>
      </c>
      <c r="Z8" s="6"/>
    </row>
    <row r="9">
      <c r="A9" s="6" t="s">
        <v>128</v>
      </c>
      <c r="B9" s="20">
        <f>'Fixed Asset Balance'!B19/FAR!$F$4</f>
        <v>0</v>
      </c>
      <c r="C9" s="20">
        <f>'Fixed Asset Balance'!C19/FAR!$F$4</f>
        <v>3033.266667</v>
      </c>
      <c r="D9" s="20">
        <f>'Fixed Asset Balance'!D19/FAR!$F$4</f>
        <v>3033.266667</v>
      </c>
      <c r="E9" s="20">
        <f>'Fixed Asset Balance'!E19/FAR!$F$4</f>
        <v>3033.266667</v>
      </c>
      <c r="F9" s="20">
        <f>'Fixed Asset Balance'!F19/FAR!$F$4</f>
        <v>3033.266667</v>
      </c>
      <c r="G9" s="20">
        <f>'Fixed Asset Balance'!G19/FAR!$F$4</f>
        <v>3033.266667</v>
      </c>
      <c r="H9" s="20">
        <f>'Fixed Asset Balance'!H19/FAR!$F$4</f>
        <v>3033.266667</v>
      </c>
      <c r="I9" s="20">
        <f>'Fixed Asset Balance'!I19/FAR!$F$4</f>
        <v>3033.266667</v>
      </c>
      <c r="J9" s="20">
        <f>'Fixed Asset Balance'!J19/FAR!$F$4</f>
        <v>3033.266667</v>
      </c>
      <c r="K9" s="20">
        <f>'Fixed Asset Balance'!K19/FAR!$F$4</f>
        <v>3033.266667</v>
      </c>
      <c r="L9" s="20">
        <f>'Fixed Asset Balance'!L19/FAR!$F$4</f>
        <v>3033.266667</v>
      </c>
      <c r="M9" s="20">
        <f>'Fixed Asset Balance'!M19/FAR!$F$4</f>
        <v>3033.266667</v>
      </c>
      <c r="N9" s="20">
        <f>'Fixed Asset Balance'!N19/FAR!$F$4</f>
        <v>3033.266667</v>
      </c>
      <c r="O9" s="20">
        <f>'Fixed Asset Balance'!O19/FAR!$F$4</f>
        <v>3033.266667</v>
      </c>
      <c r="P9" s="20">
        <f>'Fixed Asset Balance'!P19/FAR!$F$4</f>
        <v>3033.266667</v>
      </c>
      <c r="Q9" s="20">
        <f>'Fixed Asset Balance'!Q19/FAR!$F$4</f>
        <v>3033.266667</v>
      </c>
      <c r="R9" s="20">
        <f>'Fixed Asset Balance'!R19/FAR!$F$4</f>
        <v>3033.266667</v>
      </c>
      <c r="S9" s="20">
        <f>'Fixed Asset Balance'!S19/FAR!$F$4</f>
        <v>3033.266667</v>
      </c>
      <c r="T9" s="20">
        <f>'Fixed Asset Balance'!T19/FAR!$F$4</f>
        <v>3033.266667</v>
      </c>
      <c r="U9" s="20">
        <f>'Fixed Asset Balance'!U19/FAR!$F$4</f>
        <v>3033.266667</v>
      </c>
      <c r="V9" s="20">
        <f>'Fixed Asset Balance'!V19/FAR!$F$4</f>
        <v>3033.266667</v>
      </c>
      <c r="W9" s="20">
        <f>'Fixed Asset Balance'!W19/FAR!$F$4</f>
        <v>3033.266667</v>
      </c>
      <c r="X9" s="20">
        <f>'Fixed Asset Balance'!X19/FAR!$F$4</f>
        <v>3033.266667</v>
      </c>
      <c r="Y9" s="20">
        <f>'Fixed Asset Balance'!Y19/FAR!$F$4</f>
        <v>3033.266667</v>
      </c>
      <c r="Z9" s="6"/>
    </row>
    <row r="10">
      <c r="A10" s="21" t="s">
        <v>94</v>
      </c>
      <c r="B10" s="20">
        <f t="shared" ref="B10:Y10" si="4">SUM(B8:B9)</f>
        <v>26416.77778</v>
      </c>
      <c r="C10" s="20">
        <f t="shared" si="4"/>
        <v>29450.04444</v>
      </c>
      <c r="D10" s="20">
        <f t="shared" si="4"/>
        <v>29450.04444</v>
      </c>
      <c r="E10" s="20">
        <f t="shared" si="4"/>
        <v>29450.04444</v>
      </c>
      <c r="F10" s="20">
        <f t="shared" si="4"/>
        <v>29450.04444</v>
      </c>
      <c r="G10" s="20">
        <f t="shared" si="4"/>
        <v>29450.04444</v>
      </c>
      <c r="H10" s="20">
        <f t="shared" si="4"/>
        <v>29450.04444</v>
      </c>
      <c r="I10" s="20">
        <f t="shared" si="4"/>
        <v>29450.04444</v>
      </c>
      <c r="J10" s="20">
        <f t="shared" si="4"/>
        <v>29450.04444</v>
      </c>
      <c r="K10" s="20">
        <f t="shared" si="4"/>
        <v>29450.04444</v>
      </c>
      <c r="L10" s="20">
        <f t="shared" si="4"/>
        <v>29450.04444</v>
      </c>
      <c r="M10" s="20">
        <f t="shared" si="4"/>
        <v>29450.04444</v>
      </c>
      <c r="N10" s="20">
        <f t="shared" si="4"/>
        <v>29450.04444</v>
      </c>
      <c r="O10" s="20">
        <f t="shared" si="4"/>
        <v>29450.04444</v>
      </c>
      <c r="P10" s="20">
        <f t="shared" si="4"/>
        <v>29450.04444</v>
      </c>
      <c r="Q10" s="20">
        <f t="shared" si="4"/>
        <v>29450.04444</v>
      </c>
      <c r="R10" s="20">
        <f t="shared" si="4"/>
        <v>29450.04444</v>
      </c>
      <c r="S10" s="20">
        <f t="shared" si="4"/>
        <v>29450.04444</v>
      </c>
      <c r="T10" s="20">
        <f t="shared" si="4"/>
        <v>29450.04444</v>
      </c>
      <c r="U10" s="20">
        <f t="shared" si="4"/>
        <v>29450.04444</v>
      </c>
      <c r="V10" s="20">
        <f t="shared" si="4"/>
        <v>29450.04444</v>
      </c>
      <c r="W10" s="20">
        <f t="shared" si="4"/>
        <v>29450.04444</v>
      </c>
      <c r="X10" s="20">
        <f t="shared" si="4"/>
        <v>29450.04444</v>
      </c>
      <c r="Y10" s="20">
        <f t="shared" si="4"/>
        <v>29450.04444</v>
      </c>
      <c r="Z10" s="6"/>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6"/>
    </row>
    <row r="12">
      <c r="A12" s="19" t="s">
        <v>129</v>
      </c>
      <c r="B12" s="21"/>
      <c r="C12" s="21"/>
      <c r="D12" s="21"/>
      <c r="E12" s="21"/>
      <c r="F12" s="21"/>
      <c r="G12" s="21"/>
      <c r="H12" s="21"/>
      <c r="I12" s="21"/>
      <c r="J12" s="21"/>
      <c r="K12" s="21"/>
      <c r="L12" s="21"/>
      <c r="M12" s="21"/>
      <c r="N12" s="21"/>
      <c r="O12" s="21"/>
      <c r="P12" s="21"/>
      <c r="Q12" s="21"/>
      <c r="R12" s="21"/>
      <c r="S12" s="21"/>
      <c r="T12" s="21"/>
      <c r="U12" s="21"/>
      <c r="V12" s="21"/>
      <c r="W12" s="21"/>
      <c r="X12" s="21"/>
      <c r="Y12" s="21"/>
      <c r="Z12" s="6"/>
    </row>
    <row r="13">
      <c r="A13" s="6" t="s">
        <v>117</v>
      </c>
      <c r="B13" s="18">
        <v>0.0</v>
      </c>
      <c r="C13" s="18">
        <v>0.0</v>
      </c>
      <c r="D13" s="18">
        <v>0.0</v>
      </c>
      <c r="E13" s="18">
        <v>0.0</v>
      </c>
      <c r="F13" s="18">
        <v>0.0</v>
      </c>
      <c r="G13" s="18">
        <v>0.0</v>
      </c>
      <c r="H13" s="18">
        <v>0.0</v>
      </c>
      <c r="I13" s="18">
        <v>0.0</v>
      </c>
      <c r="J13" s="18">
        <v>0.0</v>
      </c>
      <c r="K13" s="18">
        <v>0.0</v>
      </c>
      <c r="L13" s="18">
        <v>0.0</v>
      </c>
      <c r="M13" s="18">
        <v>0.0</v>
      </c>
      <c r="N13" s="18">
        <v>0.0</v>
      </c>
      <c r="O13" s="18">
        <v>0.0</v>
      </c>
      <c r="P13" s="18">
        <v>0.0</v>
      </c>
      <c r="Q13" s="18">
        <v>0.0</v>
      </c>
      <c r="R13" s="18">
        <v>0.0</v>
      </c>
      <c r="S13" s="18">
        <v>0.0</v>
      </c>
      <c r="T13" s="22">
        <f>FAR!$E$2</f>
        <v>475502</v>
      </c>
      <c r="U13" s="18">
        <v>0.0</v>
      </c>
      <c r="V13" s="22">
        <v>0.0</v>
      </c>
      <c r="W13" s="18">
        <v>0.0</v>
      </c>
      <c r="X13" s="18">
        <v>0.0</v>
      </c>
      <c r="Y13" s="18">
        <v>0.0</v>
      </c>
      <c r="Z13" s="6"/>
    </row>
    <row r="14">
      <c r="A14" s="6" t="s">
        <v>128</v>
      </c>
      <c r="B14" s="18">
        <v>0.0</v>
      </c>
      <c r="C14" s="18">
        <v>0.0</v>
      </c>
      <c r="D14" s="18">
        <v>0.0</v>
      </c>
      <c r="E14" s="18">
        <v>0.0</v>
      </c>
      <c r="F14" s="18">
        <v>0.0</v>
      </c>
      <c r="G14" s="18">
        <v>0.0</v>
      </c>
      <c r="H14" s="18">
        <v>0.0</v>
      </c>
      <c r="I14" s="18">
        <v>0.0</v>
      </c>
      <c r="J14" s="18">
        <v>0.0</v>
      </c>
      <c r="K14" s="18">
        <v>0.0</v>
      </c>
      <c r="L14" s="18">
        <v>0.0</v>
      </c>
      <c r="M14" s="18">
        <v>0.0</v>
      </c>
      <c r="N14" s="18">
        <v>0.0</v>
      </c>
      <c r="O14" s="18">
        <v>0.0</v>
      </c>
      <c r="P14" s="18">
        <v>0.0</v>
      </c>
      <c r="Q14" s="22">
        <v>0.0</v>
      </c>
      <c r="R14" s="22">
        <f>FAR!$E$4</f>
        <v>45499</v>
      </c>
      <c r="S14" s="18">
        <v>0.0</v>
      </c>
      <c r="T14" s="18">
        <v>0.0</v>
      </c>
      <c r="U14" s="18">
        <v>0.0</v>
      </c>
      <c r="V14" s="22">
        <v>0.0</v>
      </c>
      <c r="W14" s="18">
        <v>0.0</v>
      </c>
      <c r="X14" s="22">
        <v>0.0</v>
      </c>
      <c r="Y14" s="18">
        <v>0.0</v>
      </c>
      <c r="Z14" s="6"/>
    </row>
    <row r="15">
      <c r="A15" s="21" t="s">
        <v>94</v>
      </c>
      <c r="B15" s="18">
        <f t="shared" ref="B15:Y15" si="5">sum(B13:B14)</f>
        <v>0</v>
      </c>
      <c r="C15" s="18">
        <f t="shared" si="5"/>
        <v>0</v>
      </c>
      <c r="D15" s="18">
        <f t="shared" si="5"/>
        <v>0</v>
      </c>
      <c r="E15" s="18">
        <f t="shared" si="5"/>
        <v>0</v>
      </c>
      <c r="F15" s="18">
        <f t="shared" si="5"/>
        <v>0</v>
      </c>
      <c r="G15" s="18">
        <f t="shared" si="5"/>
        <v>0</v>
      </c>
      <c r="H15" s="18">
        <f t="shared" si="5"/>
        <v>0</v>
      </c>
      <c r="I15" s="18">
        <f t="shared" si="5"/>
        <v>0</v>
      </c>
      <c r="J15" s="18">
        <f t="shared" si="5"/>
        <v>0</v>
      </c>
      <c r="K15" s="18">
        <f t="shared" si="5"/>
        <v>0</v>
      </c>
      <c r="L15" s="18">
        <f t="shared" si="5"/>
        <v>0</v>
      </c>
      <c r="M15" s="18">
        <f t="shared" si="5"/>
        <v>0</v>
      </c>
      <c r="N15" s="18">
        <f t="shared" si="5"/>
        <v>0</v>
      </c>
      <c r="O15" s="18">
        <f t="shared" si="5"/>
        <v>0</v>
      </c>
      <c r="P15" s="18">
        <f t="shared" si="5"/>
        <v>0</v>
      </c>
      <c r="Q15" s="18">
        <f t="shared" si="5"/>
        <v>0</v>
      </c>
      <c r="R15" s="18">
        <f t="shared" si="5"/>
        <v>45499</v>
      </c>
      <c r="S15" s="18">
        <f t="shared" si="5"/>
        <v>0</v>
      </c>
      <c r="T15" s="22">
        <f t="shared" si="5"/>
        <v>475502</v>
      </c>
      <c r="U15" s="18">
        <f t="shared" si="5"/>
        <v>0</v>
      </c>
      <c r="V15" s="22">
        <f t="shared" si="5"/>
        <v>0</v>
      </c>
      <c r="W15" s="18">
        <f t="shared" si="5"/>
        <v>0</v>
      </c>
      <c r="X15" s="18">
        <f t="shared" si="5"/>
        <v>0</v>
      </c>
      <c r="Y15" s="18">
        <f t="shared" si="5"/>
        <v>0</v>
      </c>
      <c r="Z15" s="6"/>
    </row>
    <row r="16">
      <c r="A16" s="21"/>
      <c r="B16" s="6"/>
      <c r="C16" s="6"/>
      <c r="D16" s="6"/>
      <c r="E16" s="6"/>
      <c r="F16" s="6"/>
      <c r="G16" s="6"/>
      <c r="H16" s="6"/>
      <c r="I16" s="6"/>
      <c r="J16" s="6"/>
      <c r="K16" s="6"/>
      <c r="L16" s="6"/>
      <c r="M16" s="6"/>
      <c r="N16" s="6"/>
      <c r="O16" s="6"/>
      <c r="P16" s="6"/>
      <c r="Q16" s="6"/>
      <c r="R16" s="6"/>
      <c r="S16" s="6"/>
      <c r="T16" s="6"/>
      <c r="U16" s="6"/>
      <c r="V16" s="6"/>
      <c r="W16" s="6"/>
      <c r="X16" s="6"/>
      <c r="Y16" s="6"/>
      <c r="Z16" s="6"/>
    </row>
    <row r="17">
      <c r="A17" s="19" t="s">
        <v>126</v>
      </c>
      <c r="B17" s="6"/>
      <c r="C17" s="6"/>
      <c r="D17" s="6"/>
      <c r="E17" s="6"/>
      <c r="F17" s="6"/>
      <c r="G17" s="6"/>
      <c r="H17" s="6"/>
      <c r="I17" s="6"/>
      <c r="J17" s="6"/>
      <c r="K17" s="6"/>
      <c r="L17" s="6"/>
      <c r="M17" s="6"/>
      <c r="N17" s="6"/>
      <c r="O17" s="6"/>
      <c r="P17" s="6"/>
      <c r="Q17" s="6"/>
      <c r="R17" s="6"/>
      <c r="S17" s="6"/>
      <c r="T17" s="6"/>
      <c r="U17" s="6"/>
      <c r="V17" s="6"/>
      <c r="W17" s="6"/>
      <c r="X17" s="6"/>
      <c r="Y17" s="6"/>
      <c r="Z17" s="6"/>
    </row>
    <row r="18">
      <c r="A18" s="6" t="s">
        <v>117</v>
      </c>
      <c r="B18" s="20">
        <f t="shared" ref="B18:Y18" si="6">B3+B8-B13</f>
        <v>26416.77778</v>
      </c>
      <c r="C18" s="20">
        <f t="shared" si="6"/>
        <v>52833.55556</v>
      </c>
      <c r="D18" s="20">
        <f t="shared" si="6"/>
        <v>79250.33333</v>
      </c>
      <c r="E18" s="20">
        <f t="shared" si="6"/>
        <v>105667.1111</v>
      </c>
      <c r="F18" s="20">
        <f t="shared" si="6"/>
        <v>132083.8889</v>
      </c>
      <c r="G18" s="20">
        <f t="shared" si="6"/>
        <v>158500.6667</v>
      </c>
      <c r="H18" s="20">
        <f t="shared" si="6"/>
        <v>184917.4444</v>
      </c>
      <c r="I18" s="20">
        <f t="shared" si="6"/>
        <v>211334.2222</v>
      </c>
      <c r="J18" s="20">
        <f t="shared" si="6"/>
        <v>237751</v>
      </c>
      <c r="K18" s="20">
        <f t="shared" si="6"/>
        <v>264167.7778</v>
      </c>
      <c r="L18" s="20">
        <f t="shared" si="6"/>
        <v>290584.5556</v>
      </c>
      <c r="M18" s="20">
        <f t="shared" si="6"/>
        <v>317001.3333</v>
      </c>
      <c r="N18" s="20">
        <f t="shared" si="6"/>
        <v>343418.1111</v>
      </c>
      <c r="O18" s="20">
        <f t="shared" si="6"/>
        <v>369834.8889</v>
      </c>
      <c r="P18" s="20">
        <f t="shared" si="6"/>
        <v>396251.6667</v>
      </c>
      <c r="Q18" s="20">
        <f t="shared" si="6"/>
        <v>422668.4444</v>
      </c>
      <c r="R18" s="20">
        <f t="shared" si="6"/>
        <v>449085.2222</v>
      </c>
      <c r="S18" s="20">
        <f t="shared" si="6"/>
        <v>475502</v>
      </c>
      <c r="T18" s="20">
        <f t="shared" si="6"/>
        <v>26416.77778</v>
      </c>
      <c r="U18" s="20">
        <f t="shared" si="6"/>
        <v>52833.55556</v>
      </c>
      <c r="V18" s="20">
        <f t="shared" si="6"/>
        <v>79250.33333</v>
      </c>
      <c r="W18" s="20">
        <f t="shared" si="6"/>
        <v>105667.1111</v>
      </c>
      <c r="X18" s="20">
        <f t="shared" si="6"/>
        <v>132083.8889</v>
      </c>
      <c r="Y18" s="20">
        <f t="shared" si="6"/>
        <v>158500.6667</v>
      </c>
      <c r="Z18" s="6"/>
    </row>
    <row r="19">
      <c r="A19" s="6" t="s">
        <v>128</v>
      </c>
      <c r="B19" s="20">
        <f t="shared" ref="B19:Y19" si="7">B4+B9-B14</f>
        <v>0</v>
      </c>
      <c r="C19" s="20">
        <f t="shared" si="7"/>
        <v>3033.266667</v>
      </c>
      <c r="D19" s="20">
        <f t="shared" si="7"/>
        <v>6066.533333</v>
      </c>
      <c r="E19" s="20">
        <f t="shared" si="7"/>
        <v>9099.8</v>
      </c>
      <c r="F19" s="20">
        <f t="shared" si="7"/>
        <v>12133.06667</v>
      </c>
      <c r="G19" s="20">
        <f t="shared" si="7"/>
        <v>15166.33333</v>
      </c>
      <c r="H19" s="20">
        <f t="shared" si="7"/>
        <v>18199.6</v>
      </c>
      <c r="I19" s="20">
        <f t="shared" si="7"/>
        <v>21232.86667</v>
      </c>
      <c r="J19" s="20">
        <f t="shared" si="7"/>
        <v>24266.13333</v>
      </c>
      <c r="K19" s="20">
        <f t="shared" si="7"/>
        <v>27299.4</v>
      </c>
      <c r="L19" s="20">
        <f t="shared" si="7"/>
        <v>30332.66667</v>
      </c>
      <c r="M19" s="20">
        <f t="shared" si="7"/>
        <v>33365.93333</v>
      </c>
      <c r="N19" s="20">
        <f t="shared" si="7"/>
        <v>36399.2</v>
      </c>
      <c r="O19" s="20">
        <f t="shared" si="7"/>
        <v>39432.46667</v>
      </c>
      <c r="P19" s="20">
        <f t="shared" si="7"/>
        <v>42465.73333</v>
      </c>
      <c r="Q19" s="20">
        <f t="shared" si="7"/>
        <v>45499</v>
      </c>
      <c r="R19" s="20">
        <f t="shared" si="7"/>
        <v>3033.266667</v>
      </c>
      <c r="S19" s="20">
        <f t="shared" si="7"/>
        <v>6066.533333</v>
      </c>
      <c r="T19" s="20">
        <f t="shared" si="7"/>
        <v>9099.8</v>
      </c>
      <c r="U19" s="20">
        <f t="shared" si="7"/>
        <v>12133.06667</v>
      </c>
      <c r="V19" s="20">
        <f t="shared" si="7"/>
        <v>15166.33333</v>
      </c>
      <c r="W19" s="20">
        <f t="shared" si="7"/>
        <v>18199.6</v>
      </c>
      <c r="X19" s="20">
        <f t="shared" si="7"/>
        <v>21232.86667</v>
      </c>
      <c r="Y19" s="20">
        <f t="shared" si="7"/>
        <v>24266.13333</v>
      </c>
      <c r="Z19" s="6"/>
    </row>
    <row r="20">
      <c r="A20" s="21" t="s">
        <v>94</v>
      </c>
      <c r="B20" s="20">
        <f t="shared" ref="B20:Y20" si="8">SUM(B18:B19)</f>
        <v>26416.77778</v>
      </c>
      <c r="C20" s="20">
        <f t="shared" si="8"/>
        <v>55866.82222</v>
      </c>
      <c r="D20" s="20">
        <f t="shared" si="8"/>
        <v>85316.86667</v>
      </c>
      <c r="E20" s="20">
        <f t="shared" si="8"/>
        <v>114766.9111</v>
      </c>
      <c r="F20" s="20">
        <f t="shared" si="8"/>
        <v>144216.9556</v>
      </c>
      <c r="G20" s="20">
        <f t="shared" si="8"/>
        <v>173667</v>
      </c>
      <c r="H20" s="20">
        <f t="shared" si="8"/>
        <v>203117.0444</v>
      </c>
      <c r="I20" s="20">
        <f t="shared" si="8"/>
        <v>232567.0889</v>
      </c>
      <c r="J20" s="20">
        <f t="shared" si="8"/>
        <v>262017.1333</v>
      </c>
      <c r="K20" s="20">
        <f t="shared" si="8"/>
        <v>291467.1778</v>
      </c>
      <c r="L20" s="20">
        <f t="shared" si="8"/>
        <v>320917.2222</v>
      </c>
      <c r="M20" s="20">
        <f t="shared" si="8"/>
        <v>350367.2667</v>
      </c>
      <c r="N20" s="20">
        <f t="shared" si="8"/>
        <v>379817.3111</v>
      </c>
      <c r="O20" s="20">
        <f t="shared" si="8"/>
        <v>409267.3556</v>
      </c>
      <c r="P20" s="20">
        <f t="shared" si="8"/>
        <v>438717.4</v>
      </c>
      <c r="Q20" s="20">
        <f t="shared" si="8"/>
        <v>468167.4444</v>
      </c>
      <c r="R20" s="20">
        <f t="shared" si="8"/>
        <v>452118.4889</v>
      </c>
      <c r="S20" s="20">
        <f t="shared" si="8"/>
        <v>481568.5333</v>
      </c>
      <c r="T20" s="20">
        <f t="shared" si="8"/>
        <v>35516.57778</v>
      </c>
      <c r="U20" s="20">
        <f t="shared" si="8"/>
        <v>64966.62222</v>
      </c>
      <c r="V20" s="20">
        <f t="shared" si="8"/>
        <v>94416.66667</v>
      </c>
      <c r="W20" s="20">
        <f t="shared" si="8"/>
        <v>123866.7111</v>
      </c>
      <c r="X20" s="20">
        <f t="shared" si="8"/>
        <v>153316.7556</v>
      </c>
      <c r="Y20" s="20">
        <f t="shared" si="8"/>
        <v>182766.8</v>
      </c>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row>
    <row r="39">
      <c r="A39" s="6"/>
      <c r="B39" s="6"/>
      <c r="C39" s="6"/>
      <c r="D39" s="6"/>
      <c r="E39" s="6"/>
      <c r="F39" s="6"/>
      <c r="G39" s="6"/>
      <c r="H39" s="6"/>
      <c r="I39" s="6"/>
      <c r="J39" s="6"/>
      <c r="K39" s="6"/>
      <c r="L39" s="6"/>
      <c r="M39" s="6"/>
      <c r="N39" s="6"/>
    </row>
    <row r="40">
      <c r="A40" s="6"/>
      <c r="B40" s="6"/>
      <c r="C40" s="6"/>
      <c r="D40" s="6"/>
      <c r="E40" s="6"/>
      <c r="F40" s="6"/>
      <c r="G40" s="6"/>
      <c r="H40" s="6"/>
      <c r="I40" s="6"/>
      <c r="J40" s="6"/>
      <c r="K40" s="6"/>
      <c r="L40" s="6"/>
      <c r="M40" s="6"/>
      <c r="N40" s="6"/>
    </row>
    <row r="41">
      <c r="A41" s="6"/>
      <c r="B41" s="6"/>
      <c r="C41" s="6"/>
      <c r="D41" s="6"/>
      <c r="E41" s="6"/>
      <c r="F41" s="6"/>
      <c r="G41" s="6"/>
      <c r="H41" s="6"/>
      <c r="I41" s="6"/>
      <c r="J41" s="6"/>
      <c r="K41" s="6"/>
      <c r="L41" s="6"/>
      <c r="M41" s="6"/>
      <c r="N41" s="6"/>
    </row>
    <row r="42">
      <c r="A42" s="6"/>
      <c r="B42" s="6"/>
      <c r="C42" s="6"/>
      <c r="D42" s="6"/>
      <c r="E42" s="6"/>
      <c r="F42" s="6"/>
      <c r="G42" s="6"/>
      <c r="H42" s="6"/>
      <c r="I42" s="6"/>
      <c r="J42" s="6"/>
      <c r="K42" s="6"/>
      <c r="L42" s="6"/>
      <c r="M42" s="6"/>
      <c r="N42" s="6"/>
    </row>
    <row r="43">
      <c r="A43" s="6"/>
      <c r="B43" s="6"/>
      <c r="C43" s="6"/>
      <c r="D43" s="6"/>
      <c r="E43" s="6"/>
      <c r="F43" s="6"/>
      <c r="G43" s="6"/>
      <c r="H43" s="6"/>
      <c r="I43" s="6"/>
      <c r="J43" s="6"/>
      <c r="K43" s="6"/>
      <c r="L43" s="6"/>
      <c r="M43" s="6"/>
      <c r="N43"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14" width="7.5"/>
    <col customWidth="1" min="15" max="20" width="6.5"/>
    <col customWidth="1" min="21" max="25" width="4.25"/>
  </cols>
  <sheetData>
    <row r="1">
      <c r="A1" s="25"/>
      <c r="B1" s="17" t="s">
        <v>69</v>
      </c>
      <c r="C1" s="17" t="s">
        <v>70</v>
      </c>
      <c r="D1" s="17" t="s">
        <v>71</v>
      </c>
      <c r="E1" s="17" t="s">
        <v>72</v>
      </c>
      <c r="F1" s="17" t="s">
        <v>73</v>
      </c>
      <c r="G1" s="17" t="s">
        <v>74</v>
      </c>
      <c r="H1" s="17" t="s">
        <v>75</v>
      </c>
      <c r="I1" s="17" t="s">
        <v>76</v>
      </c>
      <c r="J1" s="17" t="s">
        <v>77</v>
      </c>
      <c r="K1" s="17" t="s">
        <v>78</v>
      </c>
      <c r="L1" s="17" t="s">
        <v>79</v>
      </c>
      <c r="M1" s="17" t="s">
        <v>80</v>
      </c>
      <c r="N1" s="17" t="s">
        <v>81</v>
      </c>
      <c r="O1" s="17" t="s">
        <v>82</v>
      </c>
      <c r="P1" s="17" t="s">
        <v>83</v>
      </c>
      <c r="Q1" s="17" t="s">
        <v>84</v>
      </c>
      <c r="R1" s="17" t="s">
        <v>85</v>
      </c>
      <c r="S1" s="17" t="s">
        <v>86</v>
      </c>
      <c r="T1" s="17" t="s">
        <v>87</v>
      </c>
      <c r="U1" s="17" t="s">
        <v>88</v>
      </c>
      <c r="V1" s="17" t="s">
        <v>89</v>
      </c>
      <c r="W1" s="17" t="s">
        <v>90</v>
      </c>
      <c r="X1" s="17" t="s">
        <v>91</v>
      </c>
      <c r="Y1" s="17" t="s">
        <v>92</v>
      </c>
      <c r="Z1" s="25"/>
    </row>
    <row r="2">
      <c r="A2" s="19" t="s">
        <v>130</v>
      </c>
      <c r="B2" s="21"/>
      <c r="C2" s="21"/>
      <c r="D2" s="21"/>
      <c r="E2" s="21"/>
      <c r="F2" s="21"/>
      <c r="G2" s="21"/>
      <c r="H2" s="21"/>
      <c r="I2" s="21"/>
      <c r="J2" s="21"/>
      <c r="K2" s="21"/>
      <c r="L2" s="21"/>
      <c r="M2" s="21"/>
      <c r="N2" s="21"/>
      <c r="O2" s="21"/>
      <c r="P2" s="21"/>
      <c r="Q2" s="21"/>
      <c r="R2" s="21"/>
      <c r="S2" s="21"/>
      <c r="T2" s="21"/>
      <c r="U2" s="21"/>
      <c r="V2" s="21"/>
      <c r="W2" s="21"/>
      <c r="X2" s="21"/>
      <c r="Y2" s="21"/>
      <c r="Z2" s="21"/>
    </row>
    <row r="3">
      <c r="A3" s="19" t="s">
        <v>131</v>
      </c>
      <c r="B3" s="21"/>
      <c r="C3" s="21"/>
      <c r="D3" s="21"/>
      <c r="E3" s="21"/>
      <c r="F3" s="21"/>
      <c r="G3" s="21"/>
      <c r="H3" s="21"/>
      <c r="I3" s="21"/>
      <c r="J3" s="21"/>
      <c r="K3" s="21"/>
      <c r="L3" s="21"/>
      <c r="M3" s="21"/>
      <c r="N3" s="21"/>
      <c r="O3" s="21"/>
      <c r="P3" s="21"/>
      <c r="Q3" s="21"/>
      <c r="R3" s="21"/>
      <c r="S3" s="21"/>
      <c r="T3" s="21"/>
      <c r="U3" s="21"/>
      <c r="V3" s="21"/>
      <c r="W3" s="21"/>
      <c r="X3" s="21"/>
      <c r="Y3" s="21"/>
      <c r="Z3" s="21"/>
    </row>
    <row r="4">
      <c r="A4" s="6" t="s">
        <v>56</v>
      </c>
      <c r="B4" s="20">
        <v>0.0</v>
      </c>
      <c r="C4" s="20">
        <f t="shared" ref="C4:Y4" si="1">B19</f>
        <v>1050000</v>
      </c>
      <c r="D4" s="20">
        <f t="shared" si="1"/>
        <v>1050000</v>
      </c>
      <c r="E4" s="20">
        <f t="shared" si="1"/>
        <v>1050000</v>
      </c>
      <c r="F4" s="20">
        <f t="shared" si="1"/>
        <v>1050000</v>
      </c>
      <c r="G4" s="20">
        <f t="shared" si="1"/>
        <v>1050000</v>
      </c>
      <c r="H4" s="20">
        <f t="shared" si="1"/>
        <v>1050000</v>
      </c>
      <c r="I4" s="20">
        <f t="shared" si="1"/>
        <v>1050000</v>
      </c>
      <c r="J4" s="20">
        <f t="shared" si="1"/>
        <v>1050000</v>
      </c>
      <c r="K4" s="20">
        <f t="shared" si="1"/>
        <v>1050000</v>
      </c>
      <c r="L4" s="20">
        <f t="shared" si="1"/>
        <v>1050000</v>
      </c>
      <c r="M4" s="20">
        <f t="shared" si="1"/>
        <v>1050000</v>
      </c>
      <c r="N4" s="20">
        <f t="shared" si="1"/>
        <v>1050000</v>
      </c>
      <c r="O4" s="20">
        <f t="shared" si="1"/>
        <v>0</v>
      </c>
      <c r="P4" s="20">
        <f t="shared" si="1"/>
        <v>0</v>
      </c>
      <c r="Q4" s="20">
        <f t="shared" si="1"/>
        <v>0</v>
      </c>
      <c r="R4" s="20">
        <f t="shared" si="1"/>
        <v>0</v>
      </c>
      <c r="S4" s="20">
        <f t="shared" si="1"/>
        <v>0</v>
      </c>
      <c r="T4" s="20">
        <f t="shared" si="1"/>
        <v>0</v>
      </c>
      <c r="U4" s="20">
        <f t="shared" si="1"/>
        <v>0</v>
      </c>
      <c r="V4" s="20">
        <f t="shared" si="1"/>
        <v>0</v>
      </c>
      <c r="W4" s="20">
        <f t="shared" si="1"/>
        <v>0</v>
      </c>
      <c r="X4" s="20">
        <f t="shared" si="1"/>
        <v>0</v>
      </c>
      <c r="Y4" s="20">
        <f t="shared" si="1"/>
        <v>0</v>
      </c>
      <c r="Z4" s="21"/>
    </row>
    <row r="5">
      <c r="A5" s="6" t="s">
        <v>58</v>
      </c>
      <c r="B5" s="20">
        <v>0.0</v>
      </c>
      <c r="C5" s="20">
        <f t="shared" ref="C5:Y5" si="2">B20</f>
        <v>0</v>
      </c>
      <c r="D5" s="20">
        <f t="shared" si="2"/>
        <v>0</v>
      </c>
      <c r="E5" s="20">
        <f t="shared" si="2"/>
        <v>0</v>
      </c>
      <c r="F5" s="20">
        <f t="shared" si="2"/>
        <v>0</v>
      </c>
      <c r="G5" s="20">
        <f t="shared" si="2"/>
        <v>500000</v>
      </c>
      <c r="H5" s="20">
        <f t="shared" si="2"/>
        <v>500000</v>
      </c>
      <c r="I5" s="20">
        <f t="shared" si="2"/>
        <v>500000</v>
      </c>
      <c r="J5" s="20">
        <f t="shared" si="2"/>
        <v>500000</v>
      </c>
      <c r="K5" s="20">
        <f t="shared" si="2"/>
        <v>500000</v>
      </c>
      <c r="L5" s="20">
        <f t="shared" si="2"/>
        <v>500000</v>
      </c>
      <c r="M5" s="20">
        <f t="shared" si="2"/>
        <v>500000</v>
      </c>
      <c r="N5" s="20">
        <f t="shared" si="2"/>
        <v>500000</v>
      </c>
      <c r="O5" s="20">
        <f t="shared" si="2"/>
        <v>500000</v>
      </c>
      <c r="P5" s="20">
        <f t="shared" si="2"/>
        <v>500000</v>
      </c>
      <c r="Q5" s="20">
        <f t="shared" si="2"/>
        <v>500000</v>
      </c>
      <c r="R5" s="20">
        <f t="shared" si="2"/>
        <v>500000</v>
      </c>
      <c r="S5" s="20">
        <f t="shared" si="2"/>
        <v>500000</v>
      </c>
      <c r="T5" s="20">
        <f t="shared" si="2"/>
        <v>500000</v>
      </c>
      <c r="U5" s="20">
        <f t="shared" si="2"/>
        <v>0</v>
      </c>
      <c r="V5" s="20">
        <f t="shared" si="2"/>
        <v>0</v>
      </c>
      <c r="W5" s="20">
        <f t="shared" si="2"/>
        <v>0</v>
      </c>
      <c r="X5" s="20">
        <f t="shared" si="2"/>
        <v>0</v>
      </c>
      <c r="Y5" s="20">
        <f t="shared" si="2"/>
        <v>0</v>
      </c>
      <c r="Z5" s="21"/>
    </row>
    <row r="6">
      <c r="A6" s="21" t="s">
        <v>94</v>
      </c>
      <c r="B6" s="20">
        <f>sum(B4:B5)</f>
        <v>0</v>
      </c>
      <c r="C6" s="20">
        <f t="shared" ref="C6:Y6" si="3">SUM(C4:C5)</f>
        <v>1050000</v>
      </c>
      <c r="D6" s="20">
        <f t="shared" si="3"/>
        <v>1050000</v>
      </c>
      <c r="E6" s="20">
        <f t="shared" si="3"/>
        <v>1050000</v>
      </c>
      <c r="F6" s="20">
        <f t="shared" si="3"/>
        <v>1050000</v>
      </c>
      <c r="G6" s="20">
        <f t="shared" si="3"/>
        <v>1550000</v>
      </c>
      <c r="H6" s="20">
        <f t="shared" si="3"/>
        <v>1550000</v>
      </c>
      <c r="I6" s="20">
        <f t="shared" si="3"/>
        <v>1550000</v>
      </c>
      <c r="J6" s="20">
        <f t="shared" si="3"/>
        <v>1550000</v>
      </c>
      <c r="K6" s="20">
        <f t="shared" si="3"/>
        <v>1550000</v>
      </c>
      <c r="L6" s="20">
        <f t="shared" si="3"/>
        <v>1550000</v>
      </c>
      <c r="M6" s="20">
        <f t="shared" si="3"/>
        <v>1550000</v>
      </c>
      <c r="N6" s="20">
        <f t="shared" si="3"/>
        <v>1550000</v>
      </c>
      <c r="O6" s="20">
        <f t="shared" si="3"/>
        <v>500000</v>
      </c>
      <c r="P6" s="20">
        <f t="shared" si="3"/>
        <v>500000</v>
      </c>
      <c r="Q6" s="20">
        <f t="shared" si="3"/>
        <v>500000</v>
      </c>
      <c r="R6" s="20">
        <f t="shared" si="3"/>
        <v>500000</v>
      </c>
      <c r="S6" s="20">
        <f t="shared" si="3"/>
        <v>500000</v>
      </c>
      <c r="T6" s="20">
        <f t="shared" si="3"/>
        <v>500000</v>
      </c>
      <c r="U6" s="20">
        <f t="shared" si="3"/>
        <v>0</v>
      </c>
      <c r="V6" s="20">
        <f t="shared" si="3"/>
        <v>0</v>
      </c>
      <c r="W6" s="20">
        <f t="shared" si="3"/>
        <v>0</v>
      </c>
      <c r="X6" s="20">
        <f t="shared" si="3"/>
        <v>0</v>
      </c>
      <c r="Y6" s="20">
        <f t="shared" si="3"/>
        <v>0</v>
      </c>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19" t="s">
        <v>132</v>
      </c>
      <c r="B8" s="21"/>
      <c r="C8" s="21"/>
      <c r="D8" s="21"/>
      <c r="E8" s="21"/>
      <c r="F8" s="21"/>
      <c r="G8" s="21"/>
      <c r="H8" s="21"/>
      <c r="I8" s="21"/>
      <c r="J8" s="21"/>
      <c r="K8" s="21"/>
      <c r="L8" s="21"/>
      <c r="M8" s="21"/>
      <c r="N8" s="21"/>
      <c r="O8" s="21"/>
      <c r="P8" s="21"/>
      <c r="Q8" s="21"/>
      <c r="R8" s="21"/>
      <c r="S8" s="21"/>
      <c r="T8" s="21"/>
      <c r="U8" s="21"/>
      <c r="V8" s="21"/>
      <c r="W8" s="21"/>
      <c r="X8" s="21"/>
      <c r="Y8" s="21"/>
      <c r="Z8" s="21"/>
    </row>
    <row r="9">
      <c r="A9" s="21" t="s">
        <v>56</v>
      </c>
      <c r="B9" s="20">
        <f>Assumption!$C$24</f>
        <v>1050000</v>
      </c>
      <c r="C9" s="20">
        <v>0.0</v>
      </c>
      <c r="D9" s="20">
        <v>0.0</v>
      </c>
      <c r="E9" s="20">
        <v>0.0</v>
      </c>
      <c r="F9" s="20">
        <v>0.0</v>
      </c>
      <c r="G9" s="20">
        <v>0.0</v>
      </c>
      <c r="H9" s="20">
        <v>0.0</v>
      </c>
      <c r="I9" s="20">
        <v>0.0</v>
      </c>
      <c r="J9" s="20">
        <v>0.0</v>
      </c>
      <c r="K9" s="20">
        <v>0.0</v>
      </c>
      <c r="L9" s="20">
        <v>0.0</v>
      </c>
      <c r="M9" s="20">
        <v>0.0</v>
      </c>
      <c r="N9" s="20">
        <v>0.0</v>
      </c>
      <c r="O9" s="20">
        <v>0.0</v>
      </c>
      <c r="P9" s="20">
        <v>0.0</v>
      </c>
      <c r="Q9" s="20">
        <v>0.0</v>
      </c>
      <c r="R9" s="20">
        <v>0.0</v>
      </c>
      <c r="S9" s="20">
        <v>0.0</v>
      </c>
      <c r="T9" s="20">
        <v>0.0</v>
      </c>
      <c r="U9" s="20">
        <v>0.0</v>
      </c>
      <c r="V9" s="20">
        <v>0.0</v>
      </c>
      <c r="W9" s="20">
        <v>0.0</v>
      </c>
      <c r="X9" s="20">
        <v>0.0</v>
      </c>
      <c r="Y9" s="20">
        <v>0.0</v>
      </c>
      <c r="Z9" s="21"/>
    </row>
    <row r="10">
      <c r="A10" s="6" t="s">
        <v>58</v>
      </c>
      <c r="B10" s="20">
        <v>0.0</v>
      </c>
      <c r="C10" s="20">
        <v>0.0</v>
      </c>
      <c r="D10" s="20">
        <v>0.0</v>
      </c>
      <c r="E10" s="20">
        <v>0.0</v>
      </c>
      <c r="F10" s="20">
        <f>Assumption!$C$25</f>
        <v>500000</v>
      </c>
      <c r="G10" s="20">
        <v>0.0</v>
      </c>
      <c r="H10" s="20">
        <v>0.0</v>
      </c>
      <c r="I10" s="20">
        <v>0.0</v>
      </c>
      <c r="J10" s="20">
        <v>0.0</v>
      </c>
      <c r="K10" s="21" t="str">
        <f>Assumption!$C$26</f>
        <v/>
      </c>
      <c r="L10" s="20">
        <v>0.0</v>
      </c>
      <c r="M10" s="20">
        <v>0.0</v>
      </c>
      <c r="N10" s="20">
        <v>0.0</v>
      </c>
      <c r="O10" s="20">
        <v>0.0</v>
      </c>
      <c r="P10" s="20">
        <v>0.0</v>
      </c>
      <c r="Q10" s="20">
        <v>0.0</v>
      </c>
      <c r="R10" s="20">
        <v>0.0</v>
      </c>
      <c r="S10" s="20">
        <v>0.0</v>
      </c>
      <c r="T10" s="20">
        <v>0.0</v>
      </c>
      <c r="U10" s="20">
        <v>0.0</v>
      </c>
      <c r="V10" s="20">
        <v>0.0</v>
      </c>
      <c r="W10" s="20">
        <v>0.0</v>
      </c>
      <c r="X10" s="20">
        <v>0.0</v>
      </c>
      <c r="Y10" s="20">
        <v>0.0</v>
      </c>
      <c r="Z10" s="21"/>
    </row>
    <row r="11">
      <c r="A11" s="21" t="s">
        <v>94</v>
      </c>
      <c r="B11" s="20">
        <f t="shared" ref="B11:Y11" si="4">SUM(B9:B10)</f>
        <v>1050000</v>
      </c>
      <c r="C11" s="20">
        <f t="shared" si="4"/>
        <v>0</v>
      </c>
      <c r="D11" s="20">
        <f t="shared" si="4"/>
        <v>0</v>
      </c>
      <c r="E11" s="20">
        <f t="shared" si="4"/>
        <v>0</v>
      </c>
      <c r="F11" s="20">
        <f t="shared" si="4"/>
        <v>500000</v>
      </c>
      <c r="G11" s="20">
        <f t="shared" si="4"/>
        <v>0</v>
      </c>
      <c r="H11" s="20">
        <f t="shared" si="4"/>
        <v>0</v>
      </c>
      <c r="I11" s="20">
        <f t="shared" si="4"/>
        <v>0</v>
      </c>
      <c r="J11" s="20">
        <f t="shared" si="4"/>
        <v>0</v>
      </c>
      <c r="K11" s="20">
        <f t="shared" si="4"/>
        <v>0</v>
      </c>
      <c r="L11" s="20">
        <f t="shared" si="4"/>
        <v>0</v>
      </c>
      <c r="M11" s="20">
        <f t="shared" si="4"/>
        <v>0</v>
      </c>
      <c r="N11" s="20">
        <f t="shared" si="4"/>
        <v>0</v>
      </c>
      <c r="O11" s="20">
        <f t="shared" si="4"/>
        <v>0</v>
      </c>
      <c r="P11" s="20">
        <f t="shared" si="4"/>
        <v>0</v>
      </c>
      <c r="Q11" s="20">
        <f t="shared" si="4"/>
        <v>0</v>
      </c>
      <c r="R11" s="20">
        <f t="shared" si="4"/>
        <v>0</v>
      </c>
      <c r="S11" s="20">
        <f t="shared" si="4"/>
        <v>0</v>
      </c>
      <c r="T11" s="20">
        <f t="shared" si="4"/>
        <v>0</v>
      </c>
      <c r="U11" s="20">
        <f t="shared" si="4"/>
        <v>0</v>
      </c>
      <c r="V11" s="20">
        <f t="shared" si="4"/>
        <v>0</v>
      </c>
      <c r="W11" s="20">
        <f t="shared" si="4"/>
        <v>0</v>
      </c>
      <c r="X11" s="20">
        <f t="shared" si="4"/>
        <v>0</v>
      </c>
      <c r="Y11" s="20">
        <f t="shared" si="4"/>
        <v>0</v>
      </c>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19" t="s">
        <v>133</v>
      </c>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t="s">
        <v>56</v>
      </c>
      <c r="B14" s="20">
        <v>0.0</v>
      </c>
      <c r="C14" s="20">
        <v>0.0</v>
      </c>
      <c r="D14" s="20">
        <v>0.0</v>
      </c>
      <c r="E14" s="20">
        <v>0.0</v>
      </c>
      <c r="F14" s="20">
        <v>0.0</v>
      </c>
      <c r="G14" s="20">
        <v>0.0</v>
      </c>
      <c r="H14" s="20">
        <v>0.0</v>
      </c>
      <c r="I14" s="20">
        <v>0.0</v>
      </c>
      <c r="J14" s="20">
        <v>0.0</v>
      </c>
      <c r="K14" s="20">
        <v>0.0</v>
      </c>
      <c r="L14" s="20">
        <v>0.0</v>
      </c>
      <c r="M14" s="20">
        <v>0.0</v>
      </c>
      <c r="N14" s="20">
        <f>B9</f>
        <v>1050000</v>
      </c>
      <c r="O14" s="20">
        <v>0.0</v>
      </c>
      <c r="P14" s="20">
        <v>0.0</v>
      </c>
      <c r="Q14" s="20">
        <v>0.0</v>
      </c>
      <c r="R14" s="20">
        <v>0.0</v>
      </c>
      <c r="S14" s="20">
        <v>0.0</v>
      </c>
      <c r="T14" s="20">
        <v>0.0</v>
      </c>
      <c r="U14" s="20">
        <v>0.0</v>
      </c>
      <c r="V14" s="20">
        <v>0.0</v>
      </c>
      <c r="W14" s="20">
        <v>0.0</v>
      </c>
      <c r="X14" s="20">
        <v>0.0</v>
      </c>
      <c r="Y14" s="20">
        <v>0.0</v>
      </c>
      <c r="Z14" s="21"/>
    </row>
    <row r="15">
      <c r="A15" s="21" t="s">
        <v>58</v>
      </c>
      <c r="B15" s="20">
        <v>0.0</v>
      </c>
      <c r="C15" s="20">
        <v>0.0</v>
      </c>
      <c r="D15" s="20">
        <v>0.0</v>
      </c>
      <c r="E15" s="20">
        <v>0.0</v>
      </c>
      <c r="F15" s="20">
        <v>0.0</v>
      </c>
      <c r="G15" s="20">
        <v>0.0</v>
      </c>
      <c r="H15" s="20">
        <v>0.0</v>
      </c>
      <c r="I15" s="20">
        <v>0.0</v>
      </c>
      <c r="J15" s="20">
        <v>0.0</v>
      </c>
      <c r="K15" s="20">
        <v>0.0</v>
      </c>
      <c r="L15" s="20">
        <v>0.0</v>
      </c>
      <c r="M15" s="20">
        <v>0.0</v>
      </c>
      <c r="N15" s="20">
        <v>0.0</v>
      </c>
      <c r="O15" s="20">
        <v>0.0</v>
      </c>
      <c r="P15" s="20">
        <v>0.0</v>
      </c>
      <c r="Q15" s="20">
        <v>0.0</v>
      </c>
      <c r="R15" s="20">
        <v>0.0</v>
      </c>
      <c r="S15" s="20">
        <v>0.0</v>
      </c>
      <c r="T15" s="20">
        <f>F10</f>
        <v>500000</v>
      </c>
      <c r="U15" s="20">
        <v>0.0</v>
      </c>
      <c r="V15" s="20">
        <v>0.0</v>
      </c>
      <c r="W15" s="21" t="str">
        <f>Assumption!$C$26</f>
        <v/>
      </c>
      <c r="X15" s="20">
        <v>0.0</v>
      </c>
      <c r="Y15" s="20">
        <v>0.0</v>
      </c>
      <c r="Z15" s="21"/>
    </row>
    <row r="16">
      <c r="A16" s="21" t="s">
        <v>94</v>
      </c>
      <c r="B16" s="20">
        <f t="shared" ref="B16:Y16" si="5">sum(B14:B15)</f>
        <v>0</v>
      </c>
      <c r="C16" s="20">
        <f t="shared" si="5"/>
        <v>0</v>
      </c>
      <c r="D16" s="20">
        <f t="shared" si="5"/>
        <v>0</v>
      </c>
      <c r="E16" s="20">
        <f t="shared" si="5"/>
        <v>0</v>
      </c>
      <c r="F16" s="20">
        <f t="shared" si="5"/>
        <v>0</v>
      </c>
      <c r="G16" s="20">
        <f t="shared" si="5"/>
        <v>0</v>
      </c>
      <c r="H16" s="20">
        <f t="shared" si="5"/>
        <v>0</v>
      </c>
      <c r="I16" s="20">
        <f t="shared" si="5"/>
        <v>0</v>
      </c>
      <c r="J16" s="20">
        <f t="shared" si="5"/>
        <v>0</v>
      </c>
      <c r="K16" s="20">
        <f t="shared" si="5"/>
        <v>0</v>
      </c>
      <c r="L16" s="20">
        <f t="shared" si="5"/>
        <v>0</v>
      </c>
      <c r="M16" s="20">
        <f t="shared" si="5"/>
        <v>0</v>
      </c>
      <c r="N16" s="20">
        <f t="shared" si="5"/>
        <v>1050000</v>
      </c>
      <c r="O16" s="20">
        <f t="shared" si="5"/>
        <v>0</v>
      </c>
      <c r="P16" s="20">
        <f t="shared" si="5"/>
        <v>0</v>
      </c>
      <c r="Q16" s="20">
        <f t="shared" si="5"/>
        <v>0</v>
      </c>
      <c r="R16" s="20">
        <f t="shared" si="5"/>
        <v>0</v>
      </c>
      <c r="S16" s="20">
        <f t="shared" si="5"/>
        <v>0</v>
      </c>
      <c r="T16" s="20">
        <f t="shared" si="5"/>
        <v>500000</v>
      </c>
      <c r="U16" s="20">
        <f t="shared" si="5"/>
        <v>0</v>
      </c>
      <c r="V16" s="20">
        <f t="shared" si="5"/>
        <v>0</v>
      </c>
      <c r="W16" s="20">
        <f t="shared" si="5"/>
        <v>0</v>
      </c>
      <c r="X16" s="20">
        <f t="shared" si="5"/>
        <v>0</v>
      </c>
      <c r="Y16" s="20">
        <f t="shared" si="5"/>
        <v>0</v>
      </c>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19" t="s">
        <v>134</v>
      </c>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t="s">
        <v>56</v>
      </c>
      <c r="B19" s="20">
        <f t="shared" ref="B19:Y19" si="6">B4+B9-B14</f>
        <v>1050000</v>
      </c>
      <c r="C19" s="20">
        <f t="shared" si="6"/>
        <v>1050000</v>
      </c>
      <c r="D19" s="20">
        <f t="shared" si="6"/>
        <v>1050000</v>
      </c>
      <c r="E19" s="20">
        <f t="shared" si="6"/>
        <v>1050000</v>
      </c>
      <c r="F19" s="20">
        <f t="shared" si="6"/>
        <v>1050000</v>
      </c>
      <c r="G19" s="20">
        <f t="shared" si="6"/>
        <v>1050000</v>
      </c>
      <c r="H19" s="20">
        <f t="shared" si="6"/>
        <v>1050000</v>
      </c>
      <c r="I19" s="20">
        <f t="shared" si="6"/>
        <v>1050000</v>
      </c>
      <c r="J19" s="20">
        <f t="shared" si="6"/>
        <v>1050000</v>
      </c>
      <c r="K19" s="20">
        <f t="shared" si="6"/>
        <v>1050000</v>
      </c>
      <c r="L19" s="20">
        <f t="shared" si="6"/>
        <v>1050000</v>
      </c>
      <c r="M19" s="20">
        <f t="shared" si="6"/>
        <v>1050000</v>
      </c>
      <c r="N19" s="20">
        <f t="shared" si="6"/>
        <v>0</v>
      </c>
      <c r="O19" s="20">
        <f t="shared" si="6"/>
        <v>0</v>
      </c>
      <c r="P19" s="20">
        <f t="shared" si="6"/>
        <v>0</v>
      </c>
      <c r="Q19" s="20">
        <f t="shared" si="6"/>
        <v>0</v>
      </c>
      <c r="R19" s="20">
        <f t="shared" si="6"/>
        <v>0</v>
      </c>
      <c r="S19" s="20">
        <f t="shared" si="6"/>
        <v>0</v>
      </c>
      <c r="T19" s="20">
        <f t="shared" si="6"/>
        <v>0</v>
      </c>
      <c r="U19" s="20">
        <f t="shared" si="6"/>
        <v>0</v>
      </c>
      <c r="V19" s="20">
        <f t="shared" si="6"/>
        <v>0</v>
      </c>
      <c r="W19" s="20">
        <f t="shared" si="6"/>
        <v>0</v>
      </c>
      <c r="X19" s="20">
        <f t="shared" si="6"/>
        <v>0</v>
      </c>
      <c r="Y19" s="20">
        <f t="shared" si="6"/>
        <v>0</v>
      </c>
      <c r="Z19" s="21"/>
    </row>
    <row r="20">
      <c r="A20" s="21" t="s">
        <v>58</v>
      </c>
      <c r="B20" s="20">
        <f t="shared" ref="B20:Y20" si="7">B5+B10-B15</f>
        <v>0</v>
      </c>
      <c r="C20" s="20">
        <f t="shared" si="7"/>
        <v>0</v>
      </c>
      <c r="D20" s="20">
        <f t="shared" si="7"/>
        <v>0</v>
      </c>
      <c r="E20" s="20">
        <f t="shared" si="7"/>
        <v>0</v>
      </c>
      <c r="F20" s="20">
        <f t="shared" si="7"/>
        <v>500000</v>
      </c>
      <c r="G20" s="20">
        <f t="shared" si="7"/>
        <v>500000</v>
      </c>
      <c r="H20" s="20">
        <f t="shared" si="7"/>
        <v>500000</v>
      </c>
      <c r="I20" s="20">
        <f t="shared" si="7"/>
        <v>500000</v>
      </c>
      <c r="J20" s="20">
        <f t="shared" si="7"/>
        <v>500000</v>
      </c>
      <c r="K20" s="20">
        <f t="shared" si="7"/>
        <v>500000</v>
      </c>
      <c r="L20" s="20">
        <f t="shared" si="7"/>
        <v>500000</v>
      </c>
      <c r="M20" s="20">
        <f t="shared" si="7"/>
        <v>500000</v>
      </c>
      <c r="N20" s="20">
        <f t="shared" si="7"/>
        <v>500000</v>
      </c>
      <c r="O20" s="20">
        <f t="shared" si="7"/>
        <v>500000</v>
      </c>
      <c r="P20" s="20">
        <f t="shared" si="7"/>
        <v>500000</v>
      </c>
      <c r="Q20" s="20">
        <f t="shared" si="7"/>
        <v>500000</v>
      </c>
      <c r="R20" s="20">
        <f t="shared" si="7"/>
        <v>500000</v>
      </c>
      <c r="S20" s="20">
        <f t="shared" si="7"/>
        <v>500000</v>
      </c>
      <c r="T20" s="20">
        <f t="shared" si="7"/>
        <v>0</v>
      </c>
      <c r="U20" s="20">
        <f t="shared" si="7"/>
        <v>0</v>
      </c>
      <c r="V20" s="20">
        <f t="shared" si="7"/>
        <v>0</v>
      </c>
      <c r="W20" s="20">
        <f t="shared" si="7"/>
        <v>0</v>
      </c>
      <c r="X20" s="20">
        <f t="shared" si="7"/>
        <v>0</v>
      </c>
      <c r="Y20" s="20">
        <f t="shared" si="7"/>
        <v>0</v>
      </c>
      <c r="Z20" s="21"/>
    </row>
    <row r="21">
      <c r="A21" s="21" t="s">
        <v>94</v>
      </c>
      <c r="B21" s="20">
        <f t="shared" ref="B21:Y21" si="8">SUM(B19:B20)</f>
        <v>1050000</v>
      </c>
      <c r="C21" s="20">
        <f t="shared" si="8"/>
        <v>1050000</v>
      </c>
      <c r="D21" s="20">
        <f t="shared" si="8"/>
        <v>1050000</v>
      </c>
      <c r="E21" s="20">
        <f t="shared" si="8"/>
        <v>1050000</v>
      </c>
      <c r="F21" s="20">
        <f t="shared" si="8"/>
        <v>1550000</v>
      </c>
      <c r="G21" s="20">
        <f t="shared" si="8"/>
        <v>1550000</v>
      </c>
      <c r="H21" s="20">
        <f t="shared" si="8"/>
        <v>1550000</v>
      </c>
      <c r="I21" s="20">
        <f t="shared" si="8"/>
        <v>1550000</v>
      </c>
      <c r="J21" s="20">
        <f t="shared" si="8"/>
        <v>1550000</v>
      </c>
      <c r="K21" s="20">
        <f t="shared" si="8"/>
        <v>1550000</v>
      </c>
      <c r="L21" s="20">
        <f t="shared" si="8"/>
        <v>1550000</v>
      </c>
      <c r="M21" s="20">
        <f t="shared" si="8"/>
        <v>1550000</v>
      </c>
      <c r="N21" s="20">
        <f t="shared" si="8"/>
        <v>500000</v>
      </c>
      <c r="O21" s="20">
        <f t="shared" si="8"/>
        <v>500000</v>
      </c>
      <c r="P21" s="20">
        <f t="shared" si="8"/>
        <v>500000</v>
      </c>
      <c r="Q21" s="20">
        <f t="shared" si="8"/>
        <v>500000</v>
      </c>
      <c r="R21" s="20">
        <f t="shared" si="8"/>
        <v>500000</v>
      </c>
      <c r="S21" s="20">
        <f t="shared" si="8"/>
        <v>500000</v>
      </c>
      <c r="T21" s="20">
        <f t="shared" si="8"/>
        <v>0</v>
      </c>
      <c r="U21" s="20">
        <f t="shared" si="8"/>
        <v>0</v>
      </c>
      <c r="V21" s="20">
        <f t="shared" si="8"/>
        <v>0</v>
      </c>
      <c r="W21" s="20">
        <f t="shared" si="8"/>
        <v>0</v>
      </c>
      <c r="X21" s="20">
        <f t="shared" si="8"/>
        <v>0</v>
      </c>
      <c r="Y21" s="20">
        <f t="shared" si="8"/>
        <v>0</v>
      </c>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19" t="s">
        <v>135</v>
      </c>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6" t="s">
        <v>56</v>
      </c>
      <c r="B24" s="20">
        <f>B19*Assumption!$D$24/12</f>
        <v>9187.5</v>
      </c>
      <c r="C24" s="20">
        <f>C19*Assumption!$D$24/12</f>
        <v>9187.5</v>
      </c>
      <c r="D24" s="20">
        <f>D19*Assumption!$D$24/12</f>
        <v>9187.5</v>
      </c>
      <c r="E24" s="20">
        <f>E19*Assumption!$D$24/12</f>
        <v>9187.5</v>
      </c>
      <c r="F24" s="20">
        <f>F19*Assumption!$D$24/12</f>
        <v>9187.5</v>
      </c>
      <c r="G24" s="20">
        <f>G19*Assumption!$D$24/12</f>
        <v>9187.5</v>
      </c>
      <c r="H24" s="20">
        <f>H19*Assumption!$D$24/12</f>
        <v>9187.5</v>
      </c>
      <c r="I24" s="20">
        <f>I19*Assumption!$D$24/12</f>
        <v>9187.5</v>
      </c>
      <c r="J24" s="20">
        <f>J19*Assumption!$D$24/12</f>
        <v>9187.5</v>
      </c>
      <c r="K24" s="20">
        <f>K19*Assumption!$D$24/12</f>
        <v>9187.5</v>
      </c>
      <c r="L24" s="20">
        <f>L19*Assumption!$D$24/12</f>
        <v>9187.5</v>
      </c>
      <c r="M24" s="20">
        <f>M19*Assumption!$D$24/12</f>
        <v>9187.5</v>
      </c>
      <c r="N24" s="20">
        <f>N19*Assumption!$D$24/12</f>
        <v>0</v>
      </c>
      <c r="O24" s="20">
        <f>O19*Assumption!$D$24/12</f>
        <v>0</v>
      </c>
      <c r="P24" s="20">
        <f>P19*Assumption!$D$24/12</f>
        <v>0</v>
      </c>
      <c r="Q24" s="20">
        <f>Q19*Assumption!$D$24/12</f>
        <v>0</v>
      </c>
      <c r="R24" s="20">
        <f>R19*Assumption!$D$24/12</f>
        <v>0</v>
      </c>
      <c r="S24" s="20">
        <f>S19*Assumption!$D$24/12</f>
        <v>0</v>
      </c>
      <c r="T24" s="20">
        <f>T19*Assumption!$D$24/12</f>
        <v>0</v>
      </c>
      <c r="U24" s="20">
        <f>U19*Assumption!$D$24/12</f>
        <v>0</v>
      </c>
      <c r="V24" s="20">
        <f>V19*Assumption!$D$24/12</f>
        <v>0</v>
      </c>
      <c r="W24" s="20">
        <f>W19*Assumption!$D$24/12</f>
        <v>0</v>
      </c>
      <c r="X24" s="20">
        <f>X19*Assumption!$D$24/12</f>
        <v>0</v>
      </c>
      <c r="Y24" s="20">
        <f>Y19*Assumption!$D$24/12</f>
        <v>0</v>
      </c>
      <c r="Z24" s="21"/>
    </row>
    <row r="25">
      <c r="A25" s="21" t="s">
        <v>58</v>
      </c>
      <c r="B25" s="20">
        <f>B20*Assumption!$D$25/12</f>
        <v>0</v>
      </c>
      <c r="C25" s="20">
        <f>C20*Assumption!$D$25/12</f>
        <v>0</v>
      </c>
      <c r="D25" s="20">
        <f>D20*Assumption!$D$25/12</f>
        <v>0</v>
      </c>
      <c r="E25" s="20">
        <f>E20*Assumption!$D$25/12</f>
        <v>0</v>
      </c>
      <c r="F25" s="20">
        <f>F20*Assumption!$D$25/12</f>
        <v>6875</v>
      </c>
      <c r="G25" s="20">
        <f>G20*Assumption!$D$25/12</f>
        <v>6875</v>
      </c>
      <c r="H25" s="20">
        <f>H20*Assumption!$D$25/12</f>
        <v>6875</v>
      </c>
      <c r="I25" s="20">
        <f>I20*Assumption!$D$25/12</f>
        <v>6875</v>
      </c>
      <c r="J25" s="20">
        <f>J20*Assumption!$D$25/12</f>
        <v>6875</v>
      </c>
      <c r="K25" s="20">
        <f>K20*Assumption!$D$25/12</f>
        <v>6875</v>
      </c>
      <c r="L25" s="20">
        <f>L20*Assumption!$D$25/12</f>
        <v>6875</v>
      </c>
      <c r="M25" s="20">
        <f>M20*Assumption!$D$25/12</f>
        <v>6875</v>
      </c>
      <c r="N25" s="20">
        <f>N20*Assumption!$D$25/12</f>
        <v>6875</v>
      </c>
      <c r="O25" s="20">
        <f>O20*Assumption!$D$25/12</f>
        <v>6875</v>
      </c>
      <c r="P25" s="20">
        <f>P20*Assumption!$D$25/12</f>
        <v>6875</v>
      </c>
      <c r="Q25" s="20">
        <f>Q20*Assumption!$D$25/12</f>
        <v>6875</v>
      </c>
      <c r="R25" s="20">
        <f>R20*Assumption!$D$25/12</f>
        <v>6875</v>
      </c>
      <c r="S25" s="20">
        <f>S20*Assumption!$D$25/12</f>
        <v>6875</v>
      </c>
      <c r="T25" s="20">
        <f>T20*Assumption!$D$25/12</f>
        <v>0</v>
      </c>
      <c r="U25" s="20">
        <f>U20*Assumption!$D$25/12</f>
        <v>0</v>
      </c>
      <c r="V25" s="20">
        <f>V20*Assumption!$D$25/12</f>
        <v>0</v>
      </c>
      <c r="W25" s="20">
        <f>W20*Assumption!$D$25/12</f>
        <v>0</v>
      </c>
      <c r="X25" s="20">
        <f>X20*Assumption!$D$25/12</f>
        <v>0</v>
      </c>
      <c r="Y25" s="20">
        <f>Y20*Assumption!$D$25/12</f>
        <v>0</v>
      </c>
      <c r="Z25" s="21"/>
    </row>
    <row r="26">
      <c r="A26" s="21" t="s">
        <v>94</v>
      </c>
      <c r="B26" s="20">
        <f t="shared" ref="B26:Y26" si="9">SUM(B24:B25)</f>
        <v>9187.5</v>
      </c>
      <c r="C26" s="20">
        <f t="shared" si="9"/>
        <v>9187.5</v>
      </c>
      <c r="D26" s="20">
        <f t="shared" si="9"/>
        <v>9187.5</v>
      </c>
      <c r="E26" s="20">
        <f t="shared" si="9"/>
        <v>9187.5</v>
      </c>
      <c r="F26" s="20">
        <f t="shared" si="9"/>
        <v>16062.5</v>
      </c>
      <c r="G26" s="20">
        <f t="shared" si="9"/>
        <v>16062.5</v>
      </c>
      <c r="H26" s="20">
        <f t="shared" si="9"/>
        <v>16062.5</v>
      </c>
      <c r="I26" s="20">
        <f t="shared" si="9"/>
        <v>16062.5</v>
      </c>
      <c r="J26" s="20">
        <f t="shared" si="9"/>
        <v>16062.5</v>
      </c>
      <c r="K26" s="20">
        <f t="shared" si="9"/>
        <v>16062.5</v>
      </c>
      <c r="L26" s="20">
        <f t="shared" si="9"/>
        <v>16062.5</v>
      </c>
      <c r="M26" s="20">
        <f t="shared" si="9"/>
        <v>16062.5</v>
      </c>
      <c r="N26" s="20">
        <f t="shared" si="9"/>
        <v>6875</v>
      </c>
      <c r="O26" s="20">
        <f t="shared" si="9"/>
        <v>6875</v>
      </c>
      <c r="P26" s="20">
        <f t="shared" si="9"/>
        <v>6875</v>
      </c>
      <c r="Q26" s="20">
        <f t="shared" si="9"/>
        <v>6875</v>
      </c>
      <c r="R26" s="20">
        <f t="shared" si="9"/>
        <v>6875</v>
      </c>
      <c r="S26" s="20">
        <f t="shared" si="9"/>
        <v>6875</v>
      </c>
      <c r="T26" s="20">
        <f t="shared" si="9"/>
        <v>0</v>
      </c>
      <c r="U26" s="20">
        <f t="shared" si="9"/>
        <v>0</v>
      </c>
      <c r="V26" s="20">
        <f t="shared" si="9"/>
        <v>0</v>
      </c>
      <c r="W26" s="20">
        <f t="shared" si="9"/>
        <v>0</v>
      </c>
      <c r="X26" s="20">
        <f t="shared" si="9"/>
        <v>0</v>
      </c>
      <c r="Y26" s="20">
        <f t="shared" si="9"/>
        <v>0</v>
      </c>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6"/>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6"/>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6" t="s">
        <v>136</v>
      </c>
      <c r="B30" s="20">
        <f>B24*Assumption!$D$26/12</f>
        <v>0</v>
      </c>
      <c r="C30" s="20">
        <f>C24*Assumption!$D$26/12</f>
        <v>0</v>
      </c>
      <c r="D30" s="20">
        <f>D24*Assumption!$D$26/12</f>
        <v>0</v>
      </c>
      <c r="E30" s="20">
        <f>E24*Assumption!$D$26/12</f>
        <v>0</v>
      </c>
      <c r="F30" s="20">
        <f>F24*Assumption!$D$26/12</f>
        <v>0</v>
      </c>
      <c r="G30" s="20">
        <f>G24*Assumption!$D$26/12</f>
        <v>0</v>
      </c>
      <c r="H30" s="20">
        <f>H24*Assumption!$D$26/12</f>
        <v>0</v>
      </c>
      <c r="I30" s="20">
        <f>I24*Assumption!$D$26/12</f>
        <v>0</v>
      </c>
      <c r="J30" s="20">
        <f>J24*Assumption!$D$26/12</f>
        <v>0</v>
      </c>
      <c r="K30" s="20">
        <f>K24*Assumption!$D$26/12</f>
        <v>0</v>
      </c>
      <c r="L30" s="20">
        <f>L24*Assumption!$D$26/12</f>
        <v>0</v>
      </c>
      <c r="M30" s="20">
        <f>M24*Assumption!$D$26/12</f>
        <v>0</v>
      </c>
      <c r="N30" s="20">
        <f>N24*Assumption!$D$26/12</f>
        <v>0</v>
      </c>
      <c r="O30" s="20">
        <f>O24*Assumption!$D$26/12</f>
        <v>0</v>
      </c>
      <c r="P30" s="20">
        <f>P24*Assumption!$D$26/12</f>
        <v>0</v>
      </c>
      <c r="Q30" s="20">
        <f>Q24*Assumption!$D$26/12</f>
        <v>0</v>
      </c>
      <c r="R30" s="20">
        <f>R24*Assumption!$D$26/12</f>
        <v>0</v>
      </c>
      <c r="S30" s="20">
        <f>S24*Assumption!$D$26/12</f>
        <v>0</v>
      </c>
      <c r="T30" s="20">
        <f>T24*Assumption!$D$26/12</f>
        <v>0</v>
      </c>
      <c r="U30" s="20">
        <f>U24*Assumption!$D$26/12</f>
        <v>0</v>
      </c>
      <c r="V30" s="20">
        <f>V24*Assumption!$D$26/12</f>
        <v>0</v>
      </c>
      <c r="W30" s="20">
        <f>W24*Assumption!$D$26/12</f>
        <v>0</v>
      </c>
      <c r="X30" s="20">
        <f>X24*Assumption!$D$26/12</f>
        <v>0</v>
      </c>
      <c r="Y30" s="20">
        <f>Y24*Assumption!$D$26/12</f>
        <v>0</v>
      </c>
      <c r="Z30" s="21"/>
    </row>
    <row r="31">
      <c r="A31" s="21" t="s">
        <v>94</v>
      </c>
      <c r="B31" s="20">
        <f t="shared" ref="B31:Y31" si="10">SUM(B28:B30)</f>
        <v>0</v>
      </c>
      <c r="C31" s="20">
        <f t="shared" si="10"/>
        <v>0</v>
      </c>
      <c r="D31" s="20">
        <f t="shared" si="10"/>
        <v>0</v>
      </c>
      <c r="E31" s="20">
        <f t="shared" si="10"/>
        <v>0</v>
      </c>
      <c r="F31" s="20">
        <f t="shared" si="10"/>
        <v>0</v>
      </c>
      <c r="G31" s="20">
        <f t="shared" si="10"/>
        <v>0</v>
      </c>
      <c r="H31" s="20">
        <f t="shared" si="10"/>
        <v>0</v>
      </c>
      <c r="I31" s="20">
        <f t="shared" si="10"/>
        <v>0</v>
      </c>
      <c r="J31" s="20">
        <f t="shared" si="10"/>
        <v>0</v>
      </c>
      <c r="K31" s="20">
        <f t="shared" si="10"/>
        <v>0</v>
      </c>
      <c r="L31" s="20">
        <f t="shared" si="10"/>
        <v>0</v>
      </c>
      <c r="M31" s="20">
        <f t="shared" si="10"/>
        <v>0</v>
      </c>
      <c r="N31" s="20">
        <f t="shared" si="10"/>
        <v>0</v>
      </c>
      <c r="O31" s="20">
        <f t="shared" si="10"/>
        <v>0</v>
      </c>
      <c r="P31" s="20">
        <f t="shared" si="10"/>
        <v>0</v>
      </c>
      <c r="Q31" s="20">
        <f t="shared" si="10"/>
        <v>0</v>
      </c>
      <c r="R31" s="20">
        <f t="shared" si="10"/>
        <v>0</v>
      </c>
      <c r="S31" s="20">
        <f t="shared" si="10"/>
        <v>0</v>
      </c>
      <c r="T31" s="20">
        <f t="shared" si="10"/>
        <v>0</v>
      </c>
      <c r="U31" s="20">
        <f t="shared" si="10"/>
        <v>0</v>
      </c>
      <c r="V31" s="20">
        <f t="shared" si="10"/>
        <v>0</v>
      </c>
      <c r="W31" s="20">
        <f t="shared" si="10"/>
        <v>0</v>
      </c>
      <c r="X31" s="20">
        <f t="shared" si="10"/>
        <v>0</v>
      </c>
      <c r="Y31" s="20">
        <f t="shared" si="10"/>
        <v>0</v>
      </c>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sheetData>
  <drawing r:id="rId1"/>
</worksheet>
</file>