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" sheetId="2" r:id="rId5"/>
    <sheet state="visible" name="Calcs-1" sheetId="3" r:id="rId6"/>
    <sheet state="visible" name="Small store FAR" sheetId="4" r:id="rId7"/>
    <sheet state="visible" name="Small store fixed Asset Balance" sheetId="5" r:id="rId8"/>
    <sheet state="visible" name="Small Store Depriciation" sheetId="6" r:id="rId9"/>
    <sheet state="visible" name="Medium store FAR" sheetId="7" r:id="rId10"/>
    <sheet state="visible" name="Medium Store Fixed Asset Balanc" sheetId="8" r:id="rId11"/>
    <sheet state="visible" name="Medium Store Depriciation" sheetId="9" r:id="rId12"/>
    <sheet state="visible" name="small store-Sales and cost" sheetId="10" r:id="rId13"/>
    <sheet state="visible" name="medium store-Sales and cost" sheetId="11" r:id="rId14"/>
    <sheet state="visible" name="Large store FAR" sheetId="12" r:id="rId15"/>
    <sheet state="visible" name="Large Store Fixed Asset " sheetId="13" r:id="rId16"/>
    <sheet state="visible" name="Large Store Depriciation" sheetId="14" r:id="rId17"/>
    <sheet state="visible" name="Large store-Sales and cost" sheetId="15" r:id="rId18"/>
    <sheet state="visible" name="Consolated Sales And Costs" sheetId="16" r:id="rId19"/>
    <sheet state="visible" name="Consolated Fixed Asset and Depr" sheetId="17" r:id="rId20"/>
    <sheet state="visible" name="Purchases" sheetId="18" r:id="rId21"/>
    <sheet state="visible" name="Collections" sheetId="19" r:id="rId22"/>
    <sheet state="visible" name="Cash details" sheetId="20" r:id="rId23"/>
    <sheet state="visible" name="Balance" sheetId="21" r:id="rId24"/>
  </sheets>
  <definedNames/>
  <calcPr/>
</workbook>
</file>

<file path=xl/sharedStrings.xml><?xml version="1.0" encoding="utf-8"?>
<sst xmlns="http://schemas.openxmlformats.org/spreadsheetml/2006/main" count="1475" uniqueCount="173">
  <si>
    <t>Description</t>
  </si>
  <si>
    <t>A retailing company runs a chain of small, medium and large bag stores.</t>
  </si>
  <si>
    <t>It sells purses, mini bags and duffel bags. The selling price of a purse is Rs 1200, a mini bag is Rs 1000 and a duffel bag is Rs 1700. The cost of a purse is 40% of its selling price, a mini bag is 45% of its selling price and a duffel bag is 50% of its selling price.</t>
  </si>
  <si>
    <t>It estimates that a small store will receive 200 orders per month . An average order will comprise 1 purse, 0.3 mini bag and 0.5 duffel bag.</t>
  </si>
  <si>
    <t>Each small store has 1 sales person. The monthly salary of a sales person is Rs 19,000.</t>
  </si>
  <si>
    <t>The store delivers all its orders. It costs the store Rs 50 to deliver an order for all the products.</t>
  </si>
  <si>
    <t>It has a monthly rental cost of Rs 22,500 and electricity cost of Rs 7,000.</t>
  </si>
  <si>
    <t>Initially, the company had 0 small stores. The company estimates that it will open 1 new small store every month, starting from Month 1.</t>
  </si>
  <si>
    <t>Each small store has 1 Packaging machine (GDH 760), which costs Rs 25,000 and has a life of 14 months, 1 AC (SGL 430), which costs Rs 60,000 and has a life of 16 months and 1 Computer (AGD 265), which costs Rs 70,000 and has a life of 12 months. These assets are purchased every time a new small store is opened at the start of the month.</t>
  </si>
  <si>
    <t>It estimates that a medium store will receive 300 orders per month . An average order will comprise 1.3 purses, 0.4 mini bag and 0.8 duffel bag.</t>
  </si>
  <si>
    <t>Each medium store has 2 sales persons. It has a monthly rent cost of Rs 30,000 and electricity cost of Rs 10,000.</t>
  </si>
  <si>
    <t>Initially, the company had 0 stores. The company estimates that it will open 1 medium store every 2 months with the first medium store opening in month 6.</t>
  </si>
  <si>
    <t>Each medium store has 2 Packaging machines (GDH 760), which costs Rs 25,000 each and has a life of 14 months, 2 AC (SGL 430), which costs Rs 60,000 each and has a life of 16 months and 1 Computer (AGD 300), which costs Rs 90,000 and has a life of 15 months. These assets are purchased every time a new medium store is opened at the start of the month.</t>
  </si>
  <si>
    <t>It estimates that a large store will receive 400 orders per month, where an average order will comprise 1.6 purses, 0.7 mini bags and 1 duffel bag.</t>
  </si>
  <si>
    <t>Each large store has 4 sales persons. It has a monthly rent cost of Rs 50,000 and electricity cost of Rs 15,000.</t>
  </si>
  <si>
    <t>Initially, the company had 0 stores. The company plans to open 1 large store every 4 months with the first large store opening in month 8.</t>
  </si>
  <si>
    <t>Each large store has 4 Packaging machines (GDH 760), which costs Rs 25,000 each and has a life of 14 months, 2 ACs (SGL 500), which costs Rs 60,000 each and has a life of 16 months and 2 Computers (AGD 300), which costs Rs 90,000 each and has a life of 15 months. These assets are purchased every time a new large store is opened at the start of the month.</t>
  </si>
  <si>
    <t>Salary of staff, selling price, cost price percentage and delivery cost for medium and large stores are the same as that of small stores.</t>
  </si>
  <si>
    <t>The company makes payment for the purchase of purses after 2 months and mini bags after 3 months. It makes the payment for purchases of duffel bags within the same month.</t>
  </si>
  <si>
    <t>30% of the total sales are made to Retailer 1, who makes the payment after 1 month.</t>
  </si>
  <si>
    <t>30% of the total sales are made to Wholesaler 1, who makes the payment after 2 months.</t>
  </si>
  <si>
    <t>40% of the total sales are made to BigCustomer 1, who makes the payment in cash.</t>
  </si>
  <si>
    <t>Make a model of the company for 30 months.</t>
  </si>
  <si>
    <t>Selling price (in Rs)</t>
  </si>
  <si>
    <t>Cost price (in Rs)</t>
  </si>
  <si>
    <t>Purses</t>
  </si>
  <si>
    <t>of the selling price</t>
  </si>
  <si>
    <t>Mini bags</t>
  </si>
  <si>
    <t>Duffel bgs</t>
  </si>
  <si>
    <t>Number of orders per month</t>
  </si>
  <si>
    <t>Small store</t>
  </si>
  <si>
    <t>Medium store</t>
  </si>
  <si>
    <t>Large Store</t>
  </si>
  <si>
    <t>Average Quantity Per order</t>
  </si>
  <si>
    <t>Product</t>
  </si>
  <si>
    <t>Smal store</t>
  </si>
  <si>
    <t>Delivery cost Per order (Rs)</t>
  </si>
  <si>
    <t>Staff</t>
  </si>
  <si>
    <t>Sales person</t>
  </si>
  <si>
    <t>Salaries</t>
  </si>
  <si>
    <t>small store</t>
  </si>
  <si>
    <t>Other costs</t>
  </si>
  <si>
    <t xml:space="preserve">Rent </t>
  </si>
  <si>
    <t>Electricity</t>
  </si>
  <si>
    <t>Outlet plan</t>
  </si>
  <si>
    <t>Initial outlet</t>
  </si>
  <si>
    <t xml:space="preserve">new outlet </t>
  </si>
  <si>
    <t>Starting from month 1 every month</t>
  </si>
  <si>
    <t>Starting from month 6 every 2 month</t>
  </si>
  <si>
    <t>Starting from month 8 every 4 month</t>
  </si>
  <si>
    <t>Customer</t>
  </si>
  <si>
    <t>% shares of sales</t>
  </si>
  <si>
    <t>collection</t>
  </si>
  <si>
    <t xml:space="preserve"> Retailer 1</t>
  </si>
  <si>
    <t>After 1 Month</t>
  </si>
  <si>
    <t>Wholesaler 1</t>
  </si>
  <si>
    <t>After 2 Month</t>
  </si>
  <si>
    <t>Big Customer 1</t>
  </si>
  <si>
    <t>Cash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</si>
  <si>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</si>
  <si>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</si>
  <si>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</si>
  <si>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</si>
  <si>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</si>
  <si>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</si>
  <si>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</si>
  <si>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</si>
  <si>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</si>
  <si>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</si>
  <si>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</si>
  <si>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</si>
  <si>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</si>
  <si>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</si>
  <si>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</si>
  <si>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</si>
  <si>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</si>
  <si>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</si>
  <si>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</si>
  <si>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</si>
  <si>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</si>
  <si>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</si>
  <si>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</si>
  <si>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</si>
  <si>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</si>
  <si>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</si>
  <si>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</si>
  <si>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</si>
  <si>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</si>
  <si>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</si>
  <si>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Number of outlets</t>
  </si>
  <si>
    <t>Orders</t>
  </si>
  <si>
    <t>Sales quantity</t>
  </si>
  <si>
    <t>small stores</t>
  </si>
  <si>
    <t>Additional outlets</t>
  </si>
  <si>
    <t>Item code</t>
  </si>
  <si>
    <t>Item Detail</t>
  </si>
  <si>
    <t>item Details</t>
  </si>
  <si>
    <t>Month of Purchases</t>
  </si>
  <si>
    <t>Purchases Amount (Rs.)</t>
  </si>
  <si>
    <t>Life of Asset (in months)</t>
  </si>
  <si>
    <t>Disposal Month</t>
  </si>
  <si>
    <t>SFAS-Packaging machine-001</t>
  </si>
  <si>
    <t>Packaging Machine</t>
  </si>
  <si>
    <t>GDH 760</t>
  </si>
  <si>
    <t>SFAS-AC-001</t>
  </si>
  <si>
    <t>AC</t>
  </si>
  <si>
    <t>SGL 430</t>
  </si>
  <si>
    <t>SFAS-Computer-001</t>
  </si>
  <si>
    <t>Computer</t>
  </si>
  <si>
    <t>AGD 265</t>
  </si>
  <si>
    <t>Opening Balances</t>
  </si>
  <si>
    <t>Total</t>
  </si>
  <si>
    <t>Purchases</t>
  </si>
  <si>
    <t>Disposal</t>
  </si>
  <si>
    <t>Closing balances</t>
  </si>
  <si>
    <t>Deprecition For the Month</t>
  </si>
  <si>
    <t>Accumulated Depriciation in Disposal</t>
  </si>
  <si>
    <t>MFAS-Packaging machine-001</t>
  </si>
  <si>
    <t>MFAS-AC-001</t>
  </si>
  <si>
    <t>MFAS-Computer-001</t>
  </si>
  <si>
    <t>AGD 300</t>
  </si>
  <si>
    <t>Sales (in Rs)</t>
  </si>
  <si>
    <t>Cost of goods sold</t>
  </si>
  <si>
    <t>Other Cost</t>
  </si>
  <si>
    <t>Electricity Expenses</t>
  </si>
  <si>
    <t>Delivery</t>
  </si>
  <si>
    <t>Depriciation</t>
  </si>
  <si>
    <t>Total other cost</t>
  </si>
  <si>
    <t>Total Costs</t>
  </si>
  <si>
    <t>Profit</t>
  </si>
  <si>
    <t>MFAS-Packaging machine-002</t>
  </si>
  <si>
    <t>GDH 761</t>
  </si>
  <si>
    <t>MFAS-Packaging machine-003</t>
  </si>
  <si>
    <t>GDH 762</t>
  </si>
  <si>
    <t>MFAS-Computer-002</t>
  </si>
  <si>
    <t>AGD 301</t>
  </si>
  <si>
    <t>Consoalted Balance</t>
  </si>
  <si>
    <t>Total purchase of fixed assit</t>
  </si>
  <si>
    <t>Closing balance of fixed assit</t>
  </si>
  <si>
    <t>Depriciation for the month</t>
  </si>
  <si>
    <t>Closing Accumulated depriciation</t>
  </si>
  <si>
    <t>Purchases (in Rs)</t>
  </si>
  <si>
    <t xml:space="preserve">Total </t>
  </si>
  <si>
    <t>Payment For purchases</t>
  </si>
  <si>
    <t>Outstanding Payment For purchases</t>
  </si>
  <si>
    <t>Sales (inRs)</t>
  </si>
  <si>
    <t>Collection</t>
  </si>
  <si>
    <t>Cash to be Collected</t>
  </si>
  <si>
    <t>cash Inflow</t>
  </si>
  <si>
    <t>Cash collection from sales</t>
  </si>
  <si>
    <t>Total Inflow</t>
  </si>
  <si>
    <t>cash out flow</t>
  </si>
  <si>
    <t>cash paid for purchases</t>
  </si>
  <si>
    <t>cash paid for other cost</t>
  </si>
  <si>
    <t>Cash paid for purchases fixed asset</t>
  </si>
  <si>
    <t>Total Out flow</t>
  </si>
  <si>
    <t>Net Cash for the Month</t>
  </si>
  <si>
    <t>Cash in hand</t>
  </si>
  <si>
    <t>Opening cash</t>
  </si>
  <si>
    <t>Net cash for the month</t>
  </si>
  <si>
    <t>Closing Cash</t>
  </si>
  <si>
    <t>Assets</t>
  </si>
  <si>
    <t>Cash to be collected</t>
  </si>
  <si>
    <t>Fixed asset</t>
  </si>
  <si>
    <t>Total assets (TA)</t>
  </si>
  <si>
    <t>Total Liabilities</t>
  </si>
  <si>
    <t>Payment Outstanding for purchases</t>
  </si>
  <si>
    <t>Difference 1 (TA-TL)</t>
  </si>
  <si>
    <t>profit</t>
  </si>
  <si>
    <t>Profit for the Month</t>
  </si>
  <si>
    <t>Accumulated Profit</t>
  </si>
  <si>
    <t xml:space="preserve"> 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</si>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</sst>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center" shrinkToFit="0" vertical="bottom" wrapText="1"/>
    </xf>
    <xf borderId="0" fillId="2" fontId="5" numFmtId="0" xfId="0" applyFont="1"/>
    <xf borderId="0" fillId="2" fontId="5" numFmtId="0" xfId="0" applyAlignment="1" applyFon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3" numFmtId="10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3" numFmtId="10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center" vertical="bottom"/>
    </xf>
    <xf borderId="0" fillId="0" fontId="3" numFmtId="10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center" vertical="bottom"/>
    </xf>
    <xf borderId="0" fillId="0" fontId="3" numFmtId="3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5" numFmtId="1" xfId="0" applyFont="1" applyNumberFormat="1"/>
    <xf borderId="0" fillId="0" fontId="5" numFmtId="0" xfId="0" applyFont="1"/>
    <xf borderId="0" fillId="0" fontId="5" numFmtId="3" xfId="0" applyFont="1" applyNumberFormat="1"/>
    <xf borderId="0" fillId="4" fontId="3" numFmtId="0" xfId="0" applyAlignment="1" applyFill="1" applyFont="1">
      <alignment vertical="bottom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0.6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  <c r="C5" s="4"/>
      <c r="D5" s="5"/>
      <c r="E5" s="6"/>
    </row>
    <row r="6">
      <c r="A6" s="3" t="s">
        <v>5</v>
      </c>
      <c r="C6" s="6"/>
      <c r="D6" s="5"/>
      <c r="E6" s="5"/>
      <c r="F6" s="5"/>
    </row>
    <row r="7">
      <c r="A7" s="3" t="s">
        <v>6</v>
      </c>
      <c r="C7" s="4"/>
      <c r="D7" s="7"/>
      <c r="E7" s="8"/>
      <c r="F7" s="8"/>
    </row>
    <row r="8">
      <c r="A8" s="3" t="s">
        <v>7</v>
      </c>
      <c r="C8" s="4"/>
      <c r="D8" s="4"/>
      <c r="E8" s="9"/>
      <c r="F8" s="9"/>
    </row>
    <row r="9">
      <c r="A9" s="10"/>
      <c r="C9" s="5"/>
      <c r="D9" s="5"/>
      <c r="E9" s="5"/>
      <c r="F9" s="5"/>
    </row>
    <row r="10">
      <c r="A10" s="3" t="s">
        <v>8</v>
      </c>
      <c r="C10" s="11"/>
      <c r="D10" s="7"/>
      <c r="E10" s="11"/>
      <c r="F10" s="11"/>
    </row>
    <row r="11">
      <c r="A11" s="10"/>
      <c r="C11" s="11"/>
      <c r="D11" s="12"/>
      <c r="E11" s="12"/>
      <c r="F11" s="12"/>
      <c r="G11" s="12"/>
      <c r="H11" s="12"/>
      <c r="I11" s="12"/>
      <c r="J11" s="10"/>
      <c r="K11" s="13"/>
    </row>
    <row r="12">
      <c r="A12" s="3" t="s">
        <v>9</v>
      </c>
      <c r="C12" s="11"/>
      <c r="D12" s="13"/>
      <c r="E12" s="13"/>
      <c r="F12" s="13"/>
      <c r="G12" s="13"/>
      <c r="H12" s="13"/>
      <c r="I12" s="13"/>
      <c r="J12" s="13"/>
      <c r="K12" s="13"/>
    </row>
    <row r="13">
      <c r="A13" s="3" t="s">
        <v>10</v>
      </c>
      <c r="C13" s="4"/>
      <c r="D13" s="13"/>
      <c r="E13" s="13"/>
      <c r="F13" s="13"/>
      <c r="G13" s="13"/>
      <c r="H13" s="13"/>
      <c r="I13" s="13"/>
      <c r="J13" s="13"/>
      <c r="K13" s="13"/>
    </row>
    <row r="14">
      <c r="A14" s="10"/>
      <c r="C14" s="6"/>
      <c r="D14" s="13"/>
      <c r="E14" s="13"/>
      <c r="F14" s="13"/>
      <c r="G14" s="13"/>
      <c r="H14" s="13"/>
      <c r="I14" s="13"/>
      <c r="J14" s="13"/>
      <c r="K14" s="13"/>
    </row>
    <row r="15">
      <c r="A15" s="3" t="s">
        <v>11</v>
      </c>
      <c r="C15" s="4"/>
      <c r="D15" s="13"/>
      <c r="E15" s="13"/>
      <c r="F15" s="13"/>
      <c r="G15" s="13"/>
      <c r="H15" s="13"/>
      <c r="I15" s="13"/>
      <c r="J15" s="13"/>
      <c r="K15" s="13"/>
    </row>
    <row r="16">
      <c r="A16" s="10"/>
      <c r="C16" s="6"/>
      <c r="D16" s="13"/>
      <c r="E16" s="13"/>
      <c r="F16" s="13"/>
      <c r="G16" s="13"/>
      <c r="H16" s="13"/>
      <c r="I16" s="13"/>
      <c r="J16" s="13"/>
      <c r="K16" s="13"/>
    </row>
    <row r="17">
      <c r="A17" s="3" t="s">
        <v>12</v>
      </c>
      <c r="C17" s="11"/>
      <c r="D17" s="13"/>
      <c r="E17" s="13"/>
      <c r="F17" s="13"/>
      <c r="G17" s="13"/>
      <c r="H17" s="13"/>
      <c r="I17" s="13"/>
      <c r="J17" s="13"/>
      <c r="K17" s="13"/>
    </row>
    <row r="18">
      <c r="A18" s="10"/>
      <c r="C18" s="4"/>
      <c r="D18" s="13"/>
      <c r="E18" s="13"/>
      <c r="F18" s="13"/>
      <c r="G18" s="13"/>
      <c r="H18" s="13"/>
      <c r="I18" s="13"/>
      <c r="J18" s="13"/>
      <c r="K18" s="13"/>
    </row>
    <row r="19">
      <c r="A19" s="3" t="s">
        <v>13</v>
      </c>
      <c r="C19" s="6"/>
      <c r="D19" s="14"/>
      <c r="E19" s="14"/>
      <c r="F19" s="14"/>
      <c r="G19" s="14"/>
      <c r="H19" s="14"/>
      <c r="I19" s="14"/>
      <c r="J19" s="13"/>
      <c r="K19" s="13"/>
    </row>
    <row r="20">
      <c r="A20" s="3" t="s">
        <v>14</v>
      </c>
      <c r="C20" s="11"/>
      <c r="D20" s="15"/>
      <c r="E20" s="16"/>
      <c r="F20" s="4"/>
    </row>
    <row r="21">
      <c r="A21" s="10"/>
      <c r="C21" s="6"/>
      <c r="D21" s="4"/>
      <c r="E21" s="4"/>
      <c r="F21" s="4"/>
    </row>
    <row r="22">
      <c r="A22" s="3" t="s">
        <v>15</v>
      </c>
      <c r="C22" s="6"/>
      <c r="D22" s="5"/>
      <c r="E22" s="5"/>
      <c r="F22" s="5"/>
    </row>
    <row r="23">
      <c r="A23" s="10"/>
      <c r="C23" s="4"/>
      <c r="D23" s="15"/>
      <c r="E23" s="17"/>
      <c r="F23" s="17"/>
    </row>
    <row r="24">
      <c r="A24" s="3" t="s">
        <v>16</v>
      </c>
      <c r="C24" s="4"/>
      <c r="D24" s="15"/>
      <c r="E24" s="17"/>
      <c r="F24" s="17"/>
    </row>
    <row r="25">
      <c r="A25" s="10"/>
      <c r="C25" s="4"/>
      <c r="D25" s="18"/>
      <c r="E25" s="18"/>
      <c r="F25" s="4"/>
    </row>
    <row r="26">
      <c r="A26" s="3" t="s">
        <v>17</v>
      </c>
      <c r="C26" s="6"/>
      <c r="D26" s="5"/>
      <c r="E26" s="5"/>
      <c r="F26" s="5"/>
    </row>
    <row r="27">
      <c r="A27" s="10"/>
      <c r="C27" s="4"/>
      <c r="D27" s="18"/>
      <c r="E27" s="11"/>
      <c r="F27" s="11"/>
    </row>
    <row r="28">
      <c r="A28" s="3" t="s">
        <v>18</v>
      </c>
      <c r="C28" s="4"/>
      <c r="D28" s="7"/>
      <c r="E28" s="11"/>
      <c r="F28" s="11"/>
    </row>
    <row r="29">
      <c r="C29" s="4"/>
      <c r="D29" s="19"/>
      <c r="E29" s="19"/>
      <c r="F29" s="19"/>
    </row>
    <row r="30">
      <c r="A30" s="3" t="s">
        <v>19</v>
      </c>
      <c r="C30" s="4"/>
      <c r="D30" s="20"/>
      <c r="E30" s="4"/>
      <c r="F30" s="4"/>
    </row>
    <row r="31">
      <c r="A31" s="3" t="s">
        <v>20</v>
      </c>
      <c r="C31" s="5"/>
      <c r="E31" s="4"/>
      <c r="F31" s="4"/>
    </row>
    <row r="32">
      <c r="A32" s="3" t="s">
        <v>21</v>
      </c>
      <c r="C32" s="21"/>
      <c r="D32" s="5"/>
    </row>
    <row r="33">
      <c r="C33" s="11"/>
    </row>
    <row r="34">
      <c r="A34" s="3" t="s">
        <v>22</v>
      </c>
      <c r="C34" s="11"/>
    </row>
    <row r="35">
      <c r="C35" s="11"/>
    </row>
    <row r="37">
      <c r="C37" s="21"/>
    </row>
    <row r="38">
      <c r="C38" s="21"/>
      <c r="D38" s="21"/>
      <c r="E38" s="21"/>
    </row>
    <row r="39">
      <c r="D39" s="22"/>
    </row>
    <row r="40">
      <c r="D40" s="22"/>
    </row>
    <row r="41">
      <c r="D41" s="2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3" width="6.5"/>
    <col customWidth="1" min="4" max="22" width="7.5"/>
    <col customWidth="1" min="23" max="24" width="8.38"/>
    <col customWidth="1" min="25" max="26" width="8.25"/>
    <col customWidth="1" min="27" max="31" width="8.38"/>
  </cols>
  <sheetData>
    <row r="1">
      <c r="A1" s="31"/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32" t="s">
        <v>69</v>
      </c>
      <c r="M1" s="32" t="s">
        <v>70</v>
      </c>
      <c r="N1" s="32" t="s">
        <v>71</v>
      </c>
      <c r="O1" s="32" t="s">
        <v>72</v>
      </c>
      <c r="P1" s="32" t="s">
        <v>73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82</v>
      </c>
      <c r="Z1" s="32" t="s">
        <v>83</v>
      </c>
      <c r="AA1" s="32" t="s">
        <v>84</v>
      </c>
      <c r="AB1" s="32" t="s">
        <v>85</v>
      </c>
      <c r="AC1" s="32" t="s">
        <v>86</v>
      </c>
      <c r="AD1" s="32" t="s">
        <v>87</v>
      </c>
      <c r="AE1" s="32" t="s">
        <v>88</v>
      </c>
    </row>
    <row r="2">
      <c r="A2" s="6" t="s">
        <v>121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11" t="s">
        <v>25</v>
      </c>
      <c r="B3" s="18">
        <f>'Calcs-1'!B14*Assumption!$B$2</f>
        <v>240000</v>
      </c>
      <c r="C3" s="18">
        <f>'Calcs-1'!C14*Assumption!$B$2</f>
        <v>480000</v>
      </c>
      <c r="D3" s="18">
        <f>'Calcs-1'!D14*Assumption!$B$2</f>
        <v>720000</v>
      </c>
      <c r="E3" s="18">
        <f>'Calcs-1'!E14*Assumption!$B$2</f>
        <v>960000</v>
      </c>
      <c r="F3" s="18">
        <f>'Calcs-1'!F14*Assumption!$B$2</f>
        <v>1200000</v>
      </c>
      <c r="G3" s="18">
        <f>'Calcs-1'!G14*Assumption!$B$2</f>
        <v>1440000</v>
      </c>
      <c r="H3" s="18">
        <f>'Calcs-1'!H14*Assumption!$B$2</f>
        <v>1680000</v>
      </c>
      <c r="I3" s="18">
        <f>'Calcs-1'!I14*Assumption!$B$2</f>
        <v>1920000</v>
      </c>
      <c r="J3" s="18">
        <f>'Calcs-1'!J14*Assumption!$B$2</f>
        <v>2160000</v>
      </c>
      <c r="K3" s="18">
        <f>'Calcs-1'!K14*Assumption!$B$2</f>
        <v>2400000</v>
      </c>
      <c r="L3" s="18">
        <f>'Calcs-1'!L14*Assumption!$B$2</f>
        <v>2640000</v>
      </c>
      <c r="M3" s="18">
        <f>'Calcs-1'!M14*Assumption!$B$2</f>
        <v>2880000</v>
      </c>
      <c r="N3" s="18">
        <f>'Calcs-1'!N14*Assumption!$B$2</f>
        <v>3120000</v>
      </c>
      <c r="O3" s="18">
        <f>'Calcs-1'!O14*Assumption!$B$2</f>
        <v>3360000</v>
      </c>
      <c r="P3" s="18">
        <f>'Calcs-1'!P14*Assumption!$B$2</f>
        <v>3600000</v>
      </c>
      <c r="Q3" s="18">
        <f>'Calcs-1'!Q14*Assumption!$B$2</f>
        <v>3840000</v>
      </c>
      <c r="R3" s="18">
        <f>'Calcs-1'!R14*Assumption!$B$2</f>
        <v>4080000</v>
      </c>
      <c r="S3" s="18">
        <f>'Calcs-1'!S14*Assumption!$B$2</f>
        <v>4320000</v>
      </c>
      <c r="T3" s="18">
        <f>'Calcs-1'!T14*Assumption!$B$2</f>
        <v>4560000</v>
      </c>
      <c r="U3" s="18">
        <f>'Calcs-1'!U14*Assumption!$B$2</f>
        <v>4800000</v>
      </c>
      <c r="V3" s="18">
        <f>'Calcs-1'!V14*Assumption!$B$2</f>
        <v>5040000</v>
      </c>
      <c r="W3" s="18">
        <f>'Calcs-1'!W14*Assumption!$B$2</f>
        <v>5280000</v>
      </c>
      <c r="X3" s="18">
        <f>'Calcs-1'!X14*Assumption!$B$2</f>
        <v>5520000</v>
      </c>
      <c r="Y3" s="18">
        <f>'Calcs-1'!Y14*Assumption!$B$2</f>
        <v>5760000</v>
      </c>
      <c r="Z3" s="18">
        <f>'Calcs-1'!Z14*Assumption!$B$2</f>
        <v>6000000</v>
      </c>
      <c r="AA3" s="18">
        <f>'Calcs-1'!AA14*Assumption!$B$2</f>
        <v>6240000</v>
      </c>
      <c r="AB3" s="18">
        <f>'Calcs-1'!AB14*Assumption!$B$2</f>
        <v>6480000</v>
      </c>
      <c r="AC3" s="18">
        <f>'Calcs-1'!AC14*Assumption!$B$2</f>
        <v>6720000</v>
      </c>
      <c r="AD3" s="18">
        <f>'Calcs-1'!AD14*Assumption!$B$2</f>
        <v>6960000</v>
      </c>
      <c r="AE3" s="18">
        <f>'Calcs-1'!AE14*Assumption!$B$2</f>
        <v>7200000</v>
      </c>
    </row>
    <row r="4">
      <c r="A4" s="11" t="s">
        <v>27</v>
      </c>
      <c r="B4" s="18">
        <f>'Calcs-1'!B15*Assumption!$B$3</f>
        <v>60000</v>
      </c>
      <c r="C4" s="18">
        <f>'Calcs-1'!C15*Assumption!$B$3</f>
        <v>120000</v>
      </c>
      <c r="D4" s="18">
        <f>'Calcs-1'!D15*Assumption!$B$3</f>
        <v>180000</v>
      </c>
      <c r="E4" s="18">
        <f>'Calcs-1'!E15*Assumption!$B$3</f>
        <v>240000</v>
      </c>
      <c r="F4" s="18">
        <f>'Calcs-1'!F15*Assumption!$B$3</f>
        <v>300000</v>
      </c>
      <c r="G4" s="18">
        <f>'Calcs-1'!G15*Assumption!$B$3</f>
        <v>360000</v>
      </c>
      <c r="H4" s="18">
        <f>'Calcs-1'!H15*Assumption!$B$3</f>
        <v>420000</v>
      </c>
      <c r="I4" s="18">
        <f>'Calcs-1'!I15*Assumption!$B$3</f>
        <v>480000</v>
      </c>
      <c r="J4" s="18">
        <f>'Calcs-1'!J15*Assumption!$B$3</f>
        <v>540000</v>
      </c>
      <c r="K4" s="18">
        <f>'Calcs-1'!K15*Assumption!$B$3</f>
        <v>600000</v>
      </c>
      <c r="L4" s="18">
        <f>'Calcs-1'!L15*Assumption!$B$3</f>
        <v>660000</v>
      </c>
      <c r="M4" s="18">
        <f>'Calcs-1'!M15*Assumption!$B$3</f>
        <v>720000</v>
      </c>
      <c r="N4" s="18">
        <f>'Calcs-1'!N15*Assumption!$B$3</f>
        <v>780000</v>
      </c>
      <c r="O4" s="18">
        <f>'Calcs-1'!O15*Assumption!$B$3</f>
        <v>840000</v>
      </c>
      <c r="P4" s="18">
        <f>'Calcs-1'!P15*Assumption!$B$3</f>
        <v>900000</v>
      </c>
      <c r="Q4" s="18">
        <f>'Calcs-1'!Q15*Assumption!$B$3</f>
        <v>960000</v>
      </c>
      <c r="R4" s="18">
        <f>'Calcs-1'!R15*Assumption!$B$3</f>
        <v>1020000</v>
      </c>
      <c r="S4" s="18">
        <f>'Calcs-1'!S15*Assumption!$B$3</f>
        <v>1080000</v>
      </c>
      <c r="T4" s="18">
        <f>'Calcs-1'!T15*Assumption!$B$3</f>
        <v>1140000</v>
      </c>
      <c r="U4" s="18">
        <f>'Calcs-1'!U15*Assumption!$B$3</f>
        <v>1200000</v>
      </c>
      <c r="V4" s="18">
        <f>'Calcs-1'!V15*Assumption!$B$3</f>
        <v>1260000</v>
      </c>
      <c r="W4" s="18">
        <f>'Calcs-1'!W15*Assumption!$B$3</f>
        <v>1320000</v>
      </c>
      <c r="X4" s="18">
        <f>'Calcs-1'!X15*Assumption!$B$3</f>
        <v>1380000</v>
      </c>
      <c r="Y4" s="18">
        <f>'Calcs-1'!Y15*Assumption!$B$3</f>
        <v>1440000</v>
      </c>
      <c r="Z4" s="18">
        <f>'Calcs-1'!Z15*Assumption!$B$3</f>
        <v>1500000</v>
      </c>
      <c r="AA4" s="18">
        <f>'Calcs-1'!AA15*Assumption!$B$3</f>
        <v>1560000</v>
      </c>
      <c r="AB4" s="18">
        <f>'Calcs-1'!AB15*Assumption!$B$3</f>
        <v>1620000</v>
      </c>
      <c r="AC4" s="18">
        <f>'Calcs-1'!AC15*Assumption!$B$3</f>
        <v>1680000</v>
      </c>
      <c r="AD4" s="18">
        <f>'Calcs-1'!AD15*Assumption!$B$3</f>
        <v>1740000</v>
      </c>
      <c r="AE4" s="18">
        <f>'Calcs-1'!AE15*Assumption!$B$3</f>
        <v>1800000</v>
      </c>
    </row>
    <row r="5">
      <c r="A5" s="11" t="s">
        <v>28</v>
      </c>
      <c r="B5" s="18">
        <f>'Calcs-1'!B16*Assumption!$B$4</f>
        <v>170000</v>
      </c>
      <c r="C5" s="18">
        <f>'Calcs-1'!C16*Assumption!$B$4</f>
        <v>340000</v>
      </c>
      <c r="D5" s="18">
        <f>'Calcs-1'!D16*Assumption!$B$4</f>
        <v>510000</v>
      </c>
      <c r="E5" s="18">
        <f>'Calcs-1'!E16*Assumption!$B$4</f>
        <v>680000</v>
      </c>
      <c r="F5" s="18">
        <f>'Calcs-1'!F16*Assumption!$B$4</f>
        <v>850000</v>
      </c>
      <c r="G5" s="18">
        <f>'Calcs-1'!G16*Assumption!$B$4</f>
        <v>1020000</v>
      </c>
      <c r="H5" s="18">
        <f>'Calcs-1'!H16*Assumption!$B$4</f>
        <v>1190000</v>
      </c>
      <c r="I5" s="18">
        <f>'Calcs-1'!I16*Assumption!$B$4</f>
        <v>1360000</v>
      </c>
      <c r="J5" s="18">
        <f>'Calcs-1'!J16*Assumption!$B$4</f>
        <v>1530000</v>
      </c>
      <c r="K5" s="18">
        <f>'Calcs-1'!K16*Assumption!$B$4</f>
        <v>1700000</v>
      </c>
      <c r="L5" s="18">
        <f>'Calcs-1'!L16*Assumption!$B$4</f>
        <v>1870000</v>
      </c>
      <c r="M5" s="18">
        <f>'Calcs-1'!M16*Assumption!$B$4</f>
        <v>2040000</v>
      </c>
      <c r="N5" s="18">
        <f>'Calcs-1'!N16*Assumption!$B$4</f>
        <v>2210000</v>
      </c>
      <c r="O5" s="18">
        <f>'Calcs-1'!O16*Assumption!$B$4</f>
        <v>2380000</v>
      </c>
      <c r="P5" s="18">
        <f>'Calcs-1'!P16*Assumption!$B$4</f>
        <v>2550000</v>
      </c>
      <c r="Q5" s="18">
        <f>'Calcs-1'!Q16*Assumption!$B$4</f>
        <v>2720000</v>
      </c>
      <c r="R5" s="18">
        <f>'Calcs-1'!R16*Assumption!$B$4</f>
        <v>2890000</v>
      </c>
      <c r="S5" s="18">
        <f>'Calcs-1'!S16*Assumption!$B$4</f>
        <v>3060000</v>
      </c>
      <c r="T5" s="18">
        <f>'Calcs-1'!T16*Assumption!$B$4</f>
        <v>3230000</v>
      </c>
      <c r="U5" s="18">
        <f>'Calcs-1'!U16*Assumption!$B$4</f>
        <v>3400000</v>
      </c>
      <c r="V5" s="18">
        <f>'Calcs-1'!V16*Assumption!$B$4</f>
        <v>3570000</v>
      </c>
      <c r="W5" s="18">
        <f>'Calcs-1'!W16*Assumption!$B$4</f>
        <v>3740000</v>
      </c>
      <c r="X5" s="18">
        <f>'Calcs-1'!X16*Assumption!$B$4</f>
        <v>3910000</v>
      </c>
      <c r="Y5" s="18">
        <f>'Calcs-1'!Y16*Assumption!$B$4</f>
        <v>4080000</v>
      </c>
      <c r="Z5" s="18">
        <f>'Calcs-1'!Z16*Assumption!$B$4</f>
        <v>4250000</v>
      </c>
      <c r="AA5" s="18">
        <f>'Calcs-1'!AA16*Assumption!$B$4</f>
        <v>4420000</v>
      </c>
      <c r="AB5" s="18">
        <f>'Calcs-1'!AB16*Assumption!$B$4</f>
        <v>4590000</v>
      </c>
      <c r="AC5" s="18">
        <f>'Calcs-1'!AC16*Assumption!$B$4</f>
        <v>4760000</v>
      </c>
      <c r="AD5" s="18">
        <f>'Calcs-1'!AD16*Assumption!$B$4</f>
        <v>4930000</v>
      </c>
      <c r="AE5" s="18">
        <f>'Calcs-1'!AE16*Assumption!$B$4</f>
        <v>5100000</v>
      </c>
    </row>
    <row r="6">
      <c r="A6" s="4" t="s">
        <v>111</v>
      </c>
      <c r="B6" s="18">
        <f t="shared" ref="B6:AE6" si="1">Sum(B3:B5)</f>
        <v>470000</v>
      </c>
      <c r="C6" s="18">
        <f t="shared" si="1"/>
        <v>940000</v>
      </c>
      <c r="D6" s="18">
        <f t="shared" si="1"/>
        <v>1410000</v>
      </c>
      <c r="E6" s="18">
        <f t="shared" si="1"/>
        <v>1880000</v>
      </c>
      <c r="F6" s="18">
        <f t="shared" si="1"/>
        <v>2350000</v>
      </c>
      <c r="G6" s="18">
        <f t="shared" si="1"/>
        <v>2820000</v>
      </c>
      <c r="H6" s="18">
        <f t="shared" si="1"/>
        <v>3290000</v>
      </c>
      <c r="I6" s="18">
        <f t="shared" si="1"/>
        <v>3760000</v>
      </c>
      <c r="J6" s="18">
        <f t="shared" si="1"/>
        <v>4230000</v>
      </c>
      <c r="K6" s="18">
        <f t="shared" si="1"/>
        <v>4700000</v>
      </c>
      <c r="L6" s="18">
        <f t="shared" si="1"/>
        <v>5170000</v>
      </c>
      <c r="M6" s="18">
        <f t="shared" si="1"/>
        <v>5640000</v>
      </c>
      <c r="N6" s="18">
        <f t="shared" si="1"/>
        <v>6110000</v>
      </c>
      <c r="O6" s="18">
        <f t="shared" si="1"/>
        <v>6580000</v>
      </c>
      <c r="P6" s="18">
        <f t="shared" si="1"/>
        <v>7050000</v>
      </c>
      <c r="Q6" s="18">
        <f t="shared" si="1"/>
        <v>7520000</v>
      </c>
      <c r="R6" s="18">
        <f t="shared" si="1"/>
        <v>7990000</v>
      </c>
      <c r="S6" s="18">
        <f t="shared" si="1"/>
        <v>8460000</v>
      </c>
      <c r="T6" s="18">
        <f t="shared" si="1"/>
        <v>8930000</v>
      </c>
      <c r="U6" s="18">
        <f t="shared" si="1"/>
        <v>9400000</v>
      </c>
      <c r="V6" s="18">
        <f t="shared" si="1"/>
        <v>9870000</v>
      </c>
      <c r="W6" s="18">
        <f t="shared" si="1"/>
        <v>10340000</v>
      </c>
      <c r="X6" s="18">
        <f t="shared" si="1"/>
        <v>10810000</v>
      </c>
      <c r="Y6" s="18">
        <f t="shared" si="1"/>
        <v>11280000</v>
      </c>
      <c r="Z6" s="18">
        <f t="shared" si="1"/>
        <v>11750000</v>
      </c>
      <c r="AA6" s="18">
        <f t="shared" si="1"/>
        <v>12220000</v>
      </c>
      <c r="AB6" s="18">
        <f t="shared" si="1"/>
        <v>12690000</v>
      </c>
      <c r="AC6" s="18">
        <f t="shared" si="1"/>
        <v>13160000</v>
      </c>
      <c r="AD6" s="18">
        <f t="shared" si="1"/>
        <v>13630000</v>
      </c>
      <c r="AE6" s="18">
        <f t="shared" si="1"/>
        <v>14100000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6" t="s">
        <v>122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11" t="s">
        <v>25</v>
      </c>
      <c r="B9" s="18">
        <f>B3*Assumption!$C$2</f>
        <v>96000</v>
      </c>
      <c r="C9" s="18">
        <f>C3*Assumption!$C$2</f>
        <v>192000</v>
      </c>
      <c r="D9" s="18">
        <f>D3*Assumption!$C$2</f>
        <v>288000</v>
      </c>
      <c r="E9" s="18">
        <f>E3*Assumption!$C$2</f>
        <v>384000</v>
      </c>
      <c r="F9" s="18">
        <f>F3*Assumption!$C$2</f>
        <v>480000</v>
      </c>
      <c r="G9" s="18">
        <f>G3*Assumption!$C$2</f>
        <v>576000</v>
      </c>
      <c r="H9" s="18">
        <f>H3*Assumption!$C$2</f>
        <v>672000</v>
      </c>
      <c r="I9" s="18">
        <f>I3*Assumption!$C$2</f>
        <v>768000</v>
      </c>
      <c r="J9" s="18">
        <f>J3*Assumption!$C$2</f>
        <v>864000</v>
      </c>
      <c r="K9" s="18">
        <f>K3*Assumption!$C$2</f>
        <v>960000</v>
      </c>
      <c r="L9" s="18">
        <f>L3*Assumption!$C$2</f>
        <v>1056000</v>
      </c>
      <c r="M9" s="18">
        <f>M3*Assumption!$C$2</f>
        <v>1152000</v>
      </c>
      <c r="N9" s="18">
        <f>N3*Assumption!$C$2</f>
        <v>1248000</v>
      </c>
      <c r="O9" s="18">
        <f>O3*Assumption!$C$2</f>
        <v>1344000</v>
      </c>
      <c r="P9" s="18">
        <f>P3*Assumption!$C$2</f>
        <v>1440000</v>
      </c>
      <c r="Q9" s="18">
        <f>Q3*Assumption!$C$2</f>
        <v>1536000</v>
      </c>
      <c r="R9" s="18">
        <f>R3*Assumption!$C$2</f>
        <v>1632000</v>
      </c>
      <c r="S9" s="18">
        <f>S3*Assumption!$C$2</f>
        <v>1728000</v>
      </c>
      <c r="T9" s="18">
        <f>T3*Assumption!$C$2</f>
        <v>1824000</v>
      </c>
      <c r="U9" s="18">
        <f>U3*Assumption!$C$2</f>
        <v>1920000</v>
      </c>
      <c r="V9" s="18">
        <f>V3*Assumption!$C$2</f>
        <v>2016000</v>
      </c>
      <c r="W9" s="18">
        <f>W3*Assumption!$C$2</f>
        <v>2112000</v>
      </c>
      <c r="X9" s="18">
        <f>X3*Assumption!$C$2</f>
        <v>2208000</v>
      </c>
      <c r="Y9" s="18">
        <f>Y3*Assumption!$C$2</f>
        <v>2304000</v>
      </c>
      <c r="Z9" s="18">
        <f>Z3*Assumption!$C$2</f>
        <v>2400000</v>
      </c>
      <c r="AA9" s="18">
        <f>AA3*Assumption!$C$2</f>
        <v>2496000</v>
      </c>
      <c r="AB9" s="18">
        <f>AB3*Assumption!$C$2</f>
        <v>2592000</v>
      </c>
      <c r="AC9" s="18">
        <f>AC3*Assumption!$C$2</f>
        <v>2688000</v>
      </c>
      <c r="AD9" s="18">
        <f>AD3*Assumption!$C$2</f>
        <v>2784000</v>
      </c>
      <c r="AE9" s="18">
        <f>AE3*Assumption!$C$2</f>
        <v>2880000</v>
      </c>
    </row>
    <row r="10">
      <c r="A10" s="11" t="s">
        <v>27</v>
      </c>
      <c r="B10" s="18">
        <f>B4*Assumption!$C$3</f>
        <v>27000</v>
      </c>
      <c r="C10" s="18">
        <f>C4*Assumption!$C$3</f>
        <v>54000</v>
      </c>
      <c r="D10" s="18">
        <f>D4*Assumption!$C$3</f>
        <v>81000</v>
      </c>
      <c r="E10" s="18">
        <f>E4*Assumption!$C$3</f>
        <v>108000</v>
      </c>
      <c r="F10" s="18">
        <f>F4*Assumption!$C$3</f>
        <v>135000</v>
      </c>
      <c r="G10" s="18">
        <f>G4*Assumption!$C$3</f>
        <v>162000</v>
      </c>
      <c r="H10" s="18">
        <f>H4*Assumption!$C$3</f>
        <v>189000</v>
      </c>
      <c r="I10" s="18">
        <f>I4*Assumption!$C$3</f>
        <v>216000</v>
      </c>
      <c r="J10" s="18">
        <f>J4*Assumption!$C$3</f>
        <v>243000</v>
      </c>
      <c r="K10" s="18">
        <f>K4*Assumption!$C$3</f>
        <v>270000</v>
      </c>
      <c r="L10" s="18">
        <f>L4*Assumption!$C$3</f>
        <v>297000</v>
      </c>
      <c r="M10" s="18">
        <f>M4*Assumption!$C$3</f>
        <v>324000</v>
      </c>
      <c r="N10" s="18">
        <f>N4*Assumption!$C$3</f>
        <v>351000</v>
      </c>
      <c r="O10" s="18">
        <f>O4*Assumption!$C$3</f>
        <v>378000</v>
      </c>
      <c r="P10" s="18">
        <f>P4*Assumption!$C$3</f>
        <v>405000</v>
      </c>
      <c r="Q10" s="18">
        <f>Q4*Assumption!$C$3</f>
        <v>432000</v>
      </c>
      <c r="R10" s="18">
        <f>R4*Assumption!$C$3</f>
        <v>459000</v>
      </c>
      <c r="S10" s="18">
        <f>S4*Assumption!$C$3</f>
        <v>486000</v>
      </c>
      <c r="T10" s="18">
        <f>T4*Assumption!$C$3</f>
        <v>513000</v>
      </c>
      <c r="U10" s="18">
        <f>U4*Assumption!$C$3</f>
        <v>540000</v>
      </c>
      <c r="V10" s="18">
        <f>V4*Assumption!$C$3</f>
        <v>567000</v>
      </c>
      <c r="W10" s="18">
        <f>W4*Assumption!$C$3</f>
        <v>594000</v>
      </c>
      <c r="X10" s="18">
        <f>X4*Assumption!$C$3</f>
        <v>621000</v>
      </c>
      <c r="Y10" s="18">
        <f>Y4*Assumption!$C$3</f>
        <v>648000</v>
      </c>
      <c r="Z10" s="18">
        <f>Z4*Assumption!$C$3</f>
        <v>675000</v>
      </c>
      <c r="AA10" s="18">
        <f>AA4*Assumption!$C$3</f>
        <v>702000</v>
      </c>
      <c r="AB10" s="18">
        <f>AB4*Assumption!$C$3</f>
        <v>729000</v>
      </c>
      <c r="AC10" s="18">
        <f>AC4*Assumption!$C$3</f>
        <v>756000</v>
      </c>
      <c r="AD10" s="18">
        <f>AD4*Assumption!$C$3</f>
        <v>783000</v>
      </c>
      <c r="AE10" s="18">
        <f>AE4*Assumption!$C$3</f>
        <v>810000</v>
      </c>
    </row>
    <row r="11">
      <c r="A11" s="11" t="s">
        <v>28</v>
      </c>
      <c r="B11" s="18">
        <f>B5*Assumption!$C$4</f>
        <v>85000</v>
      </c>
      <c r="C11" s="18">
        <f>C5*Assumption!$C$4</f>
        <v>170000</v>
      </c>
      <c r="D11" s="18">
        <f>D5*Assumption!$C$4</f>
        <v>255000</v>
      </c>
      <c r="E11" s="18">
        <f>E5*Assumption!$C$4</f>
        <v>340000</v>
      </c>
      <c r="F11" s="18">
        <f>F5*Assumption!$C$4</f>
        <v>425000</v>
      </c>
      <c r="G11" s="18">
        <f>G5*Assumption!$C$4</f>
        <v>510000</v>
      </c>
      <c r="H11" s="18">
        <f>H5*Assumption!$C$4</f>
        <v>595000</v>
      </c>
      <c r="I11" s="18">
        <f>I5*Assumption!$C$4</f>
        <v>680000</v>
      </c>
      <c r="J11" s="18">
        <f>J5*Assumption!$C$4</f>
        <v>765000</v>
      </c>
      <c r="K11" s="18">
        <f>K5*Assumption!$C$4</f>
        <v>850000</v>
      </c>
      <c r="L11" s="18">
        <f>L5*Assumption!$C$4</f>
        <v>935000</v>
      </c>
      <c r="M11" s="18">
        <f>M5*Assumption!$C$4</f>
        <v>1020000</v>
      </c>
      <c r="N11" s="18">
        <f>N5*Assumption!$C$4</f>
        <v>1105000</v>
      </c>
      <c r="O11" s="18">
        <f>O5*Assumption!$C$4</f>
        <v>1190000</v>
      </c>
      <c r="P11" s="18">
        <f>P5*Assumption!$C$4</f>
        <v>1275000</v>
      </c>
      <c r="Q11" s="18">
        <f>Q5*Assumption!$C$4</f>
        <v>1360000</v>
      </c>
      <c r="R11" s="18">
        <f>R5*Assumption!$C$4</f>
        <v>1445000</v>
      </c>
      <c r="S11" s="18">
        <f>S5*Assumption!$C$4</f>
        <v>1530000</v>
      </c>
      <c r="T11" s="18">
        <f>T5*Assumption!$C$4</f>
        <v>1615000</v>
      </c>
      <c r="U11" s="18">
        <f>U5*Assumption!$C$4</f>
        <v>1700000</v>
      </c>
      <c r="V11" s="18">
        <f>V5*Assumption!$C$4</f>
        <v>1785000</v>
      </c>
      <c r="W11" s="18">
        <f>W5*Assumption!$C$4</f>
        <v>1870000</v>
      </c>
      <c r="X11" s="18">
        <f>X5*Assumption!$C$4</f>
        <v>1955000</v>
      </c>
      <c r="Y11" s="18">
        <f>Y5*Assumption!$C$4</f>
        <v>2040000</v>
      </c>
      <c r="Z11" s="18">
        <f>Z5*Assumption!$C$4</f>
        <v>2125000</v>
      </c>
      <c r="AA11" s="18">
        <f>AA5*Assumption!$C$4</f>
        <v>2210000</v>
      </c>
      <c r="AB11" s="18">
        <f>AB5*Assumption!$C$4</f>
        <v>2295000</v>
      </c>
      <c r="AC11" s="18">
        <f>AC5*Assumption!$C$4</f>
        <v>2380000</v>
      </c>
      <c r="AD11" s="18">
        <f>AD5*Assumption!$C$4</f>
        <v>2465000</v>
      </c>
      <c r="AE11" s="18">
        <f>AE5*Assumption!$C$4</f>
        <v>2550000</v>
      </c>
    </row>
    <row r="12">
      <c r="A12" s="4" t="s">
        <v>111</v>
      </c>
      <c r="B12" s="18">
        <f t="shared" ref="B12:AE12" si="2">Sum(B9:B11)</f>
        <v>208000</v>
      </c>
      <c r="C12" s="18">
        <f t="shared" si="2"/>
        <v>416000</v>
      </c>
      <c r="D12" s="18">
        <f t="shared" si="2"/>
        <v>624000</v>
      </c>
      <c r="E12" s="18">
        <f t="shared" si="2"/>
        <v>832000</v>
      </c>
      <c r="F12" s="18">
        <f t="shared" si="2"/>
        <v>1040000</v>
      </c>
      <c r="G12" s="18">
        <f t="shared" si="2"/>
        <v>1248000</v>
      </c>
      <c r="H12" s="18">
        <f t="shared" si="2"/>
        <v>1456000</v>
      </c>
      <c r="I12" s="18">
        <f t="shared" si="2"/>
        <v>1664000</v>
      </c>
      <c r="J12" s="18">
        <f t="shared" si="2"/>
        <v>1872000</v>
      </c>
      <c r="K12" s="18">
        <f t="shared" si="2"/>
        <v>2080000</v>
      </c>
      <c r="L12" s="18">
        <f t="shared" si="2"/>
        <v>2288000</v>
      </c>
      <c r="M12" s="18">
        <f t="shared" si="2"/>
        <v>2496000</v>
      </c>
      <c r="N12" s="18">
        <f t="shared" si="2"/>
        <v>2704000</v>
      </c>
      <c r="O12" s="18">
        <f t="shared" si="2"/>
        <v>2912000</v>
      </c>
      <c r="P12" s="18">
        <f t="shared" si="2"/>
        <v>3120000</v>
      </c>
      <c r="Q12" s="18">
        <f t="shared" si="2"/>
        <v>3328000</v>
      </c>
      <c r="R12" s="18">
        <f t="shared" si="2"/>
        <v>3536000</v>
      </c>
      <c r="S12" s="18">
        <f t="shared" si="2"/>
        <v>3744000</v>
      </c>
      <c r="T12" s="18">
        <f t="shared" si="2"/>
        <v>3952000</v>
      </c>
      <c r="U12" s="18">
        <f t="shared" si="2"/>
        <v>4160000</v>
      </c>
      <c r="V12" s="18">
        <f t="shared" si="2"/>
        <v>4368000</v>
      </c>
      <c r="W12" s="18">
        <f t="shared" si="2"/>
        <v>4576000</v>
      </c>
      <c r="X12" s="18">
        <f t="shared" si="2"/>
        <v>4784000</v>
      </c>
      <c r="Y12" s="18">
        <f t="shared" si="2"/>
        <v>4992000</v>
      </c>
      <c r="Z12" s="18">
        <f t="shared" si="2"/>
        <v>5200000</v>
      </c>
      <c r="AA12" s="18">
        <f t="shared" si="2"/>
        <v>5408000</v>
      </c>
      <c r="AB12" s="18">
        <f t="shared" si="2"/>
        <v>5616000</v>
      </c>
      <c r="AC12" s="18">
        <f t="shared" si="2"/>
        <v>5824000</v>
      </c>
      <c r="AD12" s="18">
        <f t="shared" si="2"/>
        <v>6032000</v>
      </c>
      <c r="AE12" s="18">
        <f t="shared" si="2"/>
        <v>6240000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6" t="s">
        <v>123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4" t="s">
        <v>42</v>
      </c>
      <c r="B15" s="18">
        <f>'Calcs-1'!B3*Assumption!$B$25</f>
        <v>22500</v>
      </c>
      <c r="C15" s="18">
        <f>'Calcs-1'!C3*Assumption!$B$25</f>
        <v>45000</v>
      </c>
      <c r="D15" s="18">
        <f>'Calcs-1'!D3*Assumption!$B$25</f>
        <v>67500</v>
      </c>
      <c r="E15" s="18">
        <f>'Calcs-1'!E3*Assumption!$B$25</f>
        <v>90000</v>
      </c>
      <c r="F15" s="18">
        <f>'Calcs-1'!F3*Assumption!$B$25</f>
        <v>112500</v>
      </c>
      <c r="G15" s="18">
        <f>'Calcs-1'!G3*Assumption!$B$25</f>
        <v>135000</v>
      </c>
      <c r="H15" s="18">
        <f>'Calcs-1'!H3*Assumption!$B$25</f>
        <v>157500</v>
      </c>
      <c r="I15" s="18">
        <f>'Calcs-1'!I3*Assumption!$B$25</f>
        <v>180000</v>
      </c>
      <c r="J15" s="18">
        <f>'Calcs-1'!J3*Assumption!$B$25</f>
        <v>202500</v>
      </c>
      <c r="K15" s="18">
        <f>'Calcs-1'!K3*Assumption!$B$25</f>
        <v>225000</v>
      </c>
      <c r="L15" s="18">
        <f>'Calcs-1'!L3*Assumption!$B$25</f>
        <v>247500</v>
      </c>
      <c r="M15" s="18">
        <f>'Calcs-1'!M3*Assumption!$B$25</f>
        <v>270000</v>
      </c>
      <c r="N15" s="18">
        <f>'Calcs-1'!N3*Assumption!$B$25</f>
        <v>292500</v>
      </c>
      <c r="O15" s="18">
        <f>'Calcs-1'!O3*Assumption!$B$25</f>
        <v>315000</v>
      </c>
      <c r="P15" s="18">
        <f>'Calcs-1'!P3*Assumption!$B$25</f>
        <v>337500</v>
      </c>
      <c r="Q15" s="18">
        <f>'Calcs-1'!Q3*Assumption!$B$25</f>
        <v>360000</v>
      </c>
      <c r="R15" s="18">
        <f>'Calcs-1'!R3*Assumption!$B$25</f>
        <v>382500</v>
      </c>
      <c r="S15" s="18">
        <f>'Calcs-1'!S3*Assumption!$B$25</f>
        <v>405000</v>
      </c>
      <c r="T15" s="18">
        <f>'Calcs-1'!T3*Assumption!$B$25</f>
        <v>427500</v>
      </c>
      <c r="U15" s="18">
        <f>'Calcs-1'!U3*Assumption!$B$25</f>
        <v>450000</v>
      </c>
      <c r="V15" s="18">
        <f>'Calcs-1'!V3*Assumption!$B$25</f>
        <v>472500</v>
      </c>
      <c r="W15" s="18">
        <f>'Calcs-1'!W3*Assumption!$B$25</f>
        <v>495000</v>
      </c>
      <c r="X15" s="18">
        <f>'Calcs-1'!X3*Assumption!$B$25</f>
        <v>517500</v>
      </c>
      <c r="Y15" s="18">
        <f>'Calcs-1'!Y3*Assumption!$B$25</f>
        <v>540000</v>
      </c>
      <c r="Z15" s="18">
        <f>'Calcs-1'!Z3*Assumption!$B$25</f>
        <v>562500</v>
      </c>
      <c r="AA15" s="18">
        <f>'Calcs-1'!AA3*Assumption!$B$25</f>
        <v>585000</v>
      </c>
      <c r="AB15" s="18">
        <f>'Calcs-1'!AB3*Assumption!$B$25</f>
        <v>607500</v>
      </c>
      <c r="AC15" s="18">
        <f>'Calcs-1'!AC3*Assumption!$B$25</f>
        <v>630000</v>
      </c>
      <c r="AD15" s="18">
        <f>'Calcs-1'!AD3*Assumption!$B$25</f>
        <v>652500</v>
      </c>
      <c r="AE15" s="18">
        <f>'Calcs-1'!AE3*Assumption!$B$25</f>
        <v>675000</v>
      </c>
    </row>
    <row r="16">
      <c r="A16" s="4" t="s">
        <v>124</v>
      </c>
      <c r="B16" s="18">
        <f>'Calcs-1'!B3*Assumption!$B$26</f>
        <v>7000</v>
      </c>
      <c r="C16" s="18">
        <f>'Calcs-1'!C3*Assumption!$B$26</f>
        <v>14000</v>
      </c>
      <c r="D16" s="18">
        <f>'Calcs-1'!D3*Assumption!$B$26</f>
        <v>21000</v>
      </c>
      <c r="E16" s="18">
        <f>'Calcs-1'!E3*Assumption!$B$26</f>
        <v>28000</v>
      </c>
      <c r="F16" s="18">
        <f>'Calcs-1'!F3*Assumption!$B$26</f>
        <v>35000</v>
      </c>
      <c r="G16" s="18">
        <f>'Calcs-1'!G3*Assumption!$B$26</f>
        <v>42000</v>
      </c>
      <c r="H16" s="18">
        <f>'Calcs-1'!H3*Assumption!$B$26</f>
        <v>49000</v>
      </c>
      <c r="I16" s="18">
        <f>'Calcs-1'!I3*Assumption!$B$26</f>
        <v>56000</v>
      </c>
      <c r="J16" s="18">
        <f>'Calcs-1'!J3*Assumption!$B$26</f>
        <v>63000</v>
      </c>
      <c r="K16" s="18">
        <f>'Calcs-1'!K3*Assumption!$B$26</f>
        <v>70000</v>
      </c>
      <c r="L16" s="18">
        <f>'Calcs-1'!L3*Assumption!$B$26</f>
        <v>77000</v>
      </c>
      <c r="M16" s="18">
        <f>'Calcs-1'!M3*Assumption!$B$26</f>
        <v>84000</v>
      </c>
      <c r="N16" s="18">
        <f>'Calcs-1'!N3*Assumption!$B$26</f>
        <v>91000</v>
      </c>
      <c r="O16" s="18">
        <f>'Calcs-1'!O3*Assumption!$B$26</f>
        <v>98000</v>
      </c>
      <c r="P16" s="18">
        <f>'Calcs-1'!P3*Assumption!$B$26</f>
        <v>105000</v>
      </c>
      <c r="Q16" s="18">
        <f>'Calcs-1'!Q3*Assumption!$B$26</f>
        <v>112000</v>
      </c>
      <c r="R16" s="18">
        <f>'Calcs-1'!R3*Assumption!$B$26</f>
        <v>119000</v>
      </c>
      <c r="S16" s="18">
        <f>'Calcs-1'!S3*Assumption!$B$26</f>
        <v>126000</v>
      </c>
      <c r="T16" s="18">
        <f>'Calcs-1'!T3*Assumption!$B$26</f>
        <v>133000</v>
      </c>
      <c r="U16" s="18">
        <f>'Calcs-1'!U3*Assumption!$B$26</f>
        <v>140000</v>
      </c>
      <c r="V16" s="18">
        <f>'Calcs-1'!V3*Assumption!$B$26</f>
        <v>147000</v>
      </c>
      <c r="W16" s="18">
        <f>'Calcs-1'!W3*Assumption!$B$26</f>
        <v>154000</v>
      </c>
      <c r="X16" s="18">
        <f>'Calcs-1'!X3*Assumption!$B$26</f>
        <v>161000</v>
      </c>
      <c r="Y16" s="18">
        <f>'Calcs-1'!Y3*Assumption!$B$26</f>
        <v>168000</v>
      </c>
      <c r="Z16" s="18">
        <f>'Calcs-1'!Z3*Assumption!$B$26</f>
        <v>175000</v>
      </c>
      <c r="AA16" s="18">
        <f>'Calcs-1'!AA3*Assumption!$B$26</f>
        <v>182000</v>
      </c>
      <c r="AB16" s="18">
        <f>'Calcs-1'!AB3*Assumption!$B$26</f>
        <v>189000</v>
      </c>
      <c r="AC16" s="18">
        <f>'Calcs-1'!AC3*Assumption!$B$26</f>
        <v>196000</v>
      </c>
      <c r="AD16" s="18">
        <f>'Calcs-1'!AD3*Assumption!$B$26</f>
        <v>203000</v>
      </c>
      <c r="AE16" s="18">
        <f>'Calcs-1'!AE3*Assumption!$B$26</f>
        <v>210000</v>
      </c>
    </row>
    <row r="17">
      <c r="A17" s="4" t="s">
        <v>39</v>
      </c>
      <c r="B17" s="18">
        <f>'Calcs-1'!B3*Assumption!$B$19*Assumption!$B$22</f>
        <v>19000</v>
      </c>
      <c r="C17" s="18">
        <f>'Calcs-1'!C3*Assumption!$B$19*Assumption!$B$22</f>
        <v>38000</v>
      </c>
      <c r="D17" s="18">
        <f>'Calcs-1'!D3*Assumption!$B$19*Assumption!$B$22</f>
        <v>57000</v>
      </c>
      <c r="E17" s="18">
        <f>'Calcs-1'!E3*Assumption!$B$19*Assumption!$B$22</f>
        <v>76000</v>
      </c>
      <c r="F17" s="18">
        <f>'Calcs-1'!F3*Assumption!$B$19*Assumption!$B$22</f>
        <v>95000</v>
      </c>
      <c r="G17" s="18">
        <f>'Calcs-1'!G3*Assumption!$B$19*Assumption!$B$22</f>
        <v>114000</v>
      </c>
      <c r="H17" s="18">
        <f>'Calcs-1'!H3*Assumption!$B$19*Assumption!$B$22</f>
        <v>133000</v>
      </c>
      <c r="I17" s="18">
        <f>'Calcs-1'!I3*Assumption!$B$19*Assumption!$B$22</f>
        <v>152000</v>
      </c>
      <c r="J17" s="18">
        <f>'Calcs-1'!J3*Assumption!$B$19*Assumption!$B$22</f>
        <v>171000</v>
      </c>
      <c r="K17" s="18">
        <f>'Calcs-1'!K3*Assumption!$B$19*Assumption!$B$22</f>
        <v>190000</v>
      </c>
      <c r="L17" s="18">
        <f>'Calcs-1'!L3*Assumption!$B$19*Assumption!$B$22</f>
        <v>209000</v>
      </c>
      <c r="M17" s="18">
        <f>'Calcs-1'!M3*Assumption!$B$19*Assumption!$B$22</f>
        <v>228000</v>
      </c>
      <c r="N17" s="18">
        <f>'Calcs-1'!N3*Assumption!$B$19*Assumption!$B$22</f>
        <v>247000</v>
      </c>
      <c r="O17" s="18">
        <f>'Calcs-1'!O3*Assumption!$B$19*Assumption!$B$22</f>
        <v>266000</v>
      </c>
      <c r="P17" s="18">
        <f>'Calcs-1'!P3*Assumption!$B$19*Assumption!$B$22</f>
        <v>285000</v>
      </c>
      <c r="Q17" s="18">
        <f>'Calcs-1'!Q3*Assumption!$B$19*Assumption!$B$22</f>
        <v>304000</v>
      </c>
      <c r="R17" s="18">
        <f>'Calcs-1'!R3*Assumption!$B$19*Assumption!$B$22</f>
        <v>323000</v>
      </c>
      <c r="S17" s="18">
        <f>'Calcs-1'!S3*Assumption!$B$19*Assumption!$B$22</f>
        <v>342000</v>
      </c>
      <c r="T17" s="18">
        <f>'Calcs-1'!T3*Assumption!$B$19*Assumption!$B$22</f>
        <v>361000</v>
      </c>
      <c r="U17" s="18">
        <f>'Calcs-1'!U3*Assumption!$B$19*Assumption!$B$22</f>
        <v>380000</v>
      </c>
      <c r="V17" s="18">
        <f>'Calcs-1'!V3*Assumption!$B$19*Assumption!$B$22</f>
        <v>399000</v>
      </c>
      <c r="W17" s="18">
        <f>'Calcs-1'!W3*Assumption!$B$19*Assumption!$B$22</f>
        <v>418000</v>
      </c>
      <c r="X17" s="18">
        <f>'Calcs-1'!X3*Assumption!$B$19*Assumption!$B$22</f>
        <v>437000</v>
      </c>
      <c r="Y17" s="18">
        <f>'Calcs-1'!Y3*Assumption!$B$19*Assumption!$B$22</f>
        <v>456000</v>
      </c>
      <c r="Z17" s="18">
        <f>'Calcs-1'!Z3*Assumption!$B$19*Assumption!$B$22</f>
        <v>475000</v>
      </c>
      <c r="AA17" s="18">
        <f>'Calcs-1'!AA3*Assumption!$B$19*Assumption!$B$22</f>
        <v>494000</v>
      </c>
      <c r="AB17" s="18">
        <f>'Calcs-1'!AB3*Assumption!$B$19*Assumption!$B$22</f>
        <v>513000</v>
      </c>
      <c r="AC17" s="18">
        <f>'Calcs-1'!AC3*Assumption!$B$19*Assumption!$B$22</f>
        <v>532000</v>
      </c>
      <c r="AD17" s="18">
        <f>'Calcs-1'!AD3*Assumption!$B$19*Assumption!$B$22</f>
        <v>551000</v>
      </c>
      <c r="AE17" s="18">
        <f>'Calcs-1'!AE3*Assumption!$B$19*Assumption!$B$22</f>
        <v>570000</v>
      </c>
    </row>
    <row r="18">
      <c r="A18" s="4" t="s">
        <v>125</v>
      </c>
      <c r="B18" s="36">
        <f>'Calcs-1'!B8*Assumption!$B$16</f>
        <v>10000</v>
      </c>
      <c r="C18" s="36">
        <f>'Calcs-1'!C8*Assumption!$B$16</f>
        <v>20000</v>
      </c>
      <c r="D18" s="36">
        <f>'Calcs-1'!D8*Assumption!$B$16</f>
        <v>30000</v>
      </c>
      <c r="E18" s="36">
        <f>'Calcs-1'!E8*Assumption!$B$16</f>
        <v>40000</v>
      </c>
      <c r="F18" s="36">
        <f>'Calcs-1'!F8*Assumption!$B$16</f>
        <v>50000</v>
      </c>
      <c r="G18" s="36">
        <f>'Calcs-1'!G8*Assumption!$B$16</f>
        <v>60000</v>
      </c>
      <c r="H18" s="36">
        <f>'Calcs-1'!H8*Assumption!$B$16</f>
        <v>70000</v>
      </c>
      <c r="I18" s="36">
        <f>'Calcs-1'!I8*Assumption!$B$16</f>
        <v>80000</v>
      </c>
      <c r="J18" s="36">
        <f>'Calcs-1'!J8*Assumption!$B$16</f>
        <v>90000</v>
      </c>
      <c r="K18" s="36">
        <f>'Calcs-1'!K8*Assumption!$B$16</f>
        <v>100000</v>
      </c>
      <c r="L18" s="36">
        <f>'Calcs-1'!L8*Assumption!$B$16</f>
        <v>110000</v>
      </c>
      <c r="M18" s="36">
        <f>'Calcs-1'!M8*Assumption!$B$16</f>
        <v>120000</v>
      </c>
      <c r="N18" s="36">
        <f>'Calcs-1'!N8*Assumption!$B$16</f>
        <v>130000</v>
      </c>
      <c r="O18" s="36">
        <f>'Calcs-1'!O8*Assumption!$B$16</f>
        <v>140000</v>
      </c>
      <c r="P18" s="36">
        <f>'Calcs-1'!P8*Assumption!$B$16</f>
        <v>150000</v>
      </c>
      <c r="Q18" s="36">
        <f>'Calcs-1'!Q8*Assumption!$B$16</f>
        <v>160000</v>
      </c>
      <c r="R18" s="36">
        <f>'Calcs-1'!R8*Assumption!$B$16</f>
        <v>170000</v>
      </c>
      <c r="S18" s="36">
        <f>'Calcs-1'!S8*Assumption!$B$16</f>
        <v>180000</v>
      </c>
      <c r="T18" s="36">
        <f>'Calcs-1'!T8*Assumption!$B$16</f>
        <v>190000</v>
      </c>
      <c r="U18" s="36">
        <f>'Calcs-1'!U8*Assumption!$B$16</f>
        <v>200000</v>
      </c>
      <c r="V18" s="36">
        <f>'Calcs-1'!V8*Assumption!$B$16</f>
        <v>210000</v>
      </c>
      <c r="W18" s="36">
        <f>'Calcs-1'!W8*Assumption!$B$16</f>
        <v>220000</v>
      </c>
      <c r="X18" s="36">
        <f>'Calcs-1'!X8*Assumption!$B$16</f>
        <v>230000</v>
      </c>
      <c r="Y18" s="36">
        <f>'Calcs-1'!Y8*Assumption!$B$16</f>
        <v>240000</v>
      </c>
      <c r="Z18" s="36">
        <f>'Calcs-1'!Z8*Assumption!$B$16</f>
        <v>250000</v>
      </c>
      <c r="AA18" s="36">
        <f>'Calcs-1'!AA8*Assumption!$B$16</f>
        <v>260000</v>
      </c>
      <c r="AB18" s="36">
        <f>'Calcs-1'!AB8*Assumption!$B$16</f>
        <v>270000</v>
      </c>
      <c r="AC18" s="36">
        <f>'Calcs-1'!AC8*Assumption!$B$16</f>
        <v>280000</v>
      </c>
      <c r="AD18" s="36">
        <f>'Calcs-1'!AD8*Assumption!$B$16</f>
        <v>290000</v>
      </c>
      <c r="AE18" s="36">
        <f>'Calcs-1'!AE8*Assumption!$B$16</f>
        <v>300000</v>
      </c>
    </row>
    <row r="19">
      <c r="A19" s="4" t="s">
        <v>126</v>
      </c>
      <c r="B19" s="36">
        <f>'Small Store Depriciation'!B12</f>
        <v>11369.04762</v>
      </c>
      <c r="C19" s="36">
        <f>'Small Store Depriciation'!C12</f>
        <v>22738.09524</v>
      </c>
      <c r="D19" s="36">
        <f>'Small Store Depriciation'!D12</f>
        <v>34107.14286</v>
      </c>
      <c r="E19" s="36">
        <f>'Small Store Depriciation'!E12</f>
        <v>45476.19048</v>
      </c>
      <c r="F19" s="36">
        <f>'Small Store Depriciation'!F12</f>
        <v>56845.2381</v>
      </c>
      <c r="G19" s="36">
        <f>'Small Store Depriciation'!G12</f>
        <v>68214.28571</v>
      </c>
      <c r="H19" s="36">
        <f>'Small Store Depriciation'!H12</f>
        <v>79583.33333</v>
      </c>
      <c r="I19" s="36">
        <f>'Small Store Depriciation'!I12</f>
        <v>90952.38095</v>
      </c>
      <c r="J19" s="36">
        <f>'Small Store Depriciation'!J12</f>
        <v>102321.4286</v>
      </c>
      <c r="K19" s="36">
        <f>'Small Store Depriciation'!K12</f>
        <v>113690.4762</v>
      </c>
      <c r="L19" s="36">
        <f>'Small Store Depriciation'!L12</f>
        <v>125059.5238</v>
      </c>
      <c r="M19" s="36">
        <f>'Small Store Depriciation'!M12</f>
        <v>136428.5714</v>
      </c>
      <c r="N19" s="36">
        <f>'Small Store Depriciation'!N12</f>
        <v>141964.2857</v>
      </c>
      <c r="O19" s="36">
        <f>'Small Store Depriciation'!O12</f>
        <v>147500</v>
      </c>
      <c r="P19" s="36">
        <f>'Small Store Depriciation'!P12</f>
        <v>151250</v>
      </c>
      <c r="Q19" s="36">
        <f>'Small Store Depriciation'!Q12</f>
        <v>155000</v>
      </c>
      <c r="R19" s="36">
        <f>'Small Store Depriciation'!R12</f>
        <v>155000</v>
      </c>
      <c r="S19" s="36">
        <f>'Small Store Depriciation'!S12</f>
        <v>155000</v>
      </c>
      <c r="T19" s="36">
        <f>'Small Store Depriciation'!T12</f>
        <v>155000</v>
      </c>
      <c r="U19" s="36">
        <f>'Small Store Depriciation'!U12</f>
        <v>155000</v>
      </c>
      <c r="V19" s="36">
        <f>'Small Store Depriciation'!V12</f>
        <v>155000</v>
      </c>
      <c r="W19" s="36">
        <f>'Small Store Depriciation'!W12</f>
        <v>155000</v>
      </c>
      <c r="X19" s="36">
        <f>'Small Store Depriciation'!X12</f>
        <v>155000</v>
      </c>
      <c r="Y19" s="36">
        <f>'Small Store Depriciation'!Y12</f>
        <v>155000</v>
      </c>
      <c r="Z19" s="36">
        <f>'Small Store Depriciation'!Z12</f>
        <v>155000</v>
      </c>
      <c r="AA19" s="36">
        <f>'Small Store Depriciation'!AA12</f>
        <v>155000</v>
      </c>
      <c r="AB19" s="36">
        <f>'Small Store Depriciation'!AB12</f>
        <v>155000</v>
      </c>
      <c r="AC19" s="36">
        <f>'Small Store Depriciation'!AC12</f>
        <v>155000</v>
      </c>
      <c r="AD19" s="36">
        <f>'Small Store Depriciation'!AD12</f>
        <v>155000</v>
      </c>
      <c r="AE19" s="36">
        <f>'Small Store Depriciation'!AE12</f>
        <v>155000</v>
      </c>
    </row>
    <row r="20">
      <c r="A20" s="4" t="s">
        <v>127</v>
      </c>
      <c r="B20" s="36">
        <f t="shared" ref="B20:AE20" si="3">Sum(B15:B19)</f>
        <v>69869.04762</v>
      </c>
      <c r="C20" s="36">
        <f t="shared" si="3"/>
        <v>139738.0952</v>
      </c>
      <c r="D20" s="36">
        <f t="shared" si="3"/>
        <v>209607.1429</v>
      </c>
      <c r="E20" s="36">
        <f t="shared" si="3"/>
        <v>279476.1905</v>
      </c>
      <c r="F20" s="36">
        <f t="shared" si="3"/>
        <v>349345.2381</v>
      </c>
      <c r="G20" s="36">
        <f t="shared" si="3"/>
        <v>419214.2857</v>
      </c>
      <c r="H20" s="36">
        <f t="shared" si="3"/>
        <v>489083.3333</v>
      </c>
      <c r="I20" s="36">
        <f t="shared" si="3"/>
        <v>558952.381</v>
      </c>
      <c r="J20" s="36">
        <f t="shared" si="3"/>
        <v>628821.4286</v>
      </c>
      <c r="K20" s="36">
        <f t="shared" si="3"/>
        <v>698690.4762</v>
      </c>
      <c r="L20" s="36">
        <f t="shared" si="3"/>
        <v>768559.5238</v>
      </c>
      <c r="M20" s="36">
        <f t="shared" si="3"/>
        <v>838428.5714</v>
      </c>
      <c r="N20" s="36">
        <f t="shared" si="3"/>
        <v>902464.2857</v>
      </c>
      <c r="O20" s="36">
        <f t="shared" si="3"/>
        <v>966500</v>
      </c>
      <c r="P20" s="36">
        <f t="shared" si="3"/>
        <v>1028750</v>
      </c>
      <c r="Q20" s="36">
        <f t="shared" si="3"/>
        <v>1091000</v>
      </c>
      <c r="R20" s="36">
        <f t="shared" si="3"/>
        <v>1149500</v>
      </c>
      <c r="S20" s="36">
        <f t="shared" si="3"/>
        <v>1208000</v>
      </c>
      <c r="T20" s="36">
        <f t="shared" si="3"/>
        <v>1266500</v>
      </c>
      <c r="U20" s="36">
        <f t="shared" si="3"/>
        <v>1325000</v>
      </c>
      <c r="V20" s="36">
        <f t="shared" si="3"/>
        <v>1383500</v>
      </c>
      <c r="W20" s="36">
        <f t="shared" si="3"/>
        <v>1442000</v>
      </c>
      <c r="X20" s="36">
        <f t="shared" si="3"/>
        <v>1500500</v>
      </c>
      <c r="Y20" s="36">
        <f t="shared" si="3"/>
        <v>1559000</v>
      </c>
      <c r="Z20" s="36">
        <f t="shared" si="3"/>
        <v>1617500</v>
      </c>
      <c r="AA20" s="36">
        <f t="shared" si="3"/>
        <v>1676000</v>
      </c>
      <c r="AB20" s="36">
        <f t="shared" si="3"/>
        <v>1734500</v>
      </c>
      <c r="AC20" s="36">
        <f t="shared" si="3"/>
        <v>1793000</v>
      </c>
      <c r="AD20" s="36">
        <f t="shared" si="3"/>
        <v>1851500</v>
      </c>
      <c r="AE20" s="36">
        <f t="shared" si="3"/>
        <v>1910000</v>
      </c>
    </row>
    <row r="21">
      <c r="A21" s="4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6" t="s">
        <v>128</v>
      </c>
      <c r="B22" s="36">
        <f t="shared" ref="B22:AE22" si="4">B12+B20</f>
        <v>277869.0476</v>
      </c>
      <c r="C22" s="36">
        <f t="shared" si="4"/>
        <v>555738.0952</v>
      </c>
      <c r="D22" s="36">
        <f t="shared" si="4"/>
        <v>833607.1429</v>
      </c>
      <c r="E22" s="36">
        <f t="shared" si="4"/>
        <v>1111476.19</v>
      </c>
      <c r="F22" s="36">
        <f t="shared" si="4"/>
        <v>1389345.238</v>
      </c>
      <c r="G22" s="36">
        <f t="shared" si="4"/>
        <v>1667214.286</v>
      </c>
      <c r="H22" s="36">
        <f t="shared" si="4"/>
        <v>1945083.333</v>
      </c>
      <c r="I22" s="36">
        <f t="shared" si="4"/>
        <v>2222952.381</v>
      </c>
      <c r="J22" s="36">
        <f t="shared" si="4"/>
        <v>2500821.429</v>
      </c>
      <c r="K22" s="36">
        <f t="shared" si="4"/>
        <v>2778690.476</v>
      </c>
      <c r="L22" s="36">
        <f t="shared" si="4"/>
        <v>3056559.524</v>
      </c>
      <c r="M22" s="36">
        <f t="shared" si="4"/>
        <v>3334428.571</v>
      </c>
      <c r="N22" s="36">
        <f t="shared" si="4"/>
        <v>3606464.286</v>
      </c>
      <c r="O22" s="36">
        <f t="shared" si="4"/>
        <v>3878500</v>
      </c>
      <c r="P22" s="36">
        <f t="shared" si="4"/>
        <v>4148750</v>
      </c>
      <c r="Q22" s="36">
        <f t="shared" si="4"/>
        <v>4419000</v>
      </c>
      <c r="R22" s="36">
        <f t="shared" si="4"/>
        <v>4685500</v>
      </c>
      <c r="S22" s="36">
        <f t="shared" si="4"/>
        <v>4952000</v>
      </c>
      <c r="T22" s="36">
        <f t="shared" si="4"/>
        <v>5218500</v>
      </c>
      <c r="U22" s="36">
        <f t="shared" si="4"/>
        <v>5485000</v>
      </c>
      <c r="V22" s="36">
        <f t="shared" si="4"/>
        <v>5751500</v>
      </c>
      <c r="W22" s="36">
        <f t="shared" si="4"/>
        <v>6018000</v>
      </c>
      <c r="X22" s="36">
        <f t="shared" si="4"/>
        <v>6284500</v>
      </c>
      <c r="Y22" s="36">
        <f t="shared" si="4"/>
        <v>6551000</v>
      </c>
      <c r="Z22" s="36">
        <f t="shared" si="4"/>
        <v>6817500</v>
      </c>
      <c r="AA22" s="36">
        <f t="shared" si="4"/>
        <v>7084000</v>
      </c>
      <c r="AB22" s="36">
        <f t="shared" si="4"/>
        <v>7350500</v>
      </c>
      <c r="AC22" s="36">
        <f t="shared" si="4"/>
        <v>7617000</v>
      </c>
      <c r="AD22" s="36">
        <f t="shared" si="4"/>
        <v>7883500</v>
      </c>
      <c r="AE22" s="36">
        <f t="shared" si="4"/>
        <v>8150000</v>
      </c>
    </row>
    <row r="23">
      <c r="A23" s="4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6" t="s">
        <v>129</v>
      </c>
      <c r="B24" s="36">
        <f t="shared" ref="B24:AE24" si="5">B6-B22</f>
        <v>192130.9524</v>
      </c>
      <c r="C24" s="36">
        <f t="shared" si="5"/>
        <v>384261.9048</v>
      </c>
      <c r="D24" s="36">
        <f t="shared" si="5"/>
        <v>576392.8571</v>
      </c>
      <c r="E24" s="36">
        <f t="shared" si="5"/>
        <v>768523.8095</v>
      </c>
      <c r="F24" s="36">
        <f t="shared" si="5"/>
        <v>960654.7619</v>
      </c>
      <c r="G24" s="36">
        <f t="shared" si="5"/>
        <v>1152785.714</v>
      </c>
      <c r="H24" s="36">
        <f t="shared" si="5"/>
        <v>1344916.667</v>
      </c>
      <c r="I24" s="36">
        <f t="shared" si="5"/>
        <v>1537047.619</v>
      </c>
      <c r="J24" s="36">
        <f t="shared" si="5"/>
        <v>1729178.571</v>
      </c>
      <c r="K24" s="36">
        <f t="shared" si="5"/>
        <v>1921309.524</v>
      </c>
      <c r="L24" s="36">
        <f t="shared" si="5"/>
        <v>2113440.476</v>
      </c>
      <c r="M24" s="36">
        <f t="shared" si="5"/>
        <v>2305571.429</v>
      </c>
      <c r="N24" s="36">
        <f t="shared" si="5"/>
        <v>2503535.714</v>
      </c>
      <c r="O24" s="36">
        <f t="shared" si="5"/>
        <v>2701500</v>
      </c>
      <c r="P24" s="36">
        <f t="shared" si="5"/>
        <v>2901250</v>
      </c>
      <c r="Q24" s="36">
        <f t="shared" si="5"/>
        <v>3101000</v>
      </c>
      <c r="R24" s="36">
        <f t="shared" si="5"/>
        <v>3304500</v>
      </c>
      <c r="S24" s="36">
        <f t="shared" si="5"/>
        <v>3508000</v>
      </c>
      <c r="T24" s="36">
        <f t="shared" si="5"/>
        <v>3711500</v>
      </c>
      <c r="U24" s="36">
        <f t="shared" si="5"/>
        <v>3915000</v>
      </c>
      <c r="V24" s="36">
        <f t="shared" si="5"/>
        <v>4118500</v>
      </c>
      <c r="W24" s="36">
        <f t="shared" si="5"/>
        <v>4322000</v>
      </c>
      <c r="X24" s="36">
        <f t="shared" si="5"/>
        <v>4525500</v>
      </c>
      <c r="Y24" s="36">
        <f t="shared" si="5"/>
        <v>4729000</v>
      </c>
      <c r="Z24" s="36">
        <f t="shared" si="5"/>
        <v>4932500</v>
      </c>
      <c r="AA24" s="36">
        <f t="shared" si="5"/>
        <v>5136000</v>
      </c>
      <c r="AB24" s="36">
        <f t="shared" si="5"/>
        <v>5339500</v>
      </c>
      <c r="AC24" s="36">
        <f t="shared" si="5"/>
        <v>5543000</v>
      </c>
      <c r="AD24" s="36">
        <f t="shared" si="5"/>
        <v>5746500</v>
      </c>
      <c r="AE24" s="36">
        <f t="shared" si="5"/>
        <v>5950000</v>
      </c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6" width="3.38"/>
    <col customWidth="1" min="7" max="26" width="7.5"/>
    <col customWidth="1" min="27" max="28" width="8.38"/>
    <col customWidth="1" min="29" max="30" width="8.25"/>
    <col customWidth="1" min="31" max="31" width="8.38"/>
  </cols>
  <sheetData>
    <row r="1">
      <c r="A1" s="31"/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33" t="s">
        <v>66</v>
      </c>
      <c r="J1" s="33" t="s">
        <v>67</v>
      </c>
      <c r="K1" s="33" t="s">
        <v>68</v>
      </c>
      <c r="L1" s="33" t="s">
        <v>69</v>
      </c>
      <c r="M1" s="33" t="s">
        <v>70</v>
      </c>
      <c r="N1" s="33" t="s">
        <v>71</v>
      </c>
      <c r="O1" s="33" t="s">
        <v>72</v>
      </c>
      <c r="P1" s="33" t="s">
        <v>73</v>
      </c>
      <c r="Q1" s="33" t="s">
        <v>74</v>
      </c>
      <c r="R1" s="33" t="s">
        <v>75</v>
      </c>
      <c r="S1" s="33" t="s">
        <v>76</v>
      </c>
      <c r="T1" s="33" t="s">
        <v>77</v>
      </c>
      <c r="U1" s="33" t="s">
        <v>78</v>
      </c>
      <c r="V1" s="33" t="s">
        <v>79</v>
      </c>
      <c r="W1" s="33" t="s">
        <v>80</v>
      </c>
      <c r="X1" s="33" t="s">
        <v>81</v>
      </c>
      <c r="Y1" s="33" t="s">
        <v>82</v>
      </c>
      <c r="Z1" s="33" t="s">
        <v>83</v>
      </c>
      <c r="AA1" s="33" t="s">
        <v>84</v>
      </c>
      <c r="AB1" s="33" t="s">
        <v>85</v>
      </c>
      <c r="AC1" s="33" t="s">
        <v>86</v>
      </c>
      <c r="AD1" s="33" t="s">
        <v>87</v>
      </c>
      <c r="AE1" s="33" t="s">
        <v>88</v>
      </c>
      <c r="AF1" s="4"/>
    </row>
    <row r="2">
      <c r="A2" s="6" t="s">
        <v>121</v>
      </c>
    </row>
    <row r="3">
      <c r="A3" s="11" t="s">
        <v>25</v>
      </c>
      <c r="B3" s="39">
        <f>'Calcs-1'!B18*Assumption!$B$2</f>
        <v>0</v>
      </c>
      <c r="C3" s="39">
        <f>'Calcs-1'!C18*Assumption!$B$2</f>
        <v>0</v>
      </c>
      <c r="D3" s="39">
        <f>'Calcs-1'!D18*Assumption!$B$2</f>
        <v>0</v>
      </c>
      <c r="E3" s="39">
        <f>'Calcs-1'!E18*Assumption!$B$2</f>
        <v>0</v>
      </c>
      <c r="F3" s="39">
        <f>'Calcs-1'!F18*Assumption!$B$2</f>
        <v>0</v>
      </c>
      <c r="G3" s="39">
        <f>'Calcs-1'!G18*Assumption!$B$2</f>
        <v>468000</v>
      </c>
      <c r="H3" s="39">
        <f>'Calcs-1'!H18*Assumption!$B$2</f>
        <v>468000</v>
      </c>
      <c r="I3" s="39">
        <f>'Calcs-1'!I18*Assumption!$B$2</f>
        <v>936000</v>
      </c>
      <c r="J3" s="39">
        <f>'Calcs-1'!J18*Assumption!$B$2</f>
        <v>936000</v>
      </c>
      <c r="K3" s="39">
        <f>'Calcs-1'!K18*Assumption!$B$2</f>
        <v>1404000</v>
      </c>
      <c r="L3" s="39">
        <f>'Calcs-1'!L18*Assumption!$B$2</f>
        <v>1404000</v>
      </c>
      <c r="M3" s="39">
        <f>'Calcs-1'!M18*Assumption!$B$2</f>
        <v>1872000</v>
      </c>
      <c r="N3" s="39">
        <f>'Calcs-1'!N18*Assumption!$B$2</f>
        <v>1872000</v>
      </c>
      <c r="O3" s="39">
        <f>'Calcs-1'!O18*Assumption!$B$2</f>
        <v>2340000</v>
      </c>
      <c r="P3" s="39">
        <f>'Calcs-1'!P18*Assumption!$B$2</f>
        <v>2340000</v>
      </c>
      <c r="Q3" s="39">
        <f>'Calcs-1'!Q18*Assumption!$B$2</f>
        <v>2808000</v>
      </c>
      <c r="R3" s="39">
        <f>'Calcs-1'!R18*Assumption!$B$2</f>
        <v>2808000</v>
      </c>
      <c r="S3" s="39">
        <f>'Calcs-1'!S18*Assumption!$B$2</f>
        <v>3276000</v>
      </c>
      <c r="T3" s="39">
        <f>'Calcs-1'!T18*Assumption!$B$2</f>
        <v>3276000</v>
      </c>
      <c r="U3" s="39">
        <f>'Calcs-1'!U18*Assumption!$B$2</f>
        <v>3744000</v>
      </c>
      <c r="V3" s="39">
        <f>'Calcs-1'!V18*Assumption!$B$2</f>
        <v>3744000</v>
      </c>
      <c r="W3" s="39">
        <f>'Calcs-1'!W18*Assumption!$B$2</f>
        <v>4212000</v>
      </c>
      <c r="X3" s="39">
        <f>'Calcs-1'!X18*Assumption!$B$2</f>
        <v>4212000</v>
      </c>
      <c r="Y3" s="39">
        <f>'Calcs-1'!Y18*Assumption!$B$2</f>
        <v>4680000</v>
      </c>
      <c r="Z3" s="39">
        <f>'Calcs-1'!Z18*Assumption!$B$2</f>
        <v>4680000</v>
      </c>
      <c r="AA3" s="39">
        <f>'Calcs-1'!AA18*Assumption!$B$2</f>
        <v>5148000</v>
      </c>
      <c r="AB3" s="39">
        <f>'Calcs-1'!AB18*Assumption!$B$2</f>
        <v>5148000</v>
      </c>
      <c r="AC3" s="39">
        <f>'Calcs-1'!AC18*Assumption!$B$2</f>
        <v>5616000</v>
      </c>
      <c r="AD3" s="39">
        <f>'Calcs-1'!AD18*Assumption!$B$2</f>
        <v>5616000</v>
      </c>
      <c r="AE3" s="39">
        <f>'Calcs-1'!AE18*Assumption!$B$2</f>
        <v>6084000</v>
      </c>
    </row>
    <row r="4">
      <c r="A4" s="11" t="s">
        <v>27</v>
      </c>
      <c r="B4" s="39">
        <f>'Calcs-1'!B19*Assumption!$B$3</f>
        <v>0</v>
      </c>
      <c r="C4" s="39">
        <f>'Calcs-1'!C19*Assumption!$B$3</f>
        <v>0</v>
      </c>
      <c r="D4" s="39">
        <f>'Calcs-1'!D19*Assumption!$B$3</f>
        <v>0</v>
      </c>
      <c r="E4" s="39">
        <f>'Calcs-1'!E19*Assumption!$B$3</f>
        <v>0</v>
      </c>
      <c r="F4" s="39">
        <f>'Calcs-1'!F19*Assumption!$B$3</f>
        <v>0</v>
      </c>
      <c r="G4" s="39">
        <f>'Calcs-1'!G19*Assumption!$B$3</f>
        <v>120000</v>
      </c>
      <c r="H4" s="39">
        <f>'Calcs-1'!H19*Assumption!$B$3</f>
        <v>120000</v>
      </c>
      <c r="I4" s="39">
        <f>'Calcs-1'!I19*Assumption!$B$3</f>
        <v>240000</v>
      </c>
      <c r="J4" s="39">
        <f>'Calcs-1'!J19*Assumption!$B$3</f>
        <v>240000</v>
      </c>
      <c r="K4" s="39">
        <f>'Calcs-1'!K19*Assumption!$B$3</f>
        <v>360000</v>
      </c>
      <c r="L4" s="39">
        <f>'Calcs-1'!L19*Assumption!$B$3</f>
        <v>360000</v>
      </c>
      <c r="M4" s="39">
        <f>'Calcs-1'!M19*Assumption!$B$3</f>
        <v>480000</v>
      </c>
      <c r="N4" s="39">
        <f>'Calcs-1'!N19*Assumption!$B$3</f>
        <v>480000</v>
      </c>
      <c r="O4" s="39">
        <f>'Calcs-1'!O19*Assumption!$B$3</f>
        <v>600000</v>
      </c>
      <c r="P4" s="39">
        <f>'Calcs-1'!P19*Assumption!$B$3</f>
        <v>600000</v>
      </c>
      <c r="Q4" s="39">
        <f>'Calcs-1'!Q19*Assumption!$B$3</f>
        <v>720000</v>
      </c>
      <c r="R4" s="39">
        <f>'Calcs-1'!R19*Assumption!$B$3</f>
        <v>720000</v>
      </c>
      <c r="S4" s="39">
        <f>'Calcs-1'!S19*Assumption!$B$3</f>
        <v>840000</v>
      </c>
      <c r="T4" s="39">
        <f>'Calcs-1'!T19*Assumption!$B$3</f>
        <v>840000</v>
      </c>
      <c r="U4" s="39">
        <f>'Calcs-1'!U19*Assumption!$B$3</f>
        <v>960000</v>
      </c>
      <c r="V4" s="39">
        <f>'Calcs-1'!V19*Assumption!$B$3</f>
        <v>960000</v>
      </c>
      <c r="W4" s="39">
        <f>'Calcs-1'!W19*Assumption!$B$3</f>
        <v>1080000</v>
      </c>
      <c r="X4" s="39">
        <f>'Calcs-1'!X19*Assumption!$B$3</f>
        <v>1080000</v>
      </c>
      <c r="Y4" s="39">
        <f>'Calcs-1'!Y19*Assumption!$B$3</f>
        <v>1200000</v>
      </c>
      <c r="Z4" s="39">
        <f>'Calcs-1'!Z19*Assumption!$B$3</f>
        <v>1200000</v>
      </c>
      <c r="AA4" s="39">
        <f>'Calcs-1'!AA19*Assumption!$B$3</f>
        <v>1320000</v>
      </c>
      <c r="AB4" s="39">
        <f>'Calcs-1'!AB19*Assumption!$B$3</f>
        <v>1320000</v>
      </c>
      <c r="AC4" s="39">
        <f>'Calcs-1'!AC19*Assumption!$B$3</f>
        <v>1440000</v>
      </c>
      <c r="AD4" s="39">
        <f>'Calcs-1'!AD19*Assumption!$B$3</f>
        <v>1440000</v>
      </c>
      <c r="AE4" s="39">
        <f>'Calcs-1'!AE19*Assumption!$B$3</f>
        <v>1560000</v>
      </c>
    </row>
    <row r="5">
      <c r="A5" s="11" t="s">
        <v>28</v>
      </c>
      <c r="B5" s="39">
        <f>'Calcs-1'!B20*Assumption!$B$4</f>
        <v>0</v>
      </c>
      <c r="C5" s="39">
        <f>'Calcs-1'!C20*Assumption!$B$4</f>
        <v>0</v>
      </c>
      <c r="D5" s="39">
        <f>'Calcs-1'!D20*Assumption!$B$4</f>
        <v>0</v>
      </c>
      <c r="E5" s="39">
        <f>'Calcs-1'!E20*Assumption!$B$4</f>
        <v>0</v>
      </c>
      <c r="F5" s="39">
        <f>'Calcs-1'!F20*Assumption!$B$4</f>
        <v>0</v>
      </c>
      <c r="G5" s="39">
        <f>'Calcs-1'!G20*Assumption!$B$4</f>
        <v>408000</v>
      </c>
      <c r="H5" s="39">
        <f>'Calcs-1'!H20*Assumption!$B$4</f>
        <v>408000</v>
      </c>
      <c r="I5" s="39">
        <f>'Calcs-1'!I20*Assumption!$B$4</f>
        <v>816000</v>
      </c>
      <c r="J5" s="39">
        <f>'Calcs-1'!J20*Assumption!$B$4</f>
        <v>816000</v>
      </c>
      <c r="K5" s="39">
        <f>'Calcs-1'!K20*Assumption!$B$4</f>
        <v>1224000</v>
      </c>
      <c r="L5" s="39">
        <f>'Calcs-1'!L20*Assumption!$B$4</f>
        <v>1224000</v>
      </c>
      <c r="M5" s="39">
        <f>'Calcs-1'!M20*Assumption!$B$4</f>
        <v>1632000</v>
      </c>
      <c r="N5" s="39">
        <f>'Calcs-1'!N20*Assumption!$B$4</f>
        <v>1632000</v>
      </c>
      <c r="O5" s="39">
        <f>'Calcs-1'!O20*Assumption!$B$4</f>
        <v>2040000</v>
      </c>
      <c r="P5" s="39">
        <f>'Calcs-1'!P20*Assumption!$B$4</f>
        <v>2040000</v>
      </c>
      <c r="Q5" s="39">
        <f>'Calcs-1'!Q20*Assumption!$B$4</f>
        <v>2448000</v>
      </c>
      <c r="R5" s="39">
        <f>'Calcs-1'!R20*Assumption!$B$4</f>
        <v>2448000</v>
      </c>
      <c r="S5" s="39">
        <f>'Calcs-1'!S20*Assumption!$B$4</f>
        <v>2856000</v>
      </c>
      <c r="T5" s="39">
        <f>'Calcs-1'!T20*Assumption!$B$4</f>
        <v>2856000</v>
      </c>
      <c r="U5" s="39">
        <f>'Calcs-1'!U20*Assumption!$B$4</f>
        <v>3264000</v>
      </c>
      <c r="V5" s="39">
        <f>'Calcs-1'!V20*Assumption!$B$4</f>
        <v>3264000</v>
      </c>
      <c r="W5" s="39">
        <f>'Calcs-1'!W20*Assumption!$B$4</f>
        <v>3672000</v>
      </c>
      <c r="X5" s="39">
        <f>'Calcs-1'!X20*Assumption!$B$4</f>
        <v>3672000</v>
      </c>
      <c r="Y5" s="39">
        <f>'Calcs-1'!Y20*Assumption!$B$4</f>
        <v>4080000</v>
      </c>
      <c r="Z5" s="39">
        <f>'Calcs-1'!Z20*Assumption!$B$4</f>
        <v>4080000</v>
      </c>
      <c r="AA5" s="39">
        <f>'Calcs-1'!AA20*Assumption!$B$4</f>
        <v>4488000</v>
      </c>
      <c r="AB5" s="39">
        <f>'Calcs-1'!AB20*Assumption!$B$4</f>
        <v>4488000</v>
      </c>
      <c r="AC5" s="39">
        <f>'Calcs-1'!AC20*Assumption!$B$4</f>
        <v>4896000</v>
      </c>
      <c r="AD5" s="39">
        <f>'Calcs-1'!AD20*Assumption!$B$4</f>
        <v>4896000</v>
      </c>
      <c r="AE5" s="39">
        <f>'Calcs-1'!AE20*Assumption!$B$4</f>
        <v>5304000</v>
      </c>
    </row>
    <row r="6">
      <c r="A6" s="4" t="s">
        <v>111</v>
      </c>
      <c r="B6" s="39">
        <f t="shared" ref="B6:AE6" si="1">Sum(B3:B5)</f>
        <v>0</v>
      </c>
      <c r="C6" s="39">
        <f t="shared" si="1"/>
        <v>0</v>
      </c>
      <c r="D6" s="39">
        <f t="shared" si="1"/>
        <v>0</v>
      </c>
      <c r="E6" s="39">
        <f t="shared" si="1"/>
        <v>0</v>
      </c>
      <c r="F6" s="39">
        <f t="shared" si="1"/>
        <v>0</v>
      </c>
      <c r="G6" s="39">
        <f t="shared" si="1"/>
        <v>996000</v>
      </c>
      <c r="H6" s="39">
        <f t="shared" si="1"/>
        <v>996000</v>
      </c>
      <c r="I6" s="39">
        <f t="shared" si="1"/>
        <v>1992000</v>
      </c>
      <c r="J6" s="39">
        <f t="shared" si="1"/>
        <v>1992000</v>
      </c>
      <c r="K6" s="39">
        <f t="shared" si="1"/>
        <v>2988000</v>
      </c>
      <c r="L6" s="39">
        <f t="shared" si="1"/>
        <v>2988000</v>
      </c>
      <c r="M6" s="39">
        <f t="shared" si="1"/>
        <v>3984000</v>
      </c>
      <c r="N6" s="39">
        <f t="shared" si="1"/>
        <v>3984000</v>
      </c>
      <c r="O6" s="39">
        <f t="shared" si="1"/>
        <v>4980000</v>
      </c>
      <c r="P6" s="39">
        <f t="shared" si="1"/>
        <v>4980000</v>
      </c>
      <c r="Q6" s="39">
        <f t="shared" si="1"/>
        <v>5976000</v>
      </c>
      <c r="R6" s="39">
        <f t="shared" si="1"/>
        <v>5976000</v>
      </c>
      <c r="S6" s="39">
        <f t="shared" si="1"/>
        <v>6972000</v>
      </c>
      <c r="T6" s="39">
        <f t="shared" si="1"/>
        <v>6972000</v>
      </c>
      <c r="U6" s="39">
        <f t="shared" si="1"/>
        <v>7968000</v>
      </c>
      <c r="V6" s="39">
        <f t="shared" si="1"/>
        <v>7968000</v>
      </c>
      <c r="W6" s="39">
        <f t="shared" si="1"/>
        <v>8964000</v>
      </c>
      <c r="X6" s="39">
        <f t="shared" si="1"/>
        <v>8964000</v>
      </c>
      <c r="Y6" s="39">
        <f t="shared" si="1"/>
        <v>9960000</v>
      </c>
      <c r="Z6" s="39">
        <f t="shared" si="1"/>
        <v>9960000</v>
      </c>
      <c r="AA6" s="39">
        <f t="shared" si="1"/>
        <v>10956000</v>
      </c>
      <c r="AB6" s="39">
        <f t="shared" si="1"/>
        <v>10956000</v>
      </c>
      <c r="AC6" s="39">
        <f t="shared" si="1"/>
        <v>11952000</v>
      </c>
      <c r="AD6" s="39">
        <f t="shared" si="1"/>
        <v>11952000</v>
      </c>
      <c r="AE6" s="39">
        <f t="shared" si="1"/>
        <v>12948000</v>
      </c>
    </row>
    <row r="7">
      <c r="A7" s="4"/>
    </row>
    <row r="8">
      <c r="A8" s="6" t="s">
        <v>122</v>
      </c>
    </row>
    <row r="9">
      <c r="A9" s="11" t="s">
        <v>25</v>
      </c>
      <c r="B9" s="39">
        <f>B3*Assumption!$C$2</f>
        <v>0</v>
      </c>
      <c r="C9" s="39">
        <f>C3*Assumption!$C$2</f>
        <v>0</v>
      </c>
      <c r="D9" s="39">
        <f>D3*Assumption!$C$2</f>
        <v>0</v>
      </c>
      <c r="E9" s="39">
        <f>E3*Assumption!$C$2</f>
        <v>0</v>
      </c>
      <c r="F9" s="39">
        <f>F3*Assumption!$C$2</f>
        <v>0</v>
      </c>
      <c r="G9" s="39">
        <f>G3*Assumption!$C$2</f>
        <v>187200</v>
      </c>
      <c r="H9" s="39">
        <f>H3*Assumption!$C$2</f>
        <v>187200</v>
      </c>
      <c r="I9" s="39">
        <f>I3*Assumption!$C$2</f>
        <v>374400</v>
      </c>
      <c r="J9" s="39">
        <f>J3*Assumption!$C$2</f>
        <v>374400</v>
      </c>
      <c r="K9" s="39">
        <f>K3*Assumption!$C$2</f>
        <v>561600</v>
      </c>
      <c r="L9" s="39">
        <f>L3*Assumption!$C$2</f>
        <v>561600</v>
      </c>
      <c r="M9" s="39">
        <f>M3*Assumption!$C$2</f>
        <v>748800</v>
      </c>
      <c r="N9" s="39">
        <f>N3*Assumption!$C$2</f>
        <v>748800</v>
      </c>
      <c r="O9" s="39">
        <f>O3*Assumption!$C$2</f>
        <v>936000</v>
      </c>
      <c r="P9" s="39">
        <f>P3*Assumption!$C$2</f>
        <v>936000</v>
      </c>
      <c r="Q9" s="39">
        <f>Q3*Assumption!$C$2</f>
        <v>1123200</v>
      </c>
      <c r="R9" s="39">
        <f>R3*Assumption!$C$2</f>
        <v>1123200</v>
      </c>
      <c r="S9" s="39">
        <f>S3*Assumption!$C$2</f>
        <v>1310400</v>
      </c>
      <c r="T9" s="39">
        <f>T3*Assumption!$C$2</f>
        <v>1310400</v>
      </c>
      <c r="U9" s="39">
        <f>U3*Assumption!$C$2</f>
        <v>1497600</v>
      </c>
      <c r="V9" s="39">
        <f>V3*Assumption!$C$2</f>
        <v>1497600</v>
      </c>
      <c r="W9" s="39">
        <f>W3*Assumption!$C$2</f>
        <v>1684800</v>
      </c>
      <c r="X9" s="39">
        <f>X3*Assumption!$C$2</f>
        <v>1684800</v>
      </c>
      <c r="Y9" s="39">
        <f>Y3*Assumption!$C$2</f>
        <v>1872000</v>
      </c>
      <c r="Z9" s="39">
        <f>Z3*Assumption!$C$2</f>
        <v>1872000</v>
      </c>
      <c r="AA9" s="39">
        <f>AA3*Assumption!$C$2</f>
        <v>2059200</v>
      </c>
      <c r="AB9" s="39">
        <f>AB3*Assumption!$C$2</f>
        <v>2059200</v>
      </c>
      <c r="AC9" s="39">
        <f>AC3*Assumption!$C$2</f>
        <v>2246400</v>
      </c>
      <c r="AD9" s="39">
        <f>AD3*Assumption!$C$2</f>
        <v>2246400</v>
      </c>
      <c r="AE9" s="39">
        <f>AE3*Assumption!$C$2</f>
        <v>2433600</v>
      </c>
    </row>
    <row r="10">
      <c r="A10" s="11" t="s">
        <v>27</v>
      </c>
      <c r="B10" s="39">
        <f>B4*Assumption!$C$3</f>
        <v>0</v>
      </c>
      <c r="C10" s="39">
        <f>C4*Assumption!$C$3</f>
        <v>0</v>
      </c>
      <c r="D10" s="39">
        <f>D4*Assumption!$C$3</f>
        <v>0</v>
      </c>
      <c r="E10" s="39">
        <f>E4*Assumption!$C$3</f>
        <v>0</v>
      </c>
      <c r="F10" s="39">
        <f>F4*Assumption!$C$3</f>
        <v>0</v>
      </c>
      <c r="G10" s="39">
        <f>G4*Assumption!$C$3</f>
        <v>54000</v>
      </c>
      <c r="H10" s="39">
        <f>H4*Assumption!$C$3</f>
        <v>54000</v>
      </c>
      <c r="I10" s="39">
        <f>I4*Assumption!$C$3</f>
        <v>108000</v>
      </c>
      <c r="J10" s="39">
        <f>J4*Assumption!$C$3</f>
        <v>108000</v>
      </c>
      <c r="K10" s="39">
        <f>K4*Assumption!$C$3</f>
        <v>162000</v>
      </c>
      <c r="L10" s="39">
        <f>L4*Assumption!$C$3</f>
        <v>162000</v>
      </c>
      <c r="M10" s="39">
        <f>M4*Assumption!$C$3</f>
        <v>216000</v>
      </c>
      <c r="N10" s="39">
        <f>N4*Assumption!$C$3</f>
        <v>216000</v>
      </c>
      <c r="O10" s="39">
        <f>O4*Assumption!$C$3</f>
        <v>270000</v>
      </c>
      <c r="P10" s="39">
        <f>P4*Assumption!$C$3</f>
        <v>270000</v>
      </c>
      <c r="Q10" s="39">
        <f>Q4*Assumption!$C$3</f>
        <v>324000</v>
      </c>
      <c r="R10" s="39">
        <f>R4*Assumption!$C$3</f>
        <v>324000</v>
      </c>
      <c r="S10" s="39">
        <f>S4*Assumption!$C$3</f>
        <v>378000</v>
      </c>
      <c r="T10" s="39">
        <f>T4*Assumption!$C$3</f>
        <v>378000</v>
      </c>
      <c r="U10" s="39">
        <f>U4*Assumption!$C$3</f>
        <v>432000</v>
      </c>
      <c r="V10" s="39">
        <f>V4*Assumption!$C$3</f>
        <v>432000</v>
      </c>
      <c r="W10" s="39">
        <f>W4*Assumption!$C$3</f>
        <v>486000</v>
      </c>
      <c r="X10" s="39">
        <f>X4*Assumption!$C$3</f>
        <v>486000</v>
      </c>
      <c r="Y10" s="39">
        <f>Y4*Assumption!$C$3</f>
        <v>540000</v>
      </c>
      <c r="Z10" s="39">
        <f>Z4*Assumption!$C$3</f>
        <v>540000</v>
      </c>
      <c r="AA10" s="39">
        <f>AA4*Assumption!$C$3</f>
        <v>594000</v>
      </c>
      <c r="AB10" s="39">
        <f>AB4*Assumption!$C$3</f>
        <v>594000</v>
      </c>
      <c r="AC10" s="39">
        <f>AC4*Assumption!$C$3</f>
        <v>648000</v>
      </c>
      <c r="AD10" s="39">
        <f>AD4*Assumption!$C$3</f>
        <v>648000</v>
      </c>
      <c r="AE10" s="39">
        <f>AE4*Assumption!$C$3</f>
        <v>702000</v>
      </c>
    </row>
    <row r="11">
      <c r="A11" s="11" t="s">
        <v>28</v>
      </c>
      <c r="B11" s="39">
        <f>B5*Assumption!$C$4</f>
        <v>0</v>
      </c>
      <c r="C11" s="39">
        <f>C5*Assumption!$C$4</f>
        <v>0</v>
      </c>
      <c r="D11" s="39">
        <f>D5*Assumption!$C$4</f>
        <v>0</v>
      </c>
      <c r="E11" s="39">
        <f>E5*Assumption!$C$4</f>
        <v>0</v>
      </c>
      <c r="F11" s="39">
        <f>F5*Assumption!$C$4</f>
        <v>0</v>
      </c>
      <c r="G11" s="39">
        <f>G5*Assumption!$C$4</f>
        <v>204000</v>
      </c>
      <c r="H11" s="39">
        <f>H5*Assumption!$C$4</f>
        <v>204000</v>
      </c>
      <c r="I11" s="39">
        <f>I5*Assumption!$C$4</f>
        <v>408000</v>
      </c>
      <c r="J11" s="39">
        <f>J5*Assumption!$C$4</f>
        <v>408000</v>
      </c>
      <c r="K11" s="39">
        <f>K5*Assumption!$C$4</f>
        <v>612000</v>
      </c>
      <c r="L11" s="39">
        <f>L5*Assumption!$C$4</f>
        <v>612000</v>
      </c>
      <c r="M11" s="39">
        <f>M5*Assumption!$C$4</f>
        <v>816000</v>
      </c>
      <c r="N11" s="39">
        <f>N5*Assumption!$C$4</f>
        <v>816000</v>
      </c>
      <c r="O11" s="39">
        <f>O5*Assumption!$C$4</f>
        <v>1020000</v>
      </c>
      <c r="P11" s="39">
        <f>P5*Assumption!$C$4</f>
        <v>1020000</v>
      </c>
      <c r="Q11" s="39">
        <f>Q5*Assumption!$C$4</f>
        <v>1224000</v>
      </c>
      <c r="R11" s="39">
        <f>R5*Assumption!$C$4</f>
        <v>1224000</v>
      </c>
      <c r="S11" s="39">
        <f>S5*Assumption!$C$4</f>
        <v>1428000</v>
      </c>
      <c r="T11" s="39">
        <f>T5*Assumption!$C$4</f>
        <v>1428000</v>
      </c>
      <c r="U11" s="39">
        <f>U5*Assumption!$C$4</f>
        <v>1632000</v>
      </c>
      <c r="V11" s="39">
        <f>V5*Assumption!$C$4</f>
        <v>1632000</v>
      </c>
      <c r="W11" s="39">
        <f>W5*Assumption!$C$4</f>
        <v>1836000</v>
      </c>
      <c r="X11" s="39">
        <f>X5*Assumption!$C$4</f>
        <v>1836000</v>
      </c>
      <c r="Y11" s="39">
        <f>Y5*Assumption!$C$4</f>
        <v>2040000</v>
      </c>
      <c r="Z11" s="39">
        <f>Z5*Assumption!$C$4</f>
        <v>2040000</v>
      </c>
      <c r="AA11" s="39">
        <f>AA5*Assumption!$C$4</f>
        <v>2244000</v>
      </c>
      <c r="AB11" s="39">
        <f>AB5*Assumption!$C$4</f>
        <v>2244000</v>
      </c>
      <c r="AC11" s="39">
        <f>AC5*Assumption!$C$4</f>
        <v>2448000</v>
      </c>
      <c r="AD11" s="39">
        <f>AD5*Assumption!$C$4</f>
        <v>2448000</v>
      </c>
      <c r="AE11" s="39">
        <f>AE5*Assumption!$C$4</f>
        <v>2652000</v>
      </c>
    </row>
    <row r="12">
      <c r="A12" s="4" t="s">
        <v>111</v>
      </c>
      <c r="B12" s="39">
        <f t="shared" ref="B12:AE12" si="2">Sum(B9:B11)</f>
        <v>0</v>
      </c>
      <c r="C12" s="39">
        <f t="shared" si="2"/>
        <v>0</v>
      </c>
      <c r="D12" s="39">
        <f t="shared" si="2"/>
        <v>0</v>
      </c>
      <c r="E12" s="39">
        <f t="shared" si="2"/>
        <v>0</v>
      </c>
      <c r="F12" s="39">
        <f t="shared" si="2"/>
        <v>0</v>
      </c>
      <c r="G12" s="39">
        <f t="shared" si="2"/>
        <v>445200</v>
      </c>
      <c r="H12" s="39">
        <f t="shared" si="2"/>
        <v>445200</v>
      </c>
      <c r="I12" s="39">
        <f t="shared" si="2"/>
        <v>890400</v>
      </c>
      <c r="J12" s="39">
        <f t="shared" si="2"/>
        <v>890400</v>
      </c>
      <c r="K12" s="39">
        <f t="shared" si="2"/>
        <v>1335600</v>
      </c>
      <c r="L12" s="39">
        <f t="shared" si="2"/>
        <v>1335600</v>
      </c>
      <c r="M12" s="39">
        <f t="shared" si="2"/>
        <v>1780800</v>
      </c>
      <c r="N12" s="39">
        <f t="shared" si="2"/>
        <v>1780800</v>
      </c>
      <c r="O12" s="39">
        <f t="shared" si="2"/>
        <v>2226000</v>
      </c>
      <c r="P12" s="39">
        <f t="shared" si="2"/>
        <v>2226000</v>
      </c>
      <c r="Q12" s="39">
        <f t="shared" si="2"/>
        <v>2671200</v>
      </c>
      <c r="R12" s="39">
        <f t="shared" si="2"/>
        <v>2671200</v>
      </c>
      <c r="S12" s="39">
        <f t="shared" si="2"/>
        <v>3116400</v>
      </c>
      <c r="T12" s="39">
        <f t="shared" si="2"/>
        <v>3116400</v>
      </c>
      <c r="U12" s="39">
        <f t="shared" si="2"/>
        <v>3561600</v>
      </c>
      <c r="V12" s="39">
        <f t="shared" si="2"/>
        <v>3561600</v>
      </c>
      <c r="W12" s="39">
        <f t="shared" si="2"/>
        <v>4006800</v>
      </c>
      <c r="X12" s="39">
        <f t="shared" si="2"/>
        <v>4006800</v>
      </c>
      <c r="Y12" s="39">
        <f t="shared" si="2"/>
        <v>4452000</v>
      </c>
      <c r="Z12" s="39">
        <f t="shared" si="2"/>
        <v>4452000</v>
      </c>
      <c r="AA12" s="39">
        <f t="shared" si="2"/>
        <v>4897200</v>
      </c>
      <c r="AB12" s="39">
        <f t="shared" si="2"/>
        <v>4897200</v>
      </c>
      <c r="AC12" s="39">
        <f t="shared" si="2"/>
        <v>5342400</v>
      </c>
      <c r="AD12" s="39">
        <f t="shared" si="2"/>
        <v>5342400</v>
      </c>
      <c r="AE12" s="39">
        <f t="shared" si="2"/>
        <v>5787600</v>
      </c>
    </row>
    <row r="13">
      <c r="A13" s="4"/>
    </row>
    <row r="14">
      <c r="A14" s="6" t="s">
        <v>123</v>
      </c>
    </row>
    <row r="15">
      <c r="A15" s="4" t="s">
        <v>42</v>
      </c>
      <c r="B15" s="39">
        <f>'Calcs-1'!B4*Assumption!$C$25</f>
        <v>0</v>
      </c>
      <c r="C15" s="39">
        <f>'Calcs-1'!C4*Assumption!$C$25</f>
        <v>0</v>
      </c>
      <c r="D15" s="39">
        <f>'Calcs-1'!D4*Assumption!$C$25</f>
        <v>0</v>
      </c>
      <c r="E15" s="39">
        <f>'Calcs-1'!E4*Assumption!$C$25</f>
        <v>0</v>
      </c>
      <c r="F15" s="39">
        <f>'Calcs-1'!F4*Assumption!$C$25</f>
        <v>0</v>
      </c>
      <c r="G15" s="39">
        <f>'Calcs-1'!G4*Assumption!$C$25</f>
        <v>30000</v>
      </c>
      <c r="H15" s="39">
        <f>'Calcs-1'!H4*Assumption!$C$25</f>
        <v>30000</v>
      </c>
      <c r="I15" s="39">
        <f>'Calcs-1'!I4*Assumption!$C$25</f>
        <v>60000</v>
      </c>
      <c r="J15" s="39">
        <f>'Calcs-1'!J4*Assumption!$C$25</f>
        <v>60000</v>
      </c>
      <c r="K15" s="39">
        <f>'Calcs-1'!K4*Assumption!$C$25</f>
        <v>90000</v>
      </c>
      <c r="L15" s="39">
        <f>'Calcs-1'!L4*Assumption!$C$25</f>
        <v>90000</v>
      </c>
      <c r="M15" s="39">
        <f>'Calcs-1'!M4*Assumption!$C$25</f>
        <v>120000</v>
      </c>
      <c r="N15" s="39">
        <f>'Calcs-1'!N4*Assumption!$C$25</f>
        <v>120000</v>
      </c>
      <c r="O15" s="39">
        <f>'Calcs-1'!O4*Assumption!$C$25</f>
        <v>150000</v>
      </c>
      <c r="P15" s="39">
        <f>'Calcs-1'!P4*Assumption!$C$25</f>
        <v>150000</v>
      </c>
      <c r="Q15" s="39">
        <f>'Calcs-1'!Q4*Assumption!$C$25</f>
        <v>180000</v>
      </c>
      <c r="R15" s="39">
        <f>'Calcs-1'!R4*Assumption!$C$25</f>
        <v>180000</v>
      </c>
      <c r="S15" s="39">
        <f>'Calcs-1'!S4*Assumption!$C$25</f>
        <v>210000</v>
      </c>
      <c r="T15" s="39">
        <f>'Calcs-1'!T4*Assumption!$C$25</f>
        <v>210000</v>
      </c>
      <c r="U15" s="39">
        <f>'Calcs-1'!U4*Assumption!$C$25</f>
        <v>240000</v>
      </c>
      <c r="V15" s="39">
        <f>'Calcs-1'!V4*Assumption!$C$25</f>
        <v>240000</v>
      </c>
      <c r="W15" s="39">
        <f>'Calcs-1'!W4*Assumption!$C$25</f>
        <v>270000</v>
      </c>
      <c r="X15" s="39">
        <f>'Calcs-1'!X4*Assumption!$C$25</f>
        <v>270000</v>
      </c>
      <c r="Y15" s="39">
        <f>'Calcs-1'!Y4*Assumption!$C$25</f>
        <v>300000</v>
      </c>
      <c r="Z15" s="39">
        <f>'Calcs-1'!Z4*Assumption!$C$25</f>
        <v>300000</v>
      </c>
      <c r="AA15" s="39">
        <f>'Calcs-1'!AA4*Assumption!$C$25</f>
        <v>330000</v>
      </c>
      <c r="AB15" s="39">
        <f>'Calcs-1'!AB4*Assumption!$C$25</f>
        <v>330000</v>
      </c>
      <c r="AC15" s="39">
        <f>'Calcs-1'!AC4*Assumption!$C$25</f>
        <v>360000</v>
      </c>
      <c r="AD15" s="39">
        <f>'Calcs-1'!AD4*Assumption!$C$25</f>
        <v>360000</v>
      </c>
      <c r="AE15" s="39">
        <f>'Calcs-1'!AE4*Assumption!$C$25</f>
        <v>390000</v>
      </c>
    </row>
    <row r="16">
      <c r="A16" s="4" t="s">
        <v>124</v>
      </c>
      <c r="B16" s="39">
        <f>'Calcs-1'!B4*Assumption!$C$26</f>
        <v>0</v>
      </c>
      <c r="C16" s="39">
        <f>'Calcs-1'!C4*Assumption!$C$26</f>
        <v>0</v>
      </c>
      <c r="D16" s="39">
        <f>'Calcs-1'!D4*Assumption!$C$26</f>
        <v>0</v>
      </c>
      <c r="E16" s="39">
        <f>'Calcs-1'!E4*Assumption!$C$26</f>
        <v>0</v>
      </c>
      <c r="F16" s="39">
        <f>'Calcs-1'!F4*Assumption!$C$26</f>
        <v>0</v>
      </c>
      <c r="G16" s="39">
        <f>'Calcs-1'!G4*Assumption!$C$26</f>
        <v>10000</v>
      </c>
      <c r="H16" s="39">
        <f>'Calcs-1'!H4*Assumption!$C$26</f>
        <v>10000</v>
      </c>
      <c r="I16" s="39">
        <f>'Calcs-1'!I4*Assumption!$C$26</f>
        <v>20000</v>
      </c>
      <c r="J16" s="39">
        <f>'Calcs-1'!J4*Assumption!$C$26</f>
        <v>20000</v>
      </c>
      <c r="K16" s="39">
        <f>'Calcs-1'!K4*Assumption!$C$26</f>
        <v>30000</v>
      </c>
      <c r="L16" s="39">
        <f>'Calcs-1'!L4*Assumption!$C$26</f>
        <v>30000</v>
      </c>
      <c r="M16" s="39">
        <f>'Calcs-1'!M4*Assumption!$C$26</f>
        <v>40000</v>
      </c>
      <c r="N16" s="39">
        <f>'Calcs-1'!N4*Assumption!$C$26</f>
        <v>40000</v>
      </c>
      <c r="O16" s="39">
        <f>'Calcs-1'!O4*Assumption!$C$26</f>
        <v>50000</v>
      </c>
      <c r="P16" s="39">
        <f>'Calcs-1'!P4*Assumption!$C$26</f>
        <v>50000</v>
      </c>
      <c r="Q16" s="39">
        <f>'Calcs-1'!Q4*Assumption!$C$26</f>
        <v>60000</v>
      </c>
      <c r="R16" s="39">
        <f>'Calcs-1'!R4*Assumption!$C$26</f>
        <v>60000</v>
      </c>
      <c r="S16" s="39">
        <f>'Calcs-1'!S4*Assumption!$C$26</f>
        <v>70000</v>
      </c>
      <c r="T16" s="39">
        <f>'Calcs-1'!T4*Assumption!$C$26</f>
        <v>70000</v>
      </c>
      <c r="U16" s="39">
        <f>'Calcs-1'!U4*Assumption!$C$26</f>
        <v>80000</v>
      </c>
      <c r="V16" s="39">
        <f>'Calcs-1'!V4*Assumption!$C$26</f>
        <v>80000</v>
      </c>
      <c r="W16" s="39">
        <f>'Calcs-1'!W4*Assumption!$C$26</f>
        <v>90000</v>
      </c>
      <c r="X16" s="39">
        <f>'Calcs-1'!X4*Assumption!$C$26</f>
        <v>90000</v>
      </c>
      <c r="Y16" s="39">
        <f>'Calcs-1'!Y4*Assumption!$C$26</f>
        <v>100000</v>
      </c>
      <c r="Z16" s="39">
        <f>'Calcs-1'!Z4*Assumption!$C$26</f>
        <v>100000</v>
      </c>
      <c r="AA16" s="39">
        <f>'Calcs-1'!AA4*Assumption!$C$26</f>
        <v>110000</v>
      </c>
      <c r="AB16" s="39">
        <f>'Calcs-1'!AB4*Assumption!$C$26</f>
        <v>110000</v>
      </c>
      <c r="AC16" s="39">
        <f>'Calcs-1'!AC4*Assumption!$C$26</f>
        <v>120000</v>
      </c>
      <c r="AD16" s="39">
        <f>'Calcs-1'!AD4*Assumption!$C$26</f>
        <v>120000</v>
      </c>
      <c r="AE16" s="39">
        <f>'Calcs-1'!AE4*Assumption!$C$26</f>
        <v>130000</v>
      </c>
    </row>
    <row r="17">
      <c r="A17" s="4" t="s">
        <v>39</v>
      </c>
      <c r="B17" s="39">
        <f>'Calcs-1'!B4*Assumption!$C$19*Assumption!$C$22</f>
        <v>0</v>
      </c>
      <c r="C17" s="39">
        <f>'Calcs-1'!C4*Assumption!$C$19*Assumption!$C$22</f>
        <v>0</v>
      </c>
      <c r="D17" s="39">
        <f>'Calcs-1'!D4*Assumption!$C$19*Assumption!$C$22</f>
        <v>0</v>
      </c>
      <c r="E17" s="39">
        <f>'Calcs-1'!E4*Assumption!$C$19*Assumption!$C$22</f>
        <v>0</v>
      </c>
      <c r="F17" s="39">
        <f>'Calcs-1'!F4*Assumption!$C$19*Assumption!$C$22</f>
        <v>0</v>
      </c>
      <c r="G17" s="39">
        <f>'Calcs-1'!G4*Assumption!$C$19*Assumption!$C$22</f>
        <v>38000</v>
      </c>
      <c r="H17" s="39">
        <f>'Calcs-1'!H4*Assumption!$C$19*Assumption!$C$22</f>
        <v>38000</v>
      </c>
      <c r="I17" s="39">
        <f>'Calcs-1'!I4*Assumption!$C$19*Assumption!$C$22</f>
        <v>76000</v>
      </c>
      <c r="J17" s="39">
        <f>'Calcs-1'!J4*Assumption!$C$19*Assumption!$C$22</f>
        <v>76000</v>
      </c>
      <c r="K17" s="39">
        <f>'Calcs-1'!K4*Assumption!$C$19*Assumption!$C$22</f>
        <v>114000</v>
      </c>
      <c r="L17" s="39">
        <f>'Calcs-1'!L4*Assumption!$C$19*Assumption!$C$22</f>
        <v>114000</v>
      </c>
      <c r="M17" s="39">
        <f>'Calcs-1'!M4*Assumption!$C$19*Assumption!$C$22</f>
        <v>152000</v>
      </c>
      <c r="N17" s="39">
        <f>'Calcs-1'!N4*Assumption!$C$19*Assumption!$C$22</f>
        <v>152000</v>
      </c>
      <c r="O17" s="39">
        <f>'Calcs-1'!O4*Assumption!$C$19*Assumption!$C$22</f>
        <v>190000</v>
      </c>
      <c r="P17" s="39">
        <f>'Calcs-1'!P4*Assumption!$C$19*Assumption!$C$22</f>
        <v>190000</v>
      </c>
      <c r="Q17" s="39">
        <f>'Calcs-1'!Q4*Assumption!$C$19*Assumption!$C$22</f>
        <v>228000</v>
      </c>
      <c r="R17" s="39">
        <f>'Calcs-1'!R4*Assumption!$C$19*Assumption!$C$22</f>
        <v>228000</v>
      </c>
      <c r="S17" s="39">
        <f>'Calcs-1'!S4*Assumption!$C$19*Assumption!$C$22</f>
        <v>266000</v>
      </c>
      <c r="T17" s="39">
        <f>'Calcs-1'!T4*Assumption!$C$19*Assumption!$C$22</f>
        <v>266000</v>
      </c>
      <c r="U17" s="39">
        <f>'Calcs-1'!U4*Assumption!$C$19*Assumption!$C$22</f>
        <v>304000</v>
      </c>
      <c r="V17" s="39">
        <f>'Calcs-1'!V4*Assumption!$C$19*Assumption!$C$22</f>
        <v>304000</v>
      </c>
      <c r="W17" s="39">
        <f>'Calcs-1'!W4*Assumption!$C$19*Assumption!$C$22</f>
        <v>342000</v>
      </c>
      <c r="X17" s="39">
        <f>'Calcs-1'!X4*Assumption!$C$19*Assumption!$C$22</f>
        <v>342000</v>
      </c>
      <c r="Y17" s="39">
        <f>'Calcs-1'!Y4*Assumption!$C$19*Assumption!$C$22</f>
        <v>380000</v>
      </c>
      <c r="Z17" s="39">
        <f>'Calcs-1'!Z4*Assumption!$C$19*Assumption!$C$22</f>
        <v>380000</v>
      </c>
      <c r="AA17" s="39">
        <f>'Calcs-1'!AA4*Assumption!$C$19*Assumption!$C$22</f>
        <v>418000</v>
      </c>
      <c r="AB17" s="39">
        <f>'Calcs-1'!AB4*Assumption!$C$19*Assumption!$C$22</f>
        <v>418000</v>
      </c>
      <c r="AC17" s="39">
        <f>'Calcs-1'!AC4*Assumption!$C$19*Assumption!$C$22</f>
        <v>456000</v>
      </c>
      <c r="AD17" s="39">
        <f>'Calcs-1'!AD4*Assumption!$C$19*Assumption!$C$22</f>
        <v>456000</v>
      </c>
      <c r="AE17" s="39">
        <f>'Calcs-1'!AE4*Assumption!$C$19*Assumption!$C$22</f>
        <v>494000</v>
      </c>
    </row>
    <row r="18">
      <c r="A18" s="4" t="s">
        <v>125</v>
      </c>
      <c r="B18" s="39">
        <f>'Calcs-1'!B9*Assumption!$C$16</f>
        <v>0</v>
      </c>
      <c r="C18" s="39">
        <f>'Calcs-1'!C9*Assumption!$C$16</f>
        <v>0</v>
      </c>
      <c r="D18" s="39">
        <f>'Calcs-1'!D9*Assumption!$C$16</f>
        <v>0</v>
      </c>
      <c r="E18" s="39">
        <f>'Calcs-1'!E9*Assumption!$C$16</f>
        <v>0</v>
      </c>
      <c r="F18" s="39">
        <f>'Calcs-1'!F9*Assumption!$C$16</f>
        <v>0</v>
      </c>
      <c r="G18" s="39">
        <f>'Calcs-1'!G9*Assumption!$C$16</f>
        <v>15000</v>
      </c>
      <c r="H18" s="39">
        <f>'Calcs-1'!H9*Assumption!$C$16</f>
        <v>15000</v>
      </c>
      <c r="I18" s="39">
        <f>'Calcs-1'!I9*Assumption!$C$16</f>
        <v>30000</v>
      </c>
      <c r="J18" s="39">
        <f>'Calcs-1'!J9*Assumption!$C$16</f>
        <v>30000</v>
      </c>
      <c r="K18" s="39">
        <f>'Calcs-1'!K9*Assumption!$C$16</f>
        <v>45000</v>
      </c>
      <c r="L18" s="39">
        <f>'Calcs-1'!L9*Assumption!$C$16</f>
        <v>45000</v>
      </c>
      <c r="M18" s="39">
        <f>'Calcs-1'!M9*Assumption!$C$16</f>
        <v>60000</v>
      </c>
      <c r="N18" s="39">
        <f>'Calcs-1'!N9*Assumption!$C$16</f>
        <v>60000</v>
      </c>
      <c r="O18" s="39">
        <f>'Calcs-1'!O9*Assumption!$C$16</f>
        <v>75000</v>
      </c>
      <c r="P18" s="39">
        <f>'Calcs-1'!P9*Assumption!$C$16</f>
        <v>75000</v>
      </c>
      <c r="Q18" s="39">
        <f>'Calcs-1'!Q9*Assumption!$C$16</f>
        <v>90000</v>
      </c>
      <c r="R18" s="39">
        <f>'Calcs-1'!R9*Assumption!$C$16</f>
        <v>90000</v>
      </c>
      <c r="S18" s="39">
        <f>'Calcs-1'!S9*Assumption!$C$16</f>
        <v>105000</v>
      </c>
      <c r="T18" s="39">
        <f>'Calcs-1'!T9*Assumption!$C$16</f>
        <v>105000</v>
      </c>
      <c r="U18" s="39">
        <f>'Calcs-1'!U9*Assumption!$C$16</f>
        <v>120000</v>
      </c>
      <c r="V18" s="39">
        <f>'Calcs-1'!V9*Assumption!$C$16</f>
        <v>120000</v>
      </c>
      <c r="W18" s="39">
        <f>'Calcs-1'!W9*Assumption!$C$16</f>
        <v>135000</v>
      </c>
      <c r="X18" s="39">
        <f>'Calcs-1'!X9*Assumption!$C$16</f>
        <v>135000</v>
      </c>
      <c r="Y18" s="39">
        <f>'Calcs-1'!Y9*Assumption!$C$16</f>
        <v>150000</v>
      </c>
      <c r="Z18" s="39">
        <f>'Calcs-1'!Z9*Assumption!$C$16</f>
        <v>150000</v>
      </c>
      <c r="AA18" s="39">
        <f>'Calcs-1'!AA9*Assumption!$C$16</f>
        <v>165000</v>
      </c>
      <c r="AB18" s="39">
        <f>'Calcs-1'!AB9*Assumption!$C$16</f>
        <v>165000</v>
      </c>
      <c r="AC18" s="39">
        <f>'Calcs-1'!AC9*Assumption!$C$16</f>
        <v>180000</v>
      </c>
      <c r="AD18" s="39">
        <f>'Calcs-1'!AD9*Assumption!$C$16</f>
        <v>180000</v>
      </c>
      <c r="AE18" s="39">
        <f>'Calcs-1'!AE9*Assumption!$C$16</f>
        <v>195000</v>
      </c>
    </row>
    <row r="19">
      <c r="A19" s="4" t="s">
        <v>126</v>
      </c>
      <c r="B19" s="38">
        <f>'Medium Store Depriciation'!B12</f>
        <v>0</v>
      </c>
      <c r="C19" s="38">
        <f>'Medium Store Depriciation'!C12</f>
        <v>0</v>
      </c>
      <c r="D19" s="38">
        <f>'Medium Store Depriciation'!D12</f>
        <v>0</v>
      </c>
      <c r="E19" s="38">
        <f>'Medium Store Depriciation'!E12</f>
        <v>0</v>
      </c>
      <c r="F19" s="38">
        <f>'Medium Store Depriciation'!F12</f>
        <v>0</v>
      </c>
      <c r="G19" s="38">
        <f>'Medium Store Depriciation'!G12</f>
        <v>17071.42857</v>
      </c>
      <c r="H19" s="38">
        <f>'Medium Store Depriciation'!H12</f>
        <v>17071.42857</v>
      </c>
      <c r="I19" s="38">
        <f>'Medium Store Depriciation'!I12</f>
        <v>34142.85714</v>
      </c>
      <c r="J19" s="38">
        <f>'Medium Store Depriciation'!J12</f>
        <v>34142.85714</v>
      </c>
      <c r="K19" s="38">
        <f>'Medium Store Depriciation'!K12</f>
        <v>51214.28571</v>
      </c>
      <c r="L19" s="38">
        <f>'Medium Store Depriciation'!L12</f>
        <v>51214.28571</v>
      </c>
      <c r="M19" s="38">
        <f>'Medium Store Depriciation'!M12</f>
        <v>68285.71429</v>
      </c>
      <c r="N19" s="38">
        <f>'Medium Store Depriciation'!N12</f>
        <v>68285.71429</v>
      </c>
      <c r="O19" s="38">
        <f>'Medium Store Depriciation'!O12</f>
        <v>85357.14286</v>
      </c>
      <c r="P19" s="38">
        <f>'Medium Store Depriciation'!P12</f>
        <v>85357.14286</v>
      </c>
      <c r="Q19" s="38">
        <f>'Medium Store Depriciation'!Q12</f>
        <v>102428.5714</v>
      </c>
      <c r="R19" s="38">
        <f>'Medium Store Depriciation'!R12</f>
        <v>102428.5714</v>
      </c>
      <c r="S19" s="38">
        <f>'Medium Store Depriciation'!S12</f>
        <v>119500</v>
      </c>
      <c r="T19" s="38">
        <f>'Medium Store Depriciation'!T12</f>
        <v>119500</v>
      </c>
      <c r="U19" s="38">
        <f>'Medium Store Depriciation'!U12</f>
        <v>133000</v>
      </c>
      <c r="V19" s="38">
        <f>'Medium Store Depriciation'!V12</f>
        <v>127000</v>
      </c>
      <c r="W19" s="38">
        <f>'Medium Store Depriciation'!W12</f>
        <v>133000</v>
      </c>
      <c r="X19" s="38">
        <f>'Medium Store Depriciation'!X12</f>
        <v>127000</v>
      </c>
      <c r="Y19" s="38">
        <f>'Medium Store Depriciation'!Y12</f>
        <v>133000</v>
      </c>
      <c r="Z19" s="38">
        <f>'Medium Store Depriciation'!Z12</f>
        <v>127000</v>
      </c>
      <c r="AA19" s="38">
        <f>'Medium Store Depriciation'!AA12</f>
        <v>133000</v>
      </c>
      <c r="AB19" s="38">
        <f>'Medium Store Depriciation'!AB12</f>
        <v>127000</v>
      </c>
      <c r="AC19" s="38">
        <f>'Medium Store Depriciation'!AC12</f>
        <v>133000</v>
      </c>
      <c r="AD19" s="38">
        <f>'Medium Store Depriciation'!AD12</f>
        <v>127000</v>
      </c>
      <c r="AE19" s="38">
        <f>'Medium Store Depriciation'!AE12</f>
        <v>133000</v>
      </c>
    </row>
    <row r="20">
      <c r="A20" s="4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>
      <c r="A21" s="4" t="s">
        <v>127</v>
      </c>
      <c r="B21" s="39">
        <f t="shared" ref="B21:AE21" si="3">Sum(B15:B19)</f>
        <v>0</v>
      </c>
      <c r="C21" s="39">
        <f t="shared" si="3"/>
        <v>0</v>
      </c>
      <c r="D21" s="39">
        <f t="shared" si="3"/>
        <v>0</v>
      </c>
      <c r="E21" s="39">
        <f t="shared" si="3"/>
        <v>0</v>
      </c>
      <c r="F21" s="38">
        <f t="shared" si="3"/>
        <v>0</v>
      </c>
      <c r="G21" s="38">
        <f t="shared" si="3"/>
        <v>110071.4286</v>
      </c>
      <c r="H21" s="38">
        <f t="shared" si="3"/>
        <v>110071.4286</v>
      </c>
      <c r="I21" s="38">
        <f t="shared" si="3"/>
        <v>220142.8571</v>
      </c>
      <c r="J21" s="38">
        <f t="shared" si="3"/>
        <v>220142.8571</v>
      </c>
      <c r="K21" s="38">
        <f t="shared" si="3"/>
        <v>330214.2857</v>
      </c>
      <c r="L21" s="38">
        <f t="shared" si="3"/>
        <v>330214.2857</v>
      </c>
      <c r="M21" s="38">
        <f t="shared" si="3"/>
        <v>440285.7143</v>
      </c>
      <c r="N21" s="38">
        <f t="shared" si="3"/>
        <v>440285.7143</v>
      </c>
      <c r="O21" s="38">
        <f t="shared" si="3"/>
        <v>550357.1429</v>
      </c>
      <c r="P21" s="38">
        <f t="shared" si="3"/>
        <v>550357.1429</v>
      </c>
      <c r="Q21" s="38">
        <f t="shared" si="3"/>
        <v>660428.5714</v>
      </c>
      <c r="R21" s="38">
        <f t="shared" si="3"/>
        <v>660428.5714</v>
      </c>
      <c r="S21" s="38">
        <f t="shared" si="3"/>
        <v>770500</v>
      </c>
      <c r="T21" s="38">
        <f t="shared" si="3"/>
        <v>770500</v>
      </c>
      <c r="U21" s="38">
        <f t="shared" si="3"/>
        <v>877000</v>
      </c>
      <c r="V21" s="38">
        <f t="shared" si="3"/>
        <v>871000</v>
      </c>
      <c r="W21" s="38">
        <f t="shared" si="3"/>
        <v>970000</v>
      </c>
      <c r="X21" s="38">
        <f t="shared" si="3"/>
        <v>964000</v>
      </c>
      <c r="Y21" s="38">
        <f t="shared" si="3"/>
        <v>1063000</v>
      </c>
      <c r="Z21" s="38">
        <f t="shared" si="3"/>
        <v>1057000</v>
      </c>
      <c r="AA21" s="38">
        <f t="shared" si="3"/>
        <v>1156000</v>
      </c>
      <c r="AB21" s="38">
        <f t="shared" si="3"/>
        <v>1150000</v>
      </c>
      <c r="AC21" s="38">
        <f t="shared" si="3"/>
        <v>1249000</v>
      </c>
      <c r="AD21" s="38">
        <f t="shared" si="3"/>
        <v>1243000</v>
      </c>
      <c r="AE21" s="38">
        <f t="shared" si="3"/>
        <v>1342000</v>
      </c>
      <c r="AF21" s="38"/>
    </row>
    <row r="22">
      <c r="A22" s="4"/>
    </row>
    <row r="23">
      <c r="A23" s="6" t="s">
        <v>128</v>
      </c>
      <c r="B23" s="39">
        <f t="shared" ref="B23:AE23" si="4">B12+B21</f>
        <v>0</v>
      </c>
      <c r="C23" s="39">
        <f t="shared" si="4"/>
        <v>0</v>
      </c>
      <c r="D23" s="39">
        <f t="shared" si="4"/>
        <v>0</v>
      </c>
      <c r="E23" s="39">
        <f t="shared" si="4"/>
        <v>0</v>
      </c>
      <c r="F23" s="38">
        <f t="shared" si="4"/>
        <v>0</v>
      </c>
      <c r="G23" s="38">
        <f t="shared" si="4"/>
        <v>555271.4286</v>
      </c>
      <c r="H23" s="38">
        <f t="shared" si="4"/>
        <v>555271.4286</v>
      </c>
      <c r="I23" s="38">
        <f t="shared" si="4"/>
        <v>1110542.857</v>
      </c>
      <c r="J23" s="38">
        <f t="shared" si="4"/>
        <v>1110542.857</v>
      </c>
      <c r="K23" s="38">
        <f t="shared" si="4"/>
        <v>1665814.286</v>
      </c>
      <c r="L23" s="38">
        <f t="shared" si="4"/>
        <v>1665814.286</v>
      </c>
      <c r="M23" s="38">
        <f t="shared" si="4"/>
        <v>2221085.714</v>
      </c>
      <c r="N23" s="38">
        <f t="shared" si="4"/>
        <v>2221085.714</v>
      </c>
      <c r="O23" s="38">
        <f t="shared" si="4"/>
        <v>2776357.143</v>
      </c>
      <c r="P23" s="38">
        <f t="shared" si="4"/>
        <v>2776357.143</v>
      </c>
      <c r="Q23" s="38">
        <f t="shared" si="4"/>
        <v>3331628.571</v>
      </c>
      <c r="R23" s="38">
        <f t="shared" si="4"/>
        <v>3331628.571</v>
      </c>
      <c r="S23" s="38">
        <f t="shared" si="4"/>
        <v>3886900</v>
      </c>
      <c r="T23" s="38">
        <f t="shared" si="4"/>
        <v>3886900</v>
      </c>
      <c r="U23" s="38">
        <f t="shared" si="4"/>
        <v>4438600</v>
      </c>
      <c r="V23" s="38">
        <f t="shared" si="4"/>
        <v>4432600</v>
      </c>
      <c r="W23" s="38">
        <f t="shared" si="4"/>
        <v>4976800</v>
      </c>
      <c r="X23" s="38">
        <f t="shared" si="4"/>
        <v>4970800</v>
      </c>
      <c r="Y23" s="38">
        <f t="shared" si="4"/>
        <v>5515000</v>
      </c>
      <c r="Z23" s="38">
        <f t="shared" si="4"/>
        <v>5509000</v>
      </c>
      <c r="AA23" s="38">
        <f t="shared" si="4"/>
        <v>6053200</v>
      </c>
      <c r="AB23" s="38">
        <f t="shared" si="4"/>
        <v>6047200</v>
      </c>
      <c r="AC23" s="38">
        <f t="shared" si="4"/>
        <v>6591400</v>
      </c>
      <c r="AD23" s="38">
        <f t="shared" si="4"/>
        <v>6585400</v>
      </c>
      <c r="AE23" s="38">
        <f t="shared" si="4"/>
        <v>7129600</v>
      </c>
    </row>
    <row r="24">
      <c r="A24" s="4"/>
    </row>
    <row r="25">
      <c r="A25" s="6" t="s">
        <v>129</v>
      </c>
      <c r="B25" s="39">
        <f t="shared" ref="B25:AE25" si="5">B6-B23</f>
        <v>0</v>
      </c>
      <c r="C25" s="39">
        <f t="shared" si="5"/>
        <v>0</v>
      </c>
      <c r="D25" s="39">
        <f t="shared" si="5"/>
        <v>0</v>
      </c>
      <c r="E25" s="39">
        <f t="shared" si="5"/>
        <v>0</v>
      </c>
      <c r="F25" s="38">
        <f t="shared" si="5"/>
        <v>0</v>
      </c>
      <c r="G25" s="38">
        <f t="shared" si="5"/>
        <v>440728.5714</v>
      </c>
      <c r="H25" s="38">
        <f t="shared" si="5"/>
        <v>440728.5714</v>
      </c>
      <c r="I25" s="38">
        <f t="shared" si="5"/>
        <v>881457.1429</v>
      </c>
      <c r="J25" s="38">
        <f t="shared" si="5"/>
        <v>881457.1429</v>
      </c>
      <c r="K25" s="38">
        <f t="shared" si="5"/>
        <v>1322185.714</v>
      </c>
      <c r="L25" s="38">
        <f t="shared" si="5"/>
        <v>1322185.714</v>
      </c>
      <c r="M25" s="38">
        <f t="shared" si="5"/>
        <v>1762914.286</v>
      </c>
      <c r="N25" s="38">
        <f t="shared" si="5"/>
        <v>1762914.286</v>
      </c>
      <c r="O25" s="38">
        <f t="shared" si="5"/>
        <v>2203642.857</v>
      </c>
      <c r="P25" s="38">
        <f t="shared" si="5"/>
        <v>2203642.857</v>
      </c>
      <c r="Q25" s="38">
        <f t="shared" si="5"/>
        <v>2644371.429</v>
      </c>
      <c r="R25" s="38">
        <f t="shared" si="5"/>
        <v>2644371.429</v>
      </c>
      <c r="S25" s="38">
        <f t="shared" si="5"/>
        <v>3085100</v>
      </c>
      <c r="T25" s="38">
        <f t="shared" si="5"/>
        <v>3085100</v>
      </c>
      <c r="U25" s="38">
        <f t="shared" si="5"/>
        <v>3529400</v>
      </c>
      <c r="V25" s="38">
        <f t="shared" si="5"/>
        <v>3535400</v>
      </c>
      <c r="W25" s="38">
        <f t="shared" si="5"/>
        <v>3987200</v>
      </c>
      <c r="X25" s="38">
        <f t="shared" si="5"/>
        <v>3993200</v>
      </c>
      <c r="Y25" s="38">
        <f t="shared" si="5"/>
        <v>4445000</v>
      </c>
      <c r="Z25" s="38">
        <f t="shared" si="5"/>
        <v>4451000</v>
      </c>
      <c r="AA25" s="38">
        <f t="shared" si="5"/>
        <v>4902800</v>
      </c>
      <c r="AB25" s="38">
        <f t="shared" si="5"/>
        <v>4908800</v>
      </c>
      <c r="AC25" s="38">
        <f t="shared" si="5"/>
        <v>5360600</v>
      </c>
      <c r="AD25" s="38">
        <f t="shared" si="5"/>
        <v>5366600</v>
      </c>
      <c r="AE25" s="38">
        <f t="shared" si="5"/>
        <v>5818400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5.5"/>
    <col customWidth="1" min="3" max="3" width="10.38"/>
    <col customWidth="1" min="4" max="4" width="16.88"/>
    <col customWidth="1" min="5" max="5" width="20.38"/>
    <col customWidth="1" min="6" max="6" width="20.5"/>
    <col customWidth="1" min="7" max="7" width="13.38"/>
  </cols>
  <sheetData>
    <row r="1">
      <c r="A1" s="26" t="s">
        <v>94</v>
      </c>
      <c r="B1" s="26" t="s">
        <v>95</v>
      </c>
      <c r="C1" s="26" t="s">
        <v>96</v>
      </c>
      <c r="D1" s="26" t="s">
        <v>97</v>
      </c>
      <c r="E1" s="26" t="s">
        <v>98</v>
      </c>
      <c r="F1" s="26" t="s">
        <v>99</v>
      </c>
      <c r="G1" s="26" t="s">
        <v>100</v>
      </c>
    </row>
    <row r="2">
      <c r="A2" s="11" t="s">
        <v>117</v>
      </c>
      <c r="B2" s="11" t="s">
        <v>102</v>
      </c>
      <c r="C2" s="11" t="s">
        <v>103</v>
      </c>
      <c r="D2" s="7">
        <v>8.0</v>
      </c>
      <c r="E2" s="15">
        <v>25000.0</v>
      </c>
      <c r="F2" s="7">
        <v>14.0</v>
      </c>
      <c r="G2" s="18">
        <f t="shared" ref="G2:G49" si="1">D2+F2</f>
        <v>22</v>
      </c>
    </row>
    <row r="3">
      <c r="A3" s="11" t="s">
        <v>117</v>
      </c>
      <c r="B3" s="11" t="s">
        <v>102</v>
      </c>
      <c r="C3" s="11" t="s">
        <v>103</v>
      </c>
      <c r="D3" s="7">
        <v>8.0</v>
      </c>
      <c r="E3" s="15">
        <v>25000.0</v>
      </c>
      <c r="F3" s="7">
        <v>14.0</v>
      </c>
      <c r="G3" s="18">
        <f t="shared" si="1"/>
        <v>22</v>
      </c>
    </row>
    <row r="4">
      <c r="A4" s="11" t="s">
        <v>130</v>
      </c>
      <c r="B4" s="11" t="s">
        <v>102</v>
      </c>
      <c r="C4" s="11" t="s">
        <v>131</v>
      </c>
      <c r="D4" s="7">
        <v>8.0</v>
      </c>
      <c r="E4" s="15">
        <v>25000.0</v>
      </c>
      <c r="F4" s="7">
        <v>14.0</v>
      </c>
      <c r="G4" s="18">
        <f t="shared" si="1"/>
        <v>22</v>
      </c>
    </row>
    <row r="5">
      <c r="A5" s="11" t="s">
        <v>132</v>
      </c>
      <c r="B5" s="11" t="s">
        <v>102</v>
      </c>
      <c r="C5" s="11" t="s">
        <v>133</v>
      </c>
      <c r="D5" s="7">
        <v>8.0</v>
      </c>
      <c r="E5" s="15">
        <v>25000.0</v>
      </c>
      <c r="F5" s="7">
        <v>14.0</v>
      </c>
      <c r="G5" s="18">
        <f t="shared" si="1"/>
        <v>22</v>
      </c>
    </row>
    <row r="6">
      <c r="A6" s="11" t="s">
        <v>118</v>
      </c>
      <c r="B6" s="11" t="s">
        <v>105</v>
      </c>
      <c r="C6" s="11" t="s">
        <v>106</v>
      </c>
      <c r="D6" s="7">
        <v>8.0</v>
      </c>
      <c r="E6" s="15">
        <v>60000.0</v>
      </c>
      <c r="F6" s="7">
        <v>16.0</v>
      </c>
      <c r="G6" s="18">
        <f t="shared" si="1"/>
        <v>24</v>
      </c>
    </row>
    <row r="7">
      <c r="A7" s="11" t="s">
        <v>118</v>
      </c>
      <c r="B7" s="11" t="s">
        <v>105</v>
      </c>
      <c r="C7" s="11" t="s">
        <v>106</v>
      </c>
      <c r="D7" s="7">
        <v>8.0</v>
      </c>
      <c r="E7" s="15">
        <v>60000.0</v>
      </c>
      <c r="F7" s="7">
        <v>16.0</v>
      </c>
      <c r="G7" s="18">
        <f t="shared" si="1"/>
        <v>24</v>
      </c>
    </row>
    <row r="8">
      <c r="A8" s="11" t="s">
        <v>119</v>
      </c>
      <c r="B8" s="11" t="s">
        <v>108</v>
      </c>
      <c r="C8" s="11" t="s">
        <v>120</v>
      </c>
      <c r="D8" s="7">
        <v>8.0</v>
      </c>
      <c r="E8" s="15">
        <v>90000.0</v>
      </c>
      <c r="F8" s="7">
        <v>15.0</v>
      </c>
      <c r="G8" s="18">
        <f t="shared" si="1"/>
        <v>23</v>
      </c>
    </row>
    <row r="9">
      <c r="A9" s="11" t="s">
        <v>134</v>
      </c>
      <c r="B9" s="11" t="s">
        <v>108</v>
      </c>
      <c r="C9" s="11" t="s">
        <v>135</v>
      </c>
      <c r="D9" s="7">
        <v>8.0</v>
      </c>
      <c r="E9" s="15">
        <v>90000.0</v>
      </c>
      <c r="F9" s="7">
        <v>15.0</v>
      </c>
      <c r="G9" s="18">
        <f t="shared" si="1"/>
        <v>23</v>
      </c>
    </row>
    <row r="10">
      <c r="A10" s="11" t="s">
        <v>117</v>
      </c>
      <c r="B10" s="11" t="s">
        <v>102</v>
      </c>
      <c r="C10" s="11" t="s">
        <v>103</v>
      </c>
      <c r="D10" s="18">
        <f t="shared" ref="D10:D49" si="2">D2+4</f>
        <v>12</v>
      </c>
      <c r="E10" s="15">
        <v>25000.0</v>
      </c>
      <c r="F10" s="7">
        <v>14.0</v>
      </c>
      <c r="G10" s="18">
        <f t="shared" si="1"/>
        <v>26</v>
      </c>
    </row>
    <row r="11">
      <c r="A11" s="11" t="s">
        <v>117</v>
      </c>
      <c r="B11" s="11" t="s">
        <v>102</v>
      </c>
      <c r="C11" s="11" t="s">
        <v>103</v>
      </c>
      <c r="D11" s="18">
        <f t="shared" si="2"/>
        <v>12</v>
      </c>
      <c r="E11" s="15">
        <v>25000.0</v>
      </c>
      <c r="F11" s="7">
        <v>14.0</v>
      </c>
      <c r="G11" s="18">
        <f t="shared" si="1"/>
        <v>26</v>
      </c>
    </row>
    <row r="12">
      <c r="A12" s="11" t="s">
        <v>130</v>
      </c>
      <c r="B12" s="11" t="s">
        <v>102</v>
      </c>
      <c r="C12" s="11" t="s">
        <v>131</v>
      </c>
      <c r="D12" s="18">
        <f t="shared" si="2"/>
        <v>12</v>
      </c>
      <c r="E12" s="15">
        <v>25000.0</v>
      </c>
      <c r="F12" s="7">
        <v>14.0</v>
      </c>
      <c r="G12" s="18">
        <f t="shared" si="1"/>
        <v>26</v>
      </c>
    </row>
    <row r="13">
      <c r="A13" s="11" t="s">
        <v>132</v>
      </c>
      <c r="B13" s="11" t="s">
        <v>102</v>
      </c>
      <c r="C13" s="11" t="s">
        <v>133</v>
      </c>
      <c r="D13" s="18">
        <f t="shared" si="2"/>
        <v>12</v>
      </c>
      <c r="E13" s="15">
        <v>25000.0</v>
      </c>
      <c r="F13" s="7">
        <v>14.0</v>
      </c>
      <c r="G13" s="18">
        <f t="shared" si="1"/>
        <v>26</v>
      </c>
    </row>
    <row r="14">
      <c r="A14" s="11" t="s">
        <v>118</v>
      </c>
      <c r="B14" s="11" t="s">
        <v>105</v>
      </c>
      <c r="C14" s="11" t="s">
        <v>106</v>
      </c>
      <c r="D14" s="18">
        <f t="shared" si="2"/>
        <v>12</v>
      </c>
      <c r="E14" s="15">
        <v>60000.0</v>
      </c>
      <c r="F14" s="7">
        <v>16.0</v>
      </c>
      <c r="G14" s="18">
        <f t="shared" si="1"/>
        <v>28</v>
      </c>
    </row>
    <row r="15">
      <c r="A15" s="11" t="s">
        <v>118</v>
      </c>
      <c r="B15" s="11" t="s">
        <v>105</v>
      </c>
      <c r="C15" s="11" t="s">
        <v>106</v>
      </c>
      <c r="D15" s="18">
        <f t="shared" si="2"/>
        <v>12</v>
      </c>
      <c r="E15" s="15">
        <v>60000.0</v>
      </c>
      <c r="F15" s="7">
        <v>16.0</v>
      </c>
      <c r="G15" s="18">
        <f t="shared" si="1"/>
        <v>28</v>
      </c>
    </row>
    <row r="16">
      <c r="A16" s="11" t="s">
        <v>119</v>
      </c>
      <c r="B16" s="11" t="s">
        <v>108</v>
      </c>
      <c r="C16" s="11" t="s">
        <v>120</v>
      </c>
      <c r="D16" s="18">
        <f t="shared" si="2"/>
        <v>12</v>
      </c>
      <c r="E16" s="15">
        <v>90000.0</v>
      </c>
      <c r="F16" s="7">
        <v>15.0</v>
      </c>
      <c r="G16" s="18">
        <f t="shared" si="1"/>
        <v>27</v>
      </c>
    </row>
    <row r="17">
      <c r="A17" s="11" t="s">
        <v>134</v>
      </c>
      <c r="B17" s="11" t="s">
        <v>108</v>
      </c>
      <c r="C17" s="11" t="s">
        <v>135</v>
      </c>
      <c r="D17" s="18">
        <f t="shared" si="2"/>
        <v>12</v>
      </c>
      <c r="E17" s="15">
        <v>90000.0</v>
      </c>
      <c r="F17" s="7">
        <v>15.0</v>
      </c>
      <c r="G17" s="18">
        <f t="shared" si="1"/>
        <v>27</v>
      </c>
    </row>
    <row r="18">
      <c r="A18" s="11" t="s">
        <v>117</v>
      </c>
      <c r="B18" s="11" t="s">
        <v>102</v>
      </c>
      <c r="C18" s="11" t="s">
        <v>103</v>
      </c>
      <c r="D18" s="18">
        <f t="shared" si="2"/>
        <v>16</v>
      </c>
      <c r="E18" s="15">
        <v>25000.0</v>
      </c>
      <c r="F18" s="7">
        <v>14.0</v>
      </c>
      <c r="G18" s="18">
        <f t="shared" si="1"/>
        <v>30</v>
      </c>
    </row>
    <row r="19">
      <c r="A19" s="11" t="s">
        <v>117</v>
      </c>
      <c r="B19" s="11" t="s">
        <v>102</v>
      </c>
      <c r="C19" s="11" t="s">
        <v>103</v>
      </c>
      <c r="D19" s="18">
        <f t="shared" si="2"/>
        <v>16</v>
      </c>
      <c r="E19" s="15">
        <v>25000.0</v>
      </c>
      <c r="F19" s="7">
        <v>14.0</v>
      </c>
      <c r="G19" s="18">
        <f t="shared" si="1"/>
        <v>30</v>
      </c>
    </row>
    <row r="20">
      <c r="A20" s="11" t="s">
        <v>130</v>
      </c>
      <c r="B20" s="11" t="s">
        <v>102</v>
      </c>
      <c r="C20" s="11" t="s">
        <v>131</v>
      </c>
      <c r="D20" s="18">
        <f t="shared" si="2"/>
        <v>16</v>
      </c>
      <c r="E20" s="15">
        <v>25000.0</v>
      </c>
      <c r="F20" s="7">
        <v>14.0</v>
      </c>
      <c r="G20" s="18">
        <f t="shared" si="1"/>
        <v>30</v>
      </c>
    </row>
    <row r="21">
      <c r="A21" s="11" t="s">
        <v>132</v>
      </c>
      <c r="B21" s="11" t="s">
        <v>102</v>
      </c>
      <c r="C21" s="11" t="s">
        <v>133</v>
      </c>
      <c r="D21" s="18">
        <f t="shared" si="2"/>
        <v>16</v>
      </c>
      <c r="E21" s="15">
        <v>25000.0</v>
      </c>
      <c r="F21" s="7">
        <v>14.0</v>
      </c>
      <c r="G21" s="18">
        <f t="shared" si="1"/>
        <v>30</v>
      </c>
    </row>
    <row r="22">
      <c r="A22" s="11" t="s">
        <v>118</v>
      </c>
      <c r="B22" s="11" t="s">
        <v>105</v>
      </c>
      <c r="C22" s="11" t="s">
        <v>106</v>
      </c>
      <c r="D22" s="18">
        <f t="shared" si="2"/>
        <v>16</v>
      </c>
      <c r="E22" s="15">
        <v>60000.0</v>
      </c>
      <c r="F22" s="7">
        <v>16.0</v>
      </c>
      <c r="G22" s="18">
        <f t="shared" si="1"/>
        <v>32</v>
      </c>
    </row>
    <row r="23">
      <c r="A23" s="11" t="s">
        <v>118</v>
      </c>
      <c r="B23" s="11" t="s">
        <v>105</v>
      </c>
      <c r="C23" s="11" t="s">
        <v>106</v>
      </c>
      <c r="D23" s="18">
        <f t="shared" si="2"/>
        <v>16</v>
      </c>
      <c r="E23" s="15">
        <v>60000.0</v>
      </c>
      <c r="F23" s="7">
        <v>16.0</v>
      </c>
      <c r="G23" s="18">
        <f t="shared" si="1"/>
        <v>32</v>
      </c>
    </row>
    <row r="24">
      <c r="A24" s="11" t="s">
        <v>119</v>
      </c>
      <c r="B24" s="11" t="s">
        <v>108</v>
      </c>
      <c r="C24" s="11" t="s">
        <v>120</v>
      </c>
      <c r="D24" s="18">
        <f t="shared" si="2"/>
        <v>16</v>
      </c>
      <c r="E24" s="15">
        <v>90000.0</v>
      </c>
      <c r="F24" s="7">
        <v>15.0</v>
      </c>
      <c r="G24" s="18">
        <f t="shared" si="1"/>
        <v>31</v>
      </c>
    </row>
    <row r="25">
      <c r="A25" s="11" t="s">
        <v>134</v>
      </c>
      <c r="B25" s="11" t="s">
        <v>108</v>
      </c>
      <c r="C25" s="11" t="s">
        <v>135</v>
      </c>
      <c r="D25" s="18">
        <f t="shared" si="2"/>
        <v>16</v>
      </c>
      <c r="E25" s="15">
        <v>90000.0</v>
      </c>
      <c r="F25" s="7">
        <v>15.0</v>
      </c>
      <c r="G25" s="18">
        <f t="shared" si="1"/>
        <v>31</v>
      </c>
    </row>
    <row r="26">
      <c r="A26" s="11" t="s">
        <v>117</v>
      </c>
      <c r="B26" s="11" t="s">
        <v>102</v>
      </c>
      <c r="C26" s="11" t="s">
        <v>103</v>
      </c>
      <c r="D26" s="18">
        <f t="shared" si="2"/>
        <v>20</v>
      </c>
      <c r="E26" s="15">
        <v>25000.0</v>
      </c>
      <c r="F26" s="7">
        <v>14.0</v>
      </c>
      <c r="G26" s="18">
        <f t="shared" si="1"/>
        <v>34</v>
      </c>
    </row>
    <row r="27">
      <c r="A27" s="11" t="s">
        <v>117</v>
      </c>
      <c r="B27" s="11" t="s">
        <v>102</v>
      </c>
      <c r="C27" s="11" t="s">
        <v>103</v>
      </c>
      <c r="D27" s="18">
        <f t="shared" si="2"/>
        <v>20</v>
      </c>
      <c r="E27" s="15">
        <v>25000.0</v>
      </c>
      <c r="F27" s="7">
        <v>14.0</v>
      </c>
      <c r="G27" s="18">
        <f t="shared" si="1"/>
        <v>34</v>
      </c>
    </row>
    <row r="28">
      <c r="A28" s="11" t="s">
        <v>130</v>
      </c>
      <c r="B28" s="11" t="s">
        <v>102</v>
      </c>
      <c r="C28" s="11" t="s">
        <v>131</v>
      </c>
      <c r="D28" s="18">
        <f t="shared" si="2"/>
        <v>20</v>
      </c>
      <c r="E28" s="15">
        <v>25000.0</v>
      </c>
      <c r="F28" s="7">
        <v>14.0</v>
      </c>
      <c r="G28" s="18">
        <f t="shared" si="1"/>
        <v>34</v>
      </c>
    </row>
    <row r="29">
      <c r="A29" s="11" t="s">
        <v>132</v>
      </c>
      <c r="B29" s="11" t="s">
        <v>102</v>
      </c>
      <c r="C29" s="11" t="s">
        <v>133</v>
      </c>
      <c r="D29" s="18">
        <f t="shared" si="2"/>
        <v>20</v>
      </c>
      <c r="E29" s="15">
        <v>25000.0</v>
      </c>
      <c r="F29" s="7">
        <v>14.0</v>
      </c>
      <c r="G29" s="18">
        <f t="shared" si="1"/>
        <v>34</v>
      </c>
    </row>
    <row r="30">
      <c r="A30" s="11" t="s">
        <v>118</v>
      </c>
      <c r="B30" s="11" t="s">
        <v>105</v>
      </c>
      <c r="C30" s="11" t="s">
        <v>106</v>
      </c>
      <c r="D30" s="18">
        <f t="shared" si="2"/>
        <v>20</v>
      </c>
      <c r="E30" s="15">
        <v>60000.0</v>
      </c>
      <c r="F30" s="7">
        <v>16.0</v>
      </c>
      <c r="G30" s="18">
        <f t="shared" si="1"/>
        <v>36</v>
      </c>
    </row>
    <row r="31">
      <c r="A31" s="11" t="s">
        <v>118</v>
      </c>
      <c r="B31" s="11" t="s">
        <v>105</v>
      </c>
      <c r="C31" s="11" t="s">
        <v>106</v>
      </c>
      <c r="D31" s="18">
        <f t="shared" si="2"/>
        <v>20</v>
      </c>
      <c r="E31" s="15">
        <v>60000.0</v>
      </c>
      <c r="F31" s="7">
        <v>16.0</v>
      </c>
      <c r="G31" s="18">
        <f t="shared" si="1"/>
        <v>36</v>
      </c>
    </row>
    <row r="32">
      <c r="A32" s="11" t="s">
        <v>119</v>
      </c>
      <c r="B32" s="11" t="s">
        <v>108</v>
      </c>
      <c r="C32" s="11" t="s">
        <v>120</v>
      </c>
      <c r="D32" s="18">
        <f t="shared" si="2"/>
        <v>20</v>
      </c>
      <c r="E32" s="15">
        <v>90000.0</v>
      </c>
      <c r="F32" s="7">
        <v>15.0</v>
      </c>
      <c r="G32" s="18">
        <f t="shared" si="1"/>
        <v>35</v>
      </c>
    </row>
    <row r="33">
      <c r="A33" s="11" t="s">
        <v>134</v>
      </c>
      <c r="B33" s="11" t="s">
        <v>108</v>
      </c>
      <c r="C33" s="11" t="s">
        <v>135</v>
      </c>
      <c r="D33" s="18">
        <f t="shared" si="2"/>
        <v>20</v>
      </c>
      <c r="E33" s="15">
        <v>90000.0</v>
      </c>
      <c r="F33" s="7">
        <v>15.0</v>
      </c>
      <c r="G33" s="18">
        <f t="shared" si="1"/>
        <v>35</v>
      </c>
    </row>
    <row r="34">
      <c r="A34" s="11" t="s">
        <v>117</v>
      </c>
      <c r="B34" s="11" t="s">
        <v>102</v>
      </c>
      <c r="C34" s="11" t="s">
        <v>103</v>
      </c>
      <c r="D34" s="18">
        <f t="shared" si="2"/>
        <v>24</v>
      </c>
      <c r="E34" s="15">
        <v>25000.0</v>
      </c>
      <c r="F34" s="7">
        <v>14.0</v>
      </c>
      <c r="G34" s="18">
        <f t="shared" si="1"/>
        <v>38</v>
      </c>
    </row>
    <row r="35">
      <c r="A35" s="11" t="s">
        <v>117</v>
      </c>
      <c r="B35" s="11" t="s">
        <v>102</v>
      </c>
      <c r="C35" s="11" t="s">
        <v>103</v>
      </c>
      <c r="D35" s="18">
        <f t="shared" si="2"/>
        <v>24</v>
      </c>
      <c r="E35" s="15">
        <v>25000.0</v>
      </c>
      <c r="F35" s="7">
        <v>14.0</v>
      </c>
      <c r="G35" s="18">
        <f t="shared" si="1"/>
        <v>38</v>
      </c>
    </row>
    <row r="36">
      <c r="A36" s="11" t="s">
        <v>130</v>
      </c>
      <c r="B36" s="11" t="s">
        <v>102</v>
      </c>
      <c r="C36" s="11" t="s">
        <v>131</v>
      </c>
      <c r="D36" s="18">
        <f t="shared" si="2"/>
        <v>24</v>
      </c>
      <c r="E36" s="15">
        <v>25000.0</v>
      </c>
      <c r="F36" s="7">
        <v>14.0</v>
      </c>
      <c r="G36" s="18">
        <f t="shared" si="1"/>
        <v>38</v>
      </c>
    </row>
    <row r="37">
      <c r="A37" s="11" t="s">
        <v>132</v>
      </c>
      <c r="B37" s="11" t="s">
        <v>102</v>
      </c>
      <c r="C37" s="11" t="s">
        <v>133</v>
      </c>
      <c r="D37" s="18">
        <f t="shared" si="2"/>
        <v>24</v>
      </c>
      <c r="E37" s="15">
        <v>25000.0</v>
      </c>
      <c r="F37" s="7">
        <v>14.0</v>
      </c>
      <c r="G37" s="18">
        <f t="shared" si="1"/>
        <v>38</v>
      </c>
    </row>
    <row r="38">
      <c r="A38" s="11" t="s">
        <v>118</v>
      </c>
      <c r="B38" s="11" t="s">
        <v>105</v>
      </c>
      <c r="C38" s="11" t="s">
        <v>106</v>
      </c>
      <c r="D38" s="18">
        <f t="shared" si="2"/>
        <v>24</v>
      </c>
      <c r="E38" s="15">
        <v>60000.0</v>
      </c>
      <c r="F38" s="7">
        <v>16.0</v>
      </c>
      <c r="G38" s="18">
        <f t="shared" si="1"/>
        <v>40</v>
      </c>
    </row>
    <row r="39">
      <c r="A39" s="11" t="s">
        <v>118</v>
      </c>
      <c r="B39" s="11" t="s">
        <v>105</v>
      </c>
      <c r="C39" s="11" t="s">
        <v>106</v>
      </c>
      <c r="D39" s="18">
        <f t="shared" si="2"/>
        <v>24</v>
      </c>
      <c r="E39" s="15">
        <v>60000.0</v>
      </c>
      <c r="F39" s="7">
        <v>16.0</v>
      </c>
      <c r="G39" s="18">
        <f t="shared" si="1"/>
        <v>40</v>
      </c>
    </row>
    <row r="40">
      <c r="A40" s="11" t="s">
        <v>119</v>
      </c>
      <c r="B40" s="11" t="s">
        <v>108</v>
      </c>
      <c r="C40" s="11" t="s">
        <v>120</v>
      </c>
      <c r="D40" s="18">
        <f t="shared" si="2"/>
        <v>24</v>
      </c>
      <c r="E40" s="15">
        <v>90000.0</v>
      </c>
      <c r="F40" s="7">
        <v>15.0</v>
      </c>
      <c r="G40" s="18">
        <f t="shared" si="1"/>
        <v>39</v>
      </c>
    </row>
    <row r="41">
      <c r="A41" s="11" t="s">
        <v>134</v>
      </c>
      <c r="B41" s="11" t="s">
        <v>108</v>
      </c>
      <c r="C41" s="11" t="s">
        <v>135</v>
      </c>
      <c r="D41" s="18">
        <f t="shared" si="2"/>
        <v>24</v>
      </c>
      <c r="E41" s="15">
        <v>90000.0</v>
      </c>
      <c r="F41" s="7">
        <v>15.0</v>
      </c>
      <c r="G41" s="18">
        <f t="shared" si="1"/>
        <v>39</v>
      </c>
    </row>
    <row r="42">
      <c r="A42" s="11" t="s">
        <v>117</v>
      </c>
      <c r="B42" s="11" t="s">
        <v>102</v>
      </c>
      <c r="C42" s="11" t="s">
        <v>103</v>
      </c>
      <c r="D42" s="18">
        <f t="shared" si="2"/>
        <v>28</v>
      </c>
      <c r="E42" s="15">
        <v>25000.0</v>
      </c>
      <c r="F42" s="7">
        <v>14.0</v>
      </c>
      <c r="G42" s="18">
        <f t="shared" si="1"/>
        <v>42</v>
      </c>
    </row>
    <row r="43">
      <c r="A43" s="11" t="s">
        <v>117</v>
      </c>
      <c r="B43" s="11" t="s">
        <v>102</v>
      </c>
      <c r="C43" s="11" t="s">
        <v>103</v>
      </c>
      <c r="D43" s="18">
        <f t="shared" si="2"/>
        <v>28</v>
      </c>
      <c r="E43" s="15">
        <v>25000.0</v>
      </c>
      <c r="F43" s="7">
        <v>14.0</v>
      </c>
      <c r="G43" s="18">
        <f t="shared" si="1"/>
        <v>42</v>
      </c>
    </row>
    <row r="44">
      <c r="A44" s="11" t="s">
        <v>130</v>
      </c>
      <c r="B44" s="11" t="s">
        <v>102</v>
      </c>
      <c r="C44" s="11" t="s">
        <v>131</v>
      </c>
      <c r="D44" s="18">
        <f t="shared" si="2"/>
        <v>28</v>
      </c>
      <c r="E44" s="15">
        <v>25000.0</v>
      </c>
      <c r="F44" s="7">
        <v>14.0</v>
      </c>
      <c r="G44" s="18">
        <f t="shared" si="1"/>
        <v>42</v>
      </c>
    </row>
    <row r="45">
      <c r="A45" s="11" t="s">
        <v>132</v>
      </c>
      <c r="B45" s="11" t="s">
        <v>102</v>
      </c>
      <c r="C45" s="11" t="s">
        <v>133</v>
      </c>
      <c r="D45" s="18">
        <f t="shared" si="2"/>
        <v>28</v>
      </c>
      <c r="E45" s="15">
        <v>25000.0</v>
      </c>
      <c r="F45" s="7">
        <v>14.0</v>
      </c>
      <c r="G45" s="18">
        <f t="shared" si="1"/>
        <v>42</v>
      </c>
    </row>
    <row r="46">
      <c r="A46" s="11" t="s">
        <v>118</v>
      </c>
      <c r="B46" s="11" t="s">
        <v>105</v>
      </c>
      <c r="C46" s="11" t="s">
        <v>106</v>
      </c>
      <c r="D46" s="18">
        <f t="shared" si="2"/>
        <v>28</v>
      </c>
      <c r="E46" s="15">
        <v>60000.0</v>
      </c>
      <c r="F46" s="7">
        <v>16.0</v>
      </c>
      <c r="G46" s="18">
        <f t="shared" si="1"/>
        <v>44</v>
      </c>
    </row>
    <row r="47">
      <c r="A47" s="11" t="s">
        <v>118</v>
      </c>
      <c r="B47" s="11" t="s">
        <v>105</v>
      </c>
      <c r="C47" s="11" t="s">
        <v>106</v>
      </c>
      <c r="D47" s="18">
        <f t="shared" si="2"/>
        <v>28</v>
      </c>
      <c r="E47" s="15">
        <v>60000.0</v>
      </c>
      <c r="F47" s="7">
        <v>16.0</v>
      </c>
      <c r="G47" s="18">
        <f t="shared" si="1"/>
        <v>44</v>
      </c>
    </row>
    <row r="48">
      <c r="A48" s="11" t="s">
        <v>119</v>
      </c>
      <c r="B48" s="11" t="s">
        <v>108</v>
      </c>
      <c r="C48" s="11" t="s">
        <v>120</v>
      </c>
      <c r="D48" s="18">
        <f t="shared" si="2"/>
        <v>28</v>
      </c>
      <c r="E48" s="15">
        <v>90000.0</v>
      </c>
      <c r="F48" s="7">
        <v>15.0</v>
      </c>
      <c r="G48" s="18">
        <f t="shared" si="1"/>
        <v>43</v>
      </c>
    </row>
    <row r="49">
      <c r="A49" s="11" t="s">
        <v>134</v>
      </c>
      <c r="B49" s="11" t="s">
        <v>108</v>
      </c>
      <c r="C49" s="11" t="s">
        <v>135</v>
      </c>
      <c r="D49" s="18">
        <f t="shared" si="2"/>
        <v>28</v>
      </c>
      <c r="E49" s="15">
        <v>90000.0</v>
      </c>
      <c r="F49" s="7">
        <v>15.0</v>
      </c>
      <c r="G49" s="18">
        <f t="shared" si="1"/>
        <v>43</v>
      </c>
    </row>
    <row r="50">
      <c r="D50" s="18"/>
      <c r="E50" s="15"/>
      <c r="F50" s="7"/>
    </row>
    <row r="51">
      <c r="D51" s="18"/>
      <c r="E51" s="15"/>
      <c r="F51" s="7"/>
    </row>
    <row r="52">
      <c r="D52" s="18"/>
      <c r="E52" s="15"/>
      <c r="F52" s="7"/>
    </row>
    <row r="53">
      <c r="D53" s="18"/>
      <c r="E53" s="15"/>
      <c r="F53" s="7"/>
    </row>
    <row r="54">
      <c r="D54" s="18"/>
      <c r="E54" s="15"/>
      <c r="F54" s="7"/>
    </row>
    <row r="55">
      <c r="D55" s="18"/>
      <c r="E55" s="15"/>
      <c r="F55" s="7"/>
    </row>
    <row r="56">
      <c r="D56" s="18"/>
      <c r="E56" s="15"/>
      <c r="F56" s="7"/>
    </row>
    <row r="57">
      <c r="D57" s="18"/>
      <c r="E57" s="15"/>
      <c r="F57" s="7"/>
    </row>
    <row r="58">
      <c r="D58" s="18"/>
      <c r="E58" s="15"/>
      <c r="F58" s="7"/>
    </row>
    <row r="59">
      <c r="D59" s="18"/>
      <c r="E59" s="15"/>
      <c r="F59" s="7"/>
    </row>
    <row r="60">
      <c r="D60" s="18"/>
      <c r="E60" s="15"/>
      <c r="F60" s="7"/>
    </row>
    <row r="61">
      <c r="D61" s="18"/>
      <c r="E61" s="15"/>
      <c r="F61" s="7"/>
    </row>
    <row r="62">
      <c r="D62" s="18"/>
      <c r="E62" s="15"/>
      <c r="F62" s="7"/>
    </row>
    <row r="63">
      <c r="D63" s="18"/>
      <c r="E63" s="15"/>
      <c r="F63" s="7"/>
    </row>
    <row r="64">
      <c r="D64" s="18"/>
      <c r="E64" s="15"/>
      <c r="F64" s="7"/>
    </row>
    <row r="65">
      <c r="D65" s="18"/>
      <c r="E65" s="15"/>
      <c r="F65" s="7"/>
    </row>
    <row r="66">
      <c r="D66" s="18"/>
    </row>
    <row r="67">
      <c r="D67" s="18"/>
    </row>
    <row r="68">
      <c r="D68" s="18"/>
    </row>
    <row r="69">
      <c r="D69" s="18"/>
    </row>
    <row r="70">
      <c r="D70" s="18"/>
    </row>
    <row r="71">
      <c r="D71" s="18"/>
    </row>
    <row r="72">
      <c r="D72" s="18"/>
    </row>
    <row r="73">
      <c r="D73" s="18"/>
    </row>
    <row r="74">
      <c r="D74" s="18"/>
    </row>
    <row r="75">
      <c r="D75" s="18"/>
    </row>
    <row r="76">
      <c r="D76" s="18"/>
    </row>
    <row r="77">
      <c r="D77" s="18"/>
    </row>
    <row r="78">
      <c r="D78" s="18"/>
    </row>
    <row r="79">
      <c r="D79" s="18"/>
    </row>
    <row r="80">
      <c r="D80" s="18"/>
    </row>
    <row r="81">
      <c r="D81" s="18"/>
    </row>
    <row r="82">
      <c r="D82" s="18"/>
    </row>
    <row r="83">
      <c r="D83" s="18"/>
    </row>
    <row r="84">
      <c r="D84" s="18"/>
    </row>
    <row r="85">
      <c r="D85" s="18"/>
    </row>
    <row r="86">
      <c r="D86" s="18"/>
    </row>
    <row r="87">
      <c r="D87" s="18"/>
    </row>
    <row r="88">
      <c r="D88" s="18"/>
    </row>
    <row r="89">
      <c r="D89" s="18"/>
    </row>
    <row r="90">
      <c r="D90" s="18"/>
    </row>
    <row r="91">
      <c r="D91" s="18"/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  <row r="97">
      <c r="D97" s="18"/>
    </row>
    <row r="98">
      <c r="D98" s="18"/>
    </row>
    <row r="99">
      <c r="D99" s="1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8" width="3.38"/>
    <col customWidth="1" min="9" max="16" width="7.0"/>
    <col customWidth="1" min="17" max="33" width="8.38"/>
  </cols>
  <sheetData>
    <row r="1">
      <c r="A1" s="31"/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33" t="s">
        <v>66</v>
      </c>
      <c r="J1" s="33" t="s">
        <v>67</v>
      </c>
      <c r="K1" s="33" t="s">
        <v>68</v>
      </c>
      <c r="L1" s="33" t="s">
        <v>69</v>
      </c>
      <c r="M1" s="33" t="s">
        <v>70</v>
      </c>
      <c r="N1" s="33" t="s">
        <v>71</v>
      </c>
      <c r="O1" s="33" t="s">
        <v>72</v>
      </c>
      <c r="P1" s="33" t="s">
        <v>73</v>
      </c>
      <c r="Q1" s="33" t="s">
        <v>74</v>
      </c>
      <c r="R1" s="33" t="s">
        <v>75</v>
      </c>
      <c r="S1" s="33" t="s">
        <v>76</v>
      </c>
      <c r="T1" s="33" t="s">
        <v>77</v>
      </c>
      <c r="U1" s="33" t="s">
        <v>78</v>
      </c>
      <c r="V1" s="33" t="s">
        <v>79</v>
      </c>
      <c r="W1" s="33" t="s">
        <v>80</v>
      </c>
      <c r="X1" s="33" t="s">
        <v>81</v>
      </c>
      <c r="Y1" s="33" t="s">
        <v>82</v>
      </c>
      <c r="Z1" s="33" t="s">
        <v>83</v>
      </c>
      <c r="AA1" s="33" t="s">
        <v>84</v>
      </c>
      <c r="AB1" s="33" t="s">
        <v>85</v>
      </c>
      <c r="AC1" s="33" t="s">
        <v>86</v>
      </c>
      <c r="AD1" s="33" t="s">
        <v>87</v>
      </c>
      <c r="AE1" s="33" t="s">
        <v>88</v>
      </c>
      <c r="AF1" s="33"/>
      <c r="AG1" s="33"/>
    </row>
    <row r="2">
      <c r="A2" s="6" t="s">
        <v>110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11" t="s">
        <v>102</v>
      </c>
      <c r="B3" s="7">
        <v>0.0</v>
      </c>
      <c r="C3" s="34">
        <f t="shared" ref="C3:AE3" si="1">B21</f>
        <v>0</v>
      </c>
      <c r="D3" s="34">
        <f t="shared" si="1"/>
        <v>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100000</v>
      </c>
      <c r="K3" s="34">
        <f t="shared" si="1"/>
        <v>100000</v>
      </c>
      <c r="L3" s="34">
        <f t="shared" si="1"/>
        <v>100000</v>
      </c>
      <c r="M3" s="34">
        <f t="shared" si="1"/>
        <v>100000</v>
      </c>
      <c r="N3" s="34">
        <f t="shared" si="1"/>
        <v>200000</v>
      </c>
      <c r="O3" s="34">
        <f t="shared" si="1"/>
        <v>200000</v>
      </c>
      <c r="P3" s="34">
        <f t="shared" si="1"/>
        <v>200000</v>
      </c>
      <c r="Q3" s="34">
        <f t="shared" si="1"/>
        <v>200000</v>
      </c>
      <c r="R3" s="34">
        <f t="shared" si="1"/>
        <v>300000</v>
      </c>
      <c r="S3" s="34">
        <f t="shared" si="1"/>
        <v>300000</v>
      </c>
      <c r="T3" s="34">
        <f t="shared" si="1"/>
        <v>300000</v>
      </c>
      <c r="U3" s="34">
        <f t="shared" si="1"/>
        <v>300000</v>
      </c>
      <c r="V3" s="34">
        <f t="shared" si="1"/>
        <v>400000</v>
      </c>
      <c r="W3" s="34">
        <f t="shared" si="1"/>
        <v>400000</v>
      </c>
      <c r="X3" s="34">
        <f t="shared" si="1"/>
        <v>300000</v>
      </c>
      <c r="Y3" s="34">
        <f t="shared" si="1"/>
        <v>300000</v>
      </c>
      <c r="Z3" s="34">
        <f t="shared" si="1"/>
        <v>400000</v>
      </c>
      <c r="AA3" s="34">
        <f t="shared" si="1"/>
        <v>400000</v>
      </c>
      <c r="AB3" s="34">
        <f t="shared" si="1"/>
        <v>300000</v>
      </c>
      <c r="AC3" s="34">
        <f t="shared" si="1"/>
        <v>300000</v>
      </c>
      <c r="AD3" s="34">
        <f t="shared" si="1"/>
        <v>400000</v>
      </c>
      <c r="AE3" s="34">
        <f t="shared" si="1"/>
        <v>400000</v>
      </c>
      <c r="AF3" s="34"/>
      <c r="AG3" s="34"/>
    </row>
    <row r="4">
      <c r="A4" s="11" t="s">
        <v>105</v>
      </c>
      <c r="B4" s="7">
        <v>0.0</v>
      </c>
      <c r="C4" s="34">
        <f t="shared" ref="C4:AE4" si="2">B22</f>
        <v>0</v>
      </c>
      <c r="D4" s="34">
        <f t="shared" si="2"/>
        <v>0</v>
      </c>
      <c r="E4" s="34">
        <f t="shared" si="2"/>
        <v>0</v>
      </c>
      <c r="F4" s="34">
        <f t="shared" si="2"/>
        <v>0</v>
      </c>
      <c r="G4" s="34">
        <f t="shared" si="2"/>
        <v>0</v>
      </c>
      <c r="H4" s="34">
        <f t="shared" si="2"/>
        <v>0</v>
      </c>
      <c r="I4" s="34">
        <f t="shared" si="2"/>
        <v>0</v>
      </c>
      <c r="J4" s="34">
        <f t="shared" si="2"/>
        <v>120000</v>
      </c>
      <c r="K4" s="34">
        <f t="shared" si="2"/>
        <v>120000</v>
      </c>
      <c r="L4" s="34">
        <f t="shared" si="2"/>
        <v>120000</v>
      </c>
      <c r="M4" s="34">
        <f t="shared" si="2"/>
        <v>120000</v>
      </c>
      <c r="N4" s="34">
        <f t="shared" si="2"/>
        <v>240000</v>
      </c>
      <c r="O4" s="34">
        <f t="shared" si="2"/>
        <v>240000</v>
      </c>
      <c r="P4" s="34">
        <f t="shared" si="2"/>
        <v>240000</v>
      </c>
      <c r="Q4" s="34">
        <f t="shared" si="2"/>
        <v>240000</v>
      </c>
      <c r="R4" s="34">
        <f t="shared" si="2"/>
        <v>360000</v>
      </c>
      <c r="S4" s="34">
        <f t="shared" si="2"/>
        <v>360000</v>
      </c>
      <c r="T4" s="34">
        <f t="shared" si="2"/>
        <v>360000</v>
      </c>
      <c r="U4" s="34">
        <f t="shared" si="2"/>
        <v>360000</v>
      </c>
      <c r="V4" s="34">
        <f t="shared" si="2"/>
        <v>480000</v>
      </c>
      <c r="W4" s="34">
        <f t="shared" si="2"/>
        <v>480000</v>
      </c>
      <c r="X4" s="34">
        <f t="shared" si="2"/>
        <v>480000</v>
      </c>
      <c r="Y4" s="34">
        <f t="shared" si="2"/>
        <v>480000</v>
      </c>
      <c r="Z4" s="34">
        <f t="shared" si="2"/>
        <v>480000</v>
      </c>
      <c r="AA4" s="34">
        <f t="shared" si="2"/>
        <v>480000</v>
      </c>
      <c r="AB4" s="34">
        <f t="shared" si="2"/>
        <v>480000</v>
      </c>
      <c r="AC4" s="34">
        <f t="shared" si="2"/>
        <v>480000</v>
      </c>
      <c r="AD4" s="34">
        <f t="shared" si="2"/>
        <v>480000</v>
      </c>
      <c r="AE4" s="34">
        <f t="shared" si="2"/>
        <v>480000</v>
      </c>
      <c r="AF4" s="34"/>
      <c r="AG4" s="34"/>
    </row>
    <row r="5">
      <c r="A5" s="11" t="s">
        <v>108</v>
      </c>
      <c r="B5" s="7">
        <v>0.0</v>
      </c>
      <c r="C5" s="34">
        <f t="shared" ref="C5:AE5" si="3">B23</f>
        <v>0</v>
      </c>
      <c r="D5" s="34">
        <f t="shared" si="3"/>
        <v>0</v>
      </c>
      <c r="E5" s="34">
        <f t="shared" si="3"/>
        <v>0</v>
      </c>
      <c r="F5" s="34">
        <f t="shared" si="3"/>
        <v>0</v>
      </c>
      <c r="G5" s="34">
        <f t="shared" si="3"/>
        <v>0</v>
      </c>
      <c r="H5" s="34">
        <f t="shared" si="3"/>
        <v>0</v>
      </c>
      <c r="I5" s="34">
        <f t="shared" si="3"/>
        <v>0</v>
      </c>
      <c r="J5" s="34">
        <f t="shared" si="3"/>
        <v>180000</v>
      </c>
      <c r="K5" s="34">
        <f t="shared" si="3"/>
        <v>180000</v>
      </c>
      <c r="L5" s="34">
        <f t="shared" si="3"/>
        <v>180000</v>
      </c>
      <c r="M5" s="34">
        <f t="shared" si="3"/>
        <v>180000</v>
      </c>
      <c r="N5" s="34">
        <f t="shared" si="3"/>
        <v>360000</v>
      </c>
      <c r="O5" s="34">
        <f t="shared" si="3"/>
        <v>360000</v>
      </c>
      <c r="P5" s="34">
        <f t="shared" si="3"/>
        <v>360000</v>
      </c>
      <c r="Q5" s="34">
        <f t="shared" si="3"/>
        <v>360000</v>
      </c>
      <c r="R5" s="34">
        <f t="shared" si="3"/>
        <v>540000</v>
      </c>
      <c r="S5" s="34">
        <f t="shared" si="3"/>
        <v>540000</v>
      </c>
      <c r="T5" s="34">
        <f t="shared" si="3"/>
        <v>540000</v>
      </c>
      <c r="U5" s="34">
        <f t="shared" si="3"/>
        <v>540000</v>
      </c>
      <c r="V5" s="34">
        <f t="shared" si="3"/>
        <v>720000</v>
      </c>
      <c r="W5" s="34">
        <f t="shared" si="3"/>
        <v>720000</v>
      </c>
      <c r="X5" s="34">
        <f t="shared" si="3"/>
        <v>720000</v>
      </c>
      <c r="Y5" s="34">
        <f t="shared" si="3"/>
        <v>540000</v>
      </c>
      <c r="Z5" s="34">
        <f t="shared" si="3"/>
        <v>720000</v>
      </c>
      <c r="AA5" s="34">
        <f t="shared" si="3"/>
        <v>720000</v>
      </c>
      <c r="AB5" s="34">
        <f t="shared" si="3"/>
        <v>720000</v>
      </c>
      <c r="AC5" s="34">
        <f t="shared" si="3"/>
        <v>540000</v>
      </c>
      <c r="AD5" s="34">
        <f t="shared" si="3"/>
        <v>720000</v>
      </c>
      <c r="AE5" s="34">
        <f t="shared" si="3"/>
        <v>720000</v>
      </c>
      <c r="AF5" s="34"/>
      <c r="AG5" s="34"/>
    </row>
    <row r="6">
      <c r="A6" s="4" t="s">
        <v>111</v>
      </c>
      <c r="B6" s="18">
        <f t="shared" ref="B6:AE6" si="4">Sum(B3:B5)</f>
        <v>0</v>
      </c>
      <c r="C6" s="34">
        <f t="shared" si="4"/>
        <v>0</v>
      </c>
      <c r="D6" s="34">
        <f t="shared" si="4"/>
        <v>0</v>
      </c>
      <c r="E6" s="34">
        <f t="shared" si="4"/>
        <v>0</v>
      </c>
      <c r="F6" s="34">
        <f t="shared" si="4"/>
        <v>0</v>
      </c>
      <c r="G6" s="34">
        <f t="shared" si="4"/>
        <v>0</v>
      </c>
      <c r="H6" s="34">
        <f t="shared" si="4"/>
        <v>0</v>
      </c>
      <c r="I6" s="34">
        <f t="shared" si="4"/>
        <v>0</v>
      </c>
      <c r="J6" s="34">
        <f t="shared" si="4"/>
        <v>400000</v>
      </c>
      <c r="K6" s="34">
        <f t="shared" si="4"/>
        <v>400000</v>
      </c>
      <c r="L6" s="34">
        <f t="shared" si="4"/>
        <v>400000</v>
      </c>
      <c r="M6" s="34">
        <f t="shared" si="4"/>
        <v>400000</v>
      </c>
      <c r="N6" s="34">
        <f t="shared" si="4"/>
        <v>800000</v>
      </c>
      <c r="O6" s="34">
        <f t="shared" si="4"/>
        <v>800000</v>
      </c>
      <c r="P6" s="34">
        <f t="shared" si="4"/>
        <v>800000</v>
      </c>
      <c r="Q6" s="34">
        <f t="shared" si="4"/>
        <v>800000</v>
      </c>
      <c r="R6" s="34">
        <f t="shared" si="4"/>
        <v>1200000</v>
      </c>
      <c r="S6" s="34">
        <f t="shared" si="4"/>
        <v>1200000</v>
      </c>
      <c r="T6" s="34">
        <f t="shared" si="4"/>
        <v>1200000</v>
      </c>
      <c r="U6" s="34">
        <f t="shared" si="4"/>
        <v>1200000</v>
      </c>
      <c r="V6" s="34">
        <f t="shared" si="4"/>
        <v>1600000</v>
      </c>
      <c r="W6" s="34">
        <f t="shared" si="4"/>
        <v>1600000</v>
      </c>
      <c r="X6" s="34">
        <f t="shared" si="4"/>
        <v>1500000</v>
      </c>
      <c r="Y6" s="34">
        <f t="shared" si="4"/>
        <v>1320000</v>
      </c>
      <c r="Z6" s="34">
        <f t="shared" si="4"/>
        <v>1600000</v>
      </c>
      <c r="AA6" s="34">
        <f t="shared" si="4"/>
        <v>1600000</v>
      </c>
      <c r="AB6" s="34">
        <f t="shared" si="4"/>
        <v>1500000</v>
      </c>
      <c r="AC6" s="34">
        <f t="shared" si="4"/>
        <v>1320000</v>
      </c>
      <c r="AD6" s="34">
        <f t="shared" si="4"/>
        <v>1600000</v>
      </c>
      <c r="AE6" s="34">
        <f t="shared" si="4"/>
        <v>1600000</v>
      </c>
      <c r="AF6" s="18"/>
      <c r="AG6" s="18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>
      <c r="A8" s="6" t="s">
        <v>112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>
      <c r="A9" s="11" t="s">
        <v>102</v>
      </c>
      <c r="B9" s="15">
        <v>0.0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34">
        <f>'Large store FAR'!$E$2+'Large store FAR'!$E$3+'Large store FAR'!$E$4+'Large store FAR'!$E$5</f>
        <v>100000</v>
      </c>
      <c r="J9" s="15">
        <v>0.0</v>
      </c>
      <c r="K9" s="15">
        <v>0.0</v>
      </c>
      <c r="L9" s="15">
        <v>0.0</v>
      </c>
      <c r="M9" s="34">
        <f>'Large store FAR'!$E$2+'Large store FAR'!$E$3+'Large store FAR'!$E$4+'Large store FAR'!$E$5</f>
        <v>100000</v>
      </c>
      <c r="N9" s="15">
        <v>0.0</v>
      </c>
      <c r="O9" s="15">
        <v>0.0</v>
      </c>
      <c r="P9" s="15">
        <v>0.0</v>
      </c>
      <c r="Q9" s="34">
        <f>'Large store FAR'!$E$2+'Large store FAR'!$E$3+'Large store FAR'!$E$4+'Large store FAR'!$E$5</f>
        <v>100000</v>
      </c>
      <c r="R9" s="15">
        <v>0.0</v>
      </c>
      <c r="S9" s="15">
        <v>0.0</v>
      </c>
      <c r="T9" s="15">
        <v>0.0</v>
      </c>
      <c r="U9" s="34">
        <f>'Large store FAR'!$E$2+'Large store FAR'!$E$3+'Large store FAR'!$E$4+'Large store FAR'!$E$5</f>
        <v>100000</v>
      </c>
      <c r="V9" s="15">
        <v>0.0</v>
      </c>
      <c r="W9" s="15">
        <v>0.0</v>
      </c>
      <c r="X9" s="15">
        <v>0.0</v>
      </c>
      <c r="Y9" s="34">
        <f>'Large store FAR'!$E$2+'Large store FAR'!$E$3+'Large store FAR'!$E$4+'Large store FAR'!$E$5</f>
        <v>100000</v>
      </c>
      <c r="Z9" s="15">
        <v>0.0</v>
      </c>
      <c r="AA9" s="15">
        <v>0.0</v>
      </c>
      <c r="AB9" s="15">
        <v>0.0</v>
      </c>
      <c r="AC9" s="34">
        <f>'Large store FAR'!$E$2+'Large store FAR'!$E$3+'Large store FAR'!$E$4+'Large store FAR'!$E$5</f>
        <v>100000</v>
      </c>
      <c r="AD9" s="15">
        <v>0.0</v>
      </c>
      <c r="AE9" s="15">
        <v>0.0</v>
      </c>
      <c r="AF9" s="15"/>
      <c r="AG9" s="15"/>
    </row>
    <row r="10">
      <c r="A10" s="11" t="s">
        <v>105</v>
      </c>
      <c r="B10" s="15">
        <v>0.0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34">
        <f>'Large store FAR'!$E$6+'Large store FAR'!$E$7</f>
        <v>120000</v>
      </c>
      <c r="J10" s="15">
        <v>0.0</v>
      </c>
      <c r="K10" s="15">
        <v>0.0</v>
      </c>
      <c r="L10" s="15">
        <v>0.0</v>
      </c>
      <c r="M10" s="34">
        <f>'Large store FAR'!$E$6+'Large store FAR'!$E$7</f>
        <v>120000</v>
      </c>
      <c r="N10" s="15">
        <v>0.0</v>
      </c>
      <c r="O10" s="15">
        <v>0.0</v>
      </c>
      <c r="P10" s="15">
        <v>0.0</v>
      </c>
      <c r="Q10" s="34">
        <f>'Large store FAR'!$E$6+'Large store FAR'!$E$7</f>
        <v>120000</v>
      </c>
      <c r="R10" s="15">
        <v>0.0</v>
      </c>
      <c r="S10" s="15">
        <v>0.0</v>
      </c>
      <c r="T10" s="15">
        <v>0.0</v>
      </c>
      <c r="U10" s="34">
        <f>'Large store FAR'!$E$6+'Large store FAR'!$E$7</f>
        <v>120000</v>
      </c>
      <c r="V10" s="15">
        <v>0.0</v>
      </c>
      <c r="W10" s="15">
        <v>0.0</v>
      </c>
      <c r="X10" s="15">
        <v>0.0</v>
      </c>
      <c r="Y10" s="34">
        <f>'Large store FAR'!$E$6+'Large store FAR'!$E$7</f>
        <v>120000</v>
      </c>
      <c r="Z10" s="15">
        <v>0.0</v>
      </c>
      <c r="AA10" s="15">
        <v>0.0</v>
      </c>
      <c r="AB10" s="15">
        <v>0.0</v>
      </c>
      <c r="AC10" s="34">
        <f>'Large store FAR'!$E$6+'Large store FAR'!$E$7</f>
        <v>120000</v>
      </c>
      <c r="AD10" s="15">
        <v>0.0</v>
      </c>
      <c r="AE10" s="15">
        <v>0.0</v>
      </c>
      <c r="AF10" s="15"/>
      <c r="AG10" s="15"/>
    </row>
    <row r="11">
      <c r="A11" s="11" t="s">
        <v>108</v>
      </c>
      <c r="B11" s="15">
        <v>0.0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34">
        <f>'Large store FAR'!$E$8+'Large store FAR'!$E$9</f>
        <v>180000</v>
      </c>
      <c r="J11" s="15">
        <v>0.0</v>
      </c>
      <c r="K11" s="15">
        <v>0.0</v>
      </c>
      <c r="L11" s="15">
        <v>0.0</v>
      </c>
      <c r="M11" s="34">
        <f>'Large store FAR'!$E$8+'Large store FAR'!$E$9</f>
        <v>180000</v>
      </c>
      <c r="N11" s="15">
        <v>0.0</v>
      </c>
      <c r="O11" s="15">
        <v>0.0</v>
      </c>
      <c r="P11" s="15">
        <v>0.0</v>
      </c>
      <c r="Q11" s="34">
        <f>'Large store FAR'!$E$8+'Large store FAR'!$E$9</f>
        <v>180000</v>
      </c>
      <c r="R11" s="15">
        <v>0.0</v>
      </c>
      <c r="S11" s="15">
        <v>0.0</v>
      </c>
      <c r="T11" s="15">
        <v>0.0</v>
      </c>
      <c r="U11" s="34">
        <f>'Large store FAR'!$E$8+'Large store FAR'!$E$9</f>
        <v>180000</v>
      </c>
      <c r="V11" s="15">
        <v>0.0</v>
      </c>
      <c r="W11" s="15">
        <v>0.0</v>
      </c>
      <c r="X11" s="15">
        <v>0.0</v>
      </c>
      <c r="Y11" s="34">
        <f>'Large store FAR'!$E$8+'Large store FAR'!$E$9</f>
        <v>180000</v>
      </c>
      <c r="Z11" s="15">
        <v>0.0</v>
      </c>
      <c r="AA11" s="15">
        <v>0.0</v>
      </c>
      <c r="AB11" s="15">
        <v>0.0</v>
      </c>
      <c r="AC11" s="34">
        <f>'Large store FAR'!$E$8+'Large store FAR'!$E$9</f>
        <v>180000</v>
      </c>
      <c r="AD11" s="15">
        <v>0.0</v>
      </c>
      <c r="AE11" s="15">
        <v>0.0</v>
      </c>
      <c r="AF11" s="15"/>
      <c r="AG11" s="15"/>
    </row>
    <row r="12">
      <c r="A12" s="4" t="s">
        <v>111</v>
      </c>
      <c r="B12" s="34">
        <f t="shared" ref="B12:AE12" si="5">Sum(B9:B11)</f>
        <v>0</v>
      </c>
      <c r="C12" s="34">
        <f t="shared" si="5"/>
        <v>0</v>
      </c>
      <c r="D12" s="34">
        <f t="shared" si="5"/>
        <v>0</v>
      </c>
      <c r="E12" s="34">
        <f t="shared" si="5"/>
        <v>0</v>
      </c>
      <c r="F12" s="34">
        <f t="shared" si="5"/>
        <v>0</v>
      </c>
      <c r="G12" s="34">
        <f t="shared" si="5"/>
        <v>0</v>
      </c>
      <c r="H12" s="15">
        <f t="shared" si="5"/>
        <v>0</v>
      </c>
      <c r="I12" s="34">
        <f t="shared" si="5"/>
        <v>400000</v>
      </c>
      <c r="J12" s="34">
        <f t="shared" si="5"/>
        <v>0</v>
      </c>
      <c r="K12" s="34">
        <f t="shared" si="5"/>
        <v>0</v>
      </c>
      <c r="L12" s="15">
        <f t="shared" si="5"/>
        <v>0</v>
      </c>
      <c r="M12" s="34">
        <f t="shared" si="5"/>
        <v>400000</v>
      </c>
      <c r="N12" s="34">
        <f t="shared" si="5"/>
        <v>0</v>
      </c>
      <c r="O12" s="34">
        <f t="shared" si="5"/>
        <v>0</v>
      </c>
      <c r="P12" s="15">
        <f t="shared" si="5"/>
        <v>0</v>
      </c>
      <c r="Q12" s="34">
        <f t="shared" si="5"/>
        <v>400000</v>
      </c>
      <c r="R12" s="34">
        <f t="shared" si="5"/>
        <v>0</v>
      </c>
      <c r="S12" s="34">
        <f t="shared" si="5"/>
        <v>0</v>
      </c>
      <c r="T12" s="15">
        <f t="shared" si="5"/>
        <v>0</v>
      </c>
      <c r="U12" s="34">
        <f t="shared" si="5"/>
        <v>400000</v>
      </c>
      <c r="V12" s="34">
        <f t="shared" si="5"/>
        <v>0</v>
      </c>
      <c r="W12" s="34">
        <f t="shared" si="5"/>
        <v>0</v>
      </c>
      <c r="X12" s="15">
        <f t="shared" si="5"/>
        <v>0</v>
      </c>
      <c r="Y12" s="34">
        <f t="shared" si="5"/>
        <v>400000</v>
      </c>
      <c r="Z12" s="34">
        <f t="shared" si="5"/>
        <v>0</v>
      </c>
      <c r="AA12" s="34">
        <f t="shared" si="5"/>
        <v>0</v>
      </c>
      <c r="AB12" s="15">
        <f t="shared" si="5"/>
        <v>0</v>
      </c>
      <c r="AC12" s="34">
        <f t="shared" si="5"/>
        <v>400000</v>
      </c>
      <c r="AD12" s="15">
        <f t="shared" si="5"/>
        <v>0</v>
      </c>
      <c r="AE12" s="34">
        <f t="shared" si="5"/>
        <v>0</v>
      </c>
      <c r="AF12" s="34"/>
      <c r="AG12" s="3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6" t="s">
        <v>113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11" t="s">
        <v>102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15">
        <f>'Large store FAR'!$E$2+'Large store FAR'!$E$3+'Large store FAR'!$E$4+'Large store FAR'!$E$5</f>
        <v>100000</v>
      </c>
      <c r="X15" s="7">
        <v>0.0</v>
      </c>
      <c r="Y15" s="7">
        <v>0.0</v>
      </c>
      <c r="Z15" s="7">
        <v>0.0</v>
      </c>
      <c r="AA15" s="15">
        <f>'Large store FAR'!$E$2+'Large store FAR'!$E$3+'Large store FAR'!$E$4+'Large store FAR'!$E$5</f>
        <v>100000</v>
      </c>
      <c r="AB15" s="7">
        <v>0.0</v>
      </c>
      <c r="AC15" s="7">
        <v>0.0</v>
      </c>
      <c r="AD15" s="7">
        <v>0.0</v>
      </c>
      <c r="AE15" s="15">
        <f>'Large store FAR'!$E$2+'Large store FAR'!$E$3+'Large store FAR'!$E$4+'Large store FAR'!$E$5</f>
        <v>100000</v>
      </c>
      <c r="AF15" s="7"/>
      <c r="AG15" s="7"/>
    </row>
    <row r="16">
      <c r="A16" s="11" t="s">
        <v>105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7">
        <v>0.0</v>
      </c>
      <c r="Y16" s="15">
        <f>'Large store FAR'!$E$6+'Large store FAR'!$E$7</f>
        <v>120000</v>
      </c>
      <c r="Z16" s="7">
        <v>0.0</v>
      </c>
      <c r="AA16" s="7">
        <v>0.0</v>
      </c>
      <c r="AB16" s="7">
        <v>0.0</v>
      </c>
      <c r="AC16" s="15">
        <f>'Large store FAR'!$E$6+'Large store FAR'!$E$7</f>
        <v>120000</v>
      </c>
      <c r="AD16" s="7">
        <v>0.0</v>
      </c>
      <c r="AE16" s="7">
        <v>0.0</v>
      </c>
      <c r="AF16" s="7"/>
      <c r="AG16" s="7"/>
    </row>
    <row r="17">
      <c r="A17" s="11" t="s">
        <v>108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7">
        <v>0.0</v>
      </c>
      <c r="W17" s="7">
        <v>0.0</v>
      </c>
      <c r="X17" s="15">
        <f>'Large store FAR'!$E$8+'Large store FAR'!$E$9</f>
        <v>180000</v>
      </c>
      <c r="Y17" s="7">
        <v>0.0</v>
      </c>
      <c r="Z17" s="7">
        <v>0.0</v>
      </c>
      <c r="AA17" s="7">
        <v>0.0</v>
      </c>
      <c r="AB17" s="15">
        <f>'Large store FAR'!$E$8+'Large store FAR'!$E$9</f>
        <v>180000</v>
      </c>
      <c r="AC17" s="7">
        <v>0.0</v>
      </c>
      <c r="AD17" s="7">
        <v>0.0</v>
      </c>
      <c r="AE17" s="7">
        <v>0.0</v>
      </c>
      <c r="AF17" s="7"/>
      <c r="AG17" s="7"/>
    </row>
    <row r="18">
      <c r="A18" s="4" t="s">
        <v>111</v>
      </c>
      <c r="B18" s="18">
        <f t="shared" ref="B18:AE18" si="6">Sum(B15:B17)</f>
        <v>0</v>
      </c>
      <c r="C18" s="18">
        <f t="shared" si="6"/>
        <v>0</v>
      </c>
      <c r="D18" s="18">
        <f t="shared" si="6"/>
        <v>0</v>
      </c>
      <c r="E18" s="18">
        <f t="shared" si="6"/>
        <v>0</v>
      </c>
      <c r="F18" s="18">
        <f t="shared" si="6"/>
        <v>0</v>
      </c>
      <c r="G18" s="18">
        <f t="shared" si="6"/>
        <v>0</v>
      </c>
      <c r="H18" s="18">
        <f t="shared" si="6"/>
        <v>0</v>
      </c>
      <c r="I18" s="18">
        <f t="shared" si="6"/>
        <v>0</v>
      </c>
      <c r="J18" s="18">
        <f t="shared" si="6"/>
        <v>0</v>
      </c>
      <c r="K18" s="18">
        <f t="shared" si="6"/>
        <v>0</v>
      </c>
      <c r="L18" s="18">
        <f t="shared" si="6"/>
        <v>0</v>
      </c>
      <c r="M18" s="18">
        <f t="shared" si="6"/>
        <v>0</v>
      </c>
      <c r="N18" s="18">
        <f t="shared" si="6"/>
        <v>0</v>
      </c>
      <c r="O18" s="18">
        <f t="shared" si="6"/>
        <v>0</v>
      </c>
      <c r="P18" s="18">
        <f t="shared" si="6"/>
        <v>0</v>
      </c>
      <c r="Q18" s="18">
        <f t="shared" si="6"/>
        <v>0</v>
      </c>
      <c r="R18" s="18">
        <f t="shared" si="6"/>
        <v>0</v>
      </c>
      <c r="S18" s="18">
        <f t="shared" si="6"/>
        <v>0</v>
      </c>
      <c r="T18" s="18">
        <f t="shared" si="6"/>
        <v>0</v>
      </c>
      <c r="U18" s="18">
        <f t="shared" si="6"/>
        <v>0</v>
      </c>
      <c r="V18" s="18">
        <f t="shared" si="6"/>
        <v>0</v>
      </c>
      <c r="W18" s="34">
        <f t="shared" si="6"/>
        <v>100000</v>
      </c>
      <c r="X18" s="18">
        <f t="shared" si="6"/>
        <v>180000</v>
      </c>
      <c r="Y18" s="18">
        <f t="shared" si="6"/>
        <v>120000</v>
      </c>
      <c r="Z18" s="18">
        <f t="shared" si="6"/>
        <v>0</v>
      </c>
      <c r="AA18" s="34">
        <f t="shared" si="6"/>
        <v>100000</v>
      </c>
      <c r="AB18" s="18">
        <f t="shared" si="6"/>
        <v>180000</v>
      </c>
      <c r="AC18" s="18">
        <f t="shared" si="6"/>
        <v>120000</v>
      </c>
      <c r="AD18" s="18">
        <f t="shared" si="6"/>
        <v>0</v>
      </c>
      <c r="AE18" s="34">
        <f t="shared" si="6"/>
        <v>100000</v>
      </c>
      <c r="AF18" s="18"/>
      <c r="AG18" s="18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6" t="s">
        <v>114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11" t="s">
        <v>102</v>
      </c>
      <c r="B21" s="34">
        <f t="shared" ref="B21:AE21" si="7">B3+B9-B15</f>
        <v>0</v>
      </c>
      <c r="C21" s="34">
        <f t="shared" si="7"/>
        <v>0</v>
      </c>
      <c r="D21" s="34">
        <f t="shared" si="7"/>
        <v>0</v>
      </c>
      <c r="E21" s="34">
        <f t="shared" si="7"/>
        <v>0</v>
      </c>
      <c r="F21" s="34">
        <f t="shared" si="7"/>
        <v>0</v>
      </c>
      <c r="G21" s="34">
        <f t="shared" si="7"/>
        <v>0</v>
      </c>
      <c r="H21" s="34">
        <f t="shared" si="7"/>
        <v>0</v>
      </c>
      <c r="I21" s="34">
        <f t="shared" si="7"/>
        <v>100000</v>
      </c>
      <c r="J21" s="34">
        <f t="shared" si="7"/>
        <v>100000</v>
      </c>
      <c r="K21" s="34">
        <f t="shared" si="7"/>
        <v>100000</v>
      </c>
      <c r="L21" s="34">
        <f t="shared" si="7"/>
        <v>100000</v>
      </c>
      <c r="M21" s="34">
        <f t="shared" si="7"/>
        <v>200000</v>
      </c>
      <c r="N21" s="34">
        <f t="shared" si="7"/>
        <v>200000</v>
      </c>
      <c r="O21" s="34">
        <f t="shared" si="7"/>
        <v>200000</v>
      </c>
      <c r="P21" s="34">
        <f t="shared" si="7"/>
        <v>200000</v>
      </c>
      <c r="Q21" s="34">
        <f t="shared" si="7"/>
        <v>300000</v>
      </c>
      <c r="R21" s="34">
        <f t="shared" si="7"/>
        <v>300000</v>
      </c>
      <c r="S21" s="34">
        <f t="shared" si="7"/>
        <v>300000</v>
      </c>
      <c r="T21" s="34">
        <f t="shared" si="7"/>
        <v>300000</v>
      </c>
      <c r="U21" s="34">
        <f t="shared" si="7"/>
        <v>400000</v>
      </c>
      <c r="V21" s="34">
        <f t="shared" si="7"/>
        <v>400000</v>
      </c>
      <c r="W21" s="34">
        <f t="shared" si="7"/>
        <v>300000</v>
      </c>
      <c r="X21" s="34">
        <f t="shared" si="7"/>
        <v>300000</v>
      </c>
      <c r="Y21" s="34">
        <f t="shared" si="7"/>
        <v>400000</v>
      </c>
      <c r="Z21" s="34">
        <f t="shared" si="7"/>
        <v>400000</v>
      </c>
      <c r="AA21" s="34">
        <f t="shared" si="7"/>
        <v>300000</v>
      </c>
      <c r="AB21" s="34">
        <f t="shared" si="7"/>
        <v>300000</v>
      </c>
      <c r="AC21" s="34">
        <f t="shared" si="7"/>
        <v>400000</v>
      </c>
      <c r="AD21" s="34">
        <f t="shared" si="7"/>
        <v>400000</v>
      </c>
      <c r="AE21" s="34">
        <f t="shared" si="7"/>
        <v>300000</v>
      </c>
      <c r="AF21" s="34"/>
      <c r="AG21" s="34"/>
    </row>
    <row r="22">
      <c r="A22" s="11" t="s">
        <v>105</v>
      </c>
      <c r="B22" s="34">
        <f t="shared" ref="B22:AE22" si="8">B4+B10-B16</f>
        <v>0</v>
      </c>
      <c r="C22" s="34">
        <f t="shared" si="8"/>
        <v>0</v>
      </c>
      <c r="D22" s="34">
        <f t="shared" si="8"/>
        <v>0</v>
      </c>
      <c r="E22" s="34">
        <f t="shared" si="8"/>
        <v>0</v>
      </c>
      <c r="F22" s="34">
        <f t="shared" si="8"/>
        <v>0</v>
      </c>
      <c r="G22" s="34">
        <f t="shared" si="8"/>
        <v>0</v>
      </c>
      <c r="H22" s="34">
        <f t="shared" si="8"/>
        <v>0</v>
      </c>
      <c r="I22" s="34">
        <f t="shared" si="8"/>
        <v>120000</v>
      </c>
      <c r="J22" s="34">
        <f t="shared" si="8"/>
        <v>120000</v>
      </c>
      <c r="K22" s="34">
        <f t="shared" si="8"/>
        <v>120000</v>
      </c>
      <c r="L22" s="34">
        <f t="shared" si="8"/>
        <v>120000</v>
      </c>
      <c r="M22" s="34">
        <f t="shared" si="8"/>
        <v>240000</v>
      </c>
      <c r="N22" s="34">
        <f t="shared" si="8"/>
        <v>240000</v>
      </c>
      <c r="O22" s="34">
        <f t="shared" si="8"/>
        <v>240000</v>
      </c>
      <c r="P22" s="34">
        <f t="shared" si="8"/>
        <v>240000</v>
      </c>
      <c r="Q22" s="34">
        <f t="shared" si="8"/>
        <v>360000</v>
      </c>
      <c r="R22" s="34">
        <f t="shared" si="8"/>
        <v>360000</v>
      </c>
      <c r="S22" s="34">
        <f t="shared" si="8"/>
        <v>360000</v>
      </c>
      <c r="T22" s="34">
        <f t="shared" si="8"/>
        <v>360000</v>
      </c>
      <c r="U22" s="34">
        <f t="shared" si="8"/>
        <v>480000</v>
      </c>
      <c r="V22" s="34">
        <f t="shared" si="8"/>
        <v>480000</v>
      </c>
      <c r="W22" s="34">
        <f t="shared" si="8"/>
        <v>480000</v>
      </c>
      <c r="X22" s="34">
        <f t="shared" si="8"/>
        <v>480000</v>
      </c>
      <c r="Y22" s="34">
        <f t="shared" si="8"/>
        <v>480000</v>
      </c>
      <c r="Z22" s="34">
        <f t="shared" si="8"/>
        <v>480000</v>
      </c>
      <c r="AA22" s="34">
        <f t="shared" si="8"/>
        <v>480000</v>
      </c>
      <c r="AB22" s="34">
        <f t="shared" si="8"/>
        <v>480000</v>
      </c>
      <c r="AC22" s="34">
        <f t="shared" si="8"/>
        <v>480000</v>
      </c>
      <c r="AD22" s="34">
        <f t="shared" si="8"/>
        <v>480000</v>
      </c>
      <c r="AE22" s="34">
        <f t="shared" si="8"/>
        <v>480000</v>
      </c>
      <c r="AF22" s="34"/>
      <c r="AG22" s="34"/>
    </row>
    <row r="23">
      <c r="A23" s="11" t="s">
        <v>108</v>
      </c>
      <c r="B23" s="34">
        <f t="shared" ref="B23:AE23" si="9">B5+B11-B17</f>
        <v>0</v>
      </c>
      <c r="C23" s="34">
        <f t="shared" si="9"/>
        <v>0</v>
      </c>
      <c r="D23" s="34">
        <f t="shared" si="9"/>
        <v>0</v>
      </c>
      <c r="E23" s="34">
        <f t="shared" si="9"/>
        <v>0</v>
      </c>
      <c r="F23" s="34">
        <f t="shared" si="9"/>
        <v>0</v>
      </c>
      <c r="G23" s="34">
        <f t="shared" si="9"/>
        <v>0</v>
      </c>
      <c r="H23" s="34">
        <f t="shared" si="9"/>
        <v>0</v>
      </c>
      <c r="I23" s="34">
        <f t="shared" si="9"/>
        <v>180000</v>
      </c>
      <c r="J23" s="34">
        <f t="shared" si="9"/>
        <v>180000</v>
      </c>
      <c r="K23" s="34">
        <f t="shared" si="9"/>
        <v>180000</v>
      </c>
      <c r="L23" s="34">
        <f t="shared" si="9"/>
        <v>180000</v>
      </c>
      <c r="M23" s="34">
        <f t="shared" si="9"/>
        <v>360000</v>
      </c>
      <c r="N23" s="34">
        <f t="shared" si="9"/>
        <v>360000</v>
      </c>
      <c r="O23" s="34">
        <f t="shared" si="9"/>
        <v>360000</v>
      </c>
      <c r="P23" s="34">
        <f t="shared" si="9"/>
        <v>360000</v>
      </c>
      <c r="Q23" s="34">
        <f t="shared" si="9"/>
        <v>540000</v>
      </c>
      <c r="R23" s="34">
        <f t="shared" si="9"/>
        <v>540000</v>
      </c>
      <c r="S23" s="34">
        <f t="shared" si="9"/>
        <v>540000</v>
      </c>
      <c r="T23" s="34">
        <f t="shared" si="9"/>
        <v>540000</v>
      </c>
      <c r="U23" s="34">
        <f t="shared" si="9"/>
        <v>720000</v>
      </c>
      <c r="V23" s="34">
        <f t="shared" si="9"/>
        <v>720000</v>
      </c>
      <c r="W23" s="34">
        <f t="shared" si="9"/>
        <v>720000</v>
      </c>
      <c r="X23" s="34">
        <f t="shared" si="9"/>
        <v>540000</v>
      </c>
      <c r="Y23" s="34">
        <f t="shared" si="9"/>
        <v>720000</v>
      </c>
      <c r="Z23" s="34">
        <f t="shared" si="9"/>
        <v>720000</v>
      </c>
      <c r="AA23" s="34">
        <f t="shared" si="9"/>
        <v>720000</v>
      </c>
      <c r="AB23" s="34">
        <f t="shared" si="9"/>
        <v>540000</v>
      </c>
      <c r="AC23" s="34">
        <f t="shared" si="9"/>
        <v>720000</v>
      </c>
      <c r="AD23" s="34">
        <f t="shared" si="9"/>
        <v>720000</v>
      </c>
      <c r="AE23" s="34">
        <f t="shared" si="9"/>
        <v>720000</v>
      </c>
      <c r="AF23" s="34"/>
      <c r="AG23" s="34"/>
    </row>
    <row r="24">
      <c r="A24" s="4" t="s">
        <v>111</v>
      </c>
      <c r="B24" s="34">
        <f t="shared" ref="B24:AE24" si="10">Sum(B21:B23)</f>
        <v>0</v>
      </c>
      <c r="C24" s="34">
        <f t="shared" si="10"/>
        <v>0</v>
      </c>
      <c r="D24" s="34">
        <f t="shared" si="10"/>
        <v>0</v>
      </c>
      <c r="E24" s="34">
        <f t="shared" si="10"/>
        <v>0</v>
      </c>
      <c r="F24" s="34">
        <f t="shared" si="10"/>
        <v>0</v>
      </c>
      <c r="G24" s="34">
        <f t="shared" si="10"/>
        <v>0</v>
      </c>
      <c r="H24" s="34">
        <f t="shared" si="10"/>
        <v>0</v>
      </c>
      <c r="I24" s="34">
        <f t="shared" si="10"/>
        <v>400000</v>
      </c>
      <c r="J24" s="34">
        <f t="shared" si="10"/>
        <v>400000</v>
      </c>
      <c r="K24" s="34">
        <f t="shared" si="10"/>
        <v>400000</v>
      </c>
      <c r="L24" s="34">
        <f t="shared" si="10"/>
        <v>400000</v>
      </c>
      <c r="M24" s="34">
        <f t="shared" si="10"/>
        <v>800000</v>
      </c>
      <c r="N24" s="34">
        <f t="shared" si="10"/>
        <v>800000</v>
      </c>
      <c r="O24" s="34">
        <f t="shared" si="10"/>
        <v>800000</v>
      </c>
      <c r="P24" s="34">
        <f t="shared" si="10"/>
        <v>800000</v>
      </c>
      <c r="Q24" s="34">
        <f t="shared" si="10"/>
        <v>1200000</v>
      </c>
      <c r="R24" s="34">
        <f t="shared" si="10"/>
        <v>1200000</v>
      </c>
      <c r="S24" s="34">
        <f t="shared" si="10"/>
        <v>1200000</v>
      </c>
      <c r="T24" s="34">
        <f t="shared" si="10"/>
        <v>1200000</v>
      </c>
      <c r="U24" s="34">
        <f t="shared" si="10"/>
        <v>1600000</v>
      </c>
      <c r="V24" s="34">
        <f t="shared" si="10"/>
        <v>1600000</v>
      </c>
      <c r="W24" s="34">
        <f t="shared" si="10"/>
        <v>1500000</v>
      </c>
      <c r="X24" s="34">
        <f t="shared" si="10"/>
        <v>1320000</v>
      </c>
      <c r="Y24" s="34">
        <f t="shared" si="10"/>
        <v>1600000</v>
      </c>
      <c r="Z24" s="34">
        <f t="shared" si="10"/>
        <v>1600000</v>
      </c>
      <c r="AA24" s="34">
        <f t="shared" si="10"/>
        <v>1500000</v>
      </c>
      <c r="AB24" s="34">
        <f t="shared" si="10"/>
        <v>1320000</v>
      </c>
      <c r="AC24" s="34">
        <f t="shared" si="10"/>
        <v>1600000</v>
      </c>
      <c r="AD24" s="34">
        <f t="shared" si="10"/>
        <v>1600000</v>
      </c>
      <c r="AE24" s="34">
        <f t="shared" si="10"/>
        <v>1500000</v>
      </c>
      <c r="AF24" s="34"/>
      <c r="AG24" s="3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</cols>
  <sheetData>
    <row r="1">
      <c r="A1" s="31"/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33" t="s">
        <v>66</v>
      </c>
      <c r="J1" s="33" t="s">
        <v>67</v>
      </c>
      <c r="K1" s="33" t="s">
        <v>68</v>
      </c>
      <c r="L1" s="33" t="s">
        <v>69</v>
      </c>
      <c r="M1" s="33" t="s">
        <v>70</v>
      </c>
      <c r="N1" s="33" t="s">
        <v>71</v>
      </c>
      <c r="O1" s="33" t="s">
        <v>72</v>
      </c>
      <c r="P1" s="33" t="s">
        <v>73</v>
      </c>
      <c r="Q1" s="33" t="s">
        <v>74</v>
      </c>
      <c r="R1" s="33" t="s">
        <v>75</v>
      </c>
      <c r="S1" s="33" t="s">
        <v>76</v>
      </c>
      <c r="T1" s="33" t="s">
        <v>77</v>
      </c>
      <c r="U1" s="33" t="s">
        <v>78</v>
      </c>
      <c r="V1" s="33" t="s">
        <v>79</v>
      </c>
      <c r="W1" s="33" t="s">
        <v>80</v>
      </c>
      <c r="X1" s="33" t="s">
        <v>81</v>
      </c>
      <c r="Y1" s="33" t="s">
        <v>82</v>
      </c>
      <c r="Z1" s="33" t="s">
        <v>83</v>
      </c>
      <c r="AA1" s="33" t="s">
        <v>84</v>
      </c>
      <c r="AB1" s="33" t="s">
        <v>85</v>
      </c>
      <c r="AC1" s="33" t="s">
        <v>86</v>
      </c>
      <c r="AD1" s="33" t="s">
        <v>87</v>
      </c>
      <c r="AE1" s="33" t="s">
        <v>88</v>
      </c>
      <c r="AF1" s="4"/>
    </row>
    <row r="2">
      <c r="A2" s="6" t="s">
        <v>110</v>
      </c>
    </row>
    <row r="3">
      <c r="A3" s="11" t="s">
        <v>102</v>
      </c>
      <c r="B3" s="37">
        <v>0.0</v>
      </c>
      <c r="C3" s="38">
        <f t="shared" ref="C3:AE3" si="1">B21</f>
        <v>0</v>
      </c>
      <c r="D3" s="38">
        <f t="shared" si="1"/>
        <v>0</v>
      </c>
      <c r="E3" s="38">
        <f t="shared" si="1"/>
        <v>0</v>
      </c>
      <c r="F3" s="38">
        <f t="shared" si="1"/>
        <v>0</v>
      </c>
      <c r="G3" s="38">
        <f t="shared" si="1"/>
        <v>0</v>
      </c>
      <c r="H3" s="38">
        <f t="shared" si="1"/>
        <v>0</v>
      </c>
      <c r="I3" s="38">
        <f t="shared" si="1"/>
        <v>0</v>
      </c>
      <c r="J3" s="38">
        <f t="shared" si="1"/>
        <v>7142.857143</v>
      </c>
      <c r="K3" s="38">
        <f t="shared" si="1"/>
        <v>14285.71429</v>
      </c>
      <c r="L3" s="38">
        <f t="shared" si="1"/>
        <v>21428.57143</v>
      </c>
      <c r="M3" s="38">
        <f t="shared" si="1"/>
        <v>28571.42857</v>
      </c>
      <c r="N3" s="38">
        <f t="shared" si="1"/>
        <v>42857.14286</v>
      </c>
      <c r="O3" s="38">
        <f t="shared" si="1"/>
        <v>57142.85714</v>
      </c>
      <c r="P3" s="38">
        <f t="shared" si="1"/>
        <v>71428.57143</v>
      </c>
      <c r="Q3" s="38">
        <f t="shared" si="1"/>
        <v>85714.28571</v>
      </c>
      <c r="R3" s="38">
        <f t="shared" si="1"/>
        <v>107142.8571</v>
      </c>
      <c r="S3" s="38">
        <f t="shared" si="1"/>
        <v>128571.4286</v>
      </c>
      <c r="T3" s="38">
        <f t="shared" si="1"/>
        <v>150000</v>
      </c>
      <c r="U3" s="38">
        <f t="shared" si="1"/>
        <v>171428.5714</v>
      </c>
      <c r="V3" s="38">
        <f t="shared" si="1"/>
        <v>200000</v>
      </c>
      <c r="W3" s="38">
        <f t="shared" si="1"/>
        <v>228571.4286</v>
      </c>
      <c r="X3" s="38">
        <f t="shared" si="1"/>
        <v>150000</v>
      </c>
      <c r="Y3" s="38">
        <f t="shared" si="1"/>
        <v>171428.5714</v>
      </c>
      <c r="Z3" s="38">
        <f t="shared" si="1"/>
        <v>200000</v>
      </c>
      <c r="AA3" s="38">
        <f t="shared" si="1"/>
        <v>228571.4286</v>
      </c>
      <c r="AB3" s="38">
        <f t="shared" si="1"/>
        <v>150000</v>
      </c>
      <c r="AC3" s="38">
        <f t="shared" si="1"/>
        <v>171428.5714</v>
      </c>
      <c r="AD3" s="38">
        <f t="shared" si="1"/>
        <v>200000</v>
      </c>
      <c r="AE3" s="38">
        <f t="shared" si="1"/>
        <v>228571.4286</v>
      </c>
    </row>
    <row r="4">
      <c r="A4" s="11" t="s">
        <v>105</v>
      </c>
      <c r="B4" s="37">
        <v>0.0</v>
      </c>
      <c r="C4" s="38">
        <f t="shared" ref="C4:AE4" si="2">B22</f>
        <v>0</v>
      </c>
      <c r="D4" s="38">
        <f t="shared" si="2"/>
        <v>0</v>
      </c>
      <c r="E4" s="38">
        <f t="shared" si="2"/>
        <v>0</v>
      </c>
      <c r="F4" s="38">
        <f t="shared" si="2"/>
        <v>0</v>
      </c>
      <c r="G4" s="38">
        <f t="shared" si="2"/>
        <v>0</v>
      </c>
      <c r="H4" s="38">
        <f t="shared" si="2"/>
        <v>0</v>
      </c>
      <c r="I4" s="38">
        <f t="shared" si="2"/>
        <v>0</v>
      </c>
      <c r="J4" s="38">
        <f t="shared" si="2"/>
        <v>7500</v>
      </c>
      <c r="K4" s="38">
        <f t="shared" si="2"/>
        <v>15000</v>
      </c>
      <c r="L4" s="38">
        <f t="shared" si="2"/>
        <v>22500</v>
      </c>
      <c r="M4" s="38">
        <f t="shared" si="2"/>
        <v>30000</v>
      </c>
      <c r="N4" s="38">
        <f t="shared" si="2"/>
        <v>45000</v>
      </c>
      <c r="O4" s="38">
        <f t="shared" si="2"/>
        <v>60000</v>
      </c>
      <c r="P4" s="38">
        <f t="shared" si="2"/>
        <v>75000</v>
      </c>
      <c r="Q4" s="38">
        <f t="shared" si="2"/>
        <v>90000</v>
      </c>
      <c r="R4" s="38">
        <f t="shared" si="2"/>
        <v>112500</v>
      </c>
      <c r="S4" s="38">
        <f t="shared" si="2"/>
        <v>135000</v>
      </c>
      <c r="T4" s="38">
        <f t="shared" si="2"/>
        <v>157500</v>
      </c>
      <c r="U4" s="38">
        <f t="shared" si="2"/>
        <v>180000</v>
      </c>
      <c r="V4" s="38">
        <f t="shared" si="2"/>
        <v>210000</v>
      </c>
      <c r="W4" s="38">
        <f t="shared" si="2"/>
        <v>240000</v>
      </c>
      <c r="X4" s="38">
        <f t="shared" si="2"/>
        <v>270000</v>
      </c>
      <c r="Y4" s="38">
        <f t="shared" si="2"/>
        <v>300000</v>
      </c>
      <c r="Z4" s="38">
        <f t="shared" si="2"/>
        <v>210000</v>
      </c>
      <c r="AA4" s="38">
        <f t="shared" si="2"/>
        <v>240000</v>
      </c>
      <c r="AB4" s="38">
        <f t="shared" si="2"/>
        <v>270000</v>
      </c>
      <c r="AC4" s="38">
        <f t="shared" si="2"/>
        <v>300000</v>
      </c>
      <c r="AD4" s="38">
        <f t="shared" si="2"/>
        <v>210000</v>
      </c>
      <c r="AE4" s="38">
        <f t="shared" si="2"/>
        <v>240000</v>
      </c>
    </row>
    <row r="5">
      <c r="A5" s="11" t="s">
        <v>108</v>
      </c>
      <c r="B5" s="37">
        <v>0.0</v>
      </c>
      <c r="C5" s="38">
        <f t="shared" ref="C5:AE5" si="3">B23</f>
        <v>0</v>
      </c>
      <c r="D5" s="38">
        <f t="shared" si="3"/>
        <v>0</v>
      </c>
      <c r="E5" s="38">
        <f t="shared" si="3"/>
        <v>0</v>
      </c>
      <c r="F5" s="38">
        <f t="shared" si="3"/>
        <v>0</v>
      </c>
      <c r="G5" s="38">
        <f t="shared" si="3"/>
        <v>0</v>
      </c>
      <c r="H5" s="38">
        <f t="shared" si="3"/>
        <v>0</v>
      </c>
      <c r="I5" s="38">
        <f t="shared" si="3"/>
        <v>0</v>
      </c>
      <c r="J5" s="38">
        <f t="shared" si="3"/>
        <v>12000</v>
      </c>
      <c r="K5" s="38">
        <f t="shared" si="3"/>
        <v>24000</v>
      </c>
      <c r="L5" s="38">
        <f t="shared" si="3"/>
        <v>36000</v>
      </c>
      <c r="M5" s="38">
        <f t="shared" si="3"/>
        <v>48000</v>
      </c>
      <c r="N5" s="38">
        <f t="shared" si="3"/>
        <v>72000</v>
      </c>
      <c r="O5" s="38">
        <f t="shared" si="3"/>
        <v>96000</v>
      </c>
      <c r="P5" s="38">
        <f t="shared" si="3"/>
        <v>120000</v>
      </c>
      <c r="Q5" s="38">
        <f t="shared" si="3"/>
        <v>144000</v>
      </c>
      <c r="R5" s="38">
        <f t="shared" si="3"/>
        <v>180000</v>
      </c>
      <c r="S5" s="38">
        <f t="shared" si="3"/>
        <v>216000</v>
      </c>
      <c r="T5" s="38">
        <f t="shared" si="3"/>
        <v>252000</v>
      </c>
      <c r="U5" s="38">
        <f t="shared" si="3"/>
        <v>288000</v>
      </c>
      <c r="V5" s="38">
        <f t="shared" si="3"/>
        <v>336000</v>
      </c>
      <c r="W5" s="38">
        <f t="shared" si="3"/>
        <v>384000</v>
      </c>
      <c r="X5" s="38">
        <f t="shared" si="3"/>
        <v>432000</v>
      </c>
      <c r="Y5" s="38">
        <f t="shared" si="3"/>
        <v>288000</v>
      </c>
      <c r="Z5" s="38">
        <f t="shared" si="3"/>
        <v>336000</v>
      </c>
      <c r="AA5" s="38">
        <f t="shared" si="3"/>
        <v>384000</v>
      </c>
      <c r="AB5" s="38">
        <f t="shared" si="3"/>
        <v>432000</v>
      </c>
      <c r="AC5" s="38">
        <f t="shared" si="3"/>
        <v>288000</v>
      </c>
      <c r="AD5" s="38">
        <f t="shared" si="3"/>
        <v>336000</v>
      </c>
      <c r="AE5" s="38">
        <f t="shared" si="3"/>
        <v>384000</v>
      </c>
    </row>
    <row r="6">
      <c r="A6" s="4" t="s">
        <v>111</v>
      </c>
      <c r="B6" s="39">
        <f t="shared" ref="B6:AE6" si="4">Sum(B3:B5)</f>
        <v>0</v>
      </c>
      <c r="C6" s="38">
        <f t="shared" si="4"/>
        <v>0</v>
      </c>
      <c r="D6" s="38">
        <f t="shared" si="4"/>
        <v>0</v>
      </c>
      <c r="E6" s="38">
        <f t="shared" si="4"/>
        <v>0</v>
      </c>
      <c r="F6" s="38">
        <f t="shared" si="4"/>
        <v>0</v>
      </c>
      <c r="G6" s="38">
        <f t="shared" si="4"/>
        <v>0</v>
      </c>
      <c r="H6" s="38">
        <f t="shared" si="4"/>
        <v>0</v>
      </c>
      <c r="I6" s="38">
        <f t="shared" si="4"/>
        <v>0</v>
      </c>
      <c r="J6" s="38">
        <f t="shared" si="4"/>
        <v>26642.85714</v>
      </c>
      <c r="K6" s="38">
        <f t="shared" si="4"/>
        <v>53285.71429</v>
      </c>
      <c r="L6" s="38">
        <f t="shared" si="4"/>
        <v>79928.57143</v>
      </c>
      <c r="M6" s="38">
        <f t="shared" si="4"/>
        <v>106571.4286</v>
      </c>
      <c r="N6" s="38">
        <f t="shared" si="4"/>
        <v>159857.1429</v>
      </c>
      <c r="O6" s="38">
        <f t="shared" si="4"/>
        <v>213142.8571</v>
      </c>
      <c r="P6" s="38">
        <f t="shared" si="4"/>
        <v>266428.5714</v>
      </c>
      <c r="Q6" s="38">
        <f t="shared" si="4"/>
        <v>319714.2857</v>
      </c>
      <c r="R6" s="38">
        <f t="shared" si="4"/>
        <v>399642.8571</v>
      </c>
      <c r="S6" s="38">
        <f t="shared" si="4"/>
        <v>479571.4286</v>
      </c>
      <c r="T6" s="38">
        <f t="shared" si="4"/>
        <v>559500</v>
      </c>
      <c r="U6" s="38">
        <f t="shared" si="4"/>
        <v>639428.5714</v>
      </c>
      <c r="V6" s="38">
        <f t="shared" si="4"/>
        <v>746000</v>
      </c>
      <c r="W6" s="38">
        <f t="shared" si="4"/>
        <v>852571.4286</v>
      </c>
      <c r="X6" s="38">
        <f t="shared" si="4"/>
        <v>852000</v>
      </c>
      <c r="Y6" s="38">
        <f t="shared" si="4"/>
        <v>759428.5714</v>
      </c>
      <c r="Z6" s="38">
        <f t="shared" si="4"/>
        <v>746000</v>
      </c>
      <c r="AA6" s="38">
        <f t="shared" si="4"/>
        <v>852571.4286</v>
      </c>
      <c r="AB6" s="38">
        <f t="shared" si="4"/>
        <v>852000</v>
      </c>
      <c r="AC6" s="38">
        <f t="shared" si="4"/>
        <v>759428.5714</v>
      </c>
      <c r="AD6" s="38">
        <f t="shared" si="4"/>
        <v>746000</v>
      </c>
      <c r="AE6" s="38">
        <f t="shared" si="4"/>
        <v>852571.4286</v>
      </c>
    </row>
    <row r="7">
      <c r="A7" s="4"/>
    </row>
    <row r="8">
      <c r="A8" s="6" t="s">
        <v>115</v>
      </c>
    </row>
    <row r="9">
      <c r="A9" s="11" t="s">
        <v>102</v>
      </c>
      <c r="B9" s="38">
        <f>'Large Store Fixed Asset '!B21/'Large store FAR'!$F$2</f>
        <v>0</v>
      </c>
      <c r="C9" s="38">
        <f>'Large Store Fixed Asset '!C21/'Large store FAR'!$F$2</f>
        <v>0</v>
      </c>
      <c r="D9" s="38">
        <f>'Large Store Fixed Asset '!D21/'Large store FAR'!$F$2</f>
        <v>0</v>
      </c>
      <c r="E9" s="38">
        <f>'Large Store Fixed Asset '!E21/'Large store FAR'!$F$2</f>
        <v>0</v>
      </c>
      <c r="F9" s="38">
        <f>'Large Store Fixed Asset '!F21/'Large store FAR'!$F$2</f>
        <v>0</v>
      </c>
      <c r="G9" s="38">
        <f>'Large Store Fixed Asset '!G21/'Large store FAR'!$F$2</f>
        <v>0</v>
      </c>
      <c r="H9" s="38">
        <f>'Large Store Fixed Asset '!H21/'Large store FAR'!$F$2</f>
        <v>0</v>
      </c>
      <c r="I9" s="38">
        <f>'Large Store Fixed Asset '!I21/'Large store FAR'!$F$2</f>
        <v>7142.857143</v>
      </c>
      <c r="J9" s="38">
        <f>'Large Store Fixed Asset '!J21/'Large store FAR'!$F$2</f>
        <v>7142.857143</v>
      </c>
      <c r="K9" s="38">
        <f>'Large Store Fixed Asset '!K21/'Large store FAR'!$F$2</f>
        <v>7142.857143</v>
      </c>
      <c r="L9" s="38">
        <f>'Large Store Fixed Asset '!L21/'Large store FAR'!$F$2</f>
        <v>7142.857143</v>
      </c>
      <c r="M9" s="38">
        <f>'Large Store Fixed Asset '!M21/'Large store FAR'!$F$2</f>
        <v>14285.71429</v>
      </c>
      <c r="N9" s="38">
        <f>'Large Store Fixed Asset '!N21/'Large store FAR'!$F$2</f>
        <v>14285.71429</v>
      </c>
      <c r="O9" s="38">
        <f>'Large Store Fixed Asset '!O21/'Large store FAR'!$F$2</f>
        <v>14285.71429</v>
      </c>
      <c r="P9" s="38">
        <f>'Large Store Fixed Asset '!P21/'Large store FAR'!$F$2</f>
        <v>14285.71429</v>
      </c>
      <c r="Q9" s="38">
        <f>'Large Store Fixed Asset '!Q21/'Large store FAR'!$F$2</f>
        <v>21428.57143</v>
      </c>
      <c r="R9" s="38">
        <f>'Large Store Fixed Asset '!R21/'Large store FAR'!$F$2</f>
        <v>21428.57143</v>
      </c>
      <c r="S9" s="38">
        <f>'Large Store Fixed Asset '!S21/'Large store FAR'!$F$2</f>
        <v>21428.57143</v>
      </c>
      <c r="T9" s="38">
        <f>'Large Store Fixed Asset '!T21/'Large store FAR'!$F$2</f>
        <v>21428.57143</v>
      </c>
      <c r="U9" s="38">
        <f>'Large Store Fixed Asset '!U21/'Large store FAR'!$F$2</f>
        <v>28571.42857</v>
      </c>
      <c r="V9" s="38">
        <f>'Large Store Fixed Asset '!V21/'Large store FAR'!$F$2</f>
        <v>28571.42857</v>
      </c>
      <c r="W9" s="38">
        <f>'Large Store Fixed Asset '!W21/'Large store FAR'!$F$2</f>
        <v>21428.57143</v>
      </c>
      <c r="X9" s="38">
        <f>'Large Store Fixed Asset '!X21/'Large store FAR'!$F$2</f>
        <v>21428.57143</v>
      </c>
      <c r="Y9" s="38">
        <f>'Large Store Fixed Asset '!Y21/'Large store FAR'!$F$2</f>
        <v>28571.42857</v>
      </c>
      <c r="Z9" s="38">
        <f>'Large Store Fixed Asset '!Z21/'Large store FAR'!$F$2</f>
        <v>28571.42857</v>
      </c>
      <c r="AA9" s="38">
        <f>'Large Store Fixed Asset '!AA21/'Large store FAR'!$F$2</f>
        <v>21428.57143</v>
      </c>
      <c r="AB9" s="38">
        <f>'Large Store Fixed Asset '!AB21/'Large store FAR'!$F$2</f>
        <v>21428.57143</v>
      </c>
      <c r="AC9" s="38">
        <f>'Large Store Fixed Asset '!AC21/'Large store FAR'!$F$2</f>
        <v>28571.42857</v>
      </c>
      <c r="AD9" s="38">
        <f>'Large Store Fixed Asset '!AD21/'Large store FAR'!$F$2</f>
        <v>28571.42857</v>
      </c>
      <c r="AE9" s="38">
        <f>'Large Store Fixed Asset '!AE21/'Large store FAR'!$F$2</f>
        <v>21428.57143</v>
      </c>
    </row>
    <row r="10">
      <c r="A10" s="11" t="s">
        <v>105</v>
      </c>
      <c r="B10" s="38">
        <f>'Large Store Fixed Asset '!B22/'Large store FAR'!$F$6</f>
        <v>0</v>
      </c>
      <c r="C10" s="38">
        <f>'Large Store Fixed Asset '!C22/'Large store FAR'!$F$6</f>
        <v>0</v>
      </c>
      <c r="D10" s="38">
        <f>'Large Store Fixed Asset '!D22/'Large store FAR'!$F$6</f>
        <v>0</v>
      </c>
      <c r="E10" s="38">
        <f>'Large Store Fixed Asset '!E22/'Large store FAR'!$F$6</f>
        <v>0</v>
      </c>
      <c r="F10" s="38">
        <f>'Large Store Fixed Asset '!F22/'Large store FAR'!$F$6</f>
        <v>0</v>
      </c>
      <c r="G10" s="38">
        <f>'Large Store Fixed Asset '!G22/'Large store FAR'!$F$6</f>
        <v>0</v>
      </c>
      <c r="H10" s="38">
        <f>'Large Store Fixed Asset '!H22/'Large store FAR'!$F$6</f>
        <v>0</v>
      </c>
      <c r="I10" s="38">
        <f>'Large Store Fixed Asset '!I22/'Large store FAR'!$F$6</f>
        <v>7500</v>
      </c>
      <c r="J10" s="38">
        <f>'Large Store Fixed Asset '!J22/'Large store FAR'!$F$6</f>
        <v>7500</v>
      </c>
      <c r="K10" s="38">
        <f>'Large Store Fixed Asset '!K22/'Large store FAR'!$F$6</f>
        <v>7500</v>
      </c>
      <c r="L10" s="38">
        <f>'Large Store Fixed Asset '!L22/'Large store FAR'!$F$6</f>
        <v>7500</v>
      </c>
      <c r="M10" s="38">
        <f>'Large Store Fixed Asset '!M22/'Large store FAR'!$F$6</f>
        <v>15000</v>
      </c>
      <c r="N10" s="38">
        <f>'Large Store Fixed Asset '!N22/'Large store FAR'!$F$6</f>
        <v>15000</v>
      </c>
      <c r="O10" s="38">
        <f>'Large Store Fixed Asset '!O22/'Large store FAR'!$F$6</f>
        <v>15000</v>
      </c>
      <c r="P10" s="38">
        <f>'Large Store Fixed Asset '!P22/'Large store FAR'!$F$6</f>
        <v>15000</v>
      </c>
      <c r="Q10" s="38">
        <f>'Large Store Fixed Asset '!Q22/'Large store FAR'!$F$6</f>
        <v>22500</v>
      </c>
      <c r="R10" s="38">
        <f>'Large Store Fixed Asset '!R22/'Large store FAR'!$F$6</f>
        <v>22500</v>
      </c>
      <c r="S10" s="38">
        <f>'Large Store Fixed Asset '!S22/'Large store FAR'!$F$6</f>
        <v>22500</v>
      </c>
      <c r="T10" s="38">
        <f>'Large Store Fixed Asset '!T22/'Large store FAR'!$F$6</f>
        <v>22500</v>
      </c>
      <c r="U10" s="38">
        <f>'Large Store Fixed Asset '!U22/'Large store FAR'!$F$6</f>
        <v>30000</v>
      </c>
      <c r="V10" s="38">
        <f>'Large Store Fixed Asset '!V22/'Large store FAR'!$F$6</f>
        <v>30000</v>
      </c>
      <c r="W10" s="38">
        <f>'Large Store Fixed Asset '!W22/'Large store FAR'!$F$6</f>
        <v>30000</v>
      </c>
      <c r="X10" s="38">
        <f>'Large Store Fixed Asset '!X22/'Large store FAR'!$F$6</f>
        <v>30000</v>
      </c>
      <c r="Y10" s="38">
        <f>'Large Store Fixed Asset '!Y22/'Large store FAR'!$F$6</f>
        <v>30000</v>
      </c>
      <c r="Z10" s="38">
        <f>'Large Store Fixed Asset '!Z22/'Large store FAR'!$F$6</f>
        <v>30000</v>
      </c>
      <c r="AA10" s="38">
        <f>'Large Store Fixed Asset '!AA22/'Large store FAR'!$F$6</f>
        <v>30000</v>
      </c>
      <c r="AB10" s="38">
        <f>'Large Store Fixed Asset '!AB22/'Large store FAR'!$F$6</f>
        <v>30000</v>
      </c>
      <c r="AC10" s="38">
        <f>'Large Store Fixed Asset '!AC22/'Large store FAR'!$F$6</f>
        <v>30000</v>
      </c>
      <c r="AD10" s="38">
        <f>'Large Store Fixed Asset '!AD22/'Large store FAR'!$F$6</f>
        <v>30000</v>
      </c>
      <c r="AE10" s="38">
        <f>'Large Store Fixed Asset '!AE22/'Large store FAR'!$F$6</f>
        <v>30000</v>
      </c>
    </row>
    <row r="11">
      <c r="A11" s="11" t="s">
        <v>108</v>
      </c>
      <c r="B11" s="38">
        <f>'Large Store Fixed Asset '!B23/'Large store FAR'!$F$8</f>
        <v>0</v>
      </c>
      <c r="C11" s="38">
        <f>'Large Store Fixed Asset '!C23/'Large store FAR'!$F$8</f>
        <v>0</v>
      </c>
      <c r="D11" s="38">
        <f>'Large Store Fixed Asset '!D23/'Large store FAR'!$F$8</f>
        <v>0</v>
      </c>
      <c r="E11" s="38">
        <f>'Large Store Fixed Asset '!E23/'Large store FAR'!$F$8</f>
        <v>0</v>
      </c>
      <c r="F11" s="38">
        <f>'Large Store Fixed Asset '!F23/'Large store FAR'!$F$8</f>
        <v>0</v>
      </c>
      <c r="G11" s="38">
        <f>'Large Store Fixed Asset '!G23/'Large store FAR'!$F$8</f>
        <v>0</v>
      </c>
      <c r="H11" s="38">
        <f>'Large Store Fixed Asset '!H23/'Large store FAR'!$F$8</f>
        <v>0</v>
      </c>
      <c r="I11" s="38">
        <f>'Large Store Fixed Asset '!I23/'Large store FAR'!$F$8</f>
        <v>12000</v>
      </c>
      <c r="J11" s="38">
        <f>'Large Store Fixed Asset '!J23/'Large store FAR'!$F$8</f>
        <v>12000</v>
      </c>
      <c r="K11" s="38">
        <f>'Large Store Fixed Asset '!K23/'Large store FAR'!$F$8</f>
        <v>12000</v>
      </c>
      <c r="L11" s="38">
        <f>'Large Store Fixed Asset '!L23/'Large store FAR'!$F$8</f>
        <v>12000</v>
      </c>
      <c r="M11" s="38">
        <f>'Large Store Fixed Asset '!M23/'Large store FAR'!$F$8</f>
        <v>24000</v>
      </c>
      <c r="N11" s="38">
        <f>'Large Store Fixed Asset '!N23/'Large store FAR'!$F$8</f>
        <v>24000</v>
      </c>
      <c r="O11" s="38">
        <f>'Large Store Fixed Asset '!O23/'Large store FAR'!$F$8</f>
        <v>24000</v>
      </c>
      <c r="P11" s="38">
        <f>'Large Store Fixed Asset '!P23/'Large store FAR'!$F$8</f>
        <v>24000</v>
      </c>
      <c r="Q11" s="38">
        <f>'Large Store Fixed Asset '!Q23/'Large store FAR'!$F$8</f>
        <v>36000</v>
      </c>
      <c r="R11" s="38">
        <f>'Large Store Fixed Asset '!R23/'Large store FAR'!$F$8</f>
        <v>36000</v>
      </c>
      <c r="S11" s="38">
        <f>'Large Store Fixed Asset '!S23/'Large store FAR'!$F$8</f>
        <v>36000</v>
      </c>
      <c r="T11" s="38">
        <f>'Large Store Fixed Asset '!T23/'Large store FAR'!$F$8</f>
        <v>36000</v>
      </c>
      <c r="U11" s="38">
        <f>'Large Store Fixed Asset '!U23/'Large store FAR'!$F$8</f>
        <v>48000</v>
      </c>
      <c r="V11" s="38">
        <f>'Large Store Fixed Asset '!V23/'Large store FAR'!$F$8</f>
        <v>48000</v>
      </c>
      <c r="W11" s="38">
        <f>'Large Store Fixed Asset '!W23/'Large store FAR'!$F$8</f>
        <v>48000</v>
      </c>
      <c r="X11" s="38">
        <f>'Large Store Fixed Asset '!X23/'Large store FAR'!$F$8</f>
        <v>36000</v>
      </c>
      <c r="Y11" s="38">
        <f>'Large Store Fixed Asset '!Y23/'Large store FAR'!$F$8</f>
        <v>48000</v>
      </c>
      <c r="Z11" s="38">
        <f>'Large Store Fixed Asset '!Z23/'Large store FAR'!$F$8</f>
        <v>48000</v>
      </c>
      <c r="AA11" s="38">
        <f>'Large Store Fixed Asset '!AA23/'Large store FAR'!$F$8</f>
        <v>48000</v>
      </c>
      <c r="AB11" s="38">
        <f>'Large Store Fixed Asset '!AB23/'Large store FAR'!$F$8</f>
        <v>36000</v>
      </c>
      <c r="AC11" s="38">
        <f>'Large Store Fixed Asset '!AC23/'Large store FAR'!$F$8</f>
        <v>48000</v>
      </c>
      <c r="AD11" s="38">
        <f>'Large Store Fixed Asset '!AD23/'Large store FAR'!$F$8</f>
        <v>48000</v>
      </c>
      <c r="AE11" s="38">
        <f>'Large Store Fixed Asset '!AE23/'Large store FAR'!$F$8</f>
        <v>48000</v>
      </c>
    </row>
    <row r="12">
      <c r="A12" s="4" t="s">
        <v>111</v>
      </c>
      <c r="B12" s="38">
        <f t="shared" ref="B12:AE12" si="5">Sum(B9:B11)</f>
        <v>0</v>
      </c>
      <c r="C12" s="38">
        <f t="shared" si="5"/>
        <v>0</v>
      </c>
      <c r="D12" s="38">
        <f t="shared" si="5"/>
        <v>0</v>
      </c>
      <c r="E12" s="38">
        <f t="shared" si="5"/>
        <v>0</v>
      </c>
      <c r="F12" s="38">
        <f t="shared" si="5"/>
        <v>0</v>
      </c>
      <c r="G12" s="38">
        <f t="shared" si="5"/>
        <v>0</v>
      </c>
      <c r="H12" s="38">
        <f t="shared" si="5"/>
        <v>0</v>
      </c>
      <c r="I12" s="38">
        <f t="shared" si="5"/>
        <v>26642.85714</v>
      </c>
      <c r="J12" s="38">
        <f t="shared" si="5"/>
        <v>26642.85714</v>
      </c>
      <c r="K12" s="38">
        <f t="shared" si="5"/>
        <v>26642.85714</v>
      </c>
      <c r="L12" s="38">
        <f t="shared" si="5"/>
        <v>26642.85714</v>
      </c>
      <c r="M12" s="38">
        <f t="shared" si="5"/>
        <v>53285.71429</v>
      </c>
      <c r="N12" s="38">
        <f t="shared" si="5"/>
        <v>53285.71429</v>
      </c>
      <c r="O12" s="38">
        <f t="shared" si="5"/>
        <v>53285.71429</v>
      </c>
      <c r="P12" s="38">
        <f t="shared" si="5"/>
        <v>53285.71429</v>
      </c>
      <c r="Q12" s="38">
        <f t="shared" si="5"/>
        <v>79928.57143</v>
      </c>
      <c r="R12" s="38">
        <f t="shared" si="5"/>
        <v>79928.57143</v>
      </c>
      <c r="S12" s="38">
        <f t="shared" si="5"/>
        <v>79928.57143</v>
      </c>
      <c r="T12" s="38">
        <f t="shared" si="5"/>
        <v>79928.57143</v>
      </c>
      <c r="U12" s="38">
        <f t="shared" si="5"/>
        <v>106571.4286</v>
      </c>
      <c r="V12" s="38">
        <f t="shared" si="5"/>
        <v>106571.4286</v>
      </c>
      <c r="W12" s="38">
        <f t="shared" si="5"/>
        <v>99428.57143</v>
      </c>
      <c r="X12" s="38">
        <f t="shared" si="5"/>
        <v>87428.57143</v>
      </c>
      <c r="Y12" s="38">
        <f t="shared" si="5"/>
        <v>106571.4286</v>
      </c>
      <c r="Z12" s="38">
        <f t="shared" si="5"/>
        <v>106571.4286</v>
      </c>
      <c r="AA12" s="38">
        <f t="shared" si="5"/>
        <v>99428.57143</v>
      </c>
      <c r="AB12" s="38">
        <f t="shared" si="5"/>
        <v>87428.57143</v>
      </c>
      <c r="AC12" s="38">
        <f t="shared" si="5"/>
        <v>106571.4286</v>
      </c>
      <c r="AD12" s="38">
        <f t="shared" si="5"/>
        <v>106571.4286</v>
      </c>
      <c r="AE12" s="38">
        <f t="shared" si="5"/>
        <v>99428.57143</v>
      </c>
    </row>
    <row r="13">
      <c r="A13" s="4"/>
    </row>
    <row r="14">
      <c r="A14" s="6" t="s">
        <v>116</v>
      </c>
    </row>
    <row r="15">
      <c r="A15" s="11" t="s">
        <v>102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15">
        <f>'Large store FAR'!$E$2+'Large store FAR'!$E$3+'Large store FAR'!$E$4+'Large store FAR'!$E$5</f>
        <v>100000</v>
      </c>
      <c r="X15" s="7">
        <v>0.0</v>
      </c>
      <c r="Y15" s="7">
        <v>0.0</v>
      </c>
      <c r="Z15" s="7">
        <v>0.0</v>
      </c>
      <c r="AA15" s="15">
        <f>'Large store FAR'!$E$2+'Large store FAR'!$E$3+'Large store FAR'!$E$4+'Large store FAR'!$E$5</f>
        <v>100000</v>
      </c>
      <c r="AB15" s="7">
        <v>0.0</v>
      </c>
      <c r="AC15" s="7">
        <v>0.0</v>
      </c>
      <c r="AD15" s="7">
        <v>0.0</v>
      </c>
      <c r="AE15" s="15">
        <f>'Large store FAR'!$E$2+'Large store FAR'!$E$3+'Large store FAR'!$E$4+'Large store FAR'!$E$5</f>
        <v>100000</v>
      </c>
      <c r="AF15" s="7"/>
    </row>
    <row r="16">
      <c r="A16" s="11" t="s">
        <v>105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7">
        <v>0.0</v>
      </c>
      <c r="Y16" s="15">
        <f>'Large store FAR'!$E$6+'Large store FAR'!$E$7</f>
        <v>120000</v>
      </c>
      <c r="Z16" s="7">
        <v>0.0</v>
      </c>
      <c r="AA16" s="7">
        <v>0.0</v>
      </c>
      <c r="AB16" s="7">
        <v>0.0</v>
      </c>
      <c r="AC16" s="15">
        <f>'Large store FAR'!$E$6+'Large store FAR'!$E$7</f>
        <v>120000</v>
      </c>
      <c r="AD16" s="7">
        <v>0.0</v>
      </c>
      <c r="AE16" s="7">
        <v>0.0</v>
      </c>
      <c r="AF16" s="7"/>
    </row>
    <row r="17">
      <c r="A17" s="11" t="s">
        <v>108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7">
        <v>0.0</v>
      </c>
      <c r="W17" s="7">
        <v>0.0</v>
      </c>
      <c r="X17" s="15">
        <f>'Large store FAR'!$E$8+'Large store FAR'!$E$9</f>
        <v>180000</v>
      </c>
      <c r="Y17" s="7">
        <v>0.0</v>
      </c>
      <c r="Z17" s="7">
        <v>0.0</v>
      </c>
      <c r="AA17" s="7">
        <v>0.0</v>
      </c>
      <c r="AB17" s="15">
        <f>'Large store FAR'!$E$8+'Large store FAR'!$E$9</f>
        <v>180000</v>
      </c>
      <c r="AC17" s="7">
        <v>0.0</v>
      </c>
      <c r="AD17" s="7">
        <v>0.0</v>
      </c>
      <c r="AE17" s="7">
        <v>0.0</v>
      </c>
      <c r="AF17" s="7"/>
    </row>
    <row r="18">
      <c r="A18" s="4" t="s">
        <v>111</v>
      </c>
      <c r="B18" s="18">
        <f t="shared" ref="B18:AE18" si="6">Sum(B15:B17)</f>
        <v>0</v>
      </c>
      <c r="C18" s="18">
        <f t="shared" si="6"/>
        <v>0</v>
      </c>
      <c r="D18" s="18">
        <f t="shared" si="6"/>
        <v>0</v>
      </c>
      <c r="E18" s="18">
        <f t="shared" si="6"/>
        <v>0</v>
      </c>
      <c r="F18" s="18">
        <f t="shared" si="6"/>
        <v>0</v>
      </c>
      <c r="G18" s="18">
        <f t="shared" si="6"/>
        <v>0</v>
      </c>
      <c r="H18" s="18">
        <f t="shared" si="6"/>
        <v>0</v>
      </c>
      <c r="I18" s="18">
        <f t="shared" si="6"/>
        <v>0</v>
      </c>
      <c r="J18" s="18">
        <f t="shared" si="6"/>
        <v>0</v>
      </c>
      <c r="K18" s="18">
        <f t="shared" si="6"/>
        <v>0</v>
      </c>
      <c r="L18" s="18">
        <f t="shared" si="6"/>
        <v>0</v>
      </c>
      <c r="M18" s="18">
        <f t="shared" si="6"/>
        <v>0</v>
      </c>
      <c r="N18" s="18">
        <f t="shared" si="6"/>
        <v>0</v>
      </c>
      <c r="O18" s="18">
        <f t="shared" si="6"/>
        <v>0</v>
      </c>
      <c r="P18" s="18">
        <f t="shared" si="6"/>
        <v>0</v>
      </c>
      <c r="Q18" s="18">
        <f t="shared" si="6"/>
        <v>0</v>
      </c>
      <c r="R18" s="18">
        <f t="shared" si="6"/>
        <v>0</v>
      </c>
      <c r="S18" s="18">
        <f t="shared" si="6"/>
        <v>0</v>
      </c>
      <c r="T18" s="18">
        <f t="shared" si="6"/>
        <v>0</v>
      </c>
      <c r="U18" s="18">
        <f t="shared" si="6"/>
        <v>0</v>
      </c>
      <c r="V18" s="18">
        <f t="shared" si="6"/>
        <v>0</v>
      </c>
      <c r="W18" s="34">
        <f t="shared" si="6"/>
        <v>100000</v>
      </c>
      <c r="X18" s="18">
        <f t="shared" si="6"/>
        <v>180000</v>
      </c>
      <c r="Y18" s="18">
        <f t="shared" si="6"/>
        <v>120000</v>
      </c>
      <c r="Z18" s="18">
        <f t="shared" si="6"/>
        <v>0</v>
      </c>
      <c r="AA18" s="34">
        <f t="shared" si="6"/>
        <v>100000</v>
      </c>
      <c r="AB18" s="18">
        <f t="shared" si="6"/>
        <v>180000</v>
      </c>
      <c r="AC18" s="18">
        <f t="shared" si="6"/>
        <v>120000</v>
      </c>
      <c r="AD18" s="18">
        <f t="shared" si="6"/>
        <v>0</v>
      </c>
      <c r="AE18" s="34">
        <f t="shared" si="6"/>
        <v>100000</v>
      </c>
      <c r="AF18" s="18"/>
    </row>
    <row r="19">
      <c r="A19" s="4"/>
    </row>
    <row r="20">
      <c r="A20" s="6" t="s">
        <v>114</v>
      </c>
    </row>
    <row r="21">
      <c r="A21" s="11" t="s">
        <v>102</v>
      </c>
      <c r="B21" s="38">
        <f t="shared" ref="B21:AE21" si="7">B3+B9-B15</f>
        <v>0</v>
      </c>
      <c r="C21" s="38">
        <f t="shared" si="7"/>
        <v>0</v>
      </c>
      <c r="D21" s="38">
        <f t="shared" si="7"/>
        <v>0</v>
      </c>
      <c r="E21" s="38">
        <f t="shared" si="7"/>
        <v>0</v>
      </c>
      <c r="F21" s="38">
        <f t="shared" si="7"/>
        <v>0</v>
      </c>
      <c r="G21" s="38">
        <f t="shared" si="7"/>
        <v>0</v>
      </c>
      <c r="H21" s="38">
        <f t="shared" si="7"/>
        <v>0</v>
      </c>
      <c r="I21" s="38">
        <f t="shared" si="7"/>
        <v>7142.857143</v>
      </c>
      <c r="J21" s="38">
        <f t="shared" si="7"/>
        <v>14285.71429</v>
      </c>
      <c r="K21" s="38">
        <f t="shared" si="7"/>
        <v>21428.57143</v>
      </c>
      <c r="L21" s="38">
        <f t="shared" si="7"/>
        <v>28571.42857</v>
      </c>
      <c r="M21" s="38">
        <f t="shared" si="7"/>
        <v>42857.14286</v>
      </c>
      <c r="N21" s="38">
        <f t="shared" si="7"/>
        <v>57142.85714</v>
      </c>
      <c r="O21" s="38">
        <f t="shared" si="7"/>
        <v>71428.57143</v>
      </c>
      <c r="P21" s="38">
        <f t="shared" si="7"/>
        <v>85714.28571</v>
      </c>
      <c r="Q21" s="38">
        <f t="shared" si="7"/>
        <v>107142.8571</v>
      </c>
      <c r="R21" s="38">
        <f t="shared" si="7"/>
        <v>128571.4286</v>
      </c>
      <c r="S21" s="38">
        <f t="shared" si="7"/>
        <v>150000</v>
      </c>
      <c r="T21" s="38">
        <f t="shared" si="7"/>
        <v>171428.5714</v>
      </c>
      <c r="U21" s="38">
        <f t="shared" si="7"/>
        <v>200000</v>
      </c>
      <c r="V21" s="38">
        <f t="shared" si="7"/>
        <v>228571.4286</v>
      </c>
      <c r="W21" s="38">
        <f t="shared" si="7"/>
        <v>150000</v>
      </c>
      <c r="X21" s="38">
        <f t="shared" si="7"/>
        <v>171428.5714</v>
      </c>
      <c r="Y21" s="38">
        <f t="shared" si="7"/>
        <v>200000</v>
      </c>
      <c r="Z21" s="38">
        <f t="shared" si="7"/>
        <v>228571.4286</v>
      </c>
      <c r="AA21" s="38">
        <f t="shared" si="7"/>
        <v>150000</v>
      </c>
      <c r="AB21" s="38">
        <f t="shared" si="7"/>
        <v>171428.5714</v>
      </c>
      <c r="AC21" s="38">
        <f t="shared" si="7"/>
        <v>200000</v>
      </c>
      <c r="AD21" s="38">
        <f t="shared" si="7"/>
        <v>228571.4286</v>
      </c>
      <c r="AE21" s="38">
        <f t="shared" si="7"/>
        <v>150000</v>
      </c>
    </row>
    <row r="22">
      <c r="A22" s="11" t="s">
        <v>105</v>
      </c>
      <c r="B22" s="38">
        <f t="shared" ref="B22:AE22" si="8">B4+B10-B16</f>
        <v>0</v>
      </c>
      <c r="C22" s="38">
        <f t="shared" si="8"/>
        <v>0</v>
      </c>
      <c r="D22" s="38">
        <f t="shared" si="8"/>
        <v>0</v>
      </c>
      <c r="E22" s="38">
        <f t="shared" si="8"/>
        <v>0</v>
      </c>
      <c r="F22" s="38">
        <f t="shared" si="8"/>
        <v>0</v>
      </c>
      <c r="G22" s="38">
        <f t="shared" si="8"/>
        <v>0</v>
      </c>
      <c r="H22" s="38">
        <f t="shared" si="8"/>
        <v>0</v>
      </c>
      <c r="I22" s="38">
        <f t="shared" si="8"/>
        <v>7500</v>
      </c>
      <c r="J22" s="38">
        <f t="shared" si="8"/>
        <v>15000</v>
      </c>
      <c r="K22" s="38">
        <f t="shared" si="8"/>
        <v>22500</v>
      </c>
      <c r="L22" s="38">
        <f t="shared" si="8"/>
        <v>30000</v>
      </c>
      <c r="M22" s="38">
        <f t="shared" si="8"/>
        <v>45000</v>
      </c>
      <c r="N22" s="38">
        <f t="shared" si="8"/>
        <v>60000</v>
      </c>
      <c r="O22" s="38">
        <f t="shared" si="8"/>
        <v>75000</v>
      </c>
      <c r="P22" s="38">
        <f t="shared" si="8"/>
        <v>90000</v>
      </c>
      <c r="Q22" s="38">
        <f t="shared" si="8"/>
        <v>112500</v>
      </c>
      <c r="R22" s="38">
        <f t="shared" si="8"/>
        <v>135000</v>
      </c>
      <c r="S22" s="38">
        <f t="shared" si="8"/>
        <v>157500</v>
      </c>
      <c r="T22" s="38">
        <f t="shared" si="8"/>
        <v>180000</v>
      </c>
      <c r="U22" s="38">
        <f t="shared" si="8"/>
        <v>210000</v>
      </c>
      <c r="V22" s="38">
        <f t="shared" si="8"/>
        <v>240000</v>
      </c>
      <c r="W22" s="38">
        <f t="shared" si="8"/>
        <v>270000</v>
      </c>
      <c r="X22" s="38">
        <f t="shared" si="8"/>
        <v>300000</v>
      </c>
      <c r="Y22" s="38">
        <f t="shared" si="8"/>
        <v>210000</v>
      </c>
      <c r="Z22" s="38">
        <f t="shared" si="8"/>
        <v>240000</v>
      </c>
      <c r="AA22" s="38">
        <f t="shared" si="8"/>
        <v>270000</v>
      </c>
      <c r="AB22" s="38">
        <f t="shared" si="8"/>
        <v>300000</v>
      </c>
      <c r="AC22" s="38">
        <f t="shared" si="8"/>
        <v>210000</v>
      </c>
      <c r="AD22" s="38">
        <f t="shared" si="8"/>
        <v>240000</v>
      </c>
      <c r="AE22" s="38">
        <f t="shared" si="8"/>
        <v>270000</v>
      </c>
    </row>
    <row r="23">
      <c r="A23" s="11" t="s">
        <v>108</v>
      </c>
      <c r="B23" s="38">
        <f t="shared" ref="B23:AE23" si="9">B5+B11-B17</f>
        <v>0</v>
      </c>
      <c r="C23" s="38">
        <f t="shared" si="9"/>
        <v>0</v>
      </c>
      <c r="D23" s="38">
        <f t="shared" si="9"/>
        <v>0</v>
      </c>
      <c r="E23" s="38">
        <f t="shared" si="9"/>
        <v>0</v>
      </c>
      <c r="F23" s="38">
        <f t="shared" si="9"/>
        <v>0</v>
      </c>
      <c r="G23" s="38">
        <f t="shared" si="9"/>
        <v>0</v>
      </c>
      <c r="H23" s="38">
        <f t="shared" si="9"/>
        <v>0</v>
      </c>
      <c r="I23" s="38">
        <f t="shared" si="9"/>
        <v>12000</v>
      </c>
      <c r="J23" s="38">
        <f t="shared" si="9"/>
        <v>24000</v>
      </c>
      <c r="K23" s="38">
        <f t="shared" si="9"/>
        <v>36000</v>
      </c>
      <c r="L23" s="38">
        <f t="shared" si="9"/>
        <v>48000</v>
      </c>
      <c r="M23" s="38">
        <f t="shared" si="9"/>
        <v>72000</v>
      </c>
      <c r="N23" s="38">
        <f t="shared" si="9"/>
        <v>96000</v>
      </c>
      <c r="O23" s="38">
        <f t="shared" si="9"/>
        <v>120000</v>
      </c>
      <c r="P23" s="38">
        <f t="shared" si="9"/>
        <v>144000</v>
      </c>
      <c r="Q23" s="38">
        <f t="shared" si="9"/>
        <v>180000</v>
      </c>
      <c r="R23" s="38">
        <f t="shared" si="9"/>
        <v>216000</v>
      </c>
      <c r="S23" s="38">
        <f t="shared" si="9"/>
        <v>252000</v>
      </c>
      <c r="T23" s="38">
        <f t="shared" si="9"/>
        <v>288000</v>
      </c>
      <c r="U23" s="38">
        <f t="shared" si="9"/>
        <v>336000</v>
      </c>
      <c r="V23" s="38">
        <f t="shared" si="9"/>
        <v>384000</v>
      </c>
      <c r="W23" s="38">
        <f t="shared" si="9"/>
        <v>432000</v>
      </c>
      <c r="X23" s="38">
        <f t="shared" si="9"/>
        <v>288000</v>
      </c>
      <c r="Y23" s="38">
        <f t="shared" si="9"/>
        <v>336000</v>
      </c>
      <c r="Z23" s="38">
        <f t="shared" si="9"/>
        <v>384000</v>
      </c>
      <c r="AA23" s="38">
        <f t="shared" si="9"/>
        <v>432000</v>
      </c>
      <c r="AB23" s="38">
        <f t="shared" si="9"/>
        <v>288000</v>
      </c>
      <c r="AC23" s="38">
        <f t="shared" si="9"/>
        <v>336000</v>
      </c>
      <c r="AD23" s="38">
        <f t="shared" si="9"/>
        <v>384000</v>
      </c>
      <c r="AE23" s="38">
        <f t="shared" si="9"/>
        <v>432000</v>
      </c>
    </row>
    <row r="24">
      <c r="A24" s="4" t="s">
        <v>111</v>
      </c>
      <c r="B24" s="38">
        <f t="shared" ref="B24:AE24" si="10">Sum(B21:B23)</f>
        <v>0</v>
      </c>
      <c r="C24" s="38">
        <f t="shared" si="10"/>
        <v>0</v>
      </c>
      <c r="D24" s="38">
        <f t="shared" si="10"/>
        <v>0</v>
      </c>
      <c r="E24" s="38">
        <f t="shared" si="10"/>
        <v>0</v>
      </c>
      <c r="F24" s="38">
        <f t="shared" si="10"/>
        <v>0</v>
      </c>
      <c r="G24" s="38">
        <f t="shared" si="10"/>
        <v>0</v>
      </c>
      <c r="H24" s="38">
        <f t="shared" si="10"/>
        <v>0</v>
      </c>
      <c r="I24" s="38">
        <f t="shared" si="10"/>
        <v>26642.85714</v>
      </c>
      <c r="J24" s="38">
        <f t="shared" si="10"/>
        <v>53285.71429</v>
      </c>
      <c r="K24" s="38">
        <f t="shared" si="10"/>
        <v>79928.57143</v>
      </c>
      <c r="L24" s="38">
        <f t="shared" si="10"/>
        <v>106571.4286</v>
      </c>
      <c r="M24" s="38">
        <f t="shared" si="10"/>
        <v>159857.1429</v>
      </c>
      <c r="N24" s="38">
        <f t="shared" si="10"/>
        <v>213142.8571</v>
      </c>
      <c r="O24" s="38">
        <f t="shared" si="10"/>
        <v>266428.5714</v>
      </c>
      <c r="P24" s="38">
        <f t="shared" si="10"/>
        <v>319714.2857</v>
      </c>
      <c r="Q24" s="38">
        <f t="shared" si="10"/>
        <v>399642.8571</v>
      </c>
      <c r="R24" s="38">
        <f t="shared" si="10"/>
        <v>479571.4286</v>
      </c>
      <c r="S24" s="38">
        <f t="shared" si="10"/>
        <v>559500</v>
      </c>
      <c r="T24" s="38">
        <f t="shared" si="10"/>
        <v>639428.5714</v>
      </c>
      <c r="U24" s="38">
        <f t="shared" si="10"/>
        <v>746000</v>
      </c>
      <c r="V24" s="38">
        <f t="shared" si="10"/>
        <v>852571.4286</v>
      </c>
      <c r="W24" s="38">
        <f t="shared" si="10"/>
        <v>852000</v>
      </c>
      <c r="X24" s="38">
        <f t="shared" si="10"/>
        <v>759428.5714</v>
      </c>
      <c r="Y24" s="38">
        <f t="shared" si="10"/>
        <v>746000</v>
      </c>
      <c r="Z24" s="38">
        <f t="shared" si="10"/>
        <v>852571.4286</v>
      </c>
      <c r="AA24" s="38">
        <f t="shared" si="10"/>
        <v>852000</v>
      </c>
      <c r="AB24" s="38">
        <f t="shared" si="10"/>
        <v>759428.5714</v>
      </c>
      <c r="AC24" s="38">
        <f t="shared" si="10"/>
        <v>746000</v>
      </c>
      <c r="AD24" s="38">
        <f t="shared" si="10"/>
        <v>852571.4286</v>
      </c>
      <c r="AE24" s="38">
        <f t="shared" si="10"/>
        <v>852000</v>
      </c>
    </row>
    <row r="25">
      <c r="A25" s="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6" width="6.5"/>
    <col customWidth="1" min="7" max="8" width="7.5"/>
    <col customWidth="1" min="9" max="9" width="9.75"/>
    <col customWidth="1" min="10" max="28" width="7.5"/>
    <col customWidth="1" min="29" max="31" width="8.38"/>
  </cols>
  <sheetData>
    <row r="1">
      <c r="A1" s="31"/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32" t="s">
        <v>69</v>
      </c>
      <c r="M1" s="32" t="s">
        <v>70</v>
      </c>
      <c r="N1" s="32" t="s">
        <v>71</v>
      </c>
      <c r="O1" s="32" t="s">
        <v>72</v>
      </c>
      <c r="P1" s="32" t="s">
        <v>73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82</v>
      </c>
      <c r="Z1" s="32" t="s">
        <v>83</v>
      </c>
      <c r="AA1" s="32" t="s">
        <v>84</v>
      </c>
      <c r="AB1" s="32" t="s">
        <v>85</v>
      </c>
      <c r="AC1" s="32" t="s">
        <v>86</v>
      </c>
      <c r="AD1" s="32" t="s">
        <v>87</v>
      </c>
      <c r="AE1" s="32" t="s">
        <v>88</v>
      </c>
      <c r="AF1" s="4"/>
      <c r="AG1" s="4"/>
    </row>
    <row r="2">
      <c r="A2" s="6" t="s">
        <v>121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11" t="s">
        <v>25</v>
      </c>
      <c r="B3" s="36">
        <f>'Calcs-1'!B22*Assumption!$B$2</f>
        <v>0</v>
      </c>
      <c r="C3" s="36">
        <f>'Calcs-1'!C22*Assumption!$B$2</f>
        <v>0</v>
      </c>
      <c r="D3" s="36">
        <f>'Calcs-1'!D22*Assumption!$B$2</f>
        <v>0</v>
      </c>
      <c r="E3" s="36">
        <f>'Calcs-1'!E22*Assumption!$B$2</f>
        <v>0</v>
      </c>
      <c r="F3" s="36">
        <f>'Calcs-1'!F22*Assumption!$B$2</f>
        <v>0</v>
      </c>
      <c r="G3" s="36">
        <f>'Calcs-1'!G22*Assumption!$B$2</f>
        <v>0</v>
      </c>
      <c r="H3" s="36">
        <f>'Calcs-1'!H22*Assumption!$B$2</f>
        <v>0</v>
      </c>
      <c r="I3" s="36">
        <f>'Calcs-1'!I22*Assumption!$B$2</f>
        <v>768000</v>
      </c>
      <c r="J3" s="36">
        <f>'Calcs-1'!J22*Assumption!$B$2</f>
        <v>768000</v>
      </c>
      <c r="K3" s="36">
        <f>'Calcs-1'!K22*Assumption!$B$2</f>
        <v>768000</v>
      </c>
      <c r="L3" s="36">
        <f>'Calcs-1'!L22*Assumption!$B$2</f>
        <v>768000</v>
      </c>
      <c r="M3" s="36">
        <f>'Calcs-1'!M22*Assumption!$B$2</f>
        <v>1536000</v>
      </c>
      <c r="N3" s="36">
        <f>'Calcs-1'!N22*Assumption!$B$2</f>
        <v>1536000</v>
      </c>
      <c r="O3" s="36">
        <f>'Calcs-1'!O22*Assumption!$B$2</f>
        <v>1536000</v>
      </c>
      <c r="P3" s="36">
        <f>'Calcs-1'!P22*Assumption!$B$2</f>
        <v>1536000</v>
      </c>
      <c r="Q3" s="36">
        <f>'Calcs-1'!Q22*Assumption!$B$2</f>
        <v>2304000</v>
      </c>
      <c r="R3" s="36">
        <f>'Calcs-1'!R22*Assumption!$B$2</f>
        <v>2304000</v>
      </c>
      <c r="S3" s="36">
        <f>'Calcs-1'!S22*Assumption!$B$2</f>
        <v>2304000</v>
      </c>
      <c r="T3" s="36">
        <f>'Calcs-1'!T22*Assumption!$B$2</f>
        <v>2304000</v>
      </c>
      <c r="U3" s="36">
        <f>'Calcs-1'!U22*Assumption!$B$2</f>
        <v>3072000</v>
      </c>
      <c r="V3" s="36">
        <f>'Calcs-1'!V22*Assumption!$B$2</f>
        <v>3072000</v>
      </c>
      <c r="W3" s="36">
        <f>'Calcs-1'!W22*Assumption!$B$2</f>
        <v>3072000</v>
      </c>
      <c r="X3" s="36">
        <f>'Calcs-1'!X22*Assumption!$B$2</f>
        <v>3072000</v>
      </c>
      <c r="Y3" s="36">
        <f>'Calcs-1'!Y22*Assumption!$B$2</f>
        <v>3840000</v>
      </c>
      <c r="Z3" s="36">
        <f>'Calcs-1'!Z22*Assumption!$B$2</f>
        <v>3840000</v>
      </c>
      <c r="AA3" s="36">
        <f>'Calcs-1'!AA22*Assumption!$B$2</f>
        <v>3840000</v>
      </c>
      <c r="AB3" s="36">
        <f>'Calcs-1'!AB22*Assumption!$B$2</f>
        <v>3840000</v>
      </c>
      <c r="AC3" s="36">
        <f>'Calcs-1'!AC22*Assumption!$B$2</f>
        <v>4608000</v>
      </c>
      <c r="AD3" s="36">
        <f>'Calcs-1'!AD22*Assumption!$B$2</f>
        <v>4608000</v>
      </c>
      <c r="AE3" s="36">
        <f>'Calcs-1'!AE22*Assumption!$B$2</f>
        <v>4608000</v>
      </c>
      <c r="AF3" s="9"/>
      <c r="AG3" s="9"/>
    </row>
    <row r="4">
      <c r="A4" s="11" t="s">
        <v>27</v>
      </c>
      <c r="B4" s="36">
        <f>'Calcs-1'!B23*Assumption!$B$3</f>
        <v>0</v>
      </c>
      <c r="C4" s="36">
        <f>'Calcs-1'!C23*Assumption!$B$3</f>
        <v>0</v>
      </c>
      <c r="D4" s="36">
        <f>'Calcs-1'!D23*Assumption!$B$3</f>
        <v>0</v>
      </c>
      <c r="E4" s="36">
        <f>'Calcs-1'!E23*Assumption!$B$3</f>
        <v>0</v>
      </c>
      <c r="F4" s="36">
        <f>'Calcs-1'!F23*Assumption!$B$3</f>
        <v>0</v>
      </c>
      <c r="G4" s="36">
        <f>'Calcs-1'!G23*Assumption!$B$3</f>
        <v>0</v>
      </c>
      <c r="H4" s="36">
        <f>'Calcs-1'!H23*Assumption!$B$3</f>
        <v>0</v>
      </c>
      <c r="I4" s="36">
        <f>'Calcs-1'!I23*Assumption!$B$3</f>
        <v>280000</v>
      </c>
      <c r="J4" s="36">
        <f>'Calcs-1'!J23*Assumption!$B$3</f>
        <v>280000</v>
      </c>
      <c r="K4" s="36">
        <f>'Calcs-1'!K23*Assumption!$B$3</f>
        <v>280000</v>
      </c>
      <c r="L4" s="36">
        <f>'Calcs-1'!L23*Assumption!$B$3</f>
        <v>280000</v>
      </c>
      <c r="M4" s="36">
        <f>'Calcs-1'!M23*Assumption!$B$3</f>
        <v>560000</v>
      </c>
      <c r="N4" s="36">
        <f>'Calcs-1'!N23*Assumption!$B$3</f>
        <v>560000</v>
      </c>
      <c r="O4" s="36">
        <f>'Calcs-1'!O23*Assumption!$B$3</f>
        <v>560000</v>
      </c>
      <c r="P4" s="36">
        <f>'Calcs-1'!P23*Assumption!$B$3</f>
        <v>560000</v>
      </c>
      <c r="Q4" s="36">
        <f>'Calcs-1'!Q23*Assumption!$B$3</f>
        <v>840000</v>
      </c>
      <c r="R4" s="36">
        <f>'Calcs-1'!R23*Assumption!$B$3</f>
        <v>840000</v>
      </c>
      <c r="S4" s="36">
        <f>'Calcs-1'!S23*Assumption!$B$3</f>
        <v>840000</v>
      </c>
      <c r="T4" s="36">
        <f>'Calcs-1'!T23*Assumption!$B$3</f>
        <v>840000</v>
      </c>
      <c r="U4" s="36">
        <f>'Calcs-1'!U23*Assumption!$B$3</f>
        <v>1120000</v>
      </c>
      <c r="V4" s="36">
        <f>'Calcs-1'!V23*Assumption!$B$3</f>
        <v>1120000</v>
      </c>
      <c r="W4" s="36">
        <f>'Calcs-1'!W23*Assumption!$B$3</f>
        <v>1120000</v>
      </c>
      <c r="X4" s="36">
        <f>'Calcs-1'!X23*Assumption!$B$3</f>
        <v>1120000</v>
      </c>
      <c r="Y4" s="36">
        <f>'Calcs-1'!Y23*Assumption!$B$3</f>
        <v>1400000</v>
      </c>
      <c r="Z4" s="36">
        <f>'Calcs-1'!Z23*Assumption!$B$3</f>
        <v>1400000</v>
      </c>
      <c r="AA4" s="36">
        <f>'Calcs-1'!AA23*Assumption!$B$3</f>
        <v>1400000</v>
      </c>
      <c r="AB4" s="36">
        <f>'Calcs-1'!AB23*Assumption!$B$3</f>
        <v>1400000</v>
      </c>
      <c r="AC4" s="36">
        <f>'Calcs-1'!AC23*Assumption!$B$3</f>
        <v>1680000</v>
      </c>
      <c r="AD4" s="36">
        <f>'Calcs-1'!AD23*Assumption!$B$3</f>
        <v>1680000</v>
      </c>
      <c r="AE4" s="36">
        <f>'Calcs-1'!AE23*Assumption!$B$3</f>
        <v>1680000</v>
      </c>
      <c r="AF4" s="9"/>
      <c r="AG4" s="9"/>
    </row>
    <row r="5">
      <c r="A5" s="11" t="s">
        <v>28</v>
      </c>
      <c r="B5" s="36">
        <f>'Calcs-1'!B24*Assumption!$B$4</f>
        <v>0</v>
      </c>
      <c r="C5" s="36">
        <f>'Calcs-1'!C24*Assumption!$B$4</f>
        <v>0</v>
      </c>
      <c r="D5" s="36">
        <f>'Calcs-1'!D24*Assumption!$B$4</f>
        <v>0</v>
      </c>
      <c r="E5" s="36">
        <f>'Calcs-1'!E24*Assumption!$B$4</f>
        <v>0</v>
      </c>
      <c r="F5" s="36">
        <f>'Calcs-1'!F24*Assumption!$B$4</f>
        <v>0</v>
      </c>
      <c r="G5" s="36">
        <f>'Calcs-1'!G24*Assumption!$B$4</f>
        <v>0</v>
      </c>
      <c r="H5" s="36">
        <f>'Calcs-1'!H24*Assumption!$B$4</f>
        <v>0</v>
      </c>
      <c r="I5" s="36">
        <f>'Calcs-1'!I24*Assumption!$B$4</f>
        <v>680000</v>
      </c>
      <c r="J5" s="36">
        <f>'Calcs-1'!J24*Assumption!$B$4</f>
        <v>680000</v>
      </c>
      <c r="K5" s="36">
        <f>'Calcs-1'!K24*Assumption!$B$4</f>
        <v>680000</v>
      </c>
      <c r="L5" s="36">
        <f>'Calcs-1'!L24*Assumption!$B$4</f>
        <v>680000</v>
      </c>
      <c r="M5" s="36">
        <f>'Calcs-1'!M24*Assumption!$B$4</f>
        <v>1360000</v>
      </c>
      <c r="N5" s="36">
        <f>'Calcs-1'!N24*Assumption!$B$4</f>
        <v>1360000</v>
      </c>
      <c r="O5" s="36">
        <f>'Calcs-1'!O24*Assumption!$B$4</f>
        <v>1360000</v>
      </c>
      <c r="P5" s="36">
        <f>'Calcs-1'!P24*Assumption!$B$4</f>
        <v>1360000</v>
      </c>
      <c r="Q5" s="36">
        <f>'Calcs-1'!Q24*Assumption!$B$4</f>
        <v>2040000</v>
      </c>
      <c r="R5" s="36">
        <f>'Calcs-1'!R24*Assumption!$B$4</f>
        <v>2040000</v>
      </c>
      <c r="S5" s="36">
        <f>'Calcs-1'!S24*Assumption!$B$4</f>
        <v>2040000</v>
      </c>
      <c r="T5" s="36">
        <f>'Calcs-1'!T24*Assumption!$B$4</f>
        <v>2040000</v>
      </c>
      <c r="U5" s="36">
        <f>'Calcs-1'!U24*Assumption!$B$4</f>
        <v>2720000</v>
      </c>
      <c r="V5" s="36">
        <f>'Calcs-1'!V24*Assumption!$B$4</f>
        <v>2720000</v>
      </c>
      <c r="W5" s="36">
        <f>'Calcs-1'!W24*Assumption!$B$4</f>
        <v>2720000</v>
      </c>
      <c r="X5" s="36">
        <f>'Calcs-1'!X24*Assumption!$B$4</f>
        <v>2720000</v>
      </c>
      <c r="Y5" s="36">
        <f>'Calcs-1'!Y24*Assumption!$B$4</f>
        <v>3400000</v>
      </c>
      <c r="Z5" s="36">
        <f>'Calcs-1'!Z24*Assumption!$B$4</f>
        <v>3400000</v>
      </c>
      <c r="AA5" s="36">
        <f>'Calcs-1'!AA24*Assumption!$B$4</f>
        <v>3400000</v>
      </c>
      <c r="AB5" s="36">
        <f>'Calcs-1'!AB24*Assumption!$B$4</f>
        <v>3400000</v>
      </c>
      <c r="AC5" s="36">
        <f>'Calcs-1'!AC24*Assumption!$B$4</f>
        <v>4080000</v>
      </c>
      <c r="AD5" s="36">
        <f>'Calcs-1'!AD24*Assumption!$B$4</f>
        <v>4080000</v>
      </c>
      <c r="AE5" s="36">
        <f>'Calcs-1'!AE24*Assumption!$B$4</f>
        <v>4080000</v>
      </c>
      <c r="AF5" s="9"/>
      <c r="AG5" s="9"/>
    </row>
    <row r="6">
      <c r="A6" s="4" t="s">
        <v>111</v>
      </c>
      <c r="B6" s="9">
        <f t="shared" ref="B6:AE6" si="1">sum(B3:B5)</f>
        <v>0</v>
      </c>
      <c r="C6" s="9">
        <f t="shared" si="1"/>
        <v>0</v>
      </c>
      <c r="D6" s="9">
        <f t="shared" si="1"/>
        <v>0</v>
      </c>
      <c r="E6" s="9">
        <f t="shared" si="1"/>
        <v>0</v>
      </c>
      <c r="F6" s="9">
        <f t="shared" si="1"/>
        <v>0</v>
      </c>
      <c r="G6" s="9">
        <f t="shared" si="1"/>
        <v>0</v>
      </c>
      <c r="H6" s="9">
        <f t="shared" si="1"/>
        <v>0</v>
      </c>
      <c r="I6" s="9">
        <f t="shared" si="1"/>
        <v>1728000</v>
      </c>
      <c r="J6" s="9">
        <f t="shared" si="1"/>
        <v>1728000</v>
      </c>
      <c r="K6" s="9">
        <f t="shared" si="1"/>
        <v>1728000</v>
      </c>
      <c r="L6" s="9">
        <f t="shared" si="1"/>
        <v>1728000</v>
      </c>
      <c r="M6" s="9">
        <f t="shared" si="1"/>
        <v>3456000</v>
      </c>
      <c r="N6" s="9">
        <f t="shared" si="1"/>
        <v>3456000</v>
      </c>
      <c r="O6" s="9">
        <f t="shared" si="1"/>
        <v>3456000</v>
      </c>
      <c r="P6" s="9">
        <f t="shared" si="1"/>
        <v>3456000</v>
      </c>
      <c r="Q6" s="9">
        <f t="shared" si="1"/>
        <v>5184000</v>
      </c>
      <c r="R6" s="9">
        <f t="shared" si="1"/>
        <v>5184000</v>
      </c>
      <c r="S6" s="9">
        <f t="shared" si="1"/>
        <v>5184000</v>
      </c>
      <c r="T6" s="9">
        <f t="shared" si="1"/>
        <v>5184000</v>
      </c>
      <c r="U6" s="9">
        <f t="shared" si="1"/>
        <v>6912000</v>
      </c>
      <c r="V6" s="9">
        <f t="shared" si="1"/>
        <v>6912000</v>
      </c>
      <c r="W6" s="9">
        <f t="shared" si="1"/>
        <v>6912000</v>
      </c>
      <c r="X6" s="9">
        <f t="shared" si="1"/>
        <v>6912000</v>
      </c>
      <c r="Y6" s="9">
        <f t="shared" si="1"/>
        <v>8640000</v>
      </c>
      <c r="Z6" s="9">
        <f t="shared" si="1"/>
        <v>8640000</v>
      </c>
      <c r="AA6" s="9">
        <f t="shared" si="1"/>
        <v>8640000</v>
      </c>
      <c r="AB6" s="9">
        <f t="shared" si="1"/>
        <v>8640000</v>
      </c>
      <c r="AC6" s="9">
        <f t="shared" si="1"/>
        <v>10368000</v>
      </c>
      <c r="AD6" s="9">
        <f t="shared" si="1"/>
        <v>10368000</v>
      </c>
      <c r="AE6" s="9">
        <f t="shared" si="1"/>
        <v>10368000</v>
      </c>
      <c r="AF6" s="9"/>
      <c r="AG6" s="9"/>
    </row>
    <row r="7">
      <c r="A7" s="4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6" t="s">
        <v>122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9"/>
      <c r="AG8" s="9"/>
    </row>
    <row r="9">
      <c r="A9" s="11" t="s">
        <v>25</v>
      </c>
      <c r="B9" s="36">
        <f>B3*Assumption!$C$2</f>
        <v>0</v>
      </c>
      <c r="C9" s="36">
        <f>C3*Assumption!$C$2</f>
        <v>0</v>
      </c>
      <c r="D9" s="36">
        <f>D3*Assumption!$C$2</f>
        <v>0</v>
      </c>
      <c r="E9" s="36">
        <f>E3*Assumption!$C$2</f>
        <v>0</v>
      </c>
      <c r="F9" s="36">
        <f>F3*Assumption!$C$2</f>
        <v>0</v>
      </c>
      <c r="G9" s="36">
        <f>G3*Assumption!$C$2</f>
        <v>0</v>
      </c>
      <c r="H9" s="36">
        <f>H3*Assumption!$C$2</f>
        <v>0</v>
      </c>
      <c r="I9" s="36">
        <f>I3*Assumption!$C$2</f>
        <v>307200</v>
      </c>
      <c r="J9" s="36">
        <f>J3*Assumption!$C$2</f>
        <v>307200</v>
      </c>
      <c r="K9" s="36">
        <f>K3*Assumption!$C$2</f>
        <v>307200</v>
      </c>
      <c r="L9" s="36">
        <f>L3*Assumption!$C$2</f>
        <v>307200</v>
      </c>
      <c r="M9" s="36">
        <f>M3*Assumption!$C$2</f>
        <v>614400</v>
      </c>
      <c r="N9" s="36">
        <f>N3*Assumption!$C$2</f>
        <v>614400</v>
      </c>
      <c r="O9" s="36">
        <f>O3*Assumption!$C$2</f>
        <v>614400</v>
      </c>
      <c r="P9" s="36">
        <f>P3*Assumption!$C$2</f>
        <v>614400</v>
      </c>
      <c r="Q9" s="36">
        <f>Q3*Assumption!$C$2</f>
        <v>921600</v>
      </c>
      <c r="R9" s="36">
        <f>R3*Assumption!$C$2</f>
        <v>921600</v>
      </c>
      <c r="S9" s="36">
        <f>S3*Assumption!$C$2</f>
        <v>921600</v>
      </c>
      <c r="T9" s="36">
        <f>T3*Assumption!$C$2</f>
        <v>921600</v>
      </c>
      <c r="U9" s="36">
        <f>U3*Assumption!$C$2</f>
        <v>1228800</v>
      </c>
      <c r="V9" s="36">
        <f>V3*Assumption!$C$2</f>
        <v>1228800</v>
      </c>
      <c r="W9" s="36">
        <f>W3*Assumption!$C$2</f>
        <v>1228800</v>
      </c>
      <c r="X9" s="36">
        <f>X3*Assumption!$C$2</f>
        <v>1228800</v>
      </c>
      <c r="Y9" s="36">
        <f>Y3*Assumption!$C$2</f>
        <v>1536000</v>
      </c>
      <c r="Z9" s="36">
        <f>Z3*Assumption!$C$2</f>
        <v>1536000</v>
      </c>
      <c r="AA9" s="36">
        <f>AA3*Assumption!$C$2</f>
        <v>1536000</v>
      </c>
      <c r="AB9" s="36">
        <f>AB3*Assumption!$C$2</f>
        <v>1536000</v>
      </c>
      <c r="AC9" s="36">
        <f>AC3*Assumption!$C$2</f>
        <v>1843200</v>
      </c>
      <c r="AD9" s="36">
        <f>AD3*Assumption!$C$2</f>
        <v>1843200</v>
      </c>
      <c r="AE9" s="36">
        <f>AE3*Assumption!$C$2</f>
        <v>1843200</v>
      </c>
      <c r="AF9" s="9"/>
      <c r="AG9" s="9"/>
    </row>
    <row r="10">
      <c r="A10" s="11" t="s">
        <v>27</v>
      </c>
      <c r="B10" s="36">
        <f>B4*Assumption!$C$3</f>
        <v>0</v>
      </c>
      <c r="C10" s="36">
        <f>C4*Assumption!$C$3</f>
        <v>0</v>
      </c>
      <c r="D10" s="36">
        <f>D4*Assumption!$C$3</f>
        <v>0</v>
      </c>
      <c r="E10" s="36">
        <f>E4*Assumption!$C$3</f>
        <v>0</v>
      </c>
      <c r="F10" s="36">
        <f>F4*Assumption!$C$3</f>
        <v>0</v>
      </c>
      <c r="G10" s="36">
        <f>G4*Assumption!$C$3</f>
        <v>0</v>
      </c>
      <c r="H10" s="36">
        <f>H4*Assumption!$C$3</f>
        <v>0</v>
      </c>
      <c r="I10" s="36">
        <f>I4*Assumption!$C$3</f>
        <v>126000</v>
      </c>
      <c r="J10" s="36">
        <f>J4*Assumption!$C$3</f>
        <v>126000</v>
      </c>
      <c r="K10" s="36">
        <f>K4*Assumption!$C$3</f>
        <v>126000</v>
      </c>
      <c r="L10" s="36">
        <f>L4*Assumption!$C$3</f>
        <v>126000</v>
      </c>
      <c r="M10" s="36">
        <f>M4*Assumption!$C$3</f>
        <v>252000</v>
      </c>
      <c r="N10" s="36">
        <f>N4*Assumption!$C$3</f>
        <v>252000</v>
      </c>
      <c r="O10" s="36">
        <f>O4*Assumption!$C$3</f>
        <v>252000</v>
      </c>
      <c r="P10" s="36">
        <f>P4*Assumption!$C$3</f>
        <v>252000</v>
      </c>
      <c r="Q10" s="36">
        <f>Q4*Assumption!$C$3</f>
        <v>378000</v>
      </c>
      <c r="R10" s="36">
        <f>R4*Assumption!$C$3</f>
        <v>378000</v>
      </c>
      <c r="S10" s="36">
        <f>S4*Assumption!$C$3</f>
        <v>378000</v>
      </c>
      <c r="T10" s="36">
        <f>T4*Assumption!$C$3</f>
        <v>378000</v>
      </c>
      <c r="U10" s="36">
        <f>U4*Assumption!$C$3</f>
        <v>504000</v>
      </c>
      <c r="V10" s="36">
        <f>V4*Assumption!$C$3</f>
        <v>504000</v>
      </c>
      <c r="W10" s="36">
        <f>W4*Assumption!$C$3</f>
        <v>504000</v>
      </c>
      <c r="X10" s="36">
        <f>X4*Assumption!$C$3</f>
        <v>504000</v>
      </c>
      <c r="Y10" s="36">
        <f>Y4*Assumption!$C$3</f>
        <v>630000</v>
      </c>
      <c r="Z10" s="36">
        <f>Z4*Assumption!$C$3</f>
        <v>630000</v>
      </c>
      <c r="AA10" s="36">
        <f>AA4*Assumption!$C$3</f>
        <v>630000</v>
      </c>
      <c r="AB10" s="36">
        <f>AB4*Assumption!$C$3</f>
        <v>630000</v>
      </c>
      <c r="AC10" s="36">
        <f>AC4*Assumption!$C$3</f>
        <v>756000</v>
      </c>
      <c r="AD10" s="36">
        <f>AD4*Assumption!$C$3</f>
        <v>756000</v>
      </c>
      <c r="AE10" s="36">
        <f>AE4*Assumption!$C$3</f>
        <v>756000</v>
      </c>
      <c r="AF10" s="9"/>
      <c r="AG10" s="9"/>
    </row>
    <row r="11">
      <c r="A11" s="11" t="s">
        <v>28</v>
      </c>
      <c r="B11" s="9">
        <f>B5*Assumption!$C$4</f>
        <v>0</v>
      </c>
      <c r="C11" s="9">
        <f>C5*Assumption!$C$4</f>
        <v>0</v>
      </c>
      <c r="D11" s="9">
        <f>D5*Assumption!$C$4</f>
        <v>0</v>
      </c>
      <c r="E11" s="9">
        <f>E5*Assumption!$C$4</f>
        <v>0</v>
      </c>
      <c r="F11" s="9">
        <f>F5*Assumption!$C$4</f>
        <v>0</v>
      </c>
      <c r="G11" s="9">
        <f>G5*Assumption!$C$4</f>
        <v>0</v>
      </c>
      <c r="H11" s="9">
        <f>H5*Assumption!$C$4</f>
        <v>0</v>
      </c>
      <c r="I11" s="9">
        <f>I5*Assumption!$C$4</f>
        <v>340000</v>
      </c>
      <c r="J11" s="9">
        <f>J5*Assumption!$C$4</f>
        <v>340000</v>
      </c>
      <c r="K11" s="9">
        <f>K5*Assumption!$C$4</f>
        <v>340000</v>
      </c>
      <c r="L11" s="9">
        <f>L5*Assumption!$C$4</f>
        <v>340000</v>
      </c>
      <c r="M11" s="9">
        <f>M5*Assumption!$C$4</f>
        <v>680000</v>
      </c>
      <c r="N11" s="9">
        <f>N5*Assumption!$C$4</f>
        <v>680000</v>
      </c>
      <c r="O11" s="9">
        <f>O5*Assumption!$C$4</f>
        <v>680000</v>
      </c>
      <c r="P11" s="9">
        <f>P5*Assumption!$C$4</f>
        <v>680000</v>
      </c>
      <c r="Q11" s="9">
        <f>Q5*Assumption!$C$4</f>
        <v>1020000</v>
      </c>
      <c r="R11" s="9">
        <f>R5*Assumption!$C$4</f>
        <v>1020000</v>
      </c>
      <c r="S11" s="9">
        <f>S5*Assumption!$C$4</f>
        <v>1020000</v>
      </c>
      <c r="T11" s="9">
        <f>T5*Assumption!$C$4</f>
        <v>1020000</v>
      </c>
      <c r="U11" s="9">
        <f>U5*Assumption!$C$4</f>
        <v>1360000</v>
      </c>
      <c r="V11" s="9">
        <f>V5*Assumption!$C$4</f>
        <v>1360000</v>
      </c>
      <c r="W11" s="9">
        <f>W5*Assumption!$C$4</f>
        <v>1360000</v>
      </c>
      <c r="X11" s="9">
        <f>X5*Assumption!$C$4</f>
        <v>1360000</v>
      </c>
      <c r="Y11" s="9">
        <f>Y5*Assumption!$C$4</f>
        <v>1700000</v>
      </c>
      <c r="Z11" s="9">
        <f>Z5*Assumption!$C$4</f>
        <v>1700000</v>
      </c>
      <c r="AA11" s="9">
        <f>AA5*Assumption!$C$4</f>
        <v>1700000</v>
      </c>
      <c r="AB11" s="9">
        <f>AB5*Assumption!$C$4</f>
        <v>1700000</v>
      </c>
      <c r="AC11" s="9">
        <f>AC5*Assumption!$C$4</f>
        <v>2040000</v>
      </c>
      <c r="AD11" s="9">
        <f>AD5*Assumption!$C$4</f>
        <v>2040000</v>
      </c>
      <c r="AE11" s="9">
        <f>AE5*Assumption!$C$4</f>
        <v>2040000</v>
      </c>
      <c r="AF11" s="9"/>
      <c r="AG11" s="9"/>
    </row>
    <row r="12">
      <c r="A12" s="4" t="s">
        <v>111</v>
      </c>
      <c r="B12" s="9">
        <f t="shared" ref="B12:AE12" si="2">sum(B9:B11)</f>
        <v>0</v>
      </c>
      <c r="C12" s="9">
        <f t="shared" si="2"/>
        <v>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9">
        <f t="shared" si="2"/>
        <v>773200</v>
      </c>
      <c r="J12" s="9">
        <f t="shared" si="2"/>
        <v>773200</v>
      </c>
      <c r="K12" s="9">
        <f t="shared" si="2"/>
        <v>773200</v>
      </c>
      <c r="L12" s="9">
        <f t="shared" si="2"/>
        <v>773200</v>
      </c>
      <c r="M12" s="9">
        <f t="shared" si="2"/>
        <v>1546400</v>
      </c>
      <c r="N12" s="9">
        <f t="shared" si="2"/>
        <v>1546400</v>
      </c>
      <c r="O12" s="9">
        <f t="shared" si="2"/>
        <v>1546400</v>
      </c>
      <c r="P12" s="9">
        <f t="shared" si="2"/>
        <v>1546400</v>
      </c>
      <c r="Q12" s="9">
        <f t="shared" si="2"/>
        <v>2319600</v>
      </c>
      <c r="R12" s="9">
        <f t="shared" si="2"/>
        <v>2319600</v>
      </c>
      <c r="S12" s="9">
        <f t="shared" si="2"/>
        <v>2319600</v>
      </c>
      <c r="T12" s="9">
        <f t="shared" si="2"/>
        <v>2319600</v>
      </c>
      <c r="U12" s="9">
        <f t="shared" si="2"/>
        <v>3092800</v>
      </c>
      <c r="V12" s="9">
        <f t="shared" si="2"/>
        <v>3092800</v>
      </c>
      <c r="W12" s="9">
        <f t="shared" si="2"/>
        <v>3092800</v>
      </c>
      <c r="X12" s="9">
        <f t="shared" si="2"/>
        <v>3092800</v>
      </c>
      <c r="Y12" s="9">
        <f t="shared" si="2"/>
        <v>3866000</v>
      </c>
      <c r="Z12" s="9">
        <f t="shared" si="2"/>
        <v>3866000</v>
      </c>
      <c r="AA12" s="9">
        <f t="shared" si="2"/>
        <v>3866000</v>
      </c>
      <c r="AB12" s="9">
        <f t="shared" si="2"/>
        <v>3866000</v>
      </c>
      <c r="AC12" s="9">
        <f t="shared" si="2"/>
        <v>4639200</v>
      </c>
      <c r="AD12" s="9">
        <f t="shared" si="2"/>
        <v>4639200</v>
      </c>
      <c r="AE12" s="9">
        <f t="shared" si="2"/>
        <v>4639200</v>
      </c>
      <c r="AF12" s="9"/>
      <c r="AG12" s="9"/>
    </row>
    <row r="13">
      <c r="A13" s="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9"/>
      <c r="AG13" s="9"/>
    </row>
    <row r="14">
      <c r="A14" s="6" t="s">
        <v>123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9"/>
      <c r="AG14" s="9"/>
    </row>
    <row r="15">
      <c r="A15" s="4" t="s">
        <v>42</v>
      </c>
      <c r="B15" s="36">
        <f>'Calcs-1'!B5*Assumption!$D$25</f>
        <v>0</v>
      </c>
      <c r="C15" s="36">
        <f>'Calcs-1'!C5*Assumption!$D$25</f>
        <v>0</v>
      </c>
      <c r="D15" s="36">
        <f>'Calcs-1'!D5*Assumption!$D$25</f>
        <v>0</v>
      </c>
      <c r="E15" s="36">
        <f>'Calcs-1'!E5*Assumption!$D$25</f>
        <v>0</v>
      </c>
      <c r="F15" s="36">
        <f>'Calcs-1'!F5*Assumption!$D$25</f>
        <v>0</v>
      </c>
      <c r="G15" s="36">
        <f>'Calcs-1'!G5*Assumption!$D$25</f>
        <v>0</v>
      </c>
      <c r="H15" s="36">
        <f>'Calcs-1'!H5*Assumption!$D$25</f>
        <v>0</v>
      </c>
      <c r="I15" s="36">
        <f>'Calcs-1'!I5*Assumption!$D$25</f>
        <v>50000</v>
      </c>
      <c r="J15" s="36">
        <f>'Calcs-1'!J5*Assumption!$D$25</f>
        <v>50000</v>
      </c>
      <c r="K15" s="36">
        <f>'Calcs-1'!K5*Assumption!$D$25</f>
        <v>50000</v>
      </c>
      <c r="L15" s="36">
        <f>'Calcs-1'!L5*Assumption!$D$25</f>
        <v>50000</v>
      </c>
      <c r="M15" s="36">
        <f>'Calcs-1'!M5*Assumption!$D$25</f>
        <v>100000</v>
      </c>
      <c r="N15" s="36">
        <f>'Calcs-1'!N5*Assumption!$D$25</f>
        <v>100000</v>
      </c>
      <c r="O15" s="36">
        <f>'Calcs-1'!O5*Assumption!$D$25</f>
        <v>100000</v>
      </c>
      <c r="P15" s="36">
        <f>'Calcs-1'!P5*Assumption!$D$25</f>
        <v>100000</v>
      </c>
      <c r="Q15" s="36">
        <f>'Calcs-1'!Q5*Assumption!$D$25</f>
        <v>150000</v>
      </c>
      <c r="R15" s="36">
        <f>'Calcs-1'!R5*Assumption!$D$25</f>
        <v>150000</v>
      </c>
      <c r="S15" s="36">
        <f>'Calcs-1'!S5*Assumption!$D$25</f>
        <v>150000</v>
      </c>
      <c r="T15" s="36">
        <f>'Calcs-1'!T5*Assumption!$D$25</f>
        <v>150000</v>
      </c>
      <c r="U15" s="36">
        <f>'Calcs-1'!U5*Assumption!$D$25</f>
        <v>200000</v>
      </c>
      <c r="V15" s="36">
        <f>'Calcs-1'!V5*Assumption!$D$25</f>
        <v>200000</v>
      </c>
      <c r="W15" s="36">
        <f>'Calcs-1'!W5*Assumption!$D$25</f>
        <v>200000</v>
      </c>
      <c r="X15" s="36">
        <f>'Calcs-1'!X5*Assumption!$D$25</f>
        <v>200000</v>
      </c>
      <c r="Y15" s="36">
        <f>'Calcs-1'!Y5*Assumption!$D$25</f>
        <v>250000</v>
      </c>
      <c r="Z15" s="36">
        <f>'Calcs-1'!Z5*Assumption!$D$25</f>
        <v>250000</v>
      </c>
      <c r="AA15" s="36">
        <f>'Calcs-1'!AA5*Assumption!$D$25</f>
        <v>250000</v>
      </c>
      <c r="AB15" s="36">
        <f>'Calcs-1'!AB5*Assumption!$D$25</f>
        <v>250000</v>
      </c>
      <c r="AC15" s="36">
        <f>'Calcs-1'!AC5*Assumption!$D$25</f>
        <v>300000</v>
      </c>
      <c r="AD15" s="36">
        <f>'Calcs-1'!AD5*Assumption!$D$25</f>
        <v>300000</v>
      </c>
      <c r="AE15" s="36">
        <f>'Calcs-1'!AE5*Assumption!$D$25</f>
        <v>300000</v>
      </c>
      <c r="AF15" s="9"/>
      <c r="AG15" s="9"/>
    </row>
    <row r="16">
      <c r="A16" s="4" t="s">
        <v>124</v>
      </c>
      <c r="B16" s="36">
        <f>'Calcs-1'!B5*Assumption!$D$26</f>
        <v>0</v>
      </c>
      <c r="C16" s="36">
        <f>'Calcs-1'!C5*Assumption!$D$26</f>
        <v>0</v>
      </c>
      <c r="D16" s="36">
        <f>'Calcs-1'!D5*Assumption!$D$26</f>
        <v>0</v>
      </c>
      <c r="E16" s="36">
        <f>'Calcs-1'!E5*Assumption!$D$26</f>
        <v>0</v>
      </c>
      <c r="F16" s="36">
        <f>'Calcs-1'!F5*Assumption!$D$26</f>
        <v>0</v>
      </c>
      <c r="G16" s="36">
        <f>'Calcs-1'!G5*Assumption!$D$26</f>
        <v>0</v>
      </c>
      <c r="H16" s="36">
        <f>'Calcs-1'!H5*Assumption!$D$26</f>
        <v>0</v>
      </c>
      <c r="I16" s="36">
        <f>'Calcs-1'!I5*Assumption!$D$26</f>
        <v>15000</v>
      </c>
      <c r="J16" s="36">
        <f>'Calcs-1'!J5*Assumption!$D$26</f>
        <v>15000</v>
      </c>
      <c r="K16" s="36">
        <f>'Calcs-1'!K5*Assumption!$D$26</f>
        <v>15000</v>
      </c>
      <c r="L16" s="36">
        <f>'Calcs-1'!L5*Assumption!$D$26</f>
        <v>15000</v>
      </c>
      <c r="M16" s="36">
        <f>'Calcs-1'!M5*Assumption!$D$26</f>
        <v>30000</v>
      </c>
      <c r="N16" s="36">
        <f>'Calcs-1'!N5*Assumption!$D$26</f>
        <v>30000</v>
      </c>
      <c r="O16" s="36">
        <f>'Calcs-1'!O5*Assumption!$D$26</f>
        <v>30000</v>
      </c>
      <c r="P16" s="36">
        <f>'Calcs-1'!P5*Assumption!$D$26</f>
        <v>30000</v>
      </c>
      <c r="Q16" s="36">
        <f>'Calcs-1'!Q5*Assumption!$D$26</f>
        <v>45000</v>
      </c>
      <c r="R16" s="36">
        <f>'Calcs-1'!R5*Assumption!$D$26</f>
        <v>45000</v>
      </c>
      <c r="S16" s="36">
        <f>'Calcs-1'!S5*Assumption!$D$26</f>
        <v>45000</v>
      </c>
      <c r="T16" s="36">
        <f>'Calcs-1'!T5*Assumption!$D$26</f>
        <v>45000</v>
      </c>
      <c r="U16" s="36">
        <f>'Calcs-1'!U5*Assumption!$D$26</f>
        <v>60000</v>
      </c>
      <c r="V16" s="36">
        <f>'Calcs-1'!V5*Assumption!$D$26</f>
        <v>60000</v>
      </c>
      <c r="W16" s="36">
        <f>'Calcs-1'!W5*Assumption!$D$26</f>
        <v>60000</v>
      </c>
      <c r="X16" s="36">
        <f>'Calcs-1'!X5*Assumption!$D$26</f>
        <v>60000</v>
      </c>
      <c r="Y16" s="36">
        <f>'Calcs-1'!Y5*Assumption!$D$26</f>
        <v>75000</v>
      </c>
      <c r="Z16" s="36">
        <f>'Calcs-1'!Z5*Assumption!$D$26</f>
        <v>75000</v>
      </c>
      <c r="AA16" s="36">
        <f>'Calcs-1'!AA5*Assumption!$D$26</f>
        <v>75000</v>
      </c>
      <c r="AB16" s="36">
        <f>'Calcs-1'!AB5*Assumption!$D$26</f>
        <v>75000</v>
      </c>
      <c r="AC16" s="36">
        <f>'Calcs-1'!AC5*Assumption!$D$26</f>
        <v>90000</v>
      </c>
      <c r="AD16" s="36">
        <f>'Calcs-1'!AD5*Assumption!$D$26</f>
        <v>90000</v>
      </c>
      <c r="AE16" s="36">
        <f>'Calcs-1'!AE5*Assumption!$D$26</f>
        <v>90000</v>
      </c>
      <c r="AF16" s="9"/>
      <c r="AG16" s="9"/>
    </row>
    <row r="17">
      <c r="A17" s="4" t="s">
        <v>39</v>
      </c>
      <c r="B17" s="36">
        <f>'Calcs-1'!B5*Assumption!$D$22*Assumption!$D$19</f>
        <v>0</v>
      </c>
      <c r="C17" s="36">
        <f>'Calcs-1'!C5*Assumption!$D$22*Assumption!$D$19</f>
        <v>0</v>
      </c>
      <c r="D17" s="36">
        <f>'Calcs-1'!D5*Assumption!$D$22*Assumption!$D$19</f>
        <v>0</v>
      </c>
      <c r="E17" s="36">
        <f>'Calcs-1'!E5*Assumption!$D$22*Assumption!$D$19</f>
        <v>0</v>
      </c>
      <c r="F17" s="36">
        <f>'Calcs-1'!F5*Assumption!$D$22*Assumption!$D$19</f>
        <v>0</v>
      </c>
      <c r="G17" s="36">
        <f>'Calcs-1'!G5*Assumption!$D$22*Assumption!$D$19</f>
        <v>0</v>
      </c>
      <c r="H17" s="36">
        <f>'Calcs-1'!H5*Assumption!$D$22*Assumption!$D$19</f>
        <v>0</v>
      </c>
      <c r="I17" s="36">
        <f>'Calcs-1'!I5*Assumption!$D$22*Assumption!$D$19</f>
        <v>76000</v>
      </c>
      <c r="J17" s="36">
        <f>'Calcs-1'!J5*Assumption!$D$22*Assumption!$D$19</f>
        <v>76000</v>
      </c>
      <c r="K17" s="36">
        <f>'Calcs-1'!K5*Assumption!$D$22*Assumption!$D$19</f>
        <v>76000</v>
      </c>
      <c r="L17" s="36">
        <f>'Calcs-1'!L5*Assumption!$D$22*Assumption!$D$19</f>
        <v>76000</v>
      </c>
      <c r="M17" s="36">
        <f>'Calcs-1'!M5*Assumption!$D$22*Assumption!$D$19</f>
        <v>152000</v>
      </c>
      <c r="N17" s="36">
        <f>'Calcs-1'!N5*Assumption!$D$22*Assumption!$D$19</f>
        <v>152000</v>
      </c>
      <c r="O17" s="36">
        <f>'Calcs-1'!O5*Assumption!$D$22*Assumption!$D$19</f>
        <v>152000</v>
      </c>
      <c r="P17" s="36">
        <f>'Calcs-1'!P5*Assumption!$D$22*Assumption!$D$19</f>
        <v>152000</v>
      </c>
      <c r="Q17" s="36">
        <f>'Calcs-1'!Q5*Assumption!$D$22*Assumption!$D$19</f>
        <v>228000</v>
      </c>
      <c r="R17" s="36">
        <f>'Calcs-1'!R5*Assumption!$D$22*Assumption!$D$19</f>
        <v>228000</v>
      </c>
      <c r="S17" s="36">
        <f>'Calcs-1'!S5*Assumption!$D$22*Assumption!$D$19</f>
        <v>228000</v>
      </c>
      <c r="T17" s="36">
        <f>'Calcs-1'!T5*Assumption!$D$22*Assumption!$D$19</f>
        <v>228000</v>
      </c>
      <c r="U17" s="36">
        <f>'Calcs-1'!U5*Assumption!$D$22*Assumption!$D$19</f>
        <v>304000</v>
      </c>
      <c r="V17" s="36">
        <f>'Calcs-1'!V5*Assumption!$D$22*Assumption!$D$19</f>
        <v>304000</v>
      </c>
      <c r="W17" s="36">
        <f>'Calcs-1'!W5*Assumption!$D$22*Assumption!$D$19</f>
        <v>304000</v>
      </c>
      <c r="X17" s="36">
        <f>'Calcs-1'!X5*Assumption!$D$22*Assumption!$D$19</f>
        <v>304000</v>
      </c>
      <c r="Y17" s="36">
        <f>'Calcs-1'!Y5*Assumption!$D$22*Assumption!$D$19</f>
        <v>380000</v>
      </c>
      <c r="Z17" s="36">
        <f>'Calcs-1'!Z5*Assumption!$D$22*Assumption!$D$19</f>
        <v>380000</v>
      </c>
      <c r="AA17" s="36">
        <f>'Calcs-1'!AA5*Assumption!$D$22*Assumption!$D$19</f>
        <v>380000</v>
      </c>
      <c r="AB17" s="36">
        <f>'Calcs-1'!AB5*Assumption!$D$22*Assumption!$D$19</f>
        <v>380000</v>
      </c>
      <c r="AC17" s="36">
        <f>'Calcs-1'!AC5*Assumption!$D$22*Assumption!$D$19</f>
        <v>456000</v>
      </c>
      <c r="AD17" s="36">
        <f>'Calcs-1'!AD5*Assumption!$D$22*Assumption!$D$19</f>
        <v>456000</v>
      </c>
      <c r="AE17" s="36">
        <f>'Calcs-1'!AE5*Assumption!$D$22*Assumption!$D$19</f>
        <v>456000</v>
      </c>
      <c r="AF17" s="9"/>
      <c r="AG17" s="9"/>
    </row>
    <row r="18">
      <c r="A18" s="4" t="s">
        <v>125</v>
      </c>
      <c r="B18" s="36">
        <f>'Calcs-1'!B10*Assumption!$D$16</f>
        <v>0</v>
      </c>
      <c r="C18" s="36">
        <f>'Calcs-1'!C10*Assumption!$D$16</f>
        <v>0</v>
      </c>
      <c r="D18" s="36">
        <f>'Calcs-1'!D10*Assumption!$D$16</f>
        <v>0</v>
      </c>
      <c r="E18" s="36">
        <f>'Calcs-1'!E10*Assumption!$D$16</f>
        <v>0</v>
      </c>
      <c r="F18" s="36">
        <f>'Calcs-1'!F10*Assumption!$D$16</f>
        <v>0</v>
      </c>
      <c r="G18" s="36">
        <f>'Calcs-1'!G10*Assumption!$D$16</f>
        <v>0</v>
      </c>
      <c r="H18" s="36">
        <f>'Calcs-1'!H10*Assumption!$D$16</f>
        <v>0</v>
      </c>
      <c r="I18" s="36">
        <f>'Calcs-1'!I10*Assumption!$D$16</f>
        <v>20000</v>
      </c>
      <c r="J18" s="36">
        <f>'Calcs-1'!J10*Assumption!$D$16</f>
        <v>20000</v>
      </c>
      <c r="K18" s="36">
        <f>'Calcs-1'!K10*Assumption!$D$16</f>
        <v>20000</v>
      </c>
      <c r="L18" s="36">
        <f>'Calcs-1'!L10*Assumption!$D$16</f>
        <v>20000</v>
      </c>
      <c r="M18" s="36">
        <f>'Calcs-1'!M10*Assumption!$D$16</f>
        <v>40000</v>
      </c>
      <c r="N18" s="36">
        <f>'Calcs-1'!N10*Assumption!$D$16</f>
        <v>40000</v>
      </c>
      <c r="O18" s="36">
        <f>'Calcs-1'!O10*Assumption!$D$16</f>
        <v>40000</v>
      </c>
      <c r="P18" s="36">
        <f>'Calcs-1'!P10*Assumption!$D$16</f>
        <v>40000</v>
      </c>
      <c r="Q18" s="36">
        <f>'Calcs-1'!Q10*Assumption!$D$16</f>
        <v>60000</v>
      </c>
      <c r="R18" s="36">
        <f>'Calcs-1'!R10*Assumption!$D$16</f>
        <v>60000</v>
      </c>
      <c r="S18" s="36">
        <f>'Calcs-1'!S10*Assumption!$D$16</f>
        <v>60000</v>
      </c>
      <c r="T18" s="36">
        <f>'Calcs-1'!T10*Assumption!$D$16</f>
        <v>60000</v>
      </c>
      <c r="U18" s="36">
        <f>'Calcs-1'!U10*Assumption!$D$16</f>
        <v>80000</v>
      </c>
      <c r="V18" s="36">
        <f>'Calcs-1'!V10*Assumption!$D$16</f>
        <v>80000</v>
      </c>
      <c r="W18" s="36">
        <f>'Calcs-1'!W10*Assumption!$D$16</f>
        <v>80000</v>
      </c>
      <c r="X18" s="36">
        <f>'Calcs-1'!X10*Assumption!$D$16</f>
        <v>80000</v>
      </c>
      <c r="Y18" s="36">
        <f>'Calcs-1'!Y10*Assumption!$D$16</f>
        <v>100000</v>
      </c>
      <c r="Z18" s="36">
        <f>'Calcs-1'!Z10*Assumption!$D$16</f>
        <v>100000</v>
      </c>
      <c r="AA18" s="36">
        <f>'Calcs-1'!AA10*Assumption!$D$16</f>
        <v>100000</v>
      </c>
      <c r="AB18" s="36">
        <f>'Calcs-1'!AB10*Assumption!$D$16</f>
        <v>100000</v>
      </c>
      <c r="AC18" s="36">
        <f>'Calcs-1'!AC10*Assumption!$D$16</f>
        <v>120000</v>
      </c>
      <c r="AD18" s="36">
        <f>'Calcs-1'!AD10*Assumption!$D$16</f>
        <v>120000</v>
      </c>
      <c r="AE18" s="36">
        <f>'Calcs-1'!AE10*Assumption!$D$16</f>
        <v>120000</v>
      </c>
      <c r="AF18" s="9"/>
      <c r="AG18" s="9"/>
    </row>
    <row r="19">
      <c r="A19" s="4" t="s">
        <v>126</v>
      </c>
      <c r="B19" s="9">
        <f>'Large Store Depriciation'!B12</f>
        <v>0</v>
      </c>
      <c r="C19" s="9">
        <f>'Large Store Depriciation'!C12</f>
        <v>0</v>
      </c>
      <c r="D19" s="9">
        <f>'Large Store Depriciation'!D12</f>
        <v>0</v>
      </c>
      <c r="E19" s="9">
        <f>'Large Store Depriciation'!E12</f>
        <v>0</v>
      </c>
      <c r="F19" s="9">
        <f>'Large Store Depriciation'!F12</f>
        <v>0</v>
      </c>
      <c r="G19" s="9">
        <f>'Large Store Depriciation'!G12</f>
        <v>0</v>
      </c>
      <c r="H19" s="9">
        <f>'Large Store Depriciation'!H12</f>
        <v>0</v>
      </c>
      <c r="I19" s="9">
        <f>'Large Store Depriciation'!I12</f>
        <v>26642.85714</v>
      </c>
      <c r="J19" s="9">
        <f>'Large Store Depriciation'!J12</f>
        <v>26642.85714</v>
      </c>
      <c r="K19" s="9">
        <f>'Large Store Depriciation'!K12</f>
        <v>26642.85714</v>
      </c>
      <c r="L19" s="9">
        <f>'Large Store Depriciation'!L12</f>
        <v>26642.85714</v>
      </c>
      <c r="M19" s="9">
        <f>'Large Store Depriciation'!M12</f>
        <v>53285.71429</v>
      </c>
      <c r="N19" s="9">
        <f>'Large Store Depriciation'!N12</f>
        <v>53285.71429</v>
      </c>
      <c r="O19" s="9">
        <f>'Large Store Depriciation'!O12</f>
        <v>53285.71429</v>
      </c>
      <c r="P19" s="9">
        <f>'Large Store Depriciation'!P12</f>
        <v>53285.71429</v>
      </c>
      <c r="Q19" s="9">
        <f>'Large Store Depriciation'!Q12</f>
        <v>79928.57143</v>
      </c>
      <c r="R19" s="9">
        <f>'Large Store Depriciation'!R12</f>
        <v>79928.57143</v>
      </c>
      <c r="S19" s="9">
        <f>'Large Store Depriciation'!S12</f>
        <v>79928.57143</v>
      </c>
      <c r="T19" s="9">
        <f>'Large Store Depriciation'!T12</f>
        <v>79928.57143</v>
      </c>
      <c r="U19" s="9">
        <f>'Large Store Depriciation'!U12</f>
        <v>106571.4286</v>
      </c>
      <c r="V19" s="9">
        <f>'Large Store Depriciation'!V12</f>
        <v>106571.4286</v>
      </c>
      <c r="W19" s="9">
        <f>'Large Store Depriciation'!W12</f>
        <v>99428.57143</v>
      </c>
      <c r="X19" s="9">
        <f>'Large Store Depriciation'!X12</f>
        <v>87428.57143</v>
      </c>
      <c r="Y19" s="9">
        <f>'Large Store Depriciation'!Y12</f>
        <v>106571.4286</v>
      </c>
      <c r="Z19" s="9">
        <f>'Large Store Depriciation'!Z12</f>
        <v>106571.4286</v>
      </c>
      <c r="AA19" s="9">
        <f>'Large Store Depriciation'!AA12</f>
        <v>99428.57143</v>
      </c>
      <c r="AB19" s="9">
        <f>'Large Store Depriciation'!AB12</f>
        <v>87428.57143</v>
      </c>
      <c r="AC19" s="9">
        <f>'Large Store Depriciation'!AC12</f>
        <v>106571.4286</v>
      </c>
      <c r="AD19" s="9">
        <f>'Large Store Depriciation'!AD12</f>
        <v>106571.4286</v>
      </c>
      <c r="AE19" s="9">
        <f>'Large Store Depriciation'!AE12</f>
        <v>99428.57143</v>
      </c>
      <c r="AF19" s="9"/>
      <c r="AG19" s="9"/>
    </row>
    <row r="20">
      <c r="A20" s="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9"/>
      <c r="AG20" s="9"/>
    </row>
    <row r="21">
      <c r="A21" s="4" t="s">
        <v>127</v>
      </c>
      <c r="B21" s="9">
        <f t="shared" ref="B21:AE21" si="3">SUM(B15:B19)</f>
        <v>0</v>
      </c>
      <c r="C21" s="9">
        <f t="shared" si="3"/>
        <v>0</v>
      </c>
      <c r="D21" s="9">
        <f t="shared" si="3"/>
        <v>0</v>
      </c>
      <c r="E21" s="9">
        <f t="shared" si="3"/>
        <v>0</v>
      </c>
      <c r="F21" s="9">
        <f t="shared" si="3"/>
        <v>0</v>
      </c>
      <c r="G21" s="9">
        <f t="shared" si="3"/>
        <v>0</v>
      </c>
      <c r="H21" s="9">
        <f t="shared" si="3"/>
        <v>0</v>
      </c>
      <c r="I21" s="9">
        <f t="shared" si="3"/>
        <v>187642.8571</v>
      </c>
      <c r="J21" s="9">
        <f t="shared" si="3"/>
        <v>187642.8571</v>
      </c>
      <c r="K21" s="9">
        <f t="shared" si="3"/>
        <v>187642.8571</v>
      </c>
      <c r="L21" s="9">
        <f t="shared" si="3"/>
        <v>187642.8571</v>
      </c>
      <c r="M21" s="9">
        <f t="shared" si="3"/>
        <v>375285.7143</v>
      </c>
      <c r="N21" s="9">
        <f t="shared" si="3"/>
        <v>375285.7143</v>
      </c>
      <c r="O21" s="9">
        <f t="shared" si="3"/>
        <v>375285.7143</v>
      </c>
      <c r="P21" s="9">
        <f t="shared" si="3"/>
        <v>375285.7143</v>
      </c>
      <c r="Q21" s="9">
        <f t="shared" si="3"/>
        <v>562928.5714</v>
      </c>
      <c r="R21" s="9">
        <f t="shared" si="3"/>
        <v>562928.5714</v>
      </c>
      <c r="S21" s="9">
        <f t="shared" si="3"/>
        <v>562928.5714</v>
      </c>
      <c r="T21" s="9">
        <f t="shared" si="3"/>
        <v>562928.5714</v>
      </c>
      <c r="U21" s="9">
        <f t="shared" si="3"/>
        <v>750571.4286</v>
      </c>
      <c r="V21" s="9">
        <f t="shared" si="3"/>
        <v>750571.4286</v>
      </c>
      <c r="W21" s="9">
        <f t="shared" si="3"/>
        <v>743428.5714</v>
      </c>
      <c r="X21" s="9">
        <f t="shared" si="3"/>
        <v>731428.5714</v>
      </c>
      <c r="Y21" s="9">
        <f t="shared" si="3"/>
        <v>911571.4286</v>
      </c>
      <c r="Z21" s="9">
        <f t="shared" si="3"/>
        <v>911571.4286</v>
      </c>
      <c r="AA21" s="9">
        <f t="shared" si="3"/>
        <v>904428.5714</v>
      </c>
      <c r="AB21" s="9">
        <f t="shared" si="3"/>
        <v>892428.5714</v>
      </c>
      <c r="AC21" s="9">
        <f t="shared" si="3"/>
        <v>1072571.429</v>
      </c>
      <c r="AD21" s="9">
        <f t="shared" si="3"/>
        <v>1072571.429</v>
      </c>
      <c r="AE21" s="9">
        <f t="shared" si="3"/>
        <v>1065428.571</v>
      </c>
      <c r="AF21" s="9"/>
      <c r="AG21" s="9"/>
    </row>
    <row r="22">
      <c r="A22" s="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9"/>
      <c r="AG22" s="9"/>
    </row>
    <row r="23">
      <c r="A23" s="6" t="s">
        <v>128</v>
      </c>
      <c r="B23" s="9">
        <f t="shared" ref="B23:AE23" si="4">B12+B21</f>
        <v>0</v>
      </c>
      <c r="C23" s="9">
        <f t="shared" si="4"/>
        <v>0</v>
      </c>
      <c r="D23" s="9">
        <f t="shared" si="4"/>
        <v>0</v>
      </c>
      <c r="E23" s="9">
        <f t="shared" si="4"/>
        <v>0</v>
      </c>
      <c r="F23" s="9">
        <f t="shared" si="4"/>
        <v>0</v>
      </c>
      <c r="G23" s="9">
        <f t="shared" si="4"/>
        <v>0</v>
      </c>
      <c r="H23" s="9">
        <f t="shared" si="4"/>
        <v>0</v>
      </c>
      <c r="I23" s="9">
        <f t="shared" si="4"/>
        <v>960842.8571</v>
      </c>
      <c r="J23" s="9">
        <f t="shared" si="4"/>
        <v>960842.8571</v>
      </c>
      <c r="K23" s="9">
        <f t="shared" si="4"/>
        <v>960842.8571</v>
      </c>
      <c r="L23" s="9">
        <f t="shared" si="4"/>
        <v>960842.8571</v>
      </c>
      <c r="M23" s="9">
        <f t="shared" si="4"/>
        <v>1921685.714</v>
      </c>
      <c r="N23" s="9">
        <f t="shared" si="4"/>
        <v>1921685.714</v>
      </c>
      <c r="O23" s="9">
        <f t="shared" si="4"/>
        <v>1921685.714</v>
      </c>
      <c r="P23" s="9">
        <f t="shared" si="4"/>
        <v>1921685.714</v>
      </c>
      <c r="Q23" s="9">
        <f t="shared" si="4"/>
        <v>2882528.571</v>
      </c>
      <c r="R23" s="9">
        <f t="shared" si="4"/>
        <v>2882528.571</v>
      </c>
      <c r="S23" s="9">
        <f t="shared" si="4"/>
        <v>2882528.571</v>
      </c>
      <c r="T23" s="9">
        <f t="shared" si="4"/>
        <v>2882528.571</v>
      </c>
      <c r="U23" s="9">
        <f t="shared" si="4"/>
        <v>3843371.429</v>
      </c>
      <c r="V23" s="9">
        <f t="shared" si="4"/>
        <v>3843371.429</v>
      </c>
      <c r="W23" s="9">
        <f t="shared" si="4"/>
        <v>3836228.571</v>
      </c>
      <c r="X23" s="9">
        <f t="shared" si="4"/>
        <v>3824228.571</v>
      </c>
      <c r="Y23" s="9">
        <f t="shared" si="4"/>
        <v>4777571.429</v>
      </c>
      <c r="Z23" s="9">
        <f t="shared" si="4"/>
        <v>4777571.429</v>
      </c>
      <c r="AA23" s="9">
        <f t="shared" si="4"/>
        <v>4770428.571</v>
      </c>
      <c r="AB23" s="9">
        <f t="shared" si="4"/>
        <v>4758428.571</v>
      </c>
      <c r="AC23" s="9">
        <f t="shared" si="4"/>
        <v>5711771.429</v>
      </c>
      <c r="AD23" s="9">
        <f t="shared" si="4"/>
        <v>5711771.429</v>
      </c>
      <c r="AE23" s="9">
        <f t="shared" si="4"/>
        <v>5704628.571</v>
      </c>
      <c r="AF23" s="9"/>
      <c r="AG23" s="9"/>
    </row>
    <row r="24">
      <c r="A24" s="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>
      <c r="A25" s="6" t="s">
        <v>129</v>
      </c>
      <c r="B25" s="9">
        <f t="shared" ref="B25:AE25" si="5">B6-B23</f>
        <v>0</v>
      </c>
      <c r="C25" s="9">
        <f t="shared" si="5"/>
        <v>0</v>
      </c>
      <c r="D25" s="9">
        <f t="shared" si="5"/>
        <v>0</v>
      </c>
      <c r="E25" s="9">
        <f t="shared" si="5"/>
        <v>0</v>
      </c>
      <c r="F25" s="9">
        <f t="shared" si="5"/>
        <v>0</v>
      </c>
      <c r="G25" s="9">
        <f t="shared" si="5"/>
        <v>0</v>
      </c>
      <c r="H25" s="9">
        <f t="shared" si="5"/>
        <v>0</v>
      </c>
      <c r="I25" s="9">
        <f t="shared" si="5"/>
        <v>767157.1429</v>
      </c>
      <c r="J25" s="9">
        <f t="shared" si="5"/>
        <v>767157.1429</v>
      </c>
      <c r="K25" s="9">
        <f t="shared" si="5"/>
        <v>767157.1429</v>
      </c>
      <c r="L25" s="9">
        <f t="shared" si="5"/>
        <v>767157.1429</v>
      </c>
      <c r="M25" s="9">
        <f t="shared" si="5"/>
        <v>1534314.286</v>
      </c>
      <c r="N25" s="9">
        <f t="shared" si="5"/>
        <v>1534314.286</v>
      </c>
      <c r="O25" s="9">
        <f t="shared" si="5"/>
        <v>1534314.286</v>
      </c>
      <c r="P25" s="9">
        <f t="shared" si="5"/>
        <v>1534314.286</v>
      </c>
      <c r="Q25" s="9">
        <f t="shared" si="5"/>
        <v>2301471.429</v>
      </c>
      <c r="R25" s="9">
        <f t="shared" si="5"/>
        <v>2301471.429</v>
      </c>
      <c r="S25" s="9">
        <f t="shared" si="5"/>
        <v>2301471.429</v>
      </c>
      <c r="T25" s="9">
        <f t="shared" si="5"/>
        <v>2301471.429</v>
      </c>
      <c r="U25" s="9">
        <f t="shared" si="5"/>
        <v>3068628.571</v>
      </c>
      <c r="V25" s="9">
        <f t="shared" si="5"/>
        <v>3068628.571</v>
      </c>
      <c r="W25" s="9">
        <f t="shared" si="5"/>
        <v>3075771.429</v>
      </c>
      <c r="X25" s="9">
        <f t="shared" si="5"/>
        <v>3087771.429</v>
      </c>
      <c r="Y25" s="9">
        <f t="shared" si="5"/>
        <v>3862428.571</v>
      </c>
      <c r="Z25" s="9">
        <f t="shared" si="5"/>
        <v>3862428.571</v>
      </c>
      <c r="AA25" s="9">
        <f t="shared" si="5"/>
        <v>3869571.429</v>
      </c>
      <c r="AB25" s="9">
        <f t="shared" si="5"/>
        <v>3881571.429</v>
      </c>
      <c r="AC25" s="9">
        <f t="shared" si="5"/>
        <v>4656228.571</v>
      </c>
      <c r="AD25" s="9">
        <f t="shared" si="5"/>
        <v>4656228.571</v>
      </c>
      <c r="AE25" s="9">
        <f t="shared" si="5"/>
        <v>4663371.429</v>
      </c>
      <c r="AF25" s="9"/>
      <c r="AG25" s="9"/>
    </row>
    <row r="27">
      <c r="B27" s="38">
        <f>'small store-Sales and cost'!B24+'medium store-Sales and cost'!B25+B25</f>
        <v>192130.9524</v>
      </c>
      <c r="C27" s="38">
        <f>'small store-Sales and cost'!C24+'medium store-Sales and cost'!C25+C25</f>
        <v>384261.9048</v>
      </c>
      <c r="D27" s="38">
        <f>'small store-Sales and cost'!D24+'medium store-Sales and cost'!D25+D25</f>
        <v>576392.8571</v>
      </c>
      <c r="E27" s="38">
        <f>'small store-Sales and cost'!E24+'medium store-Sales and cost'!E25+E25</f>
        <v>768523.8095</v>
      </c>
      <c r="F27" s="38">
        <f>'small store-Sales and cost'!F24+'medium store-Sales and cost'!F25+F25</f>
        <v>960654.7619</v>
      </c>
      <c r="G27" s="38">
        <f>'small store-Sales and cost'!G24+'medium store-Sales and cost'!G25+G25</f>
        <v>1593514.286</v>
      </c>
      <c r="H27" s="38">
        <f>'small store-Sales and cost'!H24+'medium store-Sales and cost'!H25+H25</f>
        <v>1785645.238</v>
      </c>
      <c r="I27" s="38">
        <f>'small store-Sales and cost'!I24+'medium store-Sales and cost'!I25+I25</f>
        <v>3185661.905</v>
      </c>
      <c r="J27" s="38">
        <f>'small store-Sales and cost'!J24+'medium store-Sales and cost'!J25+J25</f>
        <v>3377792.857</v>
      </c>
      <c r="K27" s="38">
        <f>'small store-Sales and cost'!K24+'medium store-Sales and cost'!K25+K25</f>
        <v>4010652.381</v>
      </c>
      <c r="L27" s="38">
        <f>'small store-Sales and cost'!L24+'medium store-Sales and cost'!L25+L25</f>
        <v>4202783.333</v>
      </c>
      <c r="M27" s="38">
        <f>'small store-Sales and cost'!M24+'medium store-Sales and cost'!M25+M25</f>
        <v>5602800</v>
      </c>
      <c r="N27" s="38">
        <f>'small store-Sales and cost'!N24+'medium store-Sales and cost'!N25+N25</f>
        <v>5800764.286</v>
      </c>
      <c r="O27" s="38">
        <f>'small store-Sales and cost'!O24+'medium store-Sales and cost'!O25+O25</f>
        <v>6439457.143</v>
      </c>
      <c r="P27" s="38">
        <f>'small store-Sales and cost'!P24+'medium store-Sales and cost'!P25+P25</f>
        <v>6639207.143</v>
      </c>
      <c r="Q27" s="38">
        <f>'small store-Sales and cost'!Q24+'medium store-Sales and cost'!Q25+Q25</f>
        <v>8046842.857</v>
      </c>
      <c r="R27" s="38">
        <f>'small store-Sales and cost'!R24+'medium store-Sales and cost'!R25+R25</f>
        <v>8250342.857</v>
      </c>
      <c r="S27" s="38">
        <f>'small store-Sales and cost'!S24+'medium store-Sales and cost'!S25+S25</f>
        <v>8894571.429</v>
      </c>
      <c r="T27" s="38">
        <f>'small store-Sales and cost'!T24+'medium store-Sales and cost'!T25+T25</f>
        <v>9098071.429</v>
      </c>
      <c r="U27" s="38">
        <f>'small store-Sales and cost'!U24+'medium store-Sales and cost'!U25+U25</f>
        <v>10513028.57</v>
      </c>
      <c r="V27" s="38">
        <f>'small store-Sales and cost'!V24+'medium store-Sales and cost'!V25+V25</f>
        <v>10722528.57</v>
      </c>
      <c r="W27" s="38">
        <f>'small store-Sales and cost'!W24+'medium store-Sales and cost'!W25+W25</f>
        <v>11384971.43</v>
      </c>
      <c r="X27" s="38">
        <f>'small store-Sales and cost'!X24+'medium store-Sales and cost'!X25+X25</f>
        <v>11606471.43</v>
      </c>
      <c r="Y27" s="38">
        <f>'small store-Sales and cost'!Y24+'medium store-Sales and cost'!Y25+Y25</f>
        <v>13036428.57</v>
      </c>
      <c r="Z27" s="38">
        <f>'small store-Sales and cost'!Z24+'medium store-Sales and cost'!Z25+Z25</f>
        <v>13245928.57</v>
      </c>
      <c r="AA27" s="38">
        <f>'small store-Sales and cost'!AA24+'medium store-Sales and cost'!AA25+AA25</f>
        <v>13908371.43</v>
      </c>
      <c r="AB27" s="38">
        <f>'small store-Sales and cost'!AB24+'medium store-Sales and cost'!AB25+AB25</f>
        <v>14129871.43</v>
      </c>
      <c r="AC27" s="38">
        <f>'small store-Sales and cost'!AC24+'medium store-Sales and cost'!AC25+AC25</f>
        <v>15559828.57</v>
      </c>
      <c r="AD27" s="38">
        <f>'small store-Sales and cost'!AD24+'medium store-Sales and cost'!AD25+AD25</f>
        <v>15769328.57</v>
      </c>
      <c r="AE27" s="38">
        <f>'small store-Sales and cost'!AE24+'medium store-Sales and cost'!AE25+AE25</f>
        <v>16431771.43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6" width="6.5"/>
    <col customWidth="1" min="7" max="20" width="7.5"/>
    <col customWidth="1" min="21" max="22" width="8.38"/>
    <col customWidth="1" min="23" max="24" width="8.25"/>
    <col customWidth="1" min="25" max="31" width="8.38"/>
  </cols>
  <sheetData>
    <row r="1">
      <c r="A1" s="31"/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32" t="s">
        <v>69</v>
      </c>
      <c r="M1" s="32" t="s">
        <v>70</v>
      </c>
      <c r="N1" s="32" t="s">
        <v>71</v>
      </c>
      <c r="O1" s="32" t="s">
        <v>72</v>
      </c>
      <c r="P1" s="32" t="s">
        <v>73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82</v>
      </c>
      <c r="Z1" s="32" t="s">
        <v>83</v>
      </c>
      <c r="AA1" s="32" t="s">
        <v>84</v>
      </c>
      <c r="AB1" s="32" t="s">
        <v>85</v>
      </c>
      <c r="AC1" s="32" t="s">
        <v>86</v>
      </c>
      <c r="AD1" s="32" t="s">
        <v>87</v>
      </c>
      <c r="AE1" s="32" t="s">
        <v>88</v>
      </c>
      <c r="AF1" s="4"/>
      <c r="AG1" s="4"/>
    </row>
    <row r="2">
      <c r="A2" s="6" t="s">
        <v>121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11" t="s">
        <v>25</v>
      </c>
      <c r="B3" s="36">
        <f>'small store-Sales and cost'!B3+'medium store-Sales and cost'!B3+'Large store-Sales and cost'!B3</f>
        <v>240000</v>
      </c>
      <c r="C3" s="36">
        <f>'small store-Sales and cost'!C3+'medium store-Sales and cost'!C3+'Large store-Sales and cost'!C3</f>
        <v>480000</v>
      </c>
      <c r="D3" s="36">
        <f>'small store-Sales and cost'!D3+'medium store-Sales and cost'!D3+'Large store-Sales and cost'!D3</f>
        <v>720000</v>
      </c>
      <c r="E3" s="36">
        <f>'small store-Sales and cost'!E3+'medium store-Sales and cost'!E3+'Large store-Sales and cost'!E3</f>
        <v>960000</v>
      </c>
      <c r="F3" s="36">
        <f>'small store-Sales and cost'!F3+'medium store-Sales and cost'!F3+'Large store-Sales and cost'!F3</f>
        <v>1200000</v>
      </c>
      <c r="G3" s="36">
        <f>'small store-Sales and cost'!G3+'medium store-Sales and cost'!G3+'Large store-Sales and cost'!G3</f>
        <v>1908000</v>
      </c>
      <c r="H3" s="36">
        <f>'small store-Sales and cost'!H3+'medium store-Sales and cost'!H3+'Large store-Sales and cost'!H3</f>
        <v>2148000</v>
      </c>
      <c r="I3" s="36">
        <f>'small store-Sales and cost'!I3+'medium store-Sales and cost'!I3+'Large store-Sales and cost'!I3</f>
        <v>3624000</v>
      </c>
      <c r="J3" s="36">
        <f>'small store-Sales and cost'!J3+'medium store-Sales and cost'!J3+'Large store-Sales and cost'!J3</f>
        <v>3864000</v>
      </c>
      <c r="K3" s="36">
        <f>'small store-Sales and cost'!K3+'medium store-Sales and cost'!K3+'Large store-Sales and cost'!K3</f>
        <v>4572000</v>
      </c>
      <c r="L3" s="36">
        <f>'small store-Sales and cost'!L3+'medium store-Sales and cost'!L3+'Large store-Sales and cost'!L3</f>
        <v>4812000</v>
      </c>
      <c r="M3" s="36">
        <f>'small store-Sales and cost'!M3+'medium store-Sales and cost'!M3+'Large store-Sales and cost'!M3</f>
        <v>6288000</v>
      </c>
      <c r="N3" s="36">
        <f>'small store-Sales and cost'!N3+'medium store-Sales and cost'!N3+'Large store-Sales and cost'!N3</f>
        <v>6528000</v>
      </c>
      <c r="O3" s="36">
        <f>'small store-Sales and cost'!O3+'medium store-Sales and cost'!O3+'Large store-Sales and cost'!O3</f>
        <v>7236000</v>
      </c>
      <c r="P3" s="36">
        <f>'small store-Sales and cost'!P3+'medium store-Sales and cost'!P3+'Large store-Sales and cost'!P3</f>
        <v>7476000</v>
      </c>
      <c r="Q3" s="36">
        <f>'small store-Sales and cost'!Q3+'medium store-Sales and cost'!Q3+'Large store-Sales and cost'!Q3</f>
        <v>8952000</v>
      </c>
      <c r="R3" s="36">
        <f>'small store-Sales and cost'!R3+'medium store-Sales and cost'!R3+'Large store-Sales and cost'!R3</f>
        <v>9192000</v>
      </c>
      <c r="S3" s="36">
        <f>'small store-Sales and cost'!S3+'medium store-Sales and cost'!S3+'Large store-Sales and cost'!S3</f>
        <v>9900000</v>
      </c>
      <c r="T3" s="36">
        <f>'small store-Sales and cost'!T3+'medium store-Sales and cost'!T3+'Large store-Sales and cost'!T3</f>
        <v>10140000</v>
      </c>
      <c r="U3" s="36">
        <f>'small store-Sales and cost'!U3+'medium store-Sales and cost'!U3+'Large store-Sales and cost'!U3</f>
        <v>11616000</v>
      </c>
      <c r="V3" s="36">
        <f>'small store-Sales and cost'!V3+'medium store-Sales and cost'!V3+'Large store-Sales and cost'!V3</f>
        <v>11856000</v>
      </c>
      <c r="W3" s="36">
        <f>'small store-Sales and cost'!W3+'medium store-Sales and cost'!W3+'Large store-Sales and cost'!W3</f>
        <v>12564000</v>
      </c>
      <c r="X3" s="36">
        <f>'small store-Sales and cost'!X3+'medium store-Sales and cost'!X3+'Large store-Sales and cost'!X3</f>
        <v>12804000</v>
      </c>
      <c r="Y3" s="36">
        <f>'small store-Sales and cost'!Y3+'medium store-Sales and cost'!Y3+'Large store-Sales and cost'!Y3</f>
        <v>14280000</v>
      </c>
      <c r="Z3" s="36">
        <f>'small store-Sales and cost'!Z3+'medium store-Sales and cost'!Z3+'Large store-Sales and cost'!Z3</f>
        <v>14520000</v>
      </c>
      <c r="AA3" s="36">
        <f>'small store-Sales and cost'!AA3+'medium store-Sales and cost'!AA3+'Large store-Sales and cost'!AA3</f>
        <v>15228000</v>
      </c>
      <c r="AB3" s="36">
        <f>'small store-Sales and cost'!AB3+'medium store-Sales and cost'!AB3+'Large store-Sales and cost'!AB3</f>
        <v>15468000</v>
      </c>
      <c r="AC3" s="36">
        <f>'small store-Sales and cost'!AC3+'medium store-Sales and cost'!AC3+'Large store-Sales and cost'!AC3</f>
        <v>16944000</v>
      </c>
      <c r="AD3" s="36">
        <f>'small store-Sales and cost'!AD3+'medium store-Sales and cost'!AD3+'Large store-Sales and cost'!AD3</f>
        <v>17184000</v>
      </c>
      <c r="AE3" s="36">
        <f>'small store-Sales and cost'!AE3+'medium store-Sales and cost'!AE3+'Large store-Sales and cost'!AE3</f>
        <v>17892000</v>
      </c>
      <c r="AF3" s="9"/>
      <c r="AG3" s="9"/>
    </row>
    <row r="4">
      <c r="A4" s="11" t="s">
        <v>27</v>
      </c>
      <c r="B4" s="36">
        <f>'small store-Sales and cost'!B4+'medium store-Sales and cost'!B4+'Large store-Sales and cost'!B4</f>
        <v>60000</v>
      </c>
      <c r="C4" s="36">
        <f>'small store-Sales and cost'!C4+'medium store-Sales and cost'!C4+'Large store-Sales and cost'!C4</f>
        <v>120000</v>
      </c>
      <c r="D4" s="36">
        <f>'small store-Sales and cost'!D4+'medium store-Sales and cost'!D4+'Large store-Sales and cost'!D4</f>
        <v>180000</v>
      </c>
      <c r="E4" s="36">
        <f>'small store-Sales and cost'!E4+'medium store-Sales and cost'!E4+'Large store-Sales and cost'!E4</f>
        <v>240000</v>
      </c>
      <c r="F4" s="36">
        <f>'small store-Sales and cost'!F4+'medium store-Sales and cost'!F4+'Large store-Sales and cost'!F4</f>
        <v>300000</v>
      </c>
      <c r="G4" s="36">
        <f>'small store-Sales and cost'!G4+'medium store-Sales and cost'!G4+'Large store-Sales and cost'!G4</f>
        <v>480000</v>
      </c>
      <c r="H4" s="36">
        <f>'small store-Sales and cost'!H4+'medium store-Sales and cost'!H4+'Large store-Sales and cost'!H4</f>
        <v>540000</v>
      </c>
      <c r="I4" s="36">
        <f>'small store-Sales and cost'!I4+'medium store-Sales and cost'!I4+'Large store-Sales and cost'!I4</f>
        <v>1000000</v>
      </c>
      <c r="J4" s="36">
        <f>'small store-Sales and cost'!J4+'medium store-Sales and cost'!J4+'Large store-Sales and cost'!J4</f>
        <v>1060000</v>
      </c>
      <c r="K4" s="36">
        <f>'small store-Sales and cost'!K4+'medium store-Sales and cost'!K4+'Large store-Sales and cost'!K4</f>
        <v>1240000</v>
      </c>
      <c r="L4" s="36">
        <f>'small store-Sales and cost'!L4+'medium store-Sales and cost'!L4+'Large store-Sales and cost'!L4</f>
        <v>1300000</v>
      </c>
      <c r="M4" s="36">
        <f>'small store-Sales and cost'!M4+'medium store-Sales and cost'!M4+'Large store-Sales and cost'!M4</f>
        <v>1760000</v>
      </c>
      <c r="N4" s="36">
        <f>'small store-Sales and cost'!N4+'medium store-Sales and cost'!N4+'Large store-Sales and cost'!N4</f>
        <v>1820000</v>
      </c>
      <c r="O4" s="36">
        <f>'small store-Sales and cost'!O4+'medium store-Sales and cost'!O4+'Large store-Sales and cost'!O4</f>
        <v>2000000</v>
      </c>
      <c r="P4" s="36">
        <f>'small store-Sales and cost'!P4+'medium store-Sales and cost'!P4+'Large store-Sales and cost'!P4</f>
        <v>2060000</v>
      </c>
      <c r="Q4" s="36">
        <f>'small store-Sales and cost'!Q4+'medium store-Sales and cost'!Q4+'Large store-Sales and cost'!Q4</f>
        <v>2520000</v>
      </c>
      <c r="R4" s="36">
        <f>'small store-Sales and cost'!R4+'medium store-Sales and cost'!R4+'Large store-Sales and cost'!R4</f>
        <v>2580000</v>
      </c>
      <c r="S4" s="36">
        <f>'small store-Sales and cost'!S4+'medium store-Sales and cost'!S4+'Large store-Sales and cost'!S4</f>
        <v>2760000</v>
      </c>
      <c r="T4" s="36">
        <f>'small store-Sales and cost'!T4+'medium store-Sales and cost'!T4+'Large store-Sales and cost'!T4</f>
        <v>2820000</v>
      </c>
      <c r="U4" s="36">
        <f>'small store-Sales and cost'!U4+'medium store-Sales and cost'!U4+'Large store-Sales and cost'!U4</f>
        <v>3280000</v>
      </c>
      <c r="V4" s="36">
        <f>'small store-Sales and cost'!V4+'medium store-Sales and cost'!V4+'Large store-Sales and cost'!V4</f>
        <v>3340000</v>
      </c>
      <c r="W4" s="36">
        <f>'small store-Sales and cost'!W4+'medium store-Sales and cost'!W4+'Large store-Sales and cost'!W4</f>
        <v>3520000</v>
      </c>
      <c r="X4" s="36">
        <f>'small store-Sales and cost'!X4+'medium store-Sales and cost'!X4+'Large store-Sales and cost'!X4</f>
        <v>3580000</v>
      </c>
      <c r="Y4" s="36">
        <f>'small store-Sales and cost'!Y4+'medium store-Sales and cost'!Y4+'Large store-Sales and cost'!Y4</f>
        <v>4040000</v>
      </c>
      <c r="Z4" s="36">
        <f>'small store-Sales and cost'!Z4+'medium store-Sales and cost'!Z4+'Large store-Sales and cost'!Z4</f>
        <v>4100000</v>
      </c>
      <c r="AA4" s="36">
        <f>'small store-Sales and cost'!AA4+'medium store-Sales and cost'!AA4+'Large store-Sales and cost'!AA4</f>
        <v>4280000</v>
      </c>
      <c r="AB4" s="36">
        <f>'small store-Sales and cost'!AB4+'medium store-Sales and cost'!AB4+'Large store-Sales and cost'!AB4</f>
        <v>4340000</v>
      </c>
      <c r="AC4" s="36">
        <f>'small store-Sales and cost'!AC4+'medium store-Sales and cost'!AC4+'Large store-Sales and cost'!AC4</f>
        <v>4800000</v>
      </c>
      <c r="AD4" s="36">
        <f>'small store-Sales and cost'!AD4+'medium store-Sales and cost'!AD4+'Large store-Sales and cost'!AD4</f>
        <v>4860000</v>
      </c>
      <c r="AE4" s="36">
        <f>'small store-Sales and cost'!AE4+'medium store-Sales and cost'!AE4+'Large store-Sales and cost'!AE4</f>
        <v>5040000</v>
      </c>
      <c r="AF4" s="9"/>
      <c r="AG4" s="9"/>
    </row>
    <row r="5">
      <c r="A5" s="11" t="s">
        <v>28</v>
      </c>
      <c r="B5" s="36">
        <f>'small store-Sales and cost'!B5+'medium store-Sales and cost'!B5+'Large store-Sales and cost'!B5</f>
        <v>170000</v>
      </c>
      <c r="C5" s="36">
        <f>'small store-Sales and cost'!C5+'medium store-Sales and cost'!C5+'Large store-Sales and cost'!C5</f>
        <v>340000</v>
      </c>
      <c r="D5" s="36">
        <f>'small store-Sales and cost'!D5+'medium store-Sales and cost'!D5+'Large store-Sales and cost'!D5</f>
        <v>510000</v>
      </c>
      <c r="E5" s="36">
        <f>'small store-Sales and cost'!E5+'medium store-Sales and cost'!E5+'Large store-Sales and cost'!E5</f>
        <v>680000</v>
      </c>
      <c r="F5" s="36">
        <f>'small store-Sales and cost'!F5+'medium store-Sales and cost'!F5+'Large store-Sales and cost'!F5</f>
        <v>850000</v>
      </c>
      <c r="G5" s="36">
        <f>'small store-Sales and cost'!G5+'medium store-Sales and cost'!G5+'Large store-Sales and cost'!G5</f>
        <v>1428000</v>
      </c>
      <c r="H5" s="36">
        <f>'small store-Sales and cost'!H5+'medium store-Sales and cost'!H5+'Large store-Sales and cost'!H5</f>
        <v>1598000</v>
      </c>
      <c r="I5" s="36">
        <f>'small store-Sales and cost'!I5+'medium store-Sales and cost'!I5+'Large store-Sales and cost'!I5</f>
        <v>2856000</v>
      </c>
      <c r="J5" s="36">
        <f>'small store-Sales and cost'!J5+'medium store-Sales and cost'!J5+'Large store-Sales and cost'!J5</f>
        <v>3026000</v>
      </c>
      <c r="K5" s="36">
        <f>'small store-Sales and cost'!K5+'medium store-Sales and cost'!K5+'Large store-Sales and cost'!K5</f>
        <v>3604000</v>
      </c>
      <c r="L5" s="36">
        <f>'small store-Sales and cost'!L5+'medium store-Sales and cost'!L5+'Large store-Sales and cost'!L5</f>
        <v>3774000</v>
      </c>
      <c r="M5" s="36">
        <f>'small store-Sales and cost'!M5+'medium store-Sales and cost'!M5+'Large store-Sales and cost'!M5</f>
        <v>5032000</v>
      </c>
      <c r="N5" s="36">
        <f>'small store-Sales and cost'!N5+'medium store-Sales and cost'!N5+'Large store-Sales and cost'!N5</f>
        <v>5202000</v>
      </c>
      <c r="O5" s="36">
        <f>'small store-Sales and cost'!O5+'medium store-Sales and cost'!O5+'Large store-Sales and cost'!O5</f>
        <v>5780000</v>
      </c>
      <c r="P5" s="36">
        <f>'small store-Sales and cost'!P5+'medium store-Sales and cost'!P5+'Large store-Sales and cost'!P5</f>
        <v>5950000</v>
      </c>
      <c r="Q5" s="36">
        <f>'small store-Sales and cost'!Q5+'medium store-Sales and cost'!Q5+'Large store-Sales and cost'!Q5</f>
        <v>7208000</v>
      </c>
      <c r="R5" s="36">
        <f>'small store-Sales and cost'!R5+'medium store-Sales and cost'!R5+'Large store-Sales and cost'!R5</f>
        <v>7378000</v>
      </c>
      <c r="S5" s="36">
        <f>'small store-Sales and cost'!S5+'medium store-Sales and cost'!S5+'Large store-Sales and cost'!S5</f>
        <v>7956000</v>
      </c>
      <c r="T5" s="36">
        <f>'small store-Sales and cost'!T5+'medium store-Sales and cost'!T5+'Large store-Sales and cost'!T5</f>
        <v>8126000</v>
      </c>
      <c r="U5" s="36">
        <f>'small store-Sales and cost'!U5+'medium store-Sales and cost'!U5+'Large store-Sales and cost'!U5</f>
        <v>9384000</v>
      </c>
      <c r="V5" s="36">
        <f>'small store-Sales and cost'!V5+'medium store-Sales and cost'!V5+'Large store-Sales and cost'!V5</f>
        <v>9554000</v>
      </c>
      <c r="W5" s="36">
        <f>'small store-Sales and cost'!W5+'medium store-Sales and cost'!W5+'Large store-Sales and cost'!W5</f>
        <v>10132000</v>
      </c>
      <c r="X5" s="36">
        <f>'small store-Sales and cost'!X5+'medium store-Sales and cost'!X5+'Large store-Sales and cost'!X5</f>
        <v>10302000</v>
      </c>
      <c r="Y5" s="36">
        <f>'small store-Sales and cost'!Y5+'medium store-Sales and cost'!Y5+'Large store-Sales and cost'!Y5</f>
        <v>11560000</v>
      </c>
      <c r="Z5" s="36">
        <f>'small store-Sales and cost'!Z5+'medium store-Sales and cost'!Z5+'Large store-Sales and cost'!Z5</f>
        <v>11730000</v>
      </c>
      <c r="AA5" s="36">
        <f>'small store-Sales and cost'!AA5+'medium store-Sales and cost'!AA5+'Large store-Sales and cost'!AA5</f>
        <v>12308000</v>
      </c>
      <c r="AB5" s="36">
        <f>'small store-Sales and cost'!AB5+'medium store-Sales and cost'!AB5+'Large store-Sales and cost'!AB5</f>
        <v>12478000</v>
      </c>
      <c r="AC5" s="36">
        <f>'small store-Sales and cost'!AC5+'medium store-Sales and cost'!AC5+'Large store-Sales and cost'!AC5</f>
        <v>13736000</v>
      </c>
      <c r="AD5" s="36">
        <f>'small store-Sales and cost'!AD5+'medium store-Sales and cost'!AD5+'Large store-Sales and cost'!AD5</f>
        <v>13906000</v>
      </c>
      <c r="AE5" s="36">
        <f>'small store-Sales and cost'!AE5+'medium store-Sales and cost'!AE5+'Large store-Sales and cost'!AE5</f>
        <v>14484000</v>
      </c>
      <c r="AF5" s="9"/>
      <c r="AG5" s="9"/>
    </row>
    <row r="6">
      <c r="A6" s="4" t="s">
        <v>111</v>
      </c>
      <c r="B6" s="9">
        <f t="shared" ref="B6:AE6" si="1">sum(B3:B5)</f>
        <v>470000</v>
      </c>
      <c r="C6" s="9">
        <f t="shared" si="1"/>
        <v>940000</v>
      </c>
      <c r="D6" s="9">
        <f t="shared" si="1"/>
        <v>1410000</v>
      </c>
      <c r="E6" s="9">
        <f t="shared" si="1"/>
        <v>1880000</v>
      </c>
      <c r="F6" s="9">
        <f t="shared" si="1"/>
        <v>2350000</v>
      </c>
      <c r="G6" s="9">
        <f t="shared" si="1"/>
        <v>3816000</v>
      </c>
      <c r="H6" s="9">
        <f t="shared" si="1"/>
        <v>4286000</v>
      </c>
      <c r="I6" s="9">
        <f t="shared" si="1"/>
        <v>7480000</v>
      </c>
      <c r="J6" s="9">
        <f t="shared" si="1"/>
        <v>7950000</v>
      </c>
      <c r="K6" s="9">
        <f t="shared" si="1"/>
        <v>9416000</v>
      </c>
      <c r="L6" s="9">
        <f t="shared" si="1"/>
        <v>9886000</v>
      </c>
      <c r="M6" s="9">
        <f t="shared" si="1"/>
        <v>13080000</v>
      </c>
      <c r="N6" s="9">
        <f t="shared" si="1"/>
        <v>13550000</v>
      </c>
      <c r="O6" s="9">
        <f t="shared" si="1"/>
        <v>15016000</v>
      </c>
      <c r="P6" s="9">
        <f t="shared" si="1"/>
        <v>15486000</v>
      </c>
      <c r="Q6" s="9">
        <f t="shared" si="1"/>
        <v>18680000</v>
      </c>
      <c r="R6" s="9">
        <f t="shared" si="1"/>
        <v>19150000</v>
      </c>
      <c r="S6" s="9">
        <f t="shared" si="1"/>
        <v>20616000</v>
      </c>
      <c r="T6" s="9">
        <f t="shared" si="1"/>
        <v>21086000</v>
      </c>
      <c r="U6" s="9">
        <f t="shared" si="1"/>
        <v>24280000</v>
      </c>
      <c r="V6" s="9">
        <f t="shared" si="1"/>
        <v>24750000</v>
      </c>
      <c r="W6" s="9">
        <f t="shared" si="1"/>
        <v>26216000</v>
      </c>
      <c r="X6" s="9">
        <f t="shared" si="1"/>
        <v>26686000</v>
      </c>
      <c r="Y6" s="9">
        <f t="shared" si="1"/>
        <v>29880000</v>
      </c>
      <c r="Z6" s="9">
        <f t="shared" si="1"/>
        <v>30350000</v>
      </c>
      <c r="AA6" s="9">
        <f t="shared" si="1"/>
        <v>31816000</v>
      </c>
      <c r="AB6" s="9">
        <f t="shared" si="1"/>
        <v>32286000</v>
      </c>
      <c r="AC6" s="9">
        <f t="shared" si="1"/>
        <v>35480000</v>
      </c>
      <c r="AD6" s="9">
        <f t="shared" si="1"/>
        <v>35950000</v>
      </c>
      <c r="AE6" s="9">
        <f t="shared" si="1"/>
        <v>37416000</v>
      </c>
      <c r="AF6" s="9"/>
      <c r="AG6" s="9"/>
    </row>
    <row r="7">
      <c r="A7" s="4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6" t="s">
        <v>122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9"/>
      <c r="AG8" s="9"/>
    </row>
    <row r="9">
      <c r="A9" s="11" t="s">
        <v>25</v>
      </c>
      <c r="B9" s="36">
        <f>'small store-Sales and cost'!B9+'medium store-Sales and cost'!B9+'Large store-Sales and cost'!B9</f>
        <v>96000</v>
      </c>
      <c r="C9" s="36">
        <f>'small store-Sales and cost'!C9+'medium store-Sales and cost'!C9+'Large store-Sales and cost'!C9</f>
        <v>192000</v>
      </c>
      <c r="D9" s="36">
        <f>'small store-Sales and cost'!D9+'medium store-Sales and cost'!D9+'Large store-Sales and cost'!D9</f>
        <v>288000</v>
      </c>
      <c r="E9" s="36">
        <f>'small store-Sales and cost'!E9+'medium store-Sales and cost'!E9+'Large store-Sales and cost'!E9</f>
        <v>384000</v>
      </c>
      <c r="F9" s="36">
        <f>'small store-Sales and cost'!F9+'medium store-Sales and cost'!F9+'Large store-Sales and cost'!F9</f>
        <v>480000</v>
      </c>
      <c r="G9" s="36">
        <f>'small store-Sales and cost'!G9+'medium store-Sales and cost'!G9+'Large store-Sales and cost'!G9</f>
        <v>763200</v>
      </c>
      <c r="H9" s="36">
        <f>'small store-Sales and cost'!H9+'medium store-Sales and cost'!H9+'Large store-Sales and cost'!H9</f>
        <v>859200</v>
      </c>
      <c r="I9" s="36">
        <f>'small store-Sales and cost'!I9+'medium store-Sales and cost'!I9+'Large store-Sales and cost'!I9</f>
        <v>1449600</v>
      </c>
      <c r="J9" s="36">
        <f>'small store-Sales and cost'!J9+'medium store-Sales and cost'!J9+'Large store-Sales and cost'!J9</f>
        <v>1545600</v>
      </c>
      <c r="K9" s="36">
        <f>'small store-Sales and cost'!K9+'medium store-Sales and cost'!K9+'Large store-Sales and cost'!K9</f>
        <v>1828800</v>
      </c>
      <c r="L9" s="36">
        <f>'small store-Sales and cost'!L9+'medium store-Sales and cost'!L9+'Large store-Sales and cost'!L9</f>
        <v>1924800</v>
      </c>
      <c r="M9" s="36">
        <f>'small store-Sales and cost'!M9+'medium store-Sales and cost'!M9+'Large store-Sales and cost'!M9</f>
        <v>2515200</v>
      </c>
      <c r="N9" s="36">
        <f>'small store-Sales and cost'!N9+'medium store-Sales and cost'!N9+'Large store-Sales and cost'!N9</f>
        <v>2611200</v>
      </c>
      <c r="O9" s="36">
        <f>'small store-Sales and cost'!O9+'medium store-Sales and cost'!O9+'Large store-Sales and cost'!O9</f>
        <v>2894400</v>
      </c>
      <c r="P9" s="36">
        <f>'small store-Sales and cost'!P9+'medium store-Sales and cost'!P9+'Large store-Sales and cost'!P9</f>
        <v>2990400</v>
      </c>
      <c r="Q9" s="36">
        <f>'small store-Sales and cost'!Q9+'medium store-Sales and cost'!Q9+'Large store-Sales and cost'!Q9</f>
        <v>3580800</v>
      </c>
      <c r="R9" s="36">
        <f>'small store-Sales and cost'!R9+'medium store-Sales and cost'!R9+'Large store-Sales and cost'!R9</f>
        <v>3676800</v>
      </c>
      <c r="S9" s="36">
        <f>'small store-Sales and cost'!S9+'medium store-Sales and cost'!S9+'Large store-Sales and cost'!S9</f>
        <v>3960000</v>
      </c>
      <c r="T9" s="36">
        <f>'small store-Sales and cost'!T9+'medium store-Sales and cost'!T9+'Large store-Sales and cost'!T9</f>
        <v>4056000</v>
      </c>
      <c r="U9" s="36">
        <f>'small store-Sales and cost'!U9+'medium store-Sales and cost'!U9+'Large store-Sales and cost'!U9</f>
        <v>4646400</v>
      </c>
      <c r="V9" s="36">
        <f>'small store-Sales and cost'!V9+'medium store-Sales and cost'!V9+'Large store-Sales and cost'!V9</f>
        <v>4742400</v>
      </c>
      <c r="W9" s="36">
        <f>'small store-Sales and cost'!W9+'medium store-Sales and cost'!W9+'Large store-Sales and cost'!W9</f>
        <v>5025600</v>
      </c>
      <c r="X9" s="36">
        <f>'small store-Sales and cost'!X9+'medium store-Sales and cost'!X9+'Large store-Sales and cost'!X9</f>
        <v>5121600</v>
      </c>
      <c r="Y9" s="36">
        <f>'small store-Sales and cost'!Y9+'medium store-Sales and cost'!Y9+'Large store-Sales and cost'!Y9</f>
        <v>5712000</v>
      </c>
      <c r="Z9" s="36">
        <f>'small store-Sales and cost'!Z9+'medium store-Sales and cost'!Z9+'Large store-Sales and cost'!Z9</f>
        <v>5808000</v>
      </c>
      <c r="AA9" s="36">
        <f>'small store-Sales and cost'!AA9+'medium store-Sales and cost'!AA9+'Large store-Sales and cost'!AA9</f>
        <v>6091200</v>
      </c>
      <c r="AB9" s="36">
        <f>'small store-Sales and cost'!AB9+'medium store-Sales and cost'!AB9+'Large store-Sales and cost'!AB9</f>
        <v>6187200</v>
      </c>
      <c r="AC9" s="36">
        <f>'small store-Sales and cost'!AC9+'medium store-Sales and cost'!AC9+'Large store-Sales and cost'!AC9</f>
        <v>6777600</v>
      </c>
      <c r="AD9" s="36">
        <f>'small store-Sales and cost'!AD9+'medium store-Sales and cost'!AD9+'Large store-Sales and cost'!AD9</f>
        <v>6873600</v>
      </c>
      <c r="AE9" s="36">
        <f>'small store-Sales and cost'!AE9+'medium store-Sales and cost'!AE9+'Large store-Sales and cost'!AE9</f>
        <v>7156800</v>
      </c>
      <c r="AF9" s="9"/>
      <c r="AG9" s="9"/>
    </row>
    <row r="10">
      <c r="A10" s="11" t="s">
        <v>27</v>
      </c>
      <c r="B10" s="36">
        <f>'small store-Sales and cost'!B10+'medium store-Sales and cost'!B10+'Large store-Sales and cost'!B10</f>
        <v>27000</v>
      </c>
      <c r="C10" s="36">
        <f>'small store-Sales and cost'!C10+'medium store-Sales and cost'!C10+'Large store-Sales and cost'!C10</f>
        <v>54000</v>
      </c>
      <c r="D10" s="36">
        <f>'small store-Sales and cost'!D10+'medium store-Sales and cost'!D10+'Large store-Sales and cost'!D10</f>
        <v>81000</v>
      </c>
      <c r="E10" s="36">
        <f>'small store-Sales and cost'!E10+'medium store-Sales and cost'!E10+'Large store-Sales and cost'!E10</f>
        <v>108000</v>
      </c>
      <c r="F10" s="36">
        <f>'small store-Sales and cost'!F10+'medium store-Sales and cost'!F10+'Large store-Sales and cost'!F10</f>
        <v>135000</v>
      </c>
      <c r="G10" s="36">
        <f>'small store-Sales and cost'!G10+'medium store-Sales and cost'!G10+'Large store-Sales and cost'!G10</f>
        <v>216000</v>
      </c>
      <c r="H10" s="36">
        <f>'small store-Sales and cost'!H10+'medium store-Sales and cost'!H10+'Large store-Sales and cost'!H10</f>
        <v>243000</v>
      </c>
      <c r="I10" s="36">
        <f>'small store-Sales and cost'!I10+'medium store-Sales and cost'!I10+'Large store-Sales and cost'!I10</f>
        <v>450000</v>
      </c>
      <c r="J10" s="36">
        <f>'small store-Sales and cost'!J10+'medium store-Sales and cost'!J10+'Large store-Sales and cost'!J10</f>
        <v>477000</v>
      </c>
      <c r="K10" s="36">
        <f>'small store-Sales and cost'!K10+'medium store-Sales and cost'!K10+'Large store-Sales and cost'!K10</f>
        <v>558000</v>
      </c>
      <c r="L10" s="36">
        <f>'small store-Sales and cost'!L10+'medium store-Sales and cost'!L10+'Large store-Sales and cost'!L10</f>
        <v>585000</v>
      </c>
      <c r="M10" s="36">
        <f>'small store-Sales and cost'!M10+'medium store-Sales and cost'!M10+'Large store-Sales and cost'!M10</f>
        <v>792000</v>
      </c>
      <c r="N10" s="36">
        <f>'small store-Sales and cost'!N10+'medium store-Sales and cost'!N10+'Large store-Sales and cost'!N10</f>
        <v>819000</v>
      </c>
      <c r="O10" s="36">
        <f>'small store-Sales and cost'!O10+'medium store-Sales and cost'!O10+'Large store-Sales and cost'!O10</f>
        <v>900000</v>
      </c>
      <c r="P10" s="36">
        <f>'small store-Sales and cost'!P10+'medium store-Sales and cost'!P10+'Large store-Sales and cost'!P10</f>
        <v>927000</v>
      </c>
      <c r="Q10" s="36">
        <f>'small store-Sales and cost'!Q10+'medium store-Sales and cost'!Q10+'Large store-Sales and cost'!Q10</f>
        <v>1134000</v>
      </c>
      <c r="R10" s="36">
        <f>'small store-Sales and cost'!R10+'medium store-Sales and cost'!R10+'Large store-Sales and cost'!R10</f>
        <v>1161000</v>
      </c>
      <c r="S10" s="36">
        <f>'small store-Sales and cost'!S10+'medium store-Sales and cost'!S10+'Large store-Sales and cost'!S10</f>
        <v>1242000</v>
      </c>
      <c r="T10" s="36">
        <f>'small store-Sales and cost'!T10+'medium store-Sales and cost'!T10+'Large store-Sales and cost'!T10</f>
        <v>1269000</v>
      </c>
      <c r="U10" s="36">
        <f>'small store-Sales and cost'!U10+'medium store-Sales and cost'!U10+'Large store-Sales and cost'!U10</f>
        <v>1476000</v>
      </c>
      <c r="V10" s="36">
        <f>'small store-Sales and cost'!V10+'medium store-Sales and cost'!V10+'Large store-Sales and cost'!V10</f>
        <v>1503000</v>
      </c>
      <c r="W10" s="36">
        <f>'small store-Sales and cost'!W10+'medium store-Sales and cost'!W10+'Large store-Sales and cost'!W10</f>
        <v>1584000</v>
      </c>
      <c r="X10" s="36">
        <f>'small store-Sales and cost'!X10+'medium store-Sales and cost'!X10+'Large store-Sales and cost'!X10</f>
        <v>1611000</v>
      </c>
      <c r="Y10" s="36">
        <f>'small store-Sales and cost'!Y10+'medium store-Sales and cost'!Y10+'Large store-Sales and cost'!Y10</f>
        <v>1818000</v>
      </c>
      <c r="Z10" s="36">
        <f>'small store-Sales and cost'!Z10+'medium store-Sales and cost'!Z10+'Large store-Sales and cost'!Z10</f>
        <v>1845000</v>
      </c>
      <c r="AA10" s="36">
        <f>'small store-Sales and cost'!AA10+'medium store-Sales and cost'!AA10+'Large store-Sales and cost'!AA10</f>
        <v>1926000</v>
      </c>
      <c r="AB10" s="36">
        <f>'small store-Sales and cost'!AB10+'medium store-Sales and cost'!AB10+'Large store-Sales and cost'!AB10</f>
        <v>1953000</v>
      </c>
      <c r="AC10" s="36">
        <f>'small store-Sales and cost'!AC10+'medium store-Sales and cost'!AC10+'Large store-Sales and cost'!AC10</f>
        <v>2160000</v>
      </c>
      <c r="AD10" s="36">
        <f>'small store-Sales and cost'!AD10+'medium store-Sales and cost'!AD10+'Large store-Sales and cost'!AD10</f>
        <v>2187000</v>
      </c>
      <c r="AE10" s="36">
        <f>'small store-Sales and cost'!AE10+'medium store-Sales and cost'!AE10+'Large store-Sales and cost'!AE10</f>
        <v>2268000</v>
      </c>
      <c r="AF10" s="9"/>
      <c r="AG10" s="9"/>
    </row>
    <row r="11">
      <c r="A11" s="11" t="s">
        <v>28</v>
      </c>
      <c r="B11" s="36">
        <f>'small store-Sales and cost'!B11+'medium store-Sales and cost'!B11+'Large store-Sales and cost'!B11</f>
        <v>85000</v>
      </c>
      <c r="C11" s="36">
        <f>'small store-Sales and cost'!C11+'medium store-Sales and cost'!C11+'Large store-Sales and cost'!C11</f>
        <v>170000</v>
      </c>
      <c r="D11" s="36">
        <f>'small store-Sales and cost'!D11+'medium store-Sales and cost'!D11+'Large store-Sales and cost'!D11</f>
        <v>255000</v>
      </c>
      <c r="E11" s="36">
        <f>'small store-Sales and cost'!E11+'medium store-Sales and cost'!E11+'Large store-Sales and cost'!E11</f>
        <v>340000</v>
      </c>
      <c r="F11" s="36">
        <f>'small store-Sales and cost'!F11+'medium store-Sales and cost'!F11+'Large store-Sales and cost'!F11</f>
        <v>425000</v>
      </c>
      <c r="G11" s="36">
        <f>'small store-Sales and cost'!G11+'medium store-Sales and cost'!G11+'Large store-Sales and cost'!G11</f>
        <v>714000</v>
      </c>
      <c r="H11" s="36">
        <f>'small store-Sales and cost'!H11+'medium store-Sales and cost'!H11+'Large store-Sales and cost'!H11</f>
        <v>799000</v>
      </c>
      <c r="I11" s="36">
        <f>'small store-Sales and cost'!I11+'medium store-Sales and cost'!I11+'Large store-Sales and cost'!I11</f>
        <v>1428000</v>
      </c>
      <c r="J11" s="36">
        <f>'small store-Sales and cost'!J11+'medium store-Sales and cost'!J11+'Large store-Sales and cost'!J11</f>
        <v>1513000</v>
      </c>
      <c r="K11" s="36">
        <f>'small store-Sales and cost'!K11+'medium store-Sales and cost'!K11+'Large store-Sales and cost'!K11</f>
        <v>1802000</v>
      </c>
      <c r="L11" s="36">
        <f>'small store-Sales and cost'!L11+'medium store-Sales and cost'!L11+'Large store-Sales and cost'!L11</f>
        <v>1887000</v>
      </c>
      <c r="M11" s="36">
        <f>'small store-Sales and cost'!M11+'medium store-Sales and cost'!M11+'Large store-Sales and cost'!M11</f>
        <v>2516000</v>
      </c>
      <c r="N11" s="36">
        <f>'small store-Sales and cost'!N11+'medium store-Sales and cost'!N11+'Large store-Sales and cost'!N11</f>
        <v>2601000</v>
      </c>
      <c r="O11" s="36">
        <f>'small store-Sales and cost'!O11+'medium store-Sales and cost'!O11+'Large store-Sales and cost'!O11</f>
        <v>2890000</v>
      </c>
      <c r="P11" s="36">
        <f>'small store-Sales and cost'!P11+'medium store-Sales and cost'!P11+'Large store-Sales and cost'!P11</f>
        <v>2975000</v>
      </c>
      <c r="Q11" s="36">
        <f>'small store-Sales and cost'!Q11+'medium store-Sales and cost'!Q11+'Large store-Sales and cost'!Q11</f>
        <v>3604000</v>
      </c>
      <c r="R11" s="36">
        <f>'small store-Sales and cost'!R11+'medium store-Sales and cost'!R11+'Large store-Sales and cost'!R11</f>
        <v>3689000</v>
      </c>
      <c r="S11" s="36">
        <f>'small store-Sales and cost'!S11+'medium store-Sales and cost'!S11+'Large store-Sales and cost'!S11</f>
        <v>3978000</v>
      </c>
      <c r="T11" s="36">
        <f>'small store-Sales and cost'!T11+'medium store-Sales and cost'!T11+'Large store-Sales and cost'!T11</f>
        <v>4063000</v>
      </c>
      <c r="U11" s="36">
        <f>'small store-Sales and cost'!U11+'medium store-Sales and cost'!U11+'Large store-Sales and cost'!U11</f>
        <v>4692000</v>
      </c>
      <c r="V11" s="36">
        <f>'small store-Sales and cost'!V11+'medium store-Sales and cost'!V11+'Large store-Sales and cost'!V11</f>
        <v>4777000</v>
      </c>
      <c r="W11" s="36">
        <f>'small store-Sales and cost'!W11+'medium store-Sales and cost'!W11+'Large store-Sales and cost'!W11</f>
        <v>5066000</v>
      </c>
      <c r="X11" s="36">
        <f>'small store-Sales and cost'!X11+'medium store-Sales and cost'!X11+'Large store-Sales and cost'!X11</f>
        <v>5151000</v>
      </c>
      <c r="Y11" s="36">
        <f>'small store-Sales and cost'!Y11+'medium store-Sales and cost'!Y11+'Large store-Sales and cost'!Y11</f>
        <v>5780000</v>
      </c>
      <c r="Z11" s="36">
        <f>'small store-Sales and cost'!Z11+'medium store-Sales and cost'!Z11+'Large store-Sales and cost'!Z11</f>
        <v>5865000</v>
      </c>
      <c r="AA11" s="36">
        <f>'small store-Sales and cost'!AA11+'medium store-Sales and cost'!AA11+'Large store-Sales and cost'!AA11</f>
        <v>6154000</v>
      </c>
      <c r="AB11" s="36">
        <f>'small store-Sales and cost'!AB11+'medium store-Sales and cost'!AB11+'Large store-Sales and cost'!AB11</f>
        <v>6239000</v>
      </c>
      <c r="AC11" s="36">
        <f>'small store-Sales and cost'!AC11+'medium store-Sales and cost'!AC11+'Large store-Sales and cost'!AC11</f>
        <v>6868000</v>
      </c>
      <c r="AD11" s="36">
        <f>'small store-Sales and cost'!AD11+'medium store-Sales and cost'!AD11+'Large store-Sales and cost'!AD11</f>
        <v>6953000</v>
      </c>
      <c r="AE11" s="36">
        <f>'small store-Sales and cost'!AE11+'medium store-Sales and cost'!AE11+'Large store-Sales and cost'!AE11</f>
        <v>7242000</v>
      </c>
      <c r="AF11" s="9"/>
      <c r="AG11" s="9"/>
    </row>
    <row r="12">
      <c r="A12" s="4" t="s">
        <v>111</v>
      </c>
      <c r="B12" s="9">
        <f t="shared" ref="B12:AE12" si="2">sum(B9:B11)</f>
        <v>208000</v>
      </c>
      <c r="C12" s="9">
        <f t="shared" si="2"/>
        <v>416000</v>
      </c>
      <c r="D12" s="9">
        <f t="shared" si="2"/>
        <v>624000</v>
      </c>
      <c r="E12" s="9">
        <f t="shared" si="2"/>
        <v>832000</v>
      </c>
      <c r="F12" s="9">
        <f t="shared" si="2"/>
        <v>1040000</v>
      </c>
      <c r="G12" s="9">
        <f t="shared" si="2"/>
        <v>1693200</v>
      </c>
      <c r="H12" s="9">
        <f t="shared" si="2"/>
        <v>1901200</v>
      </c>
      <c r="I12" s="9">
        <f t="shared" si="2"/>
        <v>3327600</v>
      </c>
      <c r="J12" s="9">
        <f t="shared" si="2"/>
        <v>3535600</v>
      </c>
      <c r="K12" s="9">
        <f t="shared" si="2"/>
        <v>4188800</v>
      </c>
      <c r="L12" s="9">
        <f t="shared" si="2"/>
        <v>4396800</v>
      </c>
      <c r="M12" s="9">
        <f t="shared" si="2"/>
        <v>5823200</v>
      </c>
      <c r="N12" s="9">
        <f t="shared" si="2"/>
        <v>6031200</v>
      </c>
      <c r="O12" s="9">
        <f t="shared" si="2"/>
        <v>6684400</v>
      </c>
      <c r="P12" s="9">
        <f t="shared" si="2"/>
        <v>6892400</v>
      </c>
      <c r="Q12" s="9">
        <f t="shared" si="2"/>
        <v>8318800</v>
      </c>
      <c r="R12" s="9">
        <f t="shared" si="2"/>
        <v>8526800</v>
      </c>
      <c r="S12" s="9">
        <f t="shared" si="2"/>
        <v>9180000</v>
      </c>
      <c r="T12" s="9">
        <f t="shared" si="2"/>
        <v>9388000</v>
      </c>
      <c r="U12" s="9">
        <f t="shared" si="2"/>
        <v>10814400</v>
      </c>
      <c r="V12" s="9">
        <f t="shared" si="2"/>
        <v>11022400</v>
      </c>
      <c r="W12" s="9">
        <f t="shared" si="2"/>
        <v>11675600</v>
      </c>
      <c r="X12" s="9">
        <f t="shared" si="2"/>
        <v>11883600</v>
      </c>
      <c r="Y12" s="9">
        <f t="shared" si="2"/>
        <v>13310000</v>
      </c>
      <c r="Z12" s="9">
        <f t="shared" si="2"/>
        <v>13518000</v>
      </c>
      <c r="AA12" s="9">
        <f t="shared" si="2"/>
        <v>14171200</v>
      </c>
      <c r="AB12" s="9">
        <f t="shared" si="2"/>
        <v>14379200</v>
      </c>
      <c r="AC12" s="9">
        <f t="shared" si="2"/>
        <v>15805600</v>
      </c>
      <c r="AD12" s="9">
        <f t="shared" si="2"/>
        <v>16013600</v>
      </c>
      <c r="AE12" s="9">
        <f t="shared" si="2"/>
        <v>16666800</v>
      </c>
      <c r="AF12" s="9"/>
      <c r="AG12" s="9"/>
    </row>
    <row r="13">
      <c r="A13" s="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9"/>
      <c r="AG13" s="9"/>
    </row>
    <row r="14">
      <c r="A14" s="6" t="s">
        <v>123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9"/>
      <c r="AG14" s="9"/>
    </row>
    <row r="15">
      <c r="A15" s="4" t="s">
        <v>42</v>
      </c>
      <c r="B15" s="36">
        <f>'small store-Sales and cost'!B15+'medium store-Sales and cost'!B15+'Large store-Sales and cost'!B15</f>
        <v>22500</v>
      </c>
      <c r="C15" s="36">
        <f>'small store-Sales and cost'!C15+'medium store-Sales and cost'!C15+'Large store-Sales and cost'!C15</f>
        <v>45000</v>
      </c>
      <c r="D15" s="36">
        <f>'small store-Sales and cost'!D15+'medium store-Sales and cost'!D15+'Large store-Sales and cost'!D15</f>
        <v>67500</v>
      </c>
      <c r="E15" s="36">
        <f>'small store-Sales and cost'!E15+'medium store-Sales and cost'!E15+'Large store-Sales and cost'!E15</f>
        <v>90000</v>
      </c>
      <c r="F15" s="36">
        <f>'small store-Sales and cost'!F15+'medium store-Sales and cost'!F15+'Large store-Sales and cost'!F15</f>
        <v>112500</v>
      </c>
      <c r="G15" s="36">
        <f>'small store-Sales and cost'!G15+'medium store-Sales and cost'!G15+'Large store-Sales and cost'!G15</f>
        <v>165000</v>
      </c>
      <c r="H15" s="36">
        <f>'small store-Sales and cost'!H15+'medium store-Sales and cost'!H15+'Large store-Sales and cost'!H15</f>
        <v>187500</v>
      </c>
      <c r="I15" s="36">
        <f>'small store-Sales and cost'!I15+'medium store-Sales and cost'!I15+'Large store-Sales and cost'!I15</f>
        <v>290000</v>
      </c>
      <c r="J15" s="36">
        <f>'small store-Sales and cost'!J15+'medium store-Sales and cost'!J15+'Large store-Sales and cost'!J15</f>
        <v>312500</v>
      </c>
      <c r="K15" s="36">
        <f>'small store-Sales and cost'!K15+'medium store-Sales and cost'!K15+'Large store-Sales and cost'!K15</f>
        <v>365000</v>
      </c>
      <c r="L15" s="36">
        <f>'small store-Sales and cost'!L15+'medium store-Sales and cost'!L15+'Large store-Sales and cost'!L15</f>
        <v>387500</v>
      </c>
      <c r="M15" s="36">
        <f>'small store-Sales and cost'!M15+'medium store-Sales and cost'!M15+'Large store-Sales and cost'!M15</f>
        <v>490000</v>
      </c>
      <c r="N15" s="36">
        <f>'small store-Sales and cost'!N15+'medium store-Sales and cost'!N15+'Large store-Sales and cost'!N15</f>
        <v>512500</v>
      </c>
      <c r="O15" s="36">
        <f>'small store-Sales and cost'!O15+'medium store-Sales and cost'!O15+'Large store-Sales and cost'!O15</f>
        <v>565000</v>
      </c>
      <c r="P15" s="36">
        <f>'small store-Sales and cost'!P15+'medium store-Sales and cost'!P15+'Large store-Sales and cost'!P15</f>
        <v>587500</v>
      </c>
      <c r="Q15" s="36">
        <f>'small store-Sales and cost'!Q15+'medium store-Sales and cost'!Q15+'Large store-Sales and cost'!Q15</f>
        <v>690000</v>
      </c>
      <c r="R15" s="36">
        <f>'small store-Sales and cost'!R15+'medium store-Sales and cost'!R15+'Large store-Sales and cost'!R15</f>
        <v>712500</v>
      </c>
      <c r="S15" s="36">
        <f>'small store-Sales and cost'!S15+'medium store-Sales and cost'!S15+'Large store-Sales and cost'!S15</f>
        <v>765000</v>
      </c>
      <c r="T15" s="36">
        <f>'small store-Sales and cost'!T15+'medium store-Sales and cost'!T15+'Large store-Sales and cost'!T15</f>
        <v>787500</v>
      </c>
      <c r="U15" s="36">
        <f>'small store-Sales and cost'!U15+'medium store-Sales and cost'!U15+'Large store-Sales and cost'!U15</f>
        <v>890000</v>
      </c>
      <c r="V15" s="36">
        <f>'small store-Sales and cost'!V15+'medium store-Sales and cost'!V15+'Large store-Sales and cost'!V15</f>
        <v>912500</v>
      </c>
      <c r="W15" s="36">
        <f>'small store-Sales and cost'!W15+'medium store-Sales and cost'!W15+'Large store-Sales and cost'!W15</f>
        <v>965000</v>
      </c>
      <c r="X15" s="36">
        <f>'small store-Sales and cost'!X15+'medium store-Sales and cost'!X15+'Large store-Sales and cost'!X15</f>
        <v>987500</v>
      </c>
      <c r="Y15" s="36">
        <f>'small store-Sales and cost'!Y15+'medium store-Sales and cost'!Y15+'Large store-Sales and cost'!Y15</f>
        <v>1090000</v>
      </c>
      <c r="Z15" s="36">
        <f>'small store-Sales and cost'!Z15+'medium store-Sales and cost'!Z15+'Large store-Sales and cost'!Z15</f>
        <v>1112500</v>
      </c>
      <c r="AA15" s="36">
        <f>'small store-Sales and cost'!AA15+'medium store-Sales and cost'!AA15+'Large store-Sales and cost'!AA15</f>
        <v>1165000</v>
      </c>
      <c r="AB15" s="36">
        <f>'small store-Sales and cost'!AB15+'medium store-Sales and cost'!AB15+'Large store-Sales and cost'!AB15</f>
        <v>1187500</v>
      </c>
      <c r="AC15" s="36">
        <f>'small store-Sales and cost'!AC15+'medium store-Sales and cost'!AC15+'Large store-Sales and cost'!AC15</f>
        <v>1290000</v>
      </c>
      <c r="AD15" s="36">
        <f>'small store-Sales and cost'!AD15+'medium store-Sales and cost'!AD15+'Large store-Sales and cost'!AD15</f>
        <v>1312500</v>
      </c>
      <c r="AE15" s="36">
        <f>'small store-Sales and cost'!AE15+'medium store-Sales and cost'!AE15+'Large store-Sales and cost'!AE15</f>
        <v>1365000</v>
      </c>
      <c r="AF15" s="9"/>
      <c r="AG15" s="9"/>
    </row>
    <row r="16">
      <c r="A16" s="4" t="s">
        <v>124</v>
      </c>
      <c r="B16" s="36">
        <f>'small store-Sales and cost'!B16+'medium store-Sales and cost'!B16+'Large store-Sales and cost'!B16</f>
        <v>7000</v>
      </c>
      <c r="C16" s="36">
        <f>'small store-Sales and cost'!C16+'medium store-Sales and cost'!C16+'Large store-Sales and cost'!C16</f>
        <v>14000</v>
      </c>
      <c r="D16" s="36">
        <f>'small store-Sales and cost'!D16+'medium store-Sales and cost'!D16+'Large store-Sales and cost'!D16</f>
        <v>21000</v>
      </c>
      <c r="E16" s="36">
        <f>'small store-Sales and cost'!E16+'medium store-Sales and cost'!E16+'Large store-Sales and cost'!E16</f>
        <v>28000</v>
      </c>
      <c r="F16" s="36">
        <f>'small store-Sales and cost'!F16+'medium store-Sales and cost'!F16+'Large store-Sales and cost'!F16</f>
        <v>35000</v>
      </c>
      <c r="G16" s="36">
        <f>'small store-Sales and cost'!G16+'medium store-Sales and cost'!G16+'Large store-Sales and cost'!G16</f>
        <v>52000</v>
      </c>
      <c r="H16" s="36">
        <f>'small store-Sales and cost'!H16+'medium store-Sales and cost'!H16+'Large store-Sales and cost'!H16</f>
        <v>59000</v>
      </c>
      <c r="I16" s="36">
        <f>'small store-Sales and cost'!I16+'medium store-Sales and cost'!I16+'Large store-Sales and cost'!I16</f>
        <v>91000</v>
      </c>
      <c r="J16" s="36">
        <f>'small store-Sales and cost'!J16+'medium store-Sales and cost'!J16+'Large store-Sales and cost'!J16</f>
        <v>98000</v>
      </c>
      <c r="K16" s="36">
        <f>'small store-Sales and cost'!K16+'medium store-Sales and cost'!K16+'Large store-Sales and cost'!K16</f>
        <v>115000</v>
      </c>
      <c r="L16" s="36">
        <f>'small store-Sales and cost'!L16+'medium store-Sales and cost'!L16+'Large store-Sales and cost'!L16</f>
        <v>122000</v>
      </c>
      <c r="M16" s="36">
        <f>'small store-Sales and cost'!M16+'medium store-Sales and cost'!M16+'Large store-Sales and cost'!M16</f>
        <v>154000</v>
      </c>
      <c r="N16" s="36">
        <f>'small store-Sales and cost'!N16+'medium store-Sales and cost'!N16+'Large store-Sales and cost'!N16</f>
        <v>161000</v>
      </c>
      <c r="O16" s="36">
        <f>'small store-Sales and cost'!O16+'medium store-Sales and cost'!O16+'Large store-Sales and cost'!O16</f>
        <v>178000</v>
      </c>
      <c r="P16" s="36">
        <f>'small store-Sales and cost'!P16+'medium store-Sales and cost'!P16+'Large store-Sales and cost'!P16</f>
        <v>185000</v>
      </c>
      <c r="Q16" s="36">
        <f>'small store-Sales and cost'!Q16+'medium store-Sales and cost'!Q16+'Large store-Sales and cost'!Q16</f>
        <v>217000</v>
      </c>
      <c r="R16" s="36">
        <f>'small store-Sales and cost'!R16+'medium store-Sales and cost'!R16+'Large store-Sales and cost'!R16</f>
        <v>224000</v>
      </c>
      <c r="S16" s="36">
        <f>'small store-Sales and cost'!S16+'medium store-Sales and cost'!S16+'Large store-Sales and cost'!S16</f>
        <v>241000</v>
      </c>
      <c r="T16" s="36">
        <f>'small store-Sales and cost'!T16+'medium store-Sales and cost'!T16+'Large store-Sales and cost'!T16</f>
        <v>248000</v>
      </c>
      <c r="U16" s="36">
        <f>'small store-Sales and cost'!U16+'medium store-Sales and cost'!U16+'Large store-Sales and cost'!U16</f>
        <v>280000</v>
      </c>
      <c r="V16" s="36">
        <f>'small store-Sales and cost'!V16+'medium store-Sales and cost'!V16+'Large store-Sales and cost'!V16</f>
        <v>287000</v>
      </c>
      <c r="W16" s="36">
        <f>'small store-Sales and cost'!W16+'medium store-Sales and cost'!W16+'Large store-Sales and cost'!W16</f>
        <v>304000</v>
      </c>
      <c r="X16" s="36">
        <f>'small store-Sales and cost'!X16+'medium store-Sales and cost'!X16+'Large store-Sales and cost'!X16</f>
        <v>311000</v>
      </c>
      <c r="Y16" s="36">
        <f>'small store-Sales and cost'!Y16+'medium store-Sales and cost'!Y16+'Large store-Sales and cost'!Y16</f>
        <v>343000</v>
      </c>
      <c r="Z16" s="36">
        <f>'small store-Sales and cost'!Z16+'medium store-Sales and cost'!Z16+'Large store-Sales and cost'!Z16</f>
        <v>350000</v>
      </c>
      <c r="AA16" s="36">
        <f>'small store-Sales and cost'!AA16+'medium store-Sales and cost'!AA16+'Large store-Sales and cost'!AA16</f>
        <v>367000</v>
      </c>
      <c r="AB16" s="36">
        <f>'small store-Sales and cost'!AB16+'medium store-Sales and cost'!AB16+'Large store-Sales and cost'!AB16</f>
        <v>374000</v>
      </c>
      <c r="AC16" s="36">
        <f>'small store-Sales and cost'!AC16+'medium store-Sales and cost'!AC16+'Large store-Sales and cost'!AC16</f>
        <v>406000</v>
      </c>
      <c r="AD16" s="36">
        <f>'small store-Sales and cost'!AD16+'medium store-Sales and cost'!AD16+'Large store-Sales and cost'!AD16</f>
        <v>413000</v>
      </c>
      <c r="AE16" s="36">
        <f>'small store-Sales and cost'!AE16+'medium store-Sales and cost'!AE16+'Large store-Sales and cost'!AE16</f>
        <v>430000</v>
      </c>
      <c r="AF16" s="9"/>
      <c r="AG16" s="9"/>
    </row>
    <row r="17">
      <c r="A17" s="4" t="s">
        <v>39</v>
      </c>
      <c r="B17" s="36">
        <f>'small store-Sales and cost'!B17+'medium store-Sales and cost'!B17+'Large store-Sales and cost'!B17</f>
        <v>19000</v>
      </c>
      <c r="C17" s="36">
        <f>'small store-Sales and cost'!C17+'medium store-Sales and cost'!C17+'Large store-Sales and cost'!C17</f>
        <v>38000</v>
      </c>
      <c r="D17" s="36">
        <f>'small store-Sales and cost'!D17+'medium store-Sales and cost'!D17+'Large store-Sales and cost'!D17</f>
        <v>57000</v>
      </c>
      <c r="E17" s="36">
        <f>'small store-Sales and cost'!E17+'medium store-Sales and cost'!E17+'Large store-Sales and cost'!E17</f>
        <v>76000</v>
      </c>
      <c r="F17" s="36">
        <f>'small store-Sales and cost'!F17+'medium store-Sales and cost'!F17+'Large store-Sales and cost'!F17</f>
        <v>95000</v>
      </c>
      <c r="G17" s="36">
        <f>'small store-Sales and cost'!G17+'medium store-Sales and cost'!G17+'Large store-Sales and cost'!G17</f>
        <v>152000</v>
      </c>
      <c r="H17" s="36">
        <f>'small store-Sales and cost'!H17+'medium store-Sales and cost'!H17+'Large store-Sales and cost'!H17</f>
        <v>171000</v>
      </c>
      <c r="I17" s="36">
        <f>'small store-Sales and cost'!I17+'medium store-Sales and cost'!I17+'Large store-Sales and cost'!I17</f>
        <v>304000</v>
      </c>
      <c r="J17" s="36">
        <f>'small store-Sales and cost'!J17+'medium store-Sales and cost'!J17+'Large store-Sales and cost'!J17</f>
        <v>323000</v>
      </c>
      <c r="K17" s="36">
        <f>'small store-Sales and cost'!K17+'medium store-Sales and cost'!K17+'Large store-Sales and cost'!K17</f>
        <v>380000</v>
      </c>
      <c r="L17" s="36">
        <f>'small store-Sales and cost'!L17+'medium store-Sales and cost'!L17+'Large store-Sales and cost'!L17</f>
        <v>399000</v>
      </c>
      <c r="M17" s="36">
        <f>'small store-Sales and cost'!M17+'medium store-Sales and cost'!M17+'Large store-Sales and cost'!M17</f>
        <v>532000</v>
      </c>
      <c r="N17" s="36">
        <f>'small store-Sales and cost'!N17+'medium store-Sales and cost'!N17+'Large store-Sales and cost'!N17</f>
        <v>551000</v>
      </c>
      <c r="O17" s="36">
        <f>'small store-Sales and cost'!O17+'medium store-Sales and cost'!O17+'Large store-Sales and cost'!O17</f>
        <v>608000</v>
      </c>
      <c r="P17" s="36">
        <f>'small store-Sales and cost'!P17+'medium store-Sales and cost'!P17+'Large store-Sales and cost'!P17</f>
        <v>627000</v>
      </c>
      <c r="Q17" s="36">
        <f>'small store-Sales and cost'!Q17+'medium store-Sales and cost'!Q17+'Large store-Sales and cost'!Q17</f>
        <v>760000</v>
      </c>
      <c r="R17" s="36">
        <f>'small store-Sales and cost'!R17+'medium store-Sales and cost'!R17+'Large store-Sales and cost'!R17</f>
        <v>779000</v>
      </c>
      <c r="S17" s="36">
        <f>'small store-Sales and cost'!S17+'medium store-Sales and cost'!S17+'Large store-Sales and cost'!S17</f>
        <v>836000</v>
      </c>
      <c r="T17" s="36">
        <f>'small store-Sales and cost'!T17+'medium store-Sales and cost'!T17+'Large store-Sales and cost'!T17</f>
        <v>855000</v>
      </c>
      <c r="U17" s="36">
        <f>'small store-Sales and cost'!U17+'medium store-Sales and cost'!U17+'Large store-Sales and cost'!U17</f>
        <v>988000</v>
      </c>
      <c r="V17" s="36">
        <f>'small store-Sales and cost'!V17+'medium store-Sales and cost'!V17+'Large store-Sales and cost'!V17</f>
        <v>1007000</v>
      </c>
      <c r="W17" s="36">
        <f>'small store-Sales and cost'!W17+'medium store-Sales and cost'!W17+'Large store-Sales and cost'!W17</f>
        <v>1064000</v>
      </c>
      <c r="X17" s="36">
        <f>'small store-Sales and cost'!X17+'medium store-Sales and cost'!X17+'Large store-Sales and cost'!X17</f>
        <v>1083000</v>
      </c>
      <c r="Y17" s="36">
        <f>'small store-Sales and cost'!Y17+'medium store-Sales and cost'!Y17+'Large store-Sales and cost'!Y17</f>
        <v>1216000</v>
      </c>
      <c r="Z17" s="36">
        <f>'small store-Sales and cost'!Z17+'medium store-Sales and cost'!Z17+'Large store-Sales and cost'!Z17</f>
        <v>1235000</v>
      </c>
      <c r="AA17" s="36">
        <f>'small store-Sales and cost'!AA17+'medium store-Sales and cost'!AA17+'Large store-Sales and cost'!AA17</f>
        <v>1292000</v>
      </c>
      <c r="AB17" s="36">
        <f>'small store-Sales and cost'!AB17+'medium store-Sales and cost'!AB17+'Large store-Sales and cost'!AB17</f>
        <v>1311000</v>
      </c>
      <c r="AC17" s="36">
        <f>'small store-Sales and cost'!AC17+'medium store-Sales and cost'!AC17+'Large store-Sales and cost'!AC17</f>
        <v>1444000</v>
      </c>
      <c r="AD17" s="36">
        <f>'small store-Sales and cost'!AD17+'medium store-Sales and cost'!AD17+'Large store-Sales and cost'!AD17</f>
        <v>1463000</v>
      </c>
      <c r="AE17" s="36">
        <f>'small store-Sales and cost'!AE17+'medium store-Sales and cost'!AE17+'Large store-Sales and cost'!AE17</f>
        <v>1520000</v>
      </c>
      <c r="AF17" s="9"/>
      <c r="AG17" s="9"/>
    </row>
    <row r="18">
      <c r="A18" s="4" t="s">
        <v>125</v>
      </c>
      <c r="B18" s="36">
        <f>'small store-Sales and cost'!B18+'medium store-Sales and cost'!B18+'Large store-Sales and cost'!B18</f>
        <v>10000</v>
      </c>
      <c r="C18" s="36">
        <f>'small store-Sales and cost'!C18+'medium store-Sales and cost'!C18+'Large store-Sales and cost'!C18</f>
        <v>20000</v>
      </c>
      <c r="D18" s="36">
        <f>'small store-Sales and cost'!D18+'medium store-Sales and cost'!D18+'Large store-Sales and cost'!D18</f>
        <v>30000</v>
      </c>
      <c r="E18" s="36">
        <f>'small store-Sales and cost'!E18+'medium store-Sales and cost'!E18+'Large store-Sales and cost'!E18</f>
        <v>40000</v>
      </c>
      <c r="F18" s="36">
        <f>'small store-Sales and cost'!F18+'medium store-Sales and cost'!F18+'Large store-Sales and cost'!F18</f>
        <v>50000</v>
      </c>
      <c r="G18" s="36">
        <f>'small store-Sales and cost'!G18+'medium store-Sales and cost'!G18+'Large store-Sales and cost'!G18</f>
        <v>75000</v>
      </c>
      <c r="H18" s="36">
        <f>'small store-Sales and cost'!H18+'medium store-Sales and cost'!H18+'Large store-Sales and cost'!H18</f>
        <v>85000</v>
      </c>
      <c r="I18" s="36">
        <f>'small store-Sales and cost'!I18+'medium store-Sales and cost'!I18+'Large store-Sales and cost'!I18</f>
        <v>130000</v>
      </c>
      <c r="J18" s="36">
        <f>'small store-Sales and cost'!J18+'medium store-Sales and cost'!J18+'Large store-Sales and cost'!J18</f>
        <v>140000</v>
      </c>
      <c r="K18" s="36">
        <f>'small store-Sales and cost'!K18+'medium store-Sales and cost'!K18+'Large store-Sales and cost'!K18</f>
        <v>165000</v>
      </c>
      <c r="L18" s="36">
        <f>'small store-Sales and cost'!L18+'medium store-Sales and cost'!L18+'Large store-Sales and cost'!L18</f>
        <v>175000</v>
      </c>
      <c r="M18" s="36">
        <f>'small store-Sales and cost'!M18+'medium store-Sales and cost'!M18+'Large store-Sales and cost'!M18</f>
        <v>220000</v>
      </c>
      <c r="N18" s="36">
        <f>'small store-Sales and cost'!N18+'medium store-Sales and cost'!N18+'Large store-Sales and cost'!N18</f>
        <v>230000</v>
      </c>
      <c r="O18" s="36">
        <f>'small store-Sales and cost'!O18+'medium store-Sales and cost'!O18+'Large store-Sales and cost'!O18</f>
        <v>255000</v>
      </c>
      <c r="P18" s="36">
        <f>'small store-Sales and cost'!P18+'medium store-Sales and cost'!P18+'Large store-Sales and cost'!P18</f>
        <v>265000</v>
      </c>
      <c r="Q18" s="36">
        <f>'small store-Sales and cost'!Q18+'medium store-Sales and cost'!Q18+'Large store-Sales and cost'!Q18</f>
        <v>310000</v>
      </c>
      <c r="R18" s="36">
        <f>'small store-Sales and cost'!R18+'medium store-Sales and cost'!R18+'Large store-Sales and cost'!R18</f>
        <v>320000</v>
      </c>
      <c r="S18" s="36">
        <f>'small store-Sales and cost'!S18+'medium store-Sales and cost'!S18+'Large store-Sales and cost'!S18</f>
        <v>345000</v>
      </c>
      <c r="T18" s="36">
        <f>'small store-Sales and cost'!T18+'medium store-Sales and cost'!T18+'Large store-Sales and cost'!T18</f>
        <v>355000</v>
      </c>
      <c r="U18" s="36">
        <f>'small store-Sales and cost'!U18+'medium store-Sales and cost'!U18+'Large store-Sales and cost'!U18</f>
        <v>400000</v>
      </c>
      <c r="V18" s="36">
        <f>'small store-Sales and cost'!V18+'medium store-Sales and cost'!V18+'Large store-Sales and cost'!V18</f>
        <v>410000</v>
      </c>
      <c r="W18" s="36">
        <f>'small store-Sales and cost'!W18+'medium store-Sales and cost'!W18+'Large store-Sales and cost'!W18</f>
        <v>435000</v>
      </c>
      <c r="X18" s="36">
        <f>'small store-Sales and cost'!X18+'medium store-Sales and cost'!X18+'Large store-Sales and cost'!X18</f>
        <v>445000</v>
      </c>
      <c r="Y18" s="36">
        <f>'small store-Sales and cost'!Y18+'medium store-Sales and cost'!Y18+'Large store-Sales and cost'!Y18</f>
        <v>490000</v>
      </c>
      <c r="Z18" s="36">
        <f>'small store-Sales and cost'!Z18+'medium store-Sales and cost'!Z18+'Large store-Sales and cost'!Z18</f>
        <v>500000</v>
      </c>
      <c r="AA18" s="36">
        <f>'small store-Sales and cost'!AA18+'medium store-Sales and cost'!AA18+'Large store-Sales and cost'!AA18</f>
        <v>525000</v>
      </c>
      <c r="AB18" s="36">
        <f>'small store-Sales and cost'!AB18+'medium store-Sales and cost'!AB18+'Large store-Sales and cost'!AB18</f>
        <v>535000</v>
      </c>
      <c r="AC18" s="36">
        <f>'small store-Sales and cost'!AC18+'medium store-Sales and cost'!AC18+'Large store-Sales and cost'!AC18</f>
        <v>580000</v>
      </c>
      <c r="AD18" s="36">
        <f>'small store-Sales and cost'!AD18+'medium store-Sales and cost'!AD18+'Large store-Sales and cost'!AD18</f>
        <v>590000</v>
      </c>
      <c r="AE18" s="36">
        <f>'small store-Sales and cost'!AE18+'medium store-Sales and cost'!AE18+'Large store-Sales and cost'!AE18</f>
        <v>615000</v>
      </c>
      <c r="AF18" s="9"/>
      <c r="AG18" s="9"/>
    </row>
    <row r="19">
      <c r="A19" s="4" t="s">
        <v>126</v>
      </c>
      <c r="B19" s="36">
        <f>'small store-Sales and cost'!B19+'medium store-Sales and cost'!B19+'Large store-Sales and cost'!B19</f>
        <v>11369.04762</v>
      </c>
      <c r="C19" s="36">
        <f>'small store-Sales and cost'!C19+'medium store-Sales and cost'!C19+'Large store-Sales and cost'!C19</f>
        <v>22738.09524</v>
      </c>
      <c r="D19" s="36">
        <f>'small store-Sales and cost'!D19+'medium store-Sales and cost'!D19+'Large store-Sales and cost'!D19</f>
        <v>34107.14286</v>
      </c>
      <c r="E19" s="36">
        <f>'small store-Sales and cost'!E19+'medium store-Sales and cost'!E19+'Large store-Sales and cost'!E19</f>
        <v>45476.19048</v>
      </c>
      <c r="F19" s="36">
        <f>'small store-Sales and cost'!F19+'medium store-Sales and cost'!F19+'Large store-Sales and cost'!F19</f>
        <v>56845.2381</v>
      </c>
      <c r="G19" s="36">
        <f>'small store-Sales and cost'!G19+'medium store-Sales and cost'!G19+'Large store-Sales and cost'!G19</f>
        <v>85285.71429</v>
      </c>
      <c r="H19" s="36">
        <f>'small store-Sales and cost'!H19+'medium store-Sales and cost'!H19+'Large store-Sales and cost'!H19</f>
        <v>96654.7619</v>
      </c>
      <c r="I19" s="36">
        <f>'small store-Sales and cost'!I19+'medium store-Sales and cost'!I19+'Large store-Sales and cost'!I19</f>
        <v>151738.0952</v>
      </c>
      <c r="J19" s="36">
        <f>'small store-Sales and cost'!J19+'medium store-Sales and cost'!J19+'Large store-Sales and cost'!J19</f>
        <v>163107.1429</v>
      </c>
      <c r="K19" s="36">
        <f>'small store-Sales and cost'!K19+'medium store-Sales and cost'!K19+'Large store-Sales and cost'!K19</f>
        <v>191547.619</v>
      </c>
      <c r="L19" s="36">
        <f>'small store-Sales and cost'!L19+'medium store-Sales and cost'!L19+'Large store-Sales and cost'!L19</f>
        <v>202916.6667</v>
      </c>
      <c r="M19" s="36">
        <f>'small store-Sales and cost'!M19+'medium store-Sales and cost'!M19+'Large store-Sales and cost'!M19</f>
        <v>258000</v>
      </c>
      <c r="N19" s="36">
        <f>'small store-Sales and cost'!N19+'medium store-Sales and cost'!N19+'Large store-Sales and cost'!N19</f>
        <v>263535.7143</v>
      </c>
      <c r="O19" s="36">
        <f>'small store-Sales and cost'!O19+'medium store-Sales and cost'!O19+'Large store-Sales and cost'!O19</f>
        <v>286142.8571</v>
      </c>
      <c r="P19" s="36">
        <f>'small store-Sales and cost'!P19+'medium store-Sales and cost'!P19+'Large store-Sales and cost'!P19</f>
        <v>289892.8571</v>
      </c>
      <c r="Q19" s="36">
        <f>'small store-Sales and cost'!Q19+'medium store-Sales and cost'!Q19+'Large store-Sales and cost'!Q19</f>
        <v>337357.1429</v>
      </c>
      <c r="R19" s="36">
        <f>'small store-Sales and cost'!R19+'medium store-Sales and cost'!R19+'Large store-Sales and cost'!R19</f>
        <v>337357.1429</v>
      </c>
      <c r="S19" s="36">
        <f>'small store-Sales and cost'!S19+'medium store-Sales and cost'!S19+'Large store-Sales and cost'!S19</f>
        <v>354428.5714</v>
      </c>
      <c r="T19" s="36">
        <f>'small store-Sales and cost'!T19+'medium store-Sales and cost'!T19+'Large store-Sales and cost'!T19</f>
        <v>354428.5714</v>
      </c>
      <c r="U19" s="36">
        <f>'small store-Sales and cost'!U19+'medium store-Sales and cost'!U19+'Large store-Sales and cost'!U19</f>
        <v>394571.4286</v>
      </c>
      <c r="V19" s="36">
        <f>'small store-Sales and cost'!V19+'medium store-Sales and cost'!V19+'Large store-Sales and cost'!V19</f>
        <v>388571.4286</v>
      </c>
      <c r="W19" s="36">
        <f>'small store-Sales and cost'!W19+'medium store-Sales and cost'!W19+'Large store-Sales and cost'!W19</f>
        <v>387428.5714</v>
      </c>
      <c r="X19" s="36">
        <f>'small store-Sales and cost'!X19+'medium store-Sales and cost'!X19+'Large store-Sales and cost'!X19</f>
        <v>369428.5714</v>
      </c>
      <c r="Y19" s="36">
        <f>'small store-Sales and cost'!Y19+'medium store-Sales and cost'!Y19+'Large store-Sales and cost'!Y19</f>
        <v>394571.4286</v>
      </c>
      <c r="Z19" s="36">
        <f>'small store-Sales and cost'!Z19+'medium store-Sales and cost'!Z19+'Large store-Sales and cost'!Z19</f>
        <v>388571.4286</v>
      </c>
      <c r="AA19" s="36">
        <f>'small store-Sales and cost'!AA19+'medium store-Sales and cost'!AA19+'Large store-Sales and cost'!AA19</f>
        <v>387428.5714</v>
      </c>
      <c r="AB19" s="36">
        <f>'small store-Sales and cost'!AB19+'medium store-Sales and cost'!AB19+'Large store-Sales and cost'!AB19</f>
        <v>369428.5714</v>
      </c>
      <c r="AC19" s="36">
        <f>'small store-Sales and cost'!AC19+'medium store-Sales and cost'!AC19+'Large store-Sales and cost'!AC19</f>
        <v>394571.4286</v>
      </c>
      <c r="AD19" s="36">
        <f>'small store-Sales and cost'!AD19+'medium store-Sales and cost'!AD19+'Large store-Sales and cost'!AD19</f>
        <v>388571.4286</v>
      </c>
      <c r="AE19" s="36">
        <f>'small store-Sales and cost'!AE19+'medium store-Sales and cost'!AE19+'Large store-Sales and cost'!AE19</f>
        <v>387428.5714</v>
      </c>
      <c r="AF19" s="9"/>
      <c r="AG19" s="9"/>
    </row>
    <row r="20">
      <c r="A20" s="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9"/>
      <c r="AG20" s="9"/>
    </row>
    <row r="21">
      <c r="A21" s="4" t="s">
        <v>127</v>
      </c>
      <c r="B21" s="9">
        <f t="shared" ref="B21:AE21" si="3">SUM(B15:B19)</f>
        <v>69869.04762</v>
      </c>
      <c r="C21" s="9">
        <f t="shared" si="3"/>
        <v>139738.0952</v>
      </c>
      <c r="D21" s="9">
        <f t="shared" si="3"/>
        <v>209607.1429</v>
      </c>
      <c r="E21" s="9">
        <f t="shared" si="3"/>
        <v>279476.1905</v>
      </c>
      <c r="F21" s="9">
        <f t="shared" si="3"/>
        <v>349345.2381</v>
      </c>
      <c r="G21" s="9">
        <f t="shared" si="3"/>
        <v>529285.7143</v>
      </c>
      <c r="H21" s="9">
        <f t="shared" si="3"/>
        <v>599154.7619</v>
      </c>
      <c r="I21" s="9">
        <f t="shared" si="3"/>
        <v>966738.0952</v>
      </c>
      <c r="J21" s="9">
        <f t="shared" si="3"/>
        <v>1036607.143</v>
      </c>
      <c r="K21" s="9">
        <f t="shared" si="3"/>
        <v>1216547.619</v>
      </c>
      <c r="L21" s="9">
        <f t="shared" si="3"/>
        <v>1286416.667</v>
      </c>
      <c r="M21" s="9">
        <f t="shared" si="3"/>
        <v>1654000</v>
      </c>
      <c r="N21" s="9">
        <f t="shared" si="3"/>
        <v>1718035.714</v>
      </c>
      <c r="O21" s="9">
        <f t="shared" si="3"/>
        <v>1892142.857</v>
      </c>
      <c r="P21" s="9">
        <f t="shared" si="3"/>
        <v>1954392.857</v>
      </c>
      <c r="Q21" s="9">
        <f t="shared" si="3"/>
        <v>2314357.143</v>
      </c>
      <c r="R21" s="9">
        <f t="shared" si="3"/>
        <v>2372857.143</v>
      </c>
      <c r="S21" s="9">
        <f t="shared" si="3"/>
        <v>2541428.571</v>
      </c>
      <c r="T21" s="9">
        <f t="shared" si="3"/>
        <v>2599928.571</v>
      </c>
      <c r="U21" s="9">
        <f t="shared" si="3"/>
        <v>2952571.429</v>
      </c>
      <c r="V21" s="9">
        <f t="shared" si="3"/>
        <v>3005071.429</v>
      </c>
      <c r="W21" s="9">
        <f t="shared" si="3"/>
        <v>3155428.571</v>
      </c>
      <c r="X21" s="9">
        <f t="shared" si="3"/>
        <v>3195928.571</v>
      </c>
      <c r="Y21" s="9">
        <f t="shared" si="3"/>
        <v>3533571.429</v>
      </c>
      <c r="Z21" s="9">
        <f t="shared" si="3"/>
        <v>3586071.429</v>
      </c>
      <c r="AA21" s="9">
        <f t="shared" si="3"/>
        <v>3736428.571</v>
      </c>
      <c r="AB21" s="9">
        <f t="shared" si="3"/>
        <v>3776928.571</v>
      </c>
      <c r="AC21" s="9">
        <f t="shared" si="3"/>
        <v>4114571.429</v>
      </c>
      <c r="AD21" s="9">
        <f t="shared" si="3"/>
        <v>4167071.429</v>
      </c>
      <c r="AE21" s="9">
        <f t="shared" si="3"/>
        <v>4317428.571</v>
      </c>
      <c r="AF21" s="9"/>
      <c r="AG21" s="9"/>
    </row>
    <row r="22">
      <c r="A22" s="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9"/>
      <c r="AG22" s="9"/>
    </row>
    <row r="23">
      <c r="A23" s="6" t="s">
        <v>128</v>
      </c>
      <c r="B23" s="9">
        <f t="shared" ref="B23:AE23" si="4">B12+B21</f>
        <v>277869.0476</v>
      </c>
      <c r="C23" s="9">
        <f t="shared" si="4"/>
        <v>555738.0952</v>
      </c>
      <c r="D23" s="9">
        <f t="shared" si="4"/>
        <v>833607.1429</v>
      </c>
      <c r="E23" s="9">
        <f t="shared" si="4"/>
        <v>1111476.19</v>
      </c>
      <c r="F23" s="9">
        <f t="shared" si="4"/>
        <v>1389345.238</v>
      </c>
      <c r="G23" s="9">
        <f t="shared" si="4"/>
        <v>2222485.714</v>
      </c>
      <c r="H23" s="9">
        <f t="shared" si="4"/>
        <v>2500354.762</v>
      </c>
      <c r="I23" s="9">
        <f t="shared" si="4"/>
        <v>4294338.095</v>
      </c>
      <c r="J23" s="9">
        <f t="shared" si="4"/>
        <v>4572207.143</v>
      </c>
      <c r="K23" s="9">
        <f t="shared" si="4"/>
        <v>5405347.619</v>
      </c>
      <c r="L23" s="9">
        <f t="shared" si="4"/>
        <v>5683216.667</v>
      </c>
      <c r="M23" s="9">
        <f t="shared" si="4"/>
        <v>7477200</v>
      </c>
      <c r="N23" s="9">
        <f t="shared" si="4"/>
        <v>7749235.714</v>
      </c>
      <c r="O23" s="9">
        <f t="shared" si="4"/>
        <v>8576542.857</v>
      </c>
      <c r="P23" s="9">
        <f t="shared" si="4"/>
        <v>8846792.857</v>
      </c>
      <c r="Q23" s="9">
        <f t="shared" si="4"/>
        <v>10633157.14</v>
      </c>
      <c r="R23" s="9">
        <f t="shared" si="4"/>
        <v>10899657.14</v>
      </c>
      <c r="S23" s="9">
        <f t="shared" si="4"/>
        <v>11721428.57</v>
      </c>
      <c r="T23" s="9">
        <f t="shared" si="4"/>
        <v>11987928.57</v>
      </c>
      <c r="U23" s="9">
        <f t="shared" si="4"/>
        <v>13766971.43</v>
      </c>
      <c r="V23" s="9">
        <f t="shared" si="4"/>
        <v>14027471.43</v>
      </c>
      <c r="W23" s="9">
        <f t="shared" si="4"/>
        <v>14831028.57</v>
      </c>
      <c r="X23" s="9">
        <f t="shared" si="4"/>
        <v>15079528.57</v>
      </c>
      <c r="Y23" s="9">
        <f t="shared" si="4"/>
        <v>16843571.43</v>
      </c>
      <c r="Z23" s="9">
        <f t="shared" si="4"/>
        <v>17104071.43</v>
      </c>
      <c r="AA23" s="9">
        <f t="shared" si="4"/>
        <v>17907628.57</v>
      </c>
      <c r="AB23" s="9">
        <f t="shared" si="4"/>
        <v>18156128.57</v>
      </c>
      <c r="AC23" s="9">
        <f t="shared" si="4"/>
        <v>19920171.43</v>
      </c>
      <c r="AD23" s="9">
        <f t="shared" si="4"/>
        <v>20180671.43</v>
      </c>
      <c r="AE23" s="9">
        <f t="shared" si="4"/>
        <v>20984228.57</v>
      </c>
      <c r="AF23" s="9"/>
      <c r="AG23" s="9"/>
    </row>
    <row r="24">
      <c r="A24" s="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>
      <c r="A25" s="6" t="s">
        <v>129</v>
      </c>
      <c r="B25" s="9">
        <f t="shared" ref="B25:AE25" si="5">B6-B23</f>
        <v>192130.9524</v>
      </c>
      <c r="C25" s="9">
        <f t="shared" si="5"/>
        <v>384261.9048</v>
      </c>
      <c r="D25" s="9">
        <f t="shared" si="5"/>
        <v>576392.8571</v>
      </c>
      <c r="E25" s="9">
        <f t="shared" si="5"/>
        <v>768523.8095</v>
      </c>
      <c r="F25" s="9">
        <f t="shared" si="5"/>
        <v>960654.7619</v>
      </c>
      <c r="G25" s="9">
        <f t="shared" si="5"/>
        <v>1593514.286</v>
      </c>
      <c r="H25" s="9">
        <f t="shared" si="5"/>
        <v>1785645.238</v>
      </c>
      <c r="I25" s="9">
        <f t="shared" si="5"/>
        <v>3185661.905</v>
      </c>
      <c r="J25" s="9">
        <f t="shared" si="5"/>
        <v>3377792.857</v>
      </c>
      <c r="K25" s="9">
        <f t="shared" si="5"/>
        <v>4010652.381</v>
      </c>
      <c r="L25" s="9">
        <f t="shared" si="5"/>
        <v>4202783.333</v>
      </c>
      <c r="M25" s="9">
        <f t="shared" si="5"/>
        <v>5602800</v>
      </c>
      <c r="N25" s="9">
        <f t="shared" si="5"/>
        <v>5800764.286</v>
      </c>
      <c r="O25" s="9">
        <f t="shared" si="5"/>
        <v>6439457.143</v>
      </c>
      <c r="P25" s="9">
        <f t="shared" si="5"/>
        <v>6639207.143</v>
      </c>
      <c r="Q25" s="9">
        <f t="shared" si="5"/>
        <v>8046842.857</v>
      </c>
      <c r="R25" s="9">
        <f t="shared" si="5"/>
        <v>8250342.857</v>
      </c>
      <c r="S25" s="9">
        <f t="shared" si="5"/>
        <v>8894571.429</v>
      </c>
      <c r="T25" s="9">
        <f t="shared" si="5"/>
        <v>9098071.429</v>
      </c>
      <c r="U25" s="9">
        <f t="shared" si="5"/>
        <v>10513028.57</v>
      </c>
      <c r="V25" s="9">
        <f t="shared" si="5"/>
        <v>10722528.57</v>
      </c>
      <c r="W25" s="9">
        <f t="shared" si="5"/>
        <v>11384971.43</v>
      </c>
      <c r="X25" s="9">
        <f t="shared" si="5"/>
        <v>11606471.43</v>
      </c>
      <c r="Y25" s="9">
        <f t="shared" si="5"/>
        <v>13036428.57</v>
      </c>
      <c r="Z25" s="9">
        <f t="shared" si="5"/>
        <v>13245928.57</v>
      </c>
      <c r="AA25" s="9">
        <f t="shared" si="5"/>
        <v>13908371.43</v>
      </c>
      <c r="AB25" s="9">
        <f t="shared" si="5"/>
        <v>14129871.43</v>
      </c>
      <c r="AC25" s="9">
        <f t="shared" si="5"/>
        <v>15559828.57</v>
      </c>
      <c r="AD25" s="9">
        <f t="shared" si="5"/>
        <v>15769328.57</v>
      </c>
      <c r="AE25" s="9">
        <f t="shared" si="5"/>
        <v>16431771.43</v>
      </c>
      <c r="AF25" s="9"/>
      <c r="AG25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6" width="7.0"/>
    <col customWidth="1" min="7" max="31" width="8.38"/>
  </cols>
  <sheetData>
    <row r="1">
      <c r="A1" s="31"/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32" t="s">
        <v>69</v>
      </c>
      <c r="M1" s="32" t="s">
        <v>70</v>
      </c>
      <c r="N1" s="32" t="s">
        <v>71</v>
      </c>
      <c r="O1" s="32" t="s">
        <v>72</v>
      </c>
      <c r="P1" s="32" t="s">
        <v>73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82</v>
      </c>
      <c r="Z1" s="32" t="s">
        <v>83</v>
      </c>
      <c r="AA1" s="32" t="s">
        <v>84</v>
      </c>
      <c r="AB1" s="32" t="s">
        <v>85</v>
      </c>
      <c r="AC1" s="32" t="s">
        <v>86</v>
      </c>
      <c r="AD1" s="32" t="s">
        <v>87</v>
      </c>
      <c r="AE1" s="32" t="s">
        <v>88</v>
      </c>
      <c r="AF1" s="4"/>
      <c r="AG1" s="4"/>
    </row>
    <row r="2">
      <c r="A2" s="6" t="s">
        <v>136</v>
      </c>
    </row>
    <row r="3">
      <c r="A3" s="4"/>
    </row>
    <row r="4">
      <c r="A4" s="6" t="s">
        <v>137</v>
      </c>
      <c r="B4" s="40">
        <f>'Small store fixed Asset Balance'!B12+'Medium Store Fixed Asset Balanc'!B12+'Large Store Fixed Asset '!B12</f>
        <v>155000</v>
      </c>
      <c r="C4" s="40">
        <f>'Small store fixed Asset Balance'!C12+'Medium Store Fixed Asset Balanc'!C12+'Large Store Fixed Asset '!C12</f>
        <v>155000</v>
      </c>
      <c r="D4" s="40">
        <f>'Small store fixed Asset Balance'!D12+'Medium Store Fixed Asset Balanc'!D12+'Large Store Fixed Asset '!D12</f>
        <v>155000</v>
      </c>
      <c r="E4" s="40">
        <f>'Small store fixed Asset Balance'!E12+'Medium Store Fixed Asset Balanc'!E12+'Large Store Fixed Asset '!E12</f>
        <v>155000</v>
      </c>
      <c r="F4" s="40">
        <f>'Small store fixed Asset Balance'!F12+'Medium Store Fixed Asset Balanc'!F12+'Large Store Fixed Asset '!F12</f>
        <v>155000</v>
      </c>
      <c r="G4" s="40">
        <f>'Small store fixed Asset Balance'!G12+'Medium Store Fixed Asset Balanc'!G12+'Large Store Fixed Asset '!G12</f>
        <v>415000</v>
      </c>
      <c r="H4" s="40">
        <f>'Small store fixed Asset Balance'!H12+'Medium Store Fixed Asset Balanc'!H12+'Large Store Fixed Asset '!H12</f>
        <v>155000</v>
      </c>
      <c r="I4" s="40">
        <f>'Small store fixed Asset Balance'!I12+'Medium Store Fixed Asset Balanc'!I12+'Large Store Fixed Asset '!I12</f>
        <v>815000</v>
      </c>
      <c r="J4" s="40">
        <f>'Small store fixed Asset Balance'!J12+'Medium Store Fixed Asset Balanc'!J12+'Large Store Fixed Asset '!J12</f>
        <v>155000</v>
      </c>
      <c r="K4" s="40">
        <f>'Small store fixed Asset Balance'!K12+'Medium Store Fixed Asset Balanc'!K12+'Large Store Fixed Asset '!K12</f>
        <v>415000</v>
      </c>
      <c r="L4" s="40">
        <f>'Small store fixed Asset Balance'!L12+'Medium Store Fixed Asset Balanc'!L12+'Large Store Fixed Asset '!L12</f>
        <v>155000</v>
      </c>
      <c r="M4" s="40">
        <f>'Small store fixed Asset Balance'!M12+'Medium Store Fixed Asset Balanc'!M12+'Large Store Fixed Asset '!M12</f>
        <v>815000</v>
      </c>
      <c r="N4" s="40">
        <f>'Small store fixed Asset Balance'!N12+'Medium Store Fixed Asset Balanc'!N12+'Large Store Fixed Asset '!N12</f>
        <v>155000</v>
      </c>
      <c r="O4" s="40">
        <f>'Small store fixed Asset Balance'!O12+'Medium Store Fixed Asset Balanc'!O12+'Large Store Fixed Asset '!O12</f>
        <v>415000</v>
      </c>
      <c r="P4" s="40">
        <f>'Small store fixed Asset Balance'!P12+'Medium Store Fixed Asset Balanc'!P12+'Large Store Fixed Asset '!P12</f>
        <v>155000</v>
      </c>
      <c r="Q4" s="40">
        <f>'Small store fixed Asset Balance'!Q12+'Medium Store Fixed Asset Balanc'!Q12+'Large Store Fixed Asset '!Q12</f>
        <v>815000</v>
      </c>
      <c r="R4" s="40">
        <f>'Small store fixed Asset Balance'!R12+'Medium Store Fixed Asset Balanc'!R12+'Large Store Fixed Asset '!R12</f>
        <v>155000</v>
      </c>
      <c r="S4" s="40">
        <f>'Small store fixed Asset Balance'!S12+'Medium Store Fixed Asset Balanc'!S12+'Large Store Fixed Asset '!S12</f>
        <v>415000</v>
      </c>
      <c r="T4" s="40">
        <f>'Small store fixed Asset Balance'!T12+'Medium Store Fixed Asset Balanc'!T12+'Large Store Fixed Asset '!T12</f>
        <v>155000</v>
      </c>
      <c r="U4" s="40">
        <f>'Small store fixed Asset Balance'!U12+'Medium Store Fixed Asset Balanc'!U12+'Large Store Fixed Asset '!U12</f>
        <v>815000</v>
      </c>
      <c r="V4" s="40">
        <f>'Small store fixed Asset Balance'!V12+'Medium Store Fixed Asset Balanc'!V12+'Large Store Fixed Asset '!V12</f>
        <v>155000</v>
      </c>
      <c r="W4" s="40">
        <f>'Small store fixed Asset Balance'!W12+'Medium Store Fixed Asset Balanc'!W12+'Large Store Fixed Asset '!W12</f>
        <v>415000</v>
      </c>
      <c r="X4" s="40">
        <f>'Small store fixed Asset Balance'!X12+'Medium Store Fixed Asset Balanc'!X12+'Large Store Fixed Asset '!X12</f>
        <v>155000</v>
      </c>
      <c r="Y4" s="40">
        <f>'Small store fixed Asset Balance'!Y12+'Medium Store Fixed Asset Balanc'!Y12+'Large Store Fixed Asset '!Y12</f>
        <v>815000</v>
      </c>
      <c r="Z4" s="40">
        <f>'Small store fixed Asset Balance'!Z12+'Medium Store Fixed Asset Balanc'!Z12+'Large Store Fixed Asset '!Z12</f>
        <v>155000</v>
      </c>
      <c r="AA4" s="40">
        <f>'Small store fixed Asset Balance'!AA12+'Medium Store Fixed Asset Balanc'!AA12+'Large Store Fixed Asset '!AA12</f>
        <v>415000</v>
      </c>
      <c r="AB4" s="40">
        <f>'Small store fixed Asset Balance'!AB12+'Medium Store Fixed Asset Balanc'!AB12+'Large Store Fixed Asset '!AB12</f>
        <v>155000</v>
      </c>
      <c r="AC4" s="40">
        <f>'Small store fixed Asset Balance'!AC12+'Medium Store Fixed Asset Balanc'!AC12+'Large Store Fixed Asset '!AC12</f>
        <v>815000</v>
      </c>
      <c r="AD4" s="40">
        <f>'Small store fixed Asset Balance'!AD12+'Medium Store Fixed Asset Balanc'!AD12+'Large Store Fixed Asset '!AD12</f>
        <v>155000</v>
      </c>
      <c r="AE4" s="40">
        <f>'Small store fixed Asset Balance'!AE12+'Medium Store Fixed Asset Balanc'!AE12+'Large Store Fixed Asset '!AE12</f>
        <v>415000</v>
      </c>
    </row>
    <row r="5">
      <c r="A5" s="4"/>
    </row>
    <row r="6">
      <c r="A6" s="6" t="s">
        <v>138</v>
      </c>
      <c r="B6" s="40">
        <f>'Small store fixed Asset Balance'!B24+'Medium Store Fixed Asset Balanc'!B24+'Large Store Fixed Asset '!B24</f>
        <v>155000</v>
      </c>
      <c r="C6" s="40">
        <f>'Small store fixed Asset Balance'!C24+'Medium Store Fixed Asset Balanc'!C24+'Large Store Fixed Asset '!C24</f>
        <v>310000</v>
      </c>
      <c r="D6" s="40">
        <f>'Small store fixed Asset Balance'!D24+'Medium Store Fixed Asset Balanc'!D24+'Large Store Fixed Asset '!D24</f>
        <v>465000</v>
      </c>
      <c r="E6" s="40">
        <f>'Small store fixed Asset Balance'!E24+'Medium Store Fixed Asset Balanc'!E24+'Large Store Fixed Asset '!E24</f>
        <v>620000</v>
      </c>
      <c r="F6" s="40">
        <f>'Small store fixed Asset Balance'!F24+'Medium Store Fixed Asset Balanc'!F24+'Large Store Fixed Asset '!F24</f>
        <v>775000</v>
      </c>
      <c r="G6" s="40">
        <f>'Small store fixed Asset Balance'!G24+'Medium Store Fixed Asset Balanc'!G24+'Large Store Fixed Asset '!G24</f>
        <v>1190000</v>
      </c>
      <c r="H6" s="40">
        <f>'Small store fixed Asset Balance'!H24+'Medium Store Fixed Asset Balanc'!H24+'Large Store Fixed Asset '!H24</f>
        <v>1345000</v>
      </c>
      <c r="I6" s="40">
        <f>'Small store fixed Asset Balance'!I24+'Medium Store Fixed Asset Balanc'!I24+'Large Store Fixed Asset '!I24</f>
        <v>2160000</v>
      </c>
      <c r="J6" s="40">
        <f>'Small store fixed Asset Balance'!J24+'Medium Store Fixed Asset Balanc'!J24+'Large Store Fixed Asset '!J24</f>
        <v>2315000</v>
      </c>
      <c r="K6" s="40">
        <f>'Small store fixed Asset Balance'!K24+'Medium Store Fixed Asset Balanc'!K24+'Large Store Fixed Asset '!K24</f>
        <v>2730000</v>
      </c>
      <c r="L6" s="40">
        <f>'Small store fixed Asset Balance'!L24+'Medium Store Fixed Asset Balanc'!L24+'Large Store Fixed Asset '!L24</f>
        <v>2885000</v>
      </c>
      <c r="M6" s="40">
        <f>'Small store fixed Asset Balance'!M24+'Medium Store Fixed Asset Balanc'!M24+'Large Store Fixed Asset '!M24</f>
        <v>3700000</v>
      </c>
      <c r="N6" s="40">
        <f>'Small store fixed Asset Balance'!N24+'Medium Store Fixed Asset Balanc'!N24+'Large Store Fixed Asset '!N24</f>
        <v>3785000</v>
      </c>
      <c r="O6" s="40">
        <f>'Small store fixed Asset Balance'!O24+'Medium Store Fixed Asset Balanc'!O24+'Large Store Fixed Asset '!O24</f>
        <v>4130000</v>
      </c>
      <c r="P6" s="40">
        <f>'Small store fixed Asset Balance'!P24+'Medium Store Fixed Asset Balanc'!P24+'Large Store Fixed Asset '!P24</f>
        <v>4190000</v>
      </c>
      <c r="Q6" s="40">
        <f>'Small store fixed Asset Balance'!Q24+'Medium Store Fixed Asset Balanc'!Q24+'Large Store Fixed Asset '!Q24</f>
        <v>4910000</v>
      </c>
      <c r="R6" s="40">
        <f>'Small store fixed Asset Balance'!R24+'Medium Store Fixed Asset Balanc'!R24+'Large Store Fixed Asset '!R24</f>
        <v>4910000</v>
      </c>
      <c r="S6" s="40">
        <f>'Small store fixed Asset Balance'!S24+'Medium Store Fixed Asset Balanc'!S24+'Large Store Fixed Asset '!S24</f>
        <v>5170000</v>
      </c>
      <c r="T6" s="40">
        <f>'Small store fixed Asset Balance'!T24+'Medium Store Fixed Asset Balanc'!T24+'Large Store Fixed Asset '!T24</f>
        <v>5170000</v>
      </c>
      <c r="U6" s="40">
        <f>'Small store fixed Asset Balance'!U24+'Medium Store Fixed Asset Balanc'!U24+'Large Store Fixed Asset '!U24</f>
        <v>5780000</v>
      </c>
      <c r="V6" s="40">
        <f>'Small store fixed Asset Balance'!V24+'Medium Store Fixed Asset Balanc'!V24+'Large Store Fixed Asset '!V24</f>
        <v>5690000</v>
      </c>
      <c r="W6" s="40">
        <f>'Small store fixed Asset Balance'!W24+'Medium Store Fixed Asset Balanc'!W24+'Large Store Fixed Asset '!W24</f>
        <v>5680000</v>
      </c>
      <c r="X6" s="40">
        <f>'Small store fixed Asset Balance'!X24+'Medium Store Fixed Asset Balanc'!X24+'Large Store Fixed Asset '!X24</f>
        <v>5410000</v>
      </c>
      <c r="Y6" s="40">
        <f>'Small store fixed Asset Balance'!Y24+'Medium Store Fixed Asset Balanc'!Y24+'Large Store Fixed Asset '!Y24</f>
        <v>5780000</v>
      </c>
      <c r="Z6" s="40">
        <f>'Small store fixed Asset Balance'!Z24+'Medium Store Fixed Asset Balanc'!Z24+'Large Store Fixed Asset '!Z24</f>
        <v>5690000</v>
      </c>
      <c r="AA6" s="40">
        <f>'Small store fixed Asset Balance'!AA24+'Medium Store Fixed Asset Balanc'!AA24+'Large Store Fixed Asset '!AA24</f>
        <v>5680000</v>
      </c>
      <c r="AB6" s="40">
        <f>'Small store fixed Asset Balance'!AB24+'Medium Store Fixed Asset Balanc'!AB24+'Large Store Fixed Asset '!AB24</f>
        <v>5410000</v>
      </c>
      <c r="AC6" s="40">
        <f>'Small store fixed Asset Balance'!AC24+'Medium Store Fixed Asset Balanc'!AC24+'Large Store Fixed Asset '!AC24</f>
        <v>5780000</v>
      </c>
      <c r="AD6" s="40">
        <f>'Small store fixed Asset Balance'!AD24+'Medium Store Fixed Asset Balanc'!AD24+'Large Store Fixed Asset '!AD24</f>
        <v>5690000</v>
      </c>
      <c r="AE6" s="40">
        <f>'Small store fixed Asset Balance'!AE24+'Medium Store Fixed Asset Balanc'!AE24+'Large Store Fixed Asset '!AE24</f>
        <v>5680000</v>
      </c>
    </row>
    <row r="7">
      <c r="A7" s="4"/>
    </row>
    <row r="8">
      <c r="A8" s="6" t="s">
        <v>139</v>
      </c>
      <c r="B8" s="38">
        <f>'Small Store Depriciation'!B12+'Medium Store Depriciation'!B12+'Large Store Depriciation'!B12</f>
        <v>11369.04762</v>
      </c>
      <c r="C8" s="38">
        <f>'Small Store Depriciation'!C12+'Medium Store Depriciation'!C12+'Large Store Depriciation'!C12</f>
        <v>22738.09524</v>
      </c>
      <c r="D8" s="38">
        <f>'Small Store Depriciation'!D12+'Medium Store Depriciation'!D12+'Large Store Depriciation'!D12</f>
        <v>34107.14286</v>
      </c>
      <c r="E8" s="38">
        <f>'Small Store Depriciation'!E12+'Medium Store Depriciation'!E12+'Large Store Depriciation'!E12</f>
        <v>45476.19048</v>
      </c>
      <c r="F8" s="38">
        <f>'Small Store Depriciation'!F12+'Medium Store Depriciation'!F12+'Large Store Depriciation'!F12</f>
        <v>56845.2381</v>
      </c>
      <c r="G8" s="38">
        <f>'Small Store Depriciation'!G12+'Medium Store Depriciation'!G12+'Large Store Depriciation'!G12</f>
        <v>85285.71429</v>
      </c>
      <c r="H8" s="38">
        <f>'Small Store Depriciation'!H12+'Medium Store Depriciation'!H12+'Large Store Depriciation'!H12</f>
        <v>96654.7619</v>
      </c>
      <c r="I8" s="38">
        <f>'Small Store Depriciation'!I12+'Medium Store Depriciation'!I12+'Large Store Depriciation'!I12</f>
        <v>151738.0952</v>
      </c>
      <c r="J8" s="38">
        <f>'Small Store Depriciation'!J12+'Medium Store Depriciation'!J12+'Large Store Depriciation'!J12</f>
        <v>163107.1429</v>
      </c>
      <c r="K8" s="38">
        <f>'Small Store Depriciation'!K12+'Medium Store Depriciation'!K12+'Large Store Depriciation'!K12</f>
        <v>191547.619</v>
      </c>
      <c r="L8" s="38">
        <f>'Small Store Depriciation'!L12+'Medium Store Depriciation'!L12+'Large Store Depriciation'!L12</f>
        <v>202916.6667</v>
      </c>
      <c r="M8" s="38">
        <f>'Small Store Depriciation'!M12+'Medium Store Depriciation'!M12+'Large Store Depriciation'!M12</f>
        <v>258000</v>
      </c>
      <c r="N8" s="38">
        <f>'Small Store Depriciation'!N12+'Medium Store Depriciation'!N12+'Large Store Depriciation'!N12</f>
        <v>263535.7143</v>
      </c>
      <c r="O8" s="38">
        <f>'Small Store Depriciation'!O12+'Medium Store Depriciation'!O12+'Large Store Depriciation'!O12</f>
        <v>286142.8571</v>
      </c>
      <c r="P8" s="38">
        <f>'Small Store Depriciation'!P12+'Medium Store Depriciation'!P12+'Large Store Depriciation'!P12</f>
        <v>289892.8571</v>
      </c>
      <c r="Q8" s="38">
        <f>'Small Store Depriciation'!Q12+'Medium Store Depriciation'!Q12+'Large Store Depriciation'!Q12</f>
        <v>337357.1429</v>
      </c>
      <c r="R8" s="38">
        <f>'Small Store Depriciation'!R12+'Medium Store Depriciation'!R12+'Large Store Depriciation'!R12</f>
        <v>337357.1429</v>
      </c>
      <c r="S8" s="38">
        <f>'Small Store Depriciation'!S12+'Medium Store Depriciation'!S12+'Large Store Depriciation'!S12</f>
        <v>354428.5714</v>
      </c>
      <c r="T8" s="38">
        <f>'Small Store Depriciation'!T12+'Medium Store Depriciation'!T12+'Large Store Depriciation'!T12</f>
        <v>354428.5714</v>
      </c>
      <c r="U8" s="38">
        <f>'Small Store Depriciation'!U12+'Medium Store Depriciation'!U12+'Large Store Depriciation'!U12</f>
        <v>394571.4286</v>
      </c>
      <c r="V8" s="38">
        <f>'Small Store Depriciation'!V12+'Medium Store Depriciation'!V12+'Large Store Depriciation'!V12</f>
        <v>388571.4286</v>
      </c>
      <c r="W8" s="38">
        <f>'Small Store Depriciation'!W12+'Medium Store Depriciation'!W12+'Large Store Depriciation'!W12</f>
        <v>387428.5714</v>
      </c>
      <c r="X8" s="38">
        <f>'Small Store Depriciation'!X12+'Medium Store Depriciation'!X12+'Large Store Depriciation'!X12</f>
        <v>369428.5714</v>
      </c>
      <c r="Y8" s="38">
        <f>'Small Store Depriciation'!Y12+'Medium Store Depriciation'!Y12+'Large Store Depriciation'!Y12</f>
        <v>394571.4286</v>
      </c>
      <c r="Z8" s="38">
        <f>'Small Store Depriciation'!Z12+'Medium Store Depriciation'!Z12+'Large Store Depriciation'!Z12</f>
        <v>388571.4286</v>
      </c>
      <c r="AA8" s="38">
        <f>'Small Store Depriciation'!AA12+'Medium Store Depriciation'!AA12+'Large Store Depriciation'!AA12</f>
        <v>387428.5714</v>
      </c>
      <c r="AB8" s="38">
        <f>'Small Store Depriciation'!AB12+'Medium Store Depriciation'!AB12+'Large Store Depriciation'!AB12</f>
        <v>369428.5714</v>
      </c>
      <c r="AC8" s="38">
        <f>'Small Store Depriciation'!AC12+'Medium Store Depriciation'!AC12+'Large Store Depriciation'!AC12</f>
        <v>394571.4286</v>
      </c>
      <c r="AD8" s="38">
        <f>'Small Store Depriciation'!AD12+'Medium Store Depriciation'!AD12+'Large Store Depriciation'!AD12</f>
        <v>388571.4286</v>
      </c>
      <c r="AE8" s="38">
        <f>'Small Store Depriciation'!AE12+'Medium Store Depriciation'!AE12+'Large Store Depriciation'!AE12</f>
        <v>387428.5714</v>
      </c>
    </row>
    <row r="9">
      <c r="A9" s="4"/>
    </row>
    <row r="10">
      <c r="A10" s="6" t="s">
        <v>140</v>
      </c>
      <c r="B10" s="38">
        <f>'Small Store Depriciation'!B24+'Medium Store Depriciation'!B24+'Large Store Depriciation'!B24</f>
        <v>11369.04762</v>
      </c>
      <c r="C10" s="38">
        <f>'Small Store Depriciation'!C24+'Medium Store Depriciation'!C24+'Large Store Depriciation'!C24</f>
        <v>34107.14286</v>
      </c>
      <c r="D10" s="38">
        <f>'Small Store Depriciation'!D24+'Medium Store Depriciation'!D24+'Large Store Depriciation'!D24</f>
        <v>68214.28571</v>
      </c>
      <c r="E10" s="38">
        <f>'Small Store Depriciation'!E24+'Medium Store Depriciation'!E24+'Large Store Depriciation'!E24</f>
        <v>113690.4762</v>
      </c>
      <c r="F10" s="38">
        <f>'Small Store Depriciation'!F24+'Medium Store Depriciation'!F24+'Large Store Depriciation'!F24</f>
        <v>170535.7143</v>
      </c>
      <c r="G10" s="38">
        <f>'Small Store Depriciation'!G24+'Medium Store Depriciation'!G24+'Large Store Depriciation'!G24</f>
        <v>255821.4286</v>
      </c>
      <c r="H10" s="38">
        <f>'Small Store Depriciation'!H24+'Medium Store Depriciation'!H24+'Large Store Depriciation'!H24</f>
        <v>352476.1905</v>
      </c>
      <c r="I10" s="38">
        <f>'Small Store Depriciation'!I24+'Medium Store Depriciation'!I24+'Large Store Depriciation'!I24</f>
        <v>504214.2857</v>
      </c>
      <c r="J10" s="38">
        <f>'Small Store Depriciation'!J24+'Medium Store Depriciation'!J24+'Large Store Depriciation'!J24</f>
        <v>667321.4286</v>
      </c>
      <c r="K10" s="38">
        <f>'Small Store Depriciation'!K24+'Medium Store Depriciation'!K24+'Large Store Depriciation'!K24</f>
        <v>858869.0476</v>
      </c>
      <c r="L10" s="38">
        <f>'Small Store Depriciation'!L24+'Medium Store Depriciation'!L24+'Large Store Depriciation'!L24</f>
        <v>1061785.714</v>
      </c>
      <c r="M10" s="38">
        <f>'Small Store Depriciation'!M24+'Medium Store Depriciation'!M24+'Large Store Depriciation'!M24</f>
        <v>1319785.714</v>
      </c>
      <c r="N10" s="38">
        <f>'Small Store Depriciation'!N24+'Medium Store Depriciation'!N24+'Large Store Depriciation'!N24</f>
        <v>1513321.429</v>
      </c>
      <c r="O10" s="38">
        <f>'Small Store Depriciation'!O24+'Medium Store Depriciation'!O24+'Large Store Depriciation'!O24</f>
        <v>1729464.286</v>
      </c>
      <c r="P10" s="38">
        <f>'Small Store Depriciation'!P24+'Medium Store Depriciation'!P24+'Large Store Depriciation'!P24</f>
        <v>1924357.143</v>
      </c>
      <c r="Q10" s="38">
        <f>'Small Store Depriciation'!Q24+'Medium Store Depriciation'!Q24+'Large Store Depriciation'!Q24</f>
        <v>2166714.286</v>
      </c>
      <c r="R10" s="38">
        <f>'Small Store Depriciation'!R24+'Medium Store Depriciation'!R24+'Large Store Depriciation'!R24</f>
        <v>2349071.429</v>
      </c>
      <c r="S10" s="38">
        <f>'Small Store Depriciation'!S24+'Medium Store Depriciation'!S24+'Large Store Depriciation'!S24</f>
        <v>2548500</v>
      </c>
      <c r="T10" s="38">
        <f>'Small Store Depriciation'!T24+'Medium Store Depriciation'!T24+'Large Store Depriciation'!T24</f>
        <v>2747928.571</v>
      </c>
      <c r="U10" s="38">
        <f>'Small Store Depriciation'!U24+'Medium Store Depriciation'!U24+'Large Store Depriciation'!U24</f>
        <v>2937500</v>
      </c>
      <c r="V10" s="38">
        <f>'Small Store Depriciation'!V24+'Medium Store Depriciation'!V24+'Large Store Depriciation'!V24</f>
        <v>3081071.429</v>
      </c>
      <c r="W10" s="38">
        <f>'Small Store Depriciation'!W24+'Medium Store Depriciation'!W24+'Large Store Depriciation'!W24</f>
        <v>3043500</v>
      </c>
      <c r="X10" s="38">
        <f>'Small Store Depriciation'!X24+'Medium Store Depriciation'!X24+'Large Store Depriciation'!X24</f>
        <v>2987928.571</v>
      </c>
      <c r="Y10" s="38">
        <f>'Small Store Depriciation'!Y24+'Medium Store Depriciation'!Y24+'Large Store Depriciation'!Y24</f>
        <v>2937500</v>
      </c>
      <c r="Z10" s="38">
        <f>'Small Store Depriciation'!Z24+'Medium Store Depriciation'!Z24+'Large Store Depriciation'!Z24</f>
        <v>3081071.429</v>
      </c>
      <c r="AA10" s="38">
        <f>'Small Store Depriciation'!AA24+'Medium Store Depriciation'!AA24+'Large Store Depriciation'!AA24</f>
        <v>3043500</v>
      </c>
      <c r="AB10" s="38">
        <f>'Small Store Depriciation'!AB24+'Medium Store Depriciation'!AB24+'Large Store Depriciation'!AB24</f>
        <v>2987928.571</v>
      </c>
      <c r="AC10" s="38">
        <f>'Small Store Depriciation'!AC24+'Medium Store Depriciation'!AC24+'Large Store Depriciation'!AC24</f>
        <v>2937500</v>
      </c>
      <c r="AD10" s="38">
        <f>'Small Store Depriciation'!AD24+'Medium Store Depriciation'!AD24+'Large Store Depriciation'!AD24</f>
        <v>3081071.429</v>
      </c>
      <c r="AE10" s="38">
        <f>'Small Store Depriciation'!AE24+'Medium Store Depriciation'!AE24+'Large Store Depriciation'!AE24</f>
        <v>3043500</v>
      </c>
    </row>
    <row r="11">
      <c r="A11" s="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4" width="6.5"/>
    <col customWidth="1" min="5" max="17" width="7.5"/>
    <col customWidth="1" min="18" max="18" width="8.38"/>
    <col customWidth="1" min="19" max="20" width="8.25"/>
    <col customWidth="1" min="21" max="31" width="8.38"/>
  </cols>
  <sheetData>
    <row r="1">
      <c r="A1" s="31"/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32" t="s">
        <v>69</v>
      </c>
      <c r="M1" s="32" t="s">
        <v>70</v>
      </c>
      <c r="N1" s="32" t="s">
        <v>71</v>
      </c>
      <c r="O1" s="32" t="s">
        <v>72</v>
      </c>
      <c r="P1" s="32" t="s">
        <v>73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82</v>
      </c>
      <c r="Z1" s="32" t="s">
        <v>83</v>
      </c>
      <c r="AA1" s="32" t="s">
        <v>84</v>
      </c>
      <c r="AB1" s="32" t="s">
        <v>85</v>
      </c>
      <c r="AC1" s="32" t="s">
        <v>86</v>
      </c>
      <c r="AD1" s="32" t="s">
        <v>87</v>
      </c>
      <c r="AE1" s="32" t="s">
        <v>88</v>
      </c>
      <c r="AF1" s="4"/>
      <c r="AG1" s="4"/>
    </row>
    <row r="2">
      <c r="A2" s="6" t="s">
        <v>141</v>
      </c>
    </row>
    <row r="3">
      <c r="A3" s="11" t="s">
        <v>25</v>
      </c>
      <c r="B3" s="38">
        <f>'Consolated Sales And Costs'!B9</f>
        <v>96000</v>
      </c>
      <c r="C3" s="38">
        <f>'Consolated Sales And Costs'!C9</f>
        <v>192000</v>
      </c>
      <c r="D3" s="38">
        <f>'Consolated Sales And Costs'!D9</f>
        <v>288000</v>
      </c>
      <c r="E3" s="38">
        <f>'Consolated Sales And Costs'!E9</f>
        <v>384000</v>
      </c>
      <c r="F3" s="38">
        <f>'Consolated Sales And Costs'!F9</f>
        <v>480000</v>
      </c>
      <c r="G3" s="38">
        <f>'Consolated Sales And Costs'!G9</f>
        <v>763200</v>
      </c>
      <c r="H3" s="38">
        <f>'Consolated Sales And Costs'!H9</f>
        <v>859200</v>
      </c>
      <c r="I3" s="38">
        <f>'Consolated Sales And Costs'!I9</f>
        <v>1449600</v>
      </c>
      <c r="J3" s="38">
        <f>'Consolated Sales And Costs'!J9</f>
        <v>1545600</v>
      </c>
      <c r="K3" s="38">
        <f>'Consolated Sales And Costs'!K9</f>
        <v>1828800</v>
      </c>
      <c r="L3" s="38">
        <f>'Consolated Sales And Costs'!L9</f>
        <v>1924800</v>
      </c>
      <c r="M3" s="38">
        <f>'Consolated Sales And Costs'!M9</f>
        <v>2515200</v>
      </c>
      <c r="N3" s="38">
        <f>'Consolated Sales And Costs'!N9</f>
        <v>2611200</v>
      </c>
      <c r="O3" s="38">
        <f>'Consolated Sales And Costs'!O9</f>
        <v>2894400</v>
      </c>
      <c r="P3" s="38">
        <f>'Consolated Sales And Costs'!P9</f>
        <v>2990400</v>
      </c>
      <c r="Q3" s="38">
        <f>'Consolated Sales And Costs'!Q9</f>
        <v>3580800</v>
      </c>
      <c r="R3" s="38">
        <f>'Consolated Sales And Costs'!R9</f>
        <v>3676800</v>
      </c>
      <c r="S3" s="38">
        <f>'Consolated Sales And Costs'!S9</f>
        <v>3960000</v>
      </c>
      <c r="T3" s="38">
        <f>'Consolated Sales And Costs'!T9</f>
        <v>4056000</v>
      </c>
      <c r="U3" s="38">
        <f>'Consolated Sales And Costs'!U9</f>
        <v>4646400</v>
      </c>
      <c r="V3" s="38">
        <f>'Consolated Sales And Costs'!V9</f>
        <v>4742400</v>
      </c>
      <c r="W3" s="38">
        <f>'Consolated Sales And Costs'!W9</f>
        <v>5025600</v>
      </c>
      <c r="X3" s="38">
        <f>'Consolated Sales And Costs'!X9</f>
        <v>5121600</v>
      </c>
      <c r="Y3" s="38">
        <f>'Consolated Sales And Costs'!Y9</f>
        <v>5712000</v>
      </c>
      <c r="Z3" s="38">
        <f>'Consolated Sales And Costs'!Z9</f>
        <v>5808000</v>
      </c>
      <c r="AA3" s="38">
        <f>'Consolated Sales And Costs'!AA9</f>
        <v>6091200</v>
      </c>
      <c r="AB3" s="38">
        <f>'Consolated Sales And Costs'!AB9</f>
        <v>6187200</v>
      </c>
      <c r="AC3" s="38">
        <f>'Consolated Sales And Costs'!AC9</f>
        <v>6777600</v>
      </c>
      <c r="AD3" s="38">
        <f>'Consolated Sales And Costs'!AD9</f>
        <v>6873600</v>
      </c>
      <c r="AE3" s="38">
        <f>'Consolated Sales And Costs'!AE9</f>
        <v>7156800</v>
      </c>
    </row>
    <row r="4">
      <c r="A4" s="11" t="s">
        <v>27</v>
      </c>
      <c r="B4" s="38">
        <f>'Consolated Sales And Costs'!B10</f>
        <v>27000</v>
      </c>
      <c r="C4" s="38">
        <f>'Consolated Sales And Costs'!C10</f>
        <v>54000</v>
      </c>
      <c r="D4" s="38">
        <f>'Consolated Sales And Costs'!D10</f>
        <v>81000</v>
      </c>
      <c r="E4" s="38">
        <f>'Consolated Sales And Costs'!E10</f>
        <v>108000</v>
      </c>
      <c r="F4" s="38">
        <f>'Consolated Sales And Costs'!F10</f>
        <v>135000</v>
      </c>
      <c r="G4" s="38">
        <f>'Consolated Sales And Costs'!G10</f>
        <v>216000</v>
      </c>
      <c r="H4" s="38">
        <f>'Consolated Sales And Costs'!H10</f>
        <v>243000</v>
      </c>
      <c r="I4" s="38">
        <f>'Consolated Sales And Costs'!I10</f>
        <v>450000</v>
      </c>
      <c r="J4" s="38">
        <f>'Consolated Sales And Costs'!J10</f>
        <v>477000</v>
      </c>
      <c r="K4" s="38">
        <f>'Consolated Sales And Costs'!K10</f>
        <v>558000</v>
      </c>
      <c r="L4" s="38">
        <f>'Consolated Sales And Costs'!L10</f>
        <v>585000</v>
      </c>
      <c r="M4" s="38">
        <f>'Consolated Sales And Costs'!M10</f>
        <v>792000</v>
      </c>
      <c r="N4" s="38">
        <f>'Consolated Sales And Costs'!N10</f>
        <v>819000</v>
      </c>
      <c r="O4" s="38">
        <f>'Consolated Sales And Costs'!O10</f>
        <v>900000</v>
      </c>
      <c r="P4" s="38">
        <f>'Consolated Sales And Costs'!P10</f>
        <v>927000</v>
      </c>
      <c r="Q4" s="38">
        <f>'Consolated Sales And Costs'!Q10</f>
        <v>1134000</v>
      </c>
      <c r="R4" s="38">
        <f>'Consolated Sales And Costs'!R10</f>
        <v>1161000</v>
      </c>
      <c r="S4" s="38">
        <f>'Consolated Sales And Costs'!S10</f>
        <v>1242000</v>
      </c>
      <c r="T4" s="38">
        <f>'Consolated Sales And Costs'!T10</f>
        <v>1269000</v>
      </c>
      <c r="U4" s="38">
        <f>'Consolated Sales And Costs'!U10</f>
        <v>1476000</v>
      </c>
      <c r="V4" s="38">
        <f>'Consolated Sales And Costs'!V10</f>
        <v>1503000</v>
      </c>
      <c r="W4" s="38">
        <f>'Consolated Sales And Costs'!W10</f>
        <v>1584000</v>
      </c>
      <c r="X4" s="38">
        <f>'Consolated Sales And Costs'!X10</f>
        <v>1611000</v>
      </c>
      <c r="Y4" s="38">
        <f>'Consolated Sales And Costs'!Y10</f>
        <v>1818000</v>
      </c>
      <c r="Z4" s="38">
        <f>'Consolated Sales And Costs'!Z10</f>
        <v>1845000</v>
      </c>
      <c r="AA4" s="38">
        <f>'Consolated Sales And Costs'!AA10</f>
        <v>1926000</v>
      </c>
      <c r="AB4" s="38">
        <f>'Consolated Sales And Costs'!AB10</f>
        <v>1953000</v>
      </c>
      <c r="AC4" s="38">
        <f>'Consolated Sales And Costs'!AC10</f>
        <v>2160000</v>
      </c>
      <c r="AD4" s="38">
        <f>'Consolated Sales And Costs'!AD10</f>
        <v>2187000</v>
      </c>
      <c r="AE4" s="38">
        <f>'Consolated Sales And Costs'!AE10</f>
        <v>2268000</v>
      </c>
    </row>
    <row r="5">
      <c r="A5" s="11" t="s">
        <v>28</v>
      </c>
      <c r="B5" s="38">
        <f>'Consolated Sales And Costs'!B11</f>
        <v>85000</v>
      </c>
      <c r="C5" s="38">
        <f>'Consolated Sales And Costs'!C11</f>
        <v>170000</v>
      </c>
      <c r="D5" s="38">
        <f>'Consolated Sales And Costs'!D11</f>
        <v>255000</v>
      </c>
      <c r="E5" s="38">
        <f>'Consolated Sales And Costs'!E11</f>
        <v>340000</v>
      </c>
      <c r="F5" s="38">
        <f>'Consolated Sales And Costs'!F11</f>
        <v>425000</v>
      </c>
      <c r="G5" s="38">
        <f>'Consolated Sales And Costs'!G11</f>
        <v>714000</v>
      </c>
      <c r="H5" s="38">
        <f>'Consolated Sales And Costs'!H11</f>
        <v>799000</v>
      </c>
      <c r="I5" s="38">
        <f>'Consolated Sales And Costs'!I11</f>
        <v>1428000</v>
      </c>
      <c r="J5" s="38">
        <f>'Consolated Sales And Costs'!J11</f>
        <v>1513000</v>
      </c>
      <c r="K5" s="38">
        <f>'Consolated Sales And Costs'!K11</f>
        <v>1802000</v>
      </c>
      <c r="L5" s="38">
        <f>'Consolated Sales And Costs'!L11</f>
        <v>1887000</v>
      </c>
      <c r="M5" s="38">
        <f>'Consolated Sales And Costs'!M11</f>
        <v>2516000</v>
      </c>
      <c r="N5" s="38">
        <f>'Consolated Sales And Costs'!N11</f>
        <v>2601000</v>
      </c>
      <c r="O5" s="38">
        <f>'Consolated Sales And Costs'!O11</f>
        <v>2890000</v>
      </c>
      <c r="P5" s="38">
        <f>'Consolated Sales And Costs'!P11</f>
        <v>2975000</v>
      </c>
      <c r="Q5" s="38">
        <f>'Consolated Sales And Costs'!Q11</f>
        <v>3604000</v>
      </c>
      <c r="R5" s="38">
        <f>'Consolated Sales And Costs'!R11</f>
        <v>3689000</v>
      </c>
      <c r="S5" s="38">
        <f>'Consolated Sales And Costs'!S11</f>
        <v>3978000</v>
      </c>
      <c r="T5" s="38">
        <f>'Consolated Sales And Costs'!T11</f>
        <v>4063000</v>
      </c>
      <c r="U5" s="38">
        <f>'Consolated Sales And Costs'!U11</f>
        <v>4692000</v>
      </c>
      <c r="V5" s="38">
        <f>'Consolated Sales And Costs'!V11</f>
        <v>4777000</v>
      </c>
      <c r="W5" s="38">
        <f>'Consolated Sales And Costs'!W11</f>
        <v>5066000</v>
      </c>
      <c r="X5" s="38">
        <f>'Consolated Sales And Costs'!X11</f>
        <v>5151000</v>
      </c>
      <c r="Y5" s="38">
        <f>'Consolated Sales And Costs'!Y11</f>
        <v>5780000</v>
      </c>
      <c r="Z5" s="38">
        <f>'Consolated Sales And Costs'!Z11</f>
        <v>5865000</v>
      </c>
      <c r="AA5" s="38">
        <f>'Consolated Sales And Costs'!AA11</f>
        <v>6154000</v>
      </c>
      <c r="AB5" s="38">
        <f>'Consolated Sales And Costs'!AB11</f>
        <v>6239000</v>
      </c>
      <c r="AC5" s="38">
        <f>'Consolated Sales And Costs'!AC11</f>
        <v>6868000</v>
      </c>
      <c r="AD5" s="38">
        <f>'Consolated Sales And Costs'!AD11</f>
        <v>6953000</v>
      </c>
      <c r="AE5" s="38">
        <f>'Consolated Sales And Costs'!AE11</f>
        <v>7242000</v>
      </c>
    </row>
    <row r="6">
      <c r="A6" s="4" t="s">
        <v>142</v>
      </c>
      <c r="B6" s="38">
        <f t="shared" ref="B6:AE6" si="1">SUM(B3:B5)</f>
        <v>208000</v>
      </c>
      <c r="C6" s="38">
        <f t="shared" si="1"/>
        <v>416000</v>
      </c>
      <c r="D6" s="38">
        <f t="shared" si="1"/>
        <v>624000</v>
      </c>
      <c r="E6" s="38">
        <f t="shared" si="1"/>
        <v>832000</v>
      </c>
      <c r="F6" s="38">
        <f t="shared" si="1"/>
        <v>1040000</v>
      </c>
      <c r="G6" s="38">
        <f t="shared" si="1"/>
        <v>1693200</v>
      </c>
      <c r="H6" s="38">
        <f t="shared" si="1"/>
        <v>1901200</v>
      </c>
      <c r="I6" s="38">
        <f t="shared" si="1"/>
        <v>3327600</v>
      </c>
      <c r="J6" s="38">
        <f t="shared" si="1"/>
        <v>3535600</v>
      </c>
      <c r="K6" s="38">
        <f t="shared" si="1"/>
        <v>4188800</v>
      </c>
      <c r="L6" s="38">
        <f t="shared" si="1"/>
        <v>4396800</v>
      </c>
      <c r="M6" s="38">
        <f t="shared" si="1"/>
        <v>5823200</v>
      </c>
      <c r="N6" s="38">
        <f t="shared" si="1"/>
        <v>6031200</v>
      </c>
      <c r="O6" s="38">
        <f t="shared" si="1"/>
        <v>6684400</v>
      </c>
      <c r="P6" s="38">
        <f t="shared" si="1"/>
        <v>6892400</v>
      </c>
      <c r="Q6" s="38">
        <f t="shared" si="1"/>
        <v>8318800</v>
      </c>
      <c r="R6" s="38">
        <f t="shared" si="1"/>
        <v>8526800</v>
      </c>
      <c r="S6" s="38">
        <f t="shared" si="1"/>
        <v>9180000</v>
      </c>
      <c r="T6" s="38">
        <f t="shared" si="1"/>
        <v>9388000</v>
      </c>
      <c r="U6" s="38">
        <f t="shared" si="1"/>
        <v>10814400</v>
      </c>
      <c r="V6" s="38">
        <f t="shared" si="1"/>
        <v>11022400</v>
      </c>
      <c r="W6" s="38">
        <f t="shared" si="1"/>
        <v>11675600</v>
      </c>
      <c r="X6" s="38">
        <f t="shared" si="1"/>
        <v>11883600</v>
      </c>
      <c r="Y6" s="38">
        <f t="shared" si="1"/>
        <v>13310000</v>
      </c>
      <c r="Z6" s="38">
        <f t="shared" si="1"/>
        <v>13518000</v>
      </c>
      <c r="AA6" s="38">
        <f t="shared" si="1"/>
        <v>14171200</v>
      </c>
      <c r="AB6" s="38">
        <f t="shared" si="1"/>
        <v>14379200</v>
      </c>
      <c r="AC6" s="38">
        <f t="shared" si="1"/>
        <v>15805600</v>
      </c>
      <c r="AD6" s="38">
        <f t="shared" si="1"/>
        <v>16013600</v>
      </c>
      <c r="AE6" s="38">
        <f t="shared" si="1"/>
        <v>16666800</v>
      </c>
    </row>
    <row r="7">
      <c r="A7" s="4"/>
    </row>
    <row r="8">
      <c r="A8" s="6" t="s">
        <v>143</v>
      </c>
    </row>
    <row r="9">
      <c r="A9" s="11" t="s">
        <v>25</v>
      </c>
      <c r="B9" s="37">
        <v>0.0</v>
      </c>
      <c r="C9" s="37">
        <v>0.0</v>
      </c>
      <c r="D9" s="38">
        <f t="shared" ref="D9:AE9" si="2">B3</f>
        <v>96000</v>
      </c>
      <c r="E9" s="38">
        <f t="shared" si="2"/>
        <v>192000</v>
      </c>
      <c r="F9" s="38">
        <f t="shared" si="2"/>
        <v>288000</v>
      </c>
      <c r="G9" s="38">
        <f t="shared" si="2"/>
        <v>384000</v>
      </c>
      <c r="H9" s="38">
        <f t="shared" si="2"/>
        <v>480000</v>
      </c>
      <c r="I9" s="38">
        <f t="shared" si="2"/>
        <v>763200</v>
      </c>
      <c r="J9" s="38">
        <f t="shared" si="2"/>
        <v>859200</v>
      </c>
      <c r="K9" s="38">
        <f t="shared" si="2"/>
        <v>1449600</v>
      </c>
      <c r="L9" s="38">
        <f t="shared" si="2"/>
        <v>1545600</v>
      </c>
      <c r="M9" s="38">
        <f t="shared" si="2"/>
        <v>1828800</v>
      </c>
      <c r="N9" s="38">
        <f t="shared" si="2"/>
        <v>1924800</v>
      </c>
      <c r="O9" s="38">
        <f t="shared" si="2"/>
        <v>2515200</v>
      </c>
      <c r="P9" s="38">
        <f t="shared" si="2"/>
        <v>2611200</v>
      </c>
      <c r="Q9" s="38">
        <f t="shared" si="2"/>
        <v>2894400</v>
      </c>
      <c r="R9" s="38">
        <f t="shared" si="2"/>
        <v>2990400</v>
      </c>
      <c r="S9" s="38">
        <f t="shared" si="2"/>
        <v>3580800</v>
      </c>
      <c r="T9" s="38">
        <f t="shared" si="2"/>
        <v>3676800</v>
      </c>
      <c r="U9" s="38">
        <f t="shared" si="2"/>
        <v>3960000</v>
      </c>
      <c r="V9" s="38">
        <f t="shared" si="2"/>
        <v>4056000</v>
      </c>
      <c r="W9" s="38">
        <f t="shared" si="2"/>
        <v>4646400</v>
      </c>
      <c r="X9" s="38">
        <f t="shared" si="2"/>
        <v>4742400</v>
      </c>
      <c r="Y9" s="38">
        <f t="shared" si="2"/>
        <v>5025600</v>
      </c>
      <c r="Z9" s="38">
        <f t="shared" si="2"/>
        <v>5121600</v>
      </c>
      <c r="AA9" s="38">
        <f t="shared" si="2"/>
        <v>5712000</v>
      </c>
      <c r="AB9" s="38">
        <f t="shared" si="2"/>
        <v>5808000</v>
      </c>
      <c r="AC9" s="38">
        <f t="shared" si="2"/>
        <v>6091200</v>
      </c>
      <c r="AD9" s="38">
        <f t="shared" si="2"/>
        <v>6187200</v>
      </c>
      <c r="AE9" s="38">
        <f t="shared" si="2"/>
        <v>6777600</v>
      </c>
    </row>
    <row r="10">
      <c r="A10" s="11" t="s">
        <v>27</v>
      </c>
      <c r="B10" s="37">
        <v>0.0</v>
      </c>
      <c r="C10" s="37">
        <v>0.0</v>
      </c>
      <c r="D10" s="37">
        <v>0.0</v>
      </c>
      <c r="E10" s="38">
        <f t="shared" ref="E10:AE10" si="3">B4</f>
        <v>27000</v>
      </c>
      <c r="F10" s="38">
        <f t="shared" si="3"/>
        <v>54000</v>
      </c>
      <c r="G10" s="38">
        <f t="shared" si="3"/>
        <v>81000</v>
      </c>
      <c r="H10" s="38">
        <f t="shared" si="3"/>
        <v>108000</v>
      </c>
      <c r="I10" s="38">
        <f t="shared" si="3"/>
        <v>135000</v>
      </c>
      <c r="J10" s="38">
        <f t="shared" si="3"/>
        <v>216000</v>
      </c>
      <c r="K10" s="38">
        <f t="shared" si="3"/>
        <v>243000</v>
      </c>
      <c r="L10" s="38">
        <f t="shared" si="3"/>
        <v>450000</v>
      </c>
      <c r="M10" s="38">
        <f t="shared" si="3"/>
        <v>477000</v>
      </c>
      <c r="N10" s="38">
        <f t="shared" si="3"/>
        <v>558000</v>
      </c>
      <c r="O10" s="38">
        <f t="shared" si="3"/>
        <v>585000</v>
      </c>
      <c r="P10" s="38">
        <f t="shared" si="3"/>
        <v>792000</v>
      </c>
      <c r="Q10" s="38">
        <f t="shared" si="3"/>
        <v>819000</v>
      </c>
      <c r="R10" s="38">
        <f t="shared" si="3"/>
        <v>900000</v>
      </c>
      <c r="S10" s="38">
        <f t="shared" si="3"/>
        <v>927000</v>
      </c>
      <c r="T10" s="38">
        <f t="shared" si="3"/>
        <v>1134000</v>
      </c>
      <c r="U10" s="38">
        <f t="shared" si="3"/>
        <v>1161000</v>
      </c>
      <c r="V10" s="38">
        <f t="shared" si="3"/>
        <v>1242000</v>
      </c>
      <c r="W10" s="38">
        <f t="shared" si="3"/>
        <v>1269000</v>
      </c>
      <c r="X10" s="38">
        <f t="shared" si="3"/>
        <v>1476000</v>
      </c>
      <c r="Y10" s="38">
        <f t="shared" si="3"/>
        <v>1503000</v>
      </c>
      <c r="Z10" s="38">
        <f t="shared" si="3"/>
        <v>1584000</v>
      </c>
      <c r="AA10" s="38">
        <f t="shared" si="3"/>
        <v>1611000</v>
      </c>
      <c r="AB10" s="38">
        <f t="shared" si="3"/>
        <v>1818000</v>
      </c>
      <c r="AC10" s="38">
        <f t="shared" si="3"/>
        <v>1845000</v>
      </c>
      <c r="AD10" s="38">
        <f t="shared" si="3"/>
        <v>1926000</v>
      </c>
      <c r="AE10" s="38">
        <f t="shared" si="3"/>
        <v>1953000</v>
      </c>
    </row>
    <row r="11">
      <c r="A11" s="11" t="s">
        <v>28</v>
      </c>
      <c r="B11" s="38">
        <f t="shared" ref="B11:AE11" si="4">B5</f>
        <v>85000</v>
      </c>
      <c r="C11" s="38">
        <f t="shared" si="4"/>
        <v>170000</v>
      </c>
      <c r="D11" s="38">
        <f t="shared" si="4"/>
        <v>255000</v>
      </c>
      <c r="E11" s="38">
        <f t="shared" si="4"/>
        <v>340000</v>
      </c>
      <c r="F11" s="38">
        <f t="shared" si="4"/>
        <v>425000</v>
      </c>
      <c r="G11" s="38">
        <f t="shared" si="4"/>
        <v>714000</v>
      </c>
      <c r="H11" s="38">
        <f t="shared" si="4"/>
        <v>799000</v>
      </c>
      <c r="I11" s="38">
        <f t="shared" si="4"/>
        <v>1428000</v>
      </c>
      <c r="J11" s="38">
        <f t="shared" si="4"/>
        <v>1513000</v>
      </c>
      <c r="K11" s="38">
        <f t="shared" si="4"/>
        <v>1802000</v>
      </c>
      <c r="L11" s="38">
        <f t="shared" si="4"/>
        <v>1887000</v>
      </c>
      <c r="M11" s="38">
        <f t="shared" si="4"/>
        <v>2516000</v>
      </c>
      <c r="N11" s="38">
        <f t="shared" si="4"/>
        <v>2601000</v>
      </c>
      <c r="O11" s="38">
        <f t="shared" si="4"/>
        <v>2890000</v>
      </c>
      <c r="P11" s="38">
        <f t="shared" si="4"/>
        <v>2975000</v>
      </c>
      <c r="Q11" s="38">
        <f t="shared" si="4"/>
        <v>3604000</v>
      </c>
      <c r="R11" s="38">
        <f t="shared" si="4"/>
        <v>3689000</v>
      </c>
      <c r="S11" s="38">
        <f t="shared" si="4"/>
        <v>3978000</v>
      </c>
      <c r="T11" s="38">
        <f t="shared" si="4"/>
        <v>4063000</v>
      </c>
      <c r="U11" s="38">
        <f t="shared" si="4"/>
        <v>4692000</v>
      </c>
      <c r="V11" s="38">
        <f t="shared" si="4"/>
        <v>4777000</v>
      </c>
      <c r="W11" s="38">
        <f t="shared" si="4"/>
        <v>5066000</v>
      </c>
      <c r="X11" s="38">
        <f t="shared" si="4"/>
        <v>5151000</v>
      </c>
      <c r="Y11" s="38">
        <f t="shared" si="4"/>
        <v>5780000</v>
      </c>
      <c r="Z11" s="38">
        <f t="shared" si="4"/>
        <v>5865000</v>
      </c>
      <c r="AA11" s="38">
        <f t="shared" si="4"/>
        <v>6154000</v>
      </c>
      <c r="AB11" s="38">
        <f t="shared" si="4"/>
        <v>6239000</v>
      </c>
      <c r="AC11" s="38">
        <f t="shared" si="4"/>
        <v>6868000</v>
      </c>
      <c r="AD11" s="38">
        <f t="shared" si="4"/>
        <v>6953000</v>
      </c>
      <c r="AE11" s="38">
        <f t="shared" si="4"/>
        <v>7242000</v>
      </c>
    </row>
    <row r="12">
      <c r="A12" s="4" t="s">
        <v>142</v>
      </c>
      <c r="B12" s="39">
        <f t="shared" ref="B12:AE12" si="5">sum(B9:B11)</f>
        <v>85000</v>
      </c>
      <c r="C12" s="39">
        <f t="shared" si="5"/>
        <v>170000</v>
      </c>
      <c r="D12" s="38">
        <f t="shared" si="5"/>
        <v>351000</v>
      </c>
      <c r="E12" s="38">
        <f t="shared" si="5"/>
        <v>559000</v>
      </c>
      <c r="F12" s="38">
        <f t="shared" si="5"/>
        <v>767000</v>
      </c>
      <c r="G12" s="38">
        <f t="shared" si="5"/>
        <v>1179000</v>
      </c>
      <c r="H12" s="38">
        <f t="shared" si="5"/>
        <v>1387000</v>
      </c>
      <c r="I12" s="38">
        <f t="shared" si="5"/>
        <v>2326200</v>
      </c>
      <c r="J12" s="38">
        <f t="shared" si="5"/>
        <v>2588200</v>
      </c>
      <c r="K12" s="38">
        <f t="shared" si="5"/>
        <v>3494600</v>
      </c>
      <c r="L12" s="38">
        <f t="shared" si="5"/>
        <v>3882600</v>
      </c>
      <c r="M12" s="38">
        <f t="shared" si="5"/>
        <v>4821800</v>
      </c>
      <c r="N12" s="38">
        <f t="shared" si="5"/>
        <v>5083800</v>
      </c>
      <c r="O12" s="38">
        <f t="shared" si="5"/>
        <v>5990200</v>
      </c>
      <c r="P12" s="38">
        <f t="shared" si="5"/>
        <v>6378200</v>
      </c>
      <c r="Q12" s="38">
        <f t="shared" si="5"/>
        <v>7317400</v>
      </c>
      <c r="R12" s="38">
        <f t="shared" si="5"/>
        <v>7579400</v>
      </c>
      <c r="S12" s="38">
        <f t="shared" si="5"/>
        <v>8485800</v>
      </c>
      <c r="T12" s="38">
        <f t="shared" si="5"/>
        <v>8873800</v>
      </c>
      <c r="U12" s="38">
        <f t="shared" si="5"/>
        <v>9813000</v>
      </c>
      <c r="V12" s="38">
        <f t="shared" si="5"/>
        <v>10075000</v>
      </c>
      <c r="W12" s="38">
        <f t="shared" si="5"/>
        <v>10981400</v>
      </c>
      <c r="X12" s="38">
        <f t="shared" si="5"/>
        <v>11369400</v>
      </c>
      <c r="Y12" s="38">
        <f t="shared" si="5"/>
        <v>12308600</v>
      </c>
      <c r="Z12" s="38">
        <f t="shared" si="5"/>
        <v>12570600</v>
      </c>
      <c r="AA12" s="38">
        <f t="shared" si="5"/>
        <v>13477000</v>
      </c>
      <c r="AB12" s="38">
        <f t="shared" si="5"/>
        <v>13865000</v>
      </c>
      <c r="AC12" s="38">
        <f t="shared" si="5"/>
        <v>14804200</v>
      </c>
      <c r="AD12" s="38">
        <f t="shared" si="5"/>
        <v>15066200</v>
      </c>
      <c r="AE12" s="38">
        <f t="shared" si="5"/>
        <v>15972600</v>
      </c>
    </row>
    <row r="13">
      <c r="A13" s="4"/>
    </row>
    <row r="14">
      <c r="A14" s="6" t="s">
        <v>144</v>
      </c>
    </row>
    <row r="15">
      <c r="A15" s="11" t="s">
        <v>25</v>
      </c>
      <c r="B15" s="38">
        <f t="shared" ref="B15:B17" si="7">B3-B9</f>
        <v>96000</v>
      </c>
      <c r="C15" s="38">
        <f t="shared" ref="C15:AE15" si="6">B15+C3-C9</f>
        <v>288000</v>
      </c>
      <c r="D15" s="38">
        <f t="shared" si="6"/>
        <v>480000</v>
      </c>
      <c r="E15" s="38">
        <f t="shared" si="6"/>
        <v>672000</v>
      </c>
      <c r="F15" s="38">
        <f t="shared" si="6"/>
        <v>864000</v>
      </c>
      <c r="G15" s="38">
        <f t="shared" si="6"/>
        <v>1243200</v>
      </c>
      <c r="H15" s="38">
        <f t="shared" si="6"/>
        <v>1622400</v>
      </c>
      <c r="I15" s="38">
        <f t="shared" si="6"/>
        <v>2308800</v>
      </c>
      <c r="J15" s="38">
        <f t="shared" si="6"/>
        <v>2995200</v>
      </c>
      <c r="K15" s="38">
        <f t="shared" si="6"/>
        <v>3374400</v>
      </c>
      <c r="L15" s="38">
        <f t="shared" si="6"/>
        <v>3753600</v>
      </c>
      <c r="M15" s="38">
        <f t="shared" si="6"/>
        <v>4440000</v>
      </c>
      <c r="N15" s="38">
        <f t="shared" si="6"/>
        <v>5126400</v>
      </c>
      <c r="O15" s="38">
        <f t="shared" si="6"/>
        <v>5505600</v>
      </c>
      <c r="P15" s="38">
        <f t="shared" si="6"/>
        <v>5884800</v>
      </c>
      <c r="Q15" s="38">
        <f t="shared" si="6"/>
        <v>6571200</v>
      </c>
      <c r="R15" s="38">
        <f t="shared" si="6"/>
        <v>7257600</v>
      </c>
      <c r="S15" s="38">
        <f t="shared" si="6"/>
        <v>7636800</v>
      </c>
      <c r="T15" s="38">
        <f t="shared" si="6"/>
        <v>8016000</v>
      </c>
      <c r="U15" s="38">
        <f t="shared" si="6"/>
        <v>8702400</v>
      </c>
      <c r="V15" s="38">
        <f t="shared" si="6"/>
        <v>9388800</v>
      </c>
      <c r="W15" s="38">
        <f t="shared" si="6"/>
        <v>9768000</v>
      </c>
      <c r="X15" s="38">
        <f t="shared" si="6"/>
        <v>10147200</v>
      </c>
      <c r="Y15" s="38">
        <f t="shared" si="6"/>
        <v>10833600</v>
      </c>
      <c r="Z15" s="38">
        <f t="shared" si="6"/>
        <v>11520000</v>
      </c>
      <c r="AA15" s="38">
        <f t="shared" si="6"/>
        <v>11899200</v>
      </c>
      <c r="AB15" s="38">
        <f t="shared" si="6"/>
        <v>12278400</v>
      </c>
      <c r="AC15" s="38">
        <f t="shared" si="6"/>
        <v>12964800</v>
      </c>
      <c r="AD15" s="38">
        <f t="shared" si="6"/>
        <v>13651200</v>
      </c>
      <c r="AE15" s="38">
        <f t="shared" si="6"/>
        <v>14030400</v>
      </c>
    </row>
    <row r="16">
      <c r="A16" s="11" t="s">
        <v>27</v>
      </c>
      <c r="B16" s="38">
        <f t="shared" si="7"/>
        <v>27000</v>
      </c>
      <c r="C16" s="38">
        <f t="shared" ref="C16:AE16" si="8">B16+C4-C10</f>
        <v>81000</v>
      </c>
      <c r="D16" s="38">
        <f t="shared" si="8"/>
        <v>162000</v>
      </c>
      <c r="E16" s="38">
        <f t="shared" si="8"/>
        <v>243000</v>
      </c>
      <c r="F16" s="38">
        <f t="shared" si="8"/>
        <v>324000</v>
      </c>
      <c r="G16" s="38">
        <f t="shared" si="8"/>
        <v>459000</v>
      </c>
      <c r="H16" s="38">
        <f t="shared" si="8"/>
        <v>594000</v>
      </c>
      <c r="I16" s="38">
        <f t="shared" si="8"/>
        <v>909000</v>
      </c>
      <c r="J16" s="38">
        <f t="shared" si="8"/>
        <v>1170000</v>
      </c>
      <c r="K16" s="38">
        <f t="shared" si="8"/>
        <v>1485000</v>
      </c>
      <c r="L16" s="38">
        <f t="shared" si="8"/>
        <v>1620000</v>
      </c>
      <c r="M16" s="38">
        <f t="shared" si="8"/>
        <v>1935000</v>
      </c>
      <c r="N16" s="38">
        <f t="shared" si="8"/>
        <v>2196000</v>
      </c>
      <c r="O16" s="38">
        <f t="shared" si="8"/>
        <v>2511000</v>
      </c>
      <c r="P16" s="38">
        <f t="shared" si="8"/>
        <v>2646000</v>
      </c>
      <c r="Q16" s="38">
        <f t="shared" si="8"/>
        <v>2961000</v>
      </c>
      <c r="R16" s="38">
        <f t="shared" si="8"/>
        <v>3222000</v>
      </c>
      <c r="S16" s="38">
        <f t="shared" si="8"/>
        <v>3537000</v>
      </c>
      <c r="T16" s="38">
        <f t="shared" si="8"/>
        <v>3672000</v>
      </c>
      <c r="U16" s="38">
        <f t="shared" si="8"/>
        <v>3987000</v>
      </c>
      <c r="V16" s="38">
        <f t="shared" si="8"/>
        <v>4248000</v>
      </c>
      <c r="W16" s="38">
        <f t="shared" si="8"/>
        <v>4563000</v>
      </c>
      <c r="X16" s="38">
        <f t="shared" si="8"/>
        <v>4698000</v>
      </c>
      <c r="Y16" s="38">
        <f t="shared" si="8"/>
        <v>5013000</v>
      </c>
      <c r="Z16" s="38">
        <f t="shared" si="8"/>
        <v>5274000</v>
      </c>
      <c r="AA16" s="38">
        <f t="shared" si="8"/>
        <v>5589000</v>
      </c>
      <c r="AB16" s="38">
        <f t="shared" si="8"/>
        <v>5724000</v>
      </c>
      <c r="AC16" s="38">
        <f t="shared" si="8"/>
        <v>6039000</v>
      </c>
      <c r="AD16" s="38">
        <f t="shared" si="8"/>
        <v>6300000</v>
      </c>
      <c r="AE16" s="38">
        <f t="shared" si="8"/>
        <v>6615000</v>
      </c>
    </row>
    <row r="17">
      <c r="A17" s="11" t="s">
        <v>28</v>
      </c>
      <c r="B17" s="38">
        <f t="shared" si="7"/>
        <v>0</v>
      </c>
      <c r="C17" s="38">
        <f t="shared" ref="C17:AE17" si="9">B17+C5-C11</f>
        <v>0</v>
      </c>
      <c r="D17" s="38">
        <f t="shared" si="9"/>
        <v>0</v>
      </c>
      <c r="E17" s="38">
        <f t="shared" si="9"/>
        <v>0</v>
      </c>
      <c r="F17" s="38">
        <f t="shared" si="9"/>
        <v>0</v>
      </c>
      <c r="G17" s="38">
        <f t="shared" si="9"/>
        <v>0</v>
      </c>
      <c r="H17" s="38">
        <f t="shared" si="9"/>
        <v>0</v>
      </c>
      <c r="I17" s="38">
        <f t="shared" si="9"/>
        <v>0</v>
      </c>
      <c r="J17" s="38">
        <f t="shared" si="9"/>
        <v>0</v>
      </c>
      <c r="K17" s="38">
        <f t="shared" si="9"/>
        <v>0</v>
      </c>
      <c r="L17" s="38">
        <f t="shared" si="9"/>
        <v>0</v>
      </c>
      <c r="M17" s="38">
        <f t="shared" si="9"/>
        <v>0</v>
      </c>
      <c r="N17" s="38">
        <f t="shared" si="9"/>
        <v>0</v>
      </c>
      <c r="O17" s="38">
        <f t="shared" si="9"/>
        <v>0</v>
      </c>
      <c r="P17" s="38">
        <f t="shared" si="9"/>
        <v>0</v>
      </c>
      <c r="Q17" s="38">
        <f t="shared" si="9"/>
        <v>0</v>
      </c>
      <c r="R17" s="38">
        <f t="shared" si="9"/>
        <v>0</v>
      </c>
      <c r="S17" s="38">
        <f t="shared" si="9"/>
        <v>0</v>
      </c>
      <c r="T17" s="38">
        <f t="shared" si="9"/>
        <v>0</v>
      </c>
      <c r="U17" s="38">
        <f t="shared" si="9"/>
        <v>0</v>
      </c>
      <c r="V17" s="38">
        <f t="shared" si="9"/>
        <v>0</v>
      </c>
      <c r="W17" s="38">
        <f t="shared" si="9"/>
        <v>0</v>
      </c>
      <c r="X17" s="38">
        <f t="shared" si="9"/>
        <v>0</v>
      </c>
      <c r="Y17" s="38">
        <f t="shared" si="9"/>
        <v>0</v>
      </c>
      <c r="Z17" s="38">
        <f t="shared" si="9"/>
        <v>0</v>
      </c>
      <c r="AA17" s="38">
        <f t="shared" si="9"/>
        <v>0</v>
      </c>
      <c r="AB17" s="38">
        <f t="shared" si="9"/>
        <v>0</v>
      </c>
      <c r="AC17" s="38">
        <f t="shared" si="9"/>
        <v>0</v>
      </c>
      <c r="AD17" s="38">
        <f t="shared" si="9"/>
        <v>0</v>
      </c>
      <c r="AE17" s="38">
        <f t="shared" si="9"/>
        <v>0</v>
      </c>
    </row>
    <row r="18">
      <c r="A18" s="4" t="s">
        <v>142</v>
      </c>
      <c r="B18" s="38">
        <f t="shared" ref="B18:AE18" si="10">SUM(B15:B17)</f>
        <v>123000</v>
      </c>
      <c r="C18" s="38">
        <f t="shared" si="10"/>
        <v>369000</v>
      </c>
      <c r="D18" s="38">
        <f t="shared" si="10"/>
        <v>642000</v>
      </c>
      <c r="E18" s="38">
        <f t="shared" si="10"/>
        <v>915000</v>
      </c>
      <c r="F18" s="38">
        <f t="shared" si="10"/>
        <v>1188000</v>
      </c>
      <c r="G18" s="38">
        <f t="shared" si="10"/>
        <v>1702200</v>
      </c>
      <c r="H18" s="38">
        <f t="shared" si="10"/>
        <v>2216400</v>
      </c>
      <c r="I18" s="38">
        <f t="shared" si="10"/>
        <v>3217800</v>
      </c>
      <c r="J18" s="38">
        <f t="shared" si="10"/>
        <v>4165200</v>
      </c>
      <c r="K18" s="38">
        <f t="shared" si="10"/>
        <v>4859400</v>
      </c>
      <c r="L18" s="38">
        <f t="shared" si="10"/>
        <v>5373600</v>
      </c>
      <c r="M18" s="38">
        <f t="shared" si="10"/>
        <v>6375000</v>
      </c>
      <c r="N18" s="38">
        <f t="shared" si="10"/>
        <v>7322400</v>
      </c>
      <c r="O18" s="38">
        <f t="shared" si="10"/>
        <v>8016600</v>
      </c>
      <c r="P18" s="38">
        <f t="shared" si="10"/>
        <v>8530800</v>
      </c>
      <c r="Q18" s="38">
        <f t="shared" si="10"/>
        <v>9532200</v>
      </c>
      <c r="R18" s="38">
        <f t="shared" si="10"/>
        <v>10479600</v>
      </c>
      <c r="S18" s="38">
        <f t="shared" si="10"/>
        <v>11173800</v>
      </c>
      <c r="T18" s="38">
        <f t="shared" si="10"/>
        <v>11688000</v>
      </c>
      <c r="U18" s="38">
        <f t="shared" si="10"/>
        <v>12689400</v>
      </c>
      <c r="V18" s="38">
        <f t="shared" si="10"/>
        <v>13636800</v>
      </c>
      <c r="W18" s="38">
        <f t="shared" si="10"/>
        <v>14331000</v>
      </c>
      <c r="X18" s="38">
        <f t="shared" si="10"/>
        <v>14845200</v>
      </c>
      <c r="Y18" s="38">
        <f t="shared" si="10"/>
        <v>15846600</v>
      </c>
      <c r="Z18" s="38">
        <f t="shared" si="10"/>
        <v>16794000</v>
      </c>
      <c r="AA18" s="38">
        <f t="shared" si="10"/>
        <v>17488200</v>
      </c>
      <c r="AB18" s="38">
        <f t="shared" si="10"/>
        <v>18002400</v>
      </c>
      <c r="AC18" s="38">
        <f t="shared" si="10"/>
        <v>19003800</v>
      </c>
      <c r="AD18" s="38">
        <f t="shared" si="10"/>
        <v>19951200</v>
      </c>
      <c r="AE18" s="38">
        <f t="shared" si="10"/>
        <v>20645400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3" width="6.5"/>
    <col customWidth="1" min="4" max="12" width="7.5"/>
    <col customWidth="1" min="13" max="31" width="8.38"/>
  </cols>
  <sheetData>
    <row r="1">
      <c r="A1" s="31"/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32" t="s">
        <v>69</v>
      </c>
      <c r="M1" s="32" t="s">
        <v>70</v>
      </c>
      <c r="N1" s="32" t="s">
        <v>71</v>
      </c>
      <c r="O1" s="32" t="s">
        <v>72</v>
      </c>
      <c r="P1" s="32" t="s">
        <v>73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82</v>
      </c>
      <c r="Z1" s="32" t="s">
        <v>83</v>
      </c>
      <c r="AA1" s="32" t="s">
        <v>84</v>
      </c>
      <c r="AB1" s="32" t="s">
        <v>85</v>
      </c>
      <c r="AC1" s="32" t="s">
        <v>86</v>
      </c>
      <c r="AD1" s="32" t="s">
        <v>87</v>
      </c>
      <c r="AE1" s="32" t="s">
        <v>88</v>
      </c>
      <c r="AF1" s="4"/>
      <c r="AG1" s="4"/>
    </row>
    <row r="2">
      <c r="A2" s="6" t="s">
        <v>145</v>
      </c>
    </row>
    <row r="3">
      <c r="A3" s="11" t="s">
        <v>53</v>
      </c>
      <c r="B3" s="39">
        <f>'Consolated Sales And Costs'!B6*Assumption!$B$35</f>
        <v>141000</v>
      </c>
      <c r="C3" s="39">
        <f>'Consolated Sales And Costs'!C6*Assumption!$B$35</f>
        <v>282000</v>
      </c>
      <c r="D3" s="39">
        <f>'Consolated Sales And Costs'!D6*Assumption!$B$35</f>
        <v>423000</v>
      </c>
      <c r="E3" s="39">
        <f>'Consolated Sales And Costs'!E6*Assumption!$B$35</f>
        <v>564000</v>
      </c>
      <c r="F3" s="39">
        <f>'Consolated Sales And Costs'!F6*Assumption!$B$35</f>
        <v>705000</v>
      </c>
      <c r="G3" s="39">
        <f>'Consolated Sales And Costs'!G6*Assumption!$B$35</f>
        <v>1144800</v>
      </c>
      <c r="H3" s="39">
        <f>'Consolated Sales And Costs'!H6*Assumption!$B$35</f>
        <v>1285800</v>
      </c>
      <c r="I3" s="39">
        <f>'Consolated Sales And Costs'!I6*Assumption!$B$35</f>
        <v>2244000</v>
      </c>
      <c r="J3" s="39">
        <f>'Consolated Sales And Costs'!J6*Assumption!$B$35</f>
        <v>2385000</v>
      </c>
      <c r="K3" s="39">
        <f>'Consolated Sales And Costs'!K6*Assumption!$B$35</f>
        <v>2824800</v>
      </c>
      <c r="L3" s="39">
        <f>'Consolated Sales And Costs'!L6*Assumption!$B$35</f>
        <v>2965800</v>
      </c>
      <c r="M3" s="39">
        <f>'Consolated Sales And Costs'!M6*Assumption!$B$35</f>
        <v>3924000</v>
      </c>
      <c r="N3" s="39">
        <f>'Consolated Sales And Costs'!N6*Assumption!$B$35</f>
        <v>4065000</v>
      </c>
      <c r="O3" s="39">
        <f>'Consolated Sales And Costs'!O6*Assumption!$B$35</f>
        <v>4504800</v>
      </c>
      <c r="P3" s="39">
        <f>'Consolated Sales And Costs'!P6*Assumption!$B$35</f>
        <v>4645800</v>
      </c>
      <c r="Q3" s="39">
        <f>'Consolated Sales And Costs'!Q6*Assumption!$B$35</f>
        <v>5604000</v>
      </c>
      <c r="R3" s="39">
        <f>'Consolated Sales And Costs'!R6*Assumption!$B$35</f>
        <v>5745000</v>
      </c>
      <c r="S3" s="39">
        <f>'Consolated Sales And Costs'!S6*Assumption!$B$35</f>
        <v>6184800</v>
      </c>
      <c r="T3" s="39">
        <f>'Consolated Sales And Costs'!T6*Assumption!$B$35</f>
        <v>6325800</v>
      </c>
      <c r="U3" s="39">
        <f>'Consolated Sales And Costs'!U6*Assumption!$B$35</f>
        <v>7284000</v>
      </c>
      <c r="V3" s="39">
        <f>'Consolated Sales And Costs'!V6*Assumption!$B$35</f>
        <v>7425000</v>
      </c>
      <c r="W3" s="39">
        <f>'Consolated Sales And Costs'!W6*Assumption!$B$35</f>
        <v>7864800</v>
      </c>
      <c r="X3" s="39">
        <f>'Consolated Sales And Costs'!X6*Assumption!$B$35</f>
        <v>8005800</v>
      </c>
      <c r="Y3" s="39">
        <f>'Consolated Sales And Costs'!Y6*Assumption!$B$35</f>
        <v>8964000</v>
      </c>
      <c r="Z3" s="39">
        <f>'Consolated Sales And Costs'!Z6*Assumption!$B$35</f>
        <v>9105000</v>
      </c>
      <c r="AA3" s="39">
        <f>'Consolated Sales And Costs'!AA6*Assumption!$B$35</f>
        <v>9544800</v>
      </c>
      <c r="AB3" s="39">
        <f>'Consolated Sales And Costs'!AB6*Assumption!$B$35</f>
        <v>9685800</v>
      </c>
      <c r="AC3" s="39">
        <f>'Consolated Sales And Costs'!AC6*Assumption!$B$35</f>
        <v>10644000</v>
      </c>
      <c r="AD3" s="39">
        <f>'Consolated Sales And Costs'!AD6*Assumption!$B$35</f>
        <v>10785000</v>
      </c>
      <c r="AE3" s="39">
        <f>'Consolated Sales And Costs'!AE6*Assumption!$B$35</f>
        <v>11224800</v>
      </c>
    </row>
    <row r="4">
      <c r="A4" s="11" t="s">
        <v>55</v>
      </c>
      <c r="B4" s="39">
        <f>'Consolated Sales And Costs'!B6*Assumption!$B$36</f>
        <v>141000</v>
      </c>
      <c r="C4" s="39">
        <f>'Consolated Sales And Costs'!C6*Assumption!$B$36</f>
        <v>282000</v>
      </c>
      <c r="D4" s="39">
        <f>'Consolated Sales And Costs'!D6*Assumption!$B$36</f>
        <v>423000</v>
      </c>
      <c r="E4" s="39">
        <f>'Consolated Sales And Costs'!E6*Assumption!$B$36</f>
        <v>564000</v>
      </c>
      <c r="F4" s="39">
        <f>'Consolated Sales And Costs'!F6*Assumption!$B$36</f>
        <v>705000</v>
      </c>
      <c r="G4" s="39">
        <f>'Consolated Sales And Costs'!G6*Assumption!$B$36</f>
        <v>1144800</v>
      </c>
      <c r="H4" s="39">
        <f>'Consolated Sales And Costs'!H6*Assumption!$B$36</f>
        <v>1285800</v>
      </c>
      <c r="I4" s="39">
        <f>'Consolated Sales And Costs'!I6*Assumption!$B$36</f>
        <v>2244000</v>
      </c>
      <c r="J4" s="39">
        <f>'Consolated Sales And Costs'!J6*Assumption!$B$36</f>
        <v>2385000</v>
      </c>
      <c r="K4" s="39">
        <f>'Consolated Sales And Costs'!K6*Assumption!$B$36</f>
        <v>2824800</v>
      </c>
      <c r="L4" s="39">
        <f>'Consolated Sales And Costs'!L6*Assumption!$B$36</f>
        <v>2965800</v>
      </c>
      <c r="M4" s="39">
        <f>'Consolated Sales And Costs'!M6*Assumption!$B$36</f>
        <v>3924000</v>
      </c>
      <c r="N4" s="39">
        <f>'Consolated Sales And Costs'!N6*Assumption!$B$36</f>
        <v>4065000</v>
      </c>
      <c r="O4" s="39">
        <f>'Consolated Sales And Costs'!O6*Assumption!$B$36</f>
        <v>4504800</v>
      </c>
      <c r="P4" s="39">
        <f>'Consolated Sales And Costs'!P6*Assumption!$B$36</f>
        <v>4645800</v>
      </c>
      <c r="Q4" s="39">
        <f>'Consolated Sales And Costs'!Q6*Assumption!$B$36</f>
        <v>5604000</v>
      </c>
      <c r="R4" s="39">
        <f>'Consolated Sales And Costs'!R6*Assumption!$B$36</f>
        <v>5745000</v>
      </c>
      <c r="S4" s="39">
        <f>'Consolated Sales And Costs'!S6*Assumption!$B$36</f>
        <v>6184800</v>
      </c>
      <c r="T4" s="39">
        <f>'Consolated Sales And Costs'!T6*Assumption!$B$36</f>
        <v>6325800</v>
      </c>
      <c r="U4" s="39">
        <f>'Consolated Sales And Costs'!U6*Assumption!$B$36</f>
        <v>7284000</v>
      </c>
      <c r="V4" s="39">
        <f>'Consolated Sales And Costs'!V6*Assumption!$B$36</f>
        <v>7425000</v>
      </c>
      <c r="W4" s="39">
        <f>'Consolated Sales And Costs'!W6*Assumption!$B$36</f>
        <v>7864800</v>
      </c>
      <c r="X4" s="39">
        <f>'Consolated Sales And Costs'!X6*Assumption!$B$36</f>
        <v>8005800</v>
      </c>
      <c r="Y4" s="39">
        <f>'Consolated Sales And Costs'!Y6*Assumption!$B$36</f>
        <v>8964000</v>
      </c>
      <c r="Z4" s="39">
        <f>'Consolated Sales And Costs'!Z6*Assumption!$B$36</f>
        <v>9105000</v>
      </c>
      <c r="AA4" s="39">
        <f>'Consolated Sales And Costs'!AA6*Assumption!$B$36</f>
        <v>9544800</v>
      </c>
      <c r="AB4" s="39">
        <f>'Consolated Sales And Costs'!AB6*Assumption!$B$36</f>
        <v>9685800</v>
      </c>
      <c r="AC4" s="39">
        <f>'Consolated Sales And Costs'!AC6*Assumption!$B$36</f>
        <v>10644000</v>
      </c>
      <c r="AD4" s="39">
        <f>'Consolated Sales And Costs'!AD6*Assumption!$B$36</f>
        <v>10785000</v>
      </c>
      <c r="AE4" s="39">
        <f>'Consolated Sales And Costs'!AE6*Assumption!$B$36</f>
        <v>11224800</v>
      </c>
    </row>
    <row r="5">
      <c r="A5" s="11" t="s">
        <v>57</v>
      </c>
      <c r="B5" s="39">
        <f>'Consolated Sales And Costs'!B6*Assumption!$B$37</f>
        <v>188000</v>
      </c>
      <c r="C5" s="39">
        <f>'Consolated Sales And Costs'!C6*Assumption!$B$37</f>
        <v>376000</v>
      </c>
      <c r="D5" s="39">
        <f>'Consolated Sales And Costs'!D6*Assumption!$B$37</f>
        <v>564000</v>
      </c>
      <c r="E5" s="39">
        <f>'Consolated Sales And Costs'!E6*Assumption!$B$37</f>
        <v>752000</v>
      </c>
      <c r="F5" s="39">
        <f>'Consolated Sales And Costs'!F6*Assumption!$B$37</f>
        <v>940000</v>
      </c>
      <c r="G5" s="39">
        <f>'Consolated Sales And Costs'!G6*Assumption!$B$37</f>
        <v>1526400</v>
      </c>
      <c r="H5" s="39">
        <f>'Consolated Sales And Costs'!H6*Assumption!$B$37</f>
        <v>1714400</v>
      </c>
      <c r="I5" s="39">
        <f>'Consolated Sales And Costs'!I6*Assumption!$B$37</f>
        <v>2992000</v>
      </c>
      <c r="J5" s="39">
        <f>'Consolated Sales And Costs'!J6*Assumption!$B$37</f>
        <v>3180000</v>
      </c>
      <c r="K5" s="39">
        <f>'Consolated Sales And Costs'!K6*Assumption!$B$37</f>
        <v>3766400</v>
      </c>
      <c r="L5" s="39">
        <f>'Consolated Sales And Costs'!L6*Assumption!$B$37</f>
        <v>3954400</v>
      </c>
      <c r="M5" s="39">
        <f>'Consolated Sales And Costs'!M6*Assumption!$B$37</f>
        <v>5232000</v>
      </c>
      <c r="N5" s="39">
        <f>'Consolated Sales And Costs'!N6*Assumption!$B$37</f>
        <v>5420000</v>
      </c>
      <c r="O5" s="39">
        <f>'Consolated Sales And Costs'!O6*Assumption!$B$37</f>
        <v>6006400</v>
      </c>
      <c r="P5" s="39">
        <f>'Consolated Sales And Costs'!P6*Assumption!$B$37</f>
        <v>6194400</v>
      </c>
      <c r="Q5" s="39">
        <f>'Consolated Sales And Costs'!Q6*Assumption!$B$37</f>
        <v>7472000</v>
      </c>
      <c r="R5" s="39">
        <f>'Consolated Sales And Costs'!R6*Assumption!$B$37</f>
        <v>7660000</v>
      </c>
      <c r="S5" s="39">
        <f>'Consolated Sales And Costs'!S6*Assumption!$B$37</f>
        <v>8246400</v>
      </c>
      <c r="T5" s="39">
        <f>'Consolated Sales And Costs'!T6*Assumption!$B$37</f>
        <v>8434400</v>
      </c>
      <c r="U5" s="39">
        <f>'Consolated Sales And Costs'!U6*Assumption!$B$37</f>
        <v>9712000</v>
      </c>
      <c r="V5" s="39">
        <f>'Consolated Sales And Costs'!V6*Assumption!$B$37</f>
        <v>9900000</v>
      </c>
      <c r="W5" s="39">
        <f>'Consolated Sales And Costs'!W6*Assumption!$B$37</f>
        <v>10486400</v>
      </c>
      <c r="X5" s="39">
        <f>'Consolated Sales And Costs'!X6*Assumption!$B$37</f>
        <v>10674400</v>
      </c>
      <c r="Y5" s="39">
        <f>'Consolated Sales And Costs'!Y6*Assumption!$B$37</f>
        <v>11952000</v>
      </c>
      <c r="Z5" s="39">
        <f>'Consolated Sales And Costs'!Z6*Assumption!$B$37</f>
        <v>12140000</v>
      </c>
      <c r="AA5" s="39">
        <f>'Consolated Sales And Costs'!AA6*Assumption!$B$37</f>
        <v>12726400</v>
      </c>
      <c r="AB5" s="39">
        <f>'Consolated Sales And Costs'!AB6*Assumption!$B$37</f>
        <v>12914400</v>
      </c>
      <c r="AC5" s="39">
        <f>'Consolated Sales And Costs'!AC6*Assumption!$B$37</f>
        <v>14192000</v>
      </c>
      <c r="AD5" s="39">
        <f>'Consolated Sales And Costs'!AD6*Assumption!$B$37</f>
        <v>14380000</v>
      </c>
      <c r="AE5" s="39">
        <f>'Consolated Sales And Costs'!AE6*Assumption!$B$37</f>
        <v>14966400</v>
      </c>
    </row>
    <row r="6">
      <c r="A6" s="6" t="s">
        <v>142</v>
      </c>
      <c r="B6" s="39">
        <f t="shared" ref="B6:AE6" si="1">SUM(B2:B5)</f>
        <v>470000</v>
      </c>
      <c r="C6" s="39">
        <f t="shared" si="1"/>
        <v>940000</v>
      </c>
      <c r="D6" s="39">
        <f t="shared" si="1"/>
        <v>1410000</v>
      </c>
      <c r="E6" s="39">
        <f t="shared" si="1"/>
        <v>1880000</v>
      </c>
      <c r="F6" s="39">
        <f t="shared" si="1"/>
        <v>2350000</v>
      </c>
      <c r="G6" s="39">
        <f t="shared" si="1"/>
        <v>3816000</v>
      </c>
      <c r="H6" s="39">
        <f t="shared" si="1"/>
        <v>4286000</v>
      </c>
      <c r="I6" s="39">
        <f t="shared" si="1"/>
        <v>7480000</v>
      </c>
      <c r="J6" s="39">
        <f t="shared" si="1"/>
        <v>7950000</v>
      </c>
      <c r="K6" s="39">
        <f t="shared" si="1"/>
        <v>9416000</v>
      </c>
      <c r="L6" s="39">
        <f t="shared" si="1"/>
        <v>9886000</v>
      </c>
      <c r="M6" s="39">
        <f t="shared" si="1"/>
        <v>13080000</v>
      </c>
      <c r="N6" s="39">
        <f t="shared" si="1"/>
        <v>13550000</v>
      </c>
      <c r="O6" s="39">
        <f t="shared" si="1"/>
        <v>15016000</v>
      </c>
      <c r="P6" s="39">
        <f t="shared" si="1"/>
        <v>15486000</v>
      </c>
      <c r="Q6" s="39">
        <f t="shared" si="1"/>
        <v>18680000</v>
      </c>
      <c r="R6" s="39">
        <f t="shared" si="1"/>
        <v>19150000</v>
      </c>
      <c r="S6" s="39">
        <f t="shared" si="1"/>
        <v>20616000</v>
      </c>
      <c r="T6" s="39">
        <f t="shared" si="1"/>
        <v>21086000</v>
      </c>
      <c r="U6" s="39">
        <f t="shared" si="1"/>
        <v>24280000</v>
      </c>
      <c r="V6" s="39">
        <f t="shared" si="1"/>
        <v>24750000</v>
      </c>
      <c r="W6" s="39">
        <f t="shared" si="1"/>
        <v>26216000</v>
      </c>
      <c r="X6" s="39">
        <f t="shared" si="1"/>
        <v>26686000</v>
      </c>
      <c r="Y6" s="39">
        <f t="shared" si="1"/>
        <v>29880000</v>
      </c>
      <c r="Z6" s="39">
        <f t="shared" si="1"/>
        <v>30350000</v>
      </c>
      <c r="AA6" s="39">
        <f t="shared" si="1"/>
        <v>31816000</v>
      </c>
      <c r="AB6" s="39">
        <f t="shared" si="1"/>
        <v>32286000</v>
      </c>
      <c r="AC6" s="39">
        <f t="shared" si="1"/>
        <v>35480000</v>
      </c>
      <c r="AD6" s="39">
        <f t="shared" si="1"/>
        <v>35950000</v>
      </c>
      <c r="AE6" s="39">
        <f t="shared" si="1"/>
        <v>37416000</v>
      </c>
    </row>
    <row r="7">
      <c r="A7" s="4"/>
    </row>
    <row r="8">
      <c r="A8" s="6" t="s">
        <v>146</v>
      </c>
    </row>
    <row r="9">
      <c r="A9" s="11" t="s">
        <v>53</v>
      </c>
      <c r="B9" s="37">
        <v>0.0</v>
      </c>
      <c r="C9" s="39">
        <f t="shared" ref="C9:AE9" si="2">B3</f>
        <v>141000</v>
      </c>
      <c r="D9" s="39">
        <f t="shared" si="2"/>
        <v>282000</v>
      </c>
      <c r="E9" s="39">
        <f t="shared" si="2"/>
        <v>423000</v>
      </c>
      <c r="F9" s="39">
        <f t="shared" si="2"/>
        <v>564000</v>
      </c>
      <c r="G9" s="39">
        <f t="shared" si="2"/>
        <v>705000</v>
      </c>
      <c r="H9" s="39">
        <f t="shared" si="2"/>
        <v>1144800</v>
      </c>
      <c r="I9" s="39">
        <f t="shared" si="2"/>
        <v>1285800</v>
      </c>
      <c r="J9" s="39">
        <f t="shared" si="2"/>
        <v>2244000</v>
      </c>
      <c r="K9" s="39">
        <f t="shared" si="2"/>
        <v>2385000</v>
      </c>
      <c r="L9" s="39">
        <f t="shared" si="2"/>
        <v>2824800</v>
      </c>
      <c r="M9" s="39">
        <f t="shared" si="2"/>
        <v>2965800</v>
      </c>
      <c r="N9" s="39">
        <f t="shared" si="2"/>
        <v>3924000</v>
      </c>
      <c r="O9" s="39">
        <f t="shared" si="2"/>
        <v>4065000</v>
      </c>
      <c r="P9" s="39">
        <f t="shared" si="2"/>
        <v>4504800</v>
      </c>
      <c r="Q9" s="39">
        <f t="shared" si="2"/>
        <v>4645800</v>
      </c>
      <c r="R9" s="39">
        <f t="shared" si="2"/>
        <v>5604000</v>
      </c>
      <c r="S9" s="39">
        <f t="shared" si="2"/>
        <v>5745000</v>
      </c>
      <c r="T9" s="39">
        <f t="shared" si="2"/>
        <v>6184800</v>
      </c>
      <c r="U9" s="39">
        <f t="shared" si="2"/>
        <v>6325800</v>
      </c>
      <c r="V9" s="39">
        <f t="shared" si="2"/>
        <v>7284000</v>
      </c>
      <c r="W9" s="39">
        <f t="shared" si="2"/>
        <v>7425000</v>
      </c>
      <c r="X9" s="39">
        <f t="shared" si="2"/>
        <v>7864800</v>
      </c>
      <c r="Y9" s="39">
        <f t="shared" si="2"/>
        <v>8005800</v>
      </c>
      <c r="Z9" s="39">
        <f t="shared" si="2"/>
        <v>8964000</v>
      </c>
      <c r="AA9" s="39">
        <f t="shared" si="2"/>
        <v>9105000</v>
      </c>
      <c r="AB9" s="39">
        <f t="shared" si="2"/>
        <v>9544800</v>
      </c>
      <c r="AC9" s="39">
        <f t="shared" si="2"/>
        <v>9685800</v>
      </c>
      <c r="AD9" s="39">
        <f t="shared" si="2"/>
        <v>10644000</v>
      </c>
      <c r="AE9" s="39">
        <f t="shared" si="2"/>
        <v>10785000</v>
      </c>
    </row>
    <row r="10">
      <c r="A10" s="11" t="s">
        <v>55</v>
      </c>
      <c r="B10" s="37">
        <v>0.0</v>
      </c>
      <c r="C10" s="37">
        <v>0.0</v>
      </c>
      <c r="D10" s="39">
        <f t="shared" ref="D10:AE10" si="3">B4</f>
        <v>141000</v>
      </c>
      <c r="E10" s="39">
        <f t="shared" si="3"/>
        <v>282000</v>
      </c>
      <c r="F10" s="39">
        <f t="shared" si="3"/>
        <v>423000</v>
      </c>
      <c r="G10" s="39">
        <f t="shared" si="3"/>
        <v>564000</v>
      </c>
      <c r="H10" s="39">
        <f t="shared" si="3"/>
        <v>705000</v>
      </c>
      <c r="I10" s="39">
        <f t="shared" si="3"/>
        <v>1144800</v>
      </c>
      <c r="J10" s="39">
        <f t="shared" si="3"/>
        <v>1285800</v>
      </c>
      <c r="K10" s="39">
        <f t="shared" si="3"/>
        <v>2244000</v>
      </c>
      <c r="L10" s="39">
        <f t="shared" si="3"/>
        <v>2385000</v>
      </c>
      <c r="M10" s="39">
        <f t="shared" si="3"/>
        <v>2824800</v>
      </c>
      <c r="N10" s="39">
        <f t="shared" si="3"/>
        <v>2965800</v>
      </c>
      <c r="O10" s="39">
        <f t="shared" si="3"/>
        <v>3924000</v>
      </c>
      <c r="P10" s="39">
        <f t="shared" si="3"/>
        <v>4065000</v>
      </c>
      <c r="Q10" s="39">
        <f t="shared" si="3"/>
        <v>4504800</v>
      </c>
      <c r="R10" s="39">
        <f t="shared" si="3"/>
        <v>4645800</v>
      </c>
      <c r="S10" s="39">
        <f t="shared" si="3"/>
        <v>5604000</v>
      </c>
      <c r="T10" s="39">
        <f t="shared" si="3"/>
        <v>5745000</v>
      </c>
      <c r="U10" s="39">
        <f t="shared" si="3"/>
        <v>6184800</v>
      </c>
      <c r="V10" s="39">
        <f t="shared" si="3"/>
        <v>6325800</v>
      </c>
      <c r="W10" s="39">
        <f t="shared" si="3"/>
        <v>7284000</v>
      </c>
      <c r="X10" s="39">
        <f t="shared" si="3"/>
        <v>7425000</v>
      </c>
      <c r="Y10" s="39">
        <f t="shared" si="3"/>
        <v>7864800</v>
      </c>
      <c r="Z10" s="39">
        <f t="shared" si="3"/>
        <v>8005800</v>
      </c>
      <c r="AA10" s="39">
        <f t="shared" si="3"/>
        <v>8964000</v>
      </c>
      <c r="AB10" s="39">
        <f t="shared" si="3"/>
        <v>9105000</v>
      </c>
      <c r="AC10" s="39">
        <f t="shared" si="3"/>
        <v>9544800</v>
      </c>
      <c r="AD10" s="39">
        <f t="shared" si="3"/>
        <v>9685800</v>
      </c>
      <c r="AE10" s="39">
        <f t="shared" si="3"/>
        <v>10644000</v>
      </c>
    </row>
    <row r="11">
      <c r="A11" s="11" t="s">
        <v>57</v>
      </c>
      <c r="B11" s="39">
        <f t="shared" ref="B11:AE11" si="4">B5</f>
        <v>188000</v>
      </c>
      <c r="C11" s="39">
        <f t="shared" si="4"/>
        <v>376000</v>
      </c>
      <c r="D11" s="39">
        <f t="shared" si="4"/>
        <v>564000</v>
      </c>
      <c r="E11" s="39">
        <f t="shared" si="4"/>
        <v>752000</v>
      </c>
      <c r="F11" s="39">
        <f t="shared" si="4"/>
        <v>940000</v>
      </c>
      <c r="G11" s="39">
        <f t="shared" si="4"/>
        <v>1526400</v>
      </c>
      <c r="H11" s="39">
        <f t="shared" si="4"/>
        <v>1714400</v>
      </c>
      <c r="I11" s="39">
        <f t="shared" si="4"/>
        <v>2992000</v>
      </c>
      <c r="J11" s="39">
        <f t="shared" si="4"/>
        <v>3180000</v>
      </c>
      <c r="K11" s="39">
        <f t="shared" si="4"/>
        <v>3766400</v>
      </c>
      <c r="L11" s="39">
        <f t="shared" si="4"/>
        <v>3954400</v>
      </c>
      <c r="M11" s="39">
        <f t="shared" si="4"/>
        <v>5232000</v>
      </c>
      <c r="N11" s="39">
        <f t="shared" si="4"/>
        <v>5420000</v>
      </c>
      <c r="O11" s="39">
        <f t="shared" si="4"/>
        <v>6006400</v>
      </c>
      <c r="P11" s="39">
        <f t="shared" si="4"/>
        <v>6194400</v>
      </c>
      <c r="Q11" s="39">
        <f t="shared" si="4"/>
        <v>7472000</v>
      </c>
      <c r="R11" s="39">
        <f t="shared" si="4"/>
        <v>7660000</v>
      </c>
      <c r="S11" s="39">
        <f t="shared" si="4"/>
        <v>8246400</v>
      </c>
      <c r="T11" s="39">
        <f t="shared" si="4"/>
        <v>8434400</v>
      </c>
      <c r="U11" s="39">
        <f t="shared" si="4"/>
        <v>9712000</v>
      </c>
      <c r="V11" s="39">
        <f t="shared" si="4"/>
        <v>9900000</v>
      </c>
      <c r="W11" s="39">
        <f t="shared" si="4"/>
        <v>10486400</v>
      </c>
      <c r="X11" s="39">
        <f t="shared" si="4"/>
        <v>10674400</v>
      </c>
      <c r="Y11" s="39">
        <f t="shared" si="4"/>
        <v>11952000</v>
      </c>
      <c r="Z11" s="39">
        <f t="shared" si="4"/>
        <v>12140000</v>
      </c>
      <c r="AA11" s="39">
        <f t="shared" si="4"/>
        <v>12726400</v>
      </c>
      <c r="AB11" s="39">
        <f t="shared" si="4"/>
        <v>12914400</v>
      </c>
      <c r="AC11" s="39">
        <f t="shared" si="4"/>
        <v>14192000</v>
      </c>
      <c r="AD11" s="39">
        <f t="shared" si="4"/>
        <v>14380000</v>
      </c>
      <c r="AE11" s="39">
        <f t="shared" si="4"/>
        <v>14966400</v>
      </c>
    </row>
    <row r="12">
      <c r="A12" s="6" t="s">
        <v>111</v>
      </c>
      <c r="B12" s="39">
        <f t="shared" ref="B12:AE12" si="5">sum(B9:B11)</f>
        <v>188000</v>
      </c>
      <c r="C12" s="39">
        <f t="shared" si="5"/>
        <v>517000</v>
      </c>
      <c r="D12" s="39">
        <f t="shared" si="5"/>
        <v>987000</v>
      </c>
      <c r="E12" s="39">
        <f t="shared" si="5"/>
        <v>1457000</v>
      </c>
      <c r="F12" s="39">
        <f t="shared" si="5"/>
        <v>1927000</v>
      </c>
      <c r="G12" s="39">
        <f t="shared" si="5"/>
        <v>2795400</v>
      </c>
      <c r="H12" s="39">
        <f t="shared" si="5"/>
        <v>3564200</v>
      </c>
      <c r="I12" s="39">
        <f t="shared" si="5"/>
        <v>5422600</v>
      </c>
      <c r="J12" s="39">
        <f t="shared" si="5"/>
        <v>6709800</v>
      </c>
      <c r="K12" s="39">
        <f t="shared" si="5"/>
        <v>8395400</v>
      </c>
      <c r="L12" s="39">
        <f t="shared" si="5"/>
        <v>9164200</v>
      </c>
      <c r="M12" s="39">
        <f t="shared" si="5"/>
        <v>11022600</v>
      </c>
      <c r="N12" s="39">
        <f t="shared" si="5"/>
        <v>12309800</v>
      </c>
      <c r="O12" s="39">
        <f t="shared" si="5"/>
        <v>13995400</v>
      </c>
      <c r="P12" s="39">
        <f t="shared" si="5"/>
        <v>14764200</v>
      </c>
      <c r="Q12" s="39">
        <f t="shared" si="5"/>
        <v>16622600</v>
      </c>
      <c r="R12" s="39">
        <f t="shared" si="5"/>
        <v>17909800</v>
      </c>
      <c r="S12" s="39">
        <f t="shared" si="5"/>
        <v>19595400</v>
      </c>
      <c r="T12" s="39">
        <f t="shared" si="5"/>
        <v>20364200</v>
      </c>
      <c r="U12" s="39">
        <f t="shared" si="5"/>
        <v>22222600</v>
      </c>
      <c r="V12" s="39">
        <f t="shared" si="5"/>
        <v>23509800</v>
      </c>
      <c r="W12" s="39">
        <f t="shared" si="5"/>
        <v>25195400</v>
      </c>
      <c r="X12" s="39">
        <f t="shared" si="5"/>
        <v>25964200</v>
      </c>
      <c r="Y12" s="39">
        <f t="shared" si="5"/>
        <v>27822600</v>
      </c>
      <c r="Z12" s="39">
        <f t="shared" si="5"/>
        <v>29109800</v>
      </c>
      <c r="AA12" s="39">
        <f t="shared" si="5"/>
        <v>30795400</v>
      </c>
      <c r="AB12" s="39">
        <f t="shared" si="5"/>
        <v>31564200</v>
      </c>
      <c r="AC12" s="39">
        <f t="shared" si="5"/>
        <v>33422600</v>
      </c>
      <c r="AD12" s="39">
        <f t="shared" si="5"/>
        <v>34709800</v>
      </c>
      <c r="AE12" s="39">
        <f t="shared" si="5"/>
        <v>36395400</v>
      </c>
    </row>
    <row r="13">
      <c r="A13" s="4"/>
    </row>
    <row r="14">
      <c r="A14" s="6" t="s">
        <v>147</v>
      </c>
    </row>
    <row r="15">
      <c r="A15" s="11" t="s">
        <v>53</v>
      </c>
      <c r="B15" s="39">
        <f t="shared" ref="B15:B17" si="7">B3-B9</f>
        <v>141000</v>
      </c>
      <c r="C15" s="39">
        <f t="shared" ref="C15:AE15" si="6">B15+C3-C9</f>
        <v>282000</v>
      </c>
      <c r="D15" s="39">
        <f t="shared" si="6"/>
        <v>423000</v>
      </c>
      <c r="E15" s="39">
        <f t="shared" si="6"/>
        <v>564000</v>
      </c>
      <c r="F15" s="39">
        <f t="shared" si="6"/>
        <v>705000</v>
      </c>
      <c r="G15" s="39">
        <f t="shared" si="6"/>
        <v>1144800</v>
      </c>
      <c r="H15" s="39">
        <f t="shared" si="6"/>
        <v>1285800</v>
      </c>
      <c r="I15" s="39">
        <f t="shared" si="6"/>
        <v>2244000</v>
      </c>
      <c r="J15" s="39">
        <f t="shared" si="6"/>
        <v>2385000</v>
      </c>
      <c r="K15" s="39">
        <f t="shared" si="6"/>
        <v>2824800</v>
      </c>
      <c r="L15" s="39">
        <f t="shared" si="6"/>
        <v>2965800</v>
      </c>
      <c r="M15" s="39">
        <f t="shared" si="6"/>
        <v>3924000</v>
      </c>
      <c r="N15" s="39">
        <f t="shared" si="6"/>
        <v>4065000</v>
      </c>
      <c r="O15" s="39">
        <f t="shared" si="6"/>
        <v>4504800</v>
      </c>
      <c r="P15" s="39">
        <f t="shared" si="6"/>
        <v>4645800</v>
      </c>
      <c r="Q15" s="39">
        <f t="shared" si="6"/>
        <v>5604000</v>
      </c>
      <c r="R15" s="39">
        <f t="shared" si="6"/>
        <v>5745000</v>
      </c>
      <c r="S15" s="39">
        <f t="shared" si="6"/>
        <v>6184800</v>
      </c>
      <c r="T15" s="39">
        <f t="shared" si="6"/>
        <v>6325800</v>
      </c>
      <c r="U15" s="39">
        <f t="shared" si="6"/>
        <v>7284000</v>
      </c>
      <c r="V15" s="39">
        <f t="shared" si="6"/>
        <v>7425000</v>
      </c>
      <c r="W15" s="39">
        <f t="shared" si="6"/>
        <v>7864800</v>
      </c>
      <c r="X15" s="39">
        <f t="shared" si="6"/>
        <v>8005800</v>
      </c>
      <c r="Y15" s="39">
        <f t="shared" si="6"/>
        <v>8964000</v>
      </c>
      <c r="Z15" s="39">
        <f t="shared" si="6"/>
        <v>9105000</v>
      </c>
      <c r="AA15" s="39">
        <f t="shared" si="6"/>
        <v>9544800</v>
      </c>
      <c r="AB15" s="39">
        <f t="shared" si="6"/>
        <v>9685800</v>
      </c>
      <c r="AC15" s="39">
        <f t="shared" si="6"/>
        <v>10644000</v>
      </c>
      <c r="AD15" s="39">
        <f t="shared" si="6"/>
        <v>10785000</v>
      </c>
      <c r="AE15" s="39">
        <f t="shared" si="6"/>
        <v>11224800</v>
      </c>
    </row>
    <row r="16">
      <c r="A16" s="11" t="s">
        <v>55</v>
      </c>
      <c r="B16" s="39">
        <f t="shared" si="7"/>
        <v>141000</v>
      </c>
      <c r="C16" s="39">
        <f t="shared" ref="C16:AE16" si="8">B16+C4-C10</f>
        <v>423000</v>
      </c>
      <c r="D16" s="39">
        <f t="shared" si="8"/>
        <v>705000</v>
      </c>
      <c r="E16" s="39">
        <f t="shared" si="8"/>
        <v>987000</v>
      </c>
      <c r="F16" s="39">
        <f t="shared" si="8"/>
        <v>1269000</v>
      </c>
      <c r="G16" s="39">
        <f t="shared" si="8"/>
        <v>1849800</v>
      </c>
      <c r="H16" s="39">
        <f t="shared" si="8"/>
        <v>2430600</v>
      </c>
      <c r="I16" s="39">
        <f t="shared" si="8"/>
        <v>3529800</v>
      </c>
      <c r="J16" s="39">
        <f t="shared" si="8"/>
        <v>4629000</v>
      </c>
      <c r="K16" s="39">
        <f t="shared" si="8"/>
        <v>5209800</v>
      </c>
      <c r="L16" s="39">
        <f t="shared" si="8"/>
        <v>5790600</v>
      </c>
      <c r="M16" s="39">
        <f t="shared" si="8"/>
        <v>6889800</v>
      </c>
      <c r="N16" s="39">
        <f t="shared" si="8"/>
        <v>7989000</v>
      </c>
      <c r="O16" s="39">
        <f t="shared" si="8"/>
        <v>8569800</v>
      </c>
      <c r="P16" s="39">
        <f t="shared" si="8"/>
        <v>9150600</v>
      </c>
      <c r="Q16" s="39">
        <f t="shared" si="8"/>
        <v>10249800</v>
      </c>
      <c r="R16" s="39">
        <f t="shared" si="8"/>
        <v>11349000</v>
      </c>
      <c r="S16" s="39">
        <f t="shared" si="8"/>
        <v>11929800</v>
      </c>
      <c r="T16" s="39">
        <f t="shared" si="8"/>
        <v>12510600</v>
      </c>
      <c r="U16" s="39">
        <f t="shared" si="8"/>
        <v>13609800</v>
      </c>
      <c r="V16" s="39">
        <f t="shared" si="8"/>
        <v>14709000</v>
      </c>
      <c r="W16" s="39">
        <f t="shared" si="8"/>
        <v>15289800</v>
      </c>
      <c r="X16" s="39">
        <f t="shared" si="8"/>
        <v>15870600</v>
      </c>
      <c r="Y16" s="39">
        <f t="shared" si="8"/>
        <v>16969800</v>
      </c>
      <c r="Z16" s="39">
        <f t="shared" si="8"/>
        <v>18069000</v>
      </c>
      <c r="AA16" s="39">
        <f t="shared" si="8"/>
        <v>18649800</v>
      </c>
      <c r="AB16" s="39">
        <f t="shared" si="8"/>
        <v>19230600</v>
      </c>
      <c r="AC16" s="39">
        <f t="shared" si="8"/>
        <v>20329800</v>
      </c>
      <c r="AD16" s="39">
        <f t="shared" si="8"/>
        <v>21429000</v>
      </c>
      <c r="AE16" s="39">
        <f t="shared" si="8"/>
        <v>22009800</v>
      </c>
    </row>
    <row r="17">
      <c r="A17" s="11" t="s">
        <v>57</v>
      </c>
      <c r="B17" s="39">
        <f t="shared" si="7"/>
        <v>0</v>
      </c>
      <c r="C17" s="39">
        <f t="shared" ref="C17:AE17" si="9">B17+C5-C11</f>
        <v>0</v>
      </c>
      <c r="D17" s="39">
        <f t="shared" si="9"/>
        <v>0</v>
      </c>
      <c r="E17" s="39">
        <f t="shared" si="9"/>
        <v>0</v>
      </c>
      <c r="F17" s="39">
        <f t="shared" si="9"/>
        <v>0</v>
      </c>
      <c r="G17" s="39">
        <f t="shared" si="9"/>
        <v>0</v>
      </c>
      <c r="H17" s="39">
        <f t="shared" si="9"/>
        <v>0</v>
      </c>
      <c r="I17" s="39">
        <f t="shared" si="9"/>
        <v>0</v>
      </c>
      <c r="J17" s="39">
        <f t="shared" si="9"/>
        <v>0</v>
      </c>
      <c r="K17" s="39">
        <f t="shared" si="9"/>
        <v>0</v>
      </c>
      <c r="L17" s="39">
        <f t="shared" si="9"/>
        <v>0</v>
      </c>
      <c r="M17" s="39">
        <f t="shared" si="9"/>
        <v>0</v>
      </c>
      <c r="N17" s="39">
        <f t="shared" si="9"/>
        <v>0</v>
      </c>
      <c r="O17" s="39">
        <f t="shared" si="9"/>
        <v>0</v>
      </c>
      <c r="P17" s="39">
        <f t="shared" si="9"/>
        <v>0</v>
      </c>
      <c r="Q17" s="39">
        <f t="shared" si="9"/>
        <v>0</v>
      </c>
      <c r="R17" s="39">
        <f t="shared" si="9"/>
        <v>0</v>
      </c>
      <c r="S17" s="39">
        <f t="shared" si="9"/>
        <v>0</v>
      </c>
      <c r="T17" s="39">
        <f t="shared" si="9"/>
        <v>0</v>
      </c>
      <c r="U17" s="39">
        <f t="shared" si="9"/>
        <v>0</v>
      </c>
      <c r="V17" s="39">
        <f t="shared" si="9"/>
        <v>0</v>
      </c>
      <c r="W17" s="39">
        <f t="shared" si="9"/>
        <v>0</v>
      </c>
      <c r="X17" s="39">
        <f t="shared" si="9"/>
        <v>0</v>
      </c>
      <c r="Y17" s="39">
        <f t="shared" si="9"/>
        <v>0</v>
      </c>
      <c r="Z17" s="39">
        <f t="shared" si="9"/>
        <v>0</v>
      </c>
      <c r="AA17" s="39">
        <f t="shared" si="9"/>
        <v>0</v>
      </c>
      <c r="AB17" s="39">
        <f t="shared" si="9"/>
        <v>0</v>
      </c>
      <c r="AC17" s="39">
        <f t="shared" si="9"/>
        <v>0</v>
      </c>
      <c r="AD17" s="39">
        <f t="shared" si="9"/>
        <v>0</v>
      </c>
      <c r="AE17" s="39">
        <f t="shared" si="9"/>
        <v>0</v>
      </c>
    </row>
    <row r="18">
      <c r="A18" s="6" t="s">
        <v>111</v>
      </c>
      <c r="B18" s="39">
        <f t="shared" ref="B18:AE18" si="10">SUM(B15:B17)</f>
        <v>282000</v>
      </c>
      <c r="C18" s="39">
        <f t="shared" si="10"/>
        <v>705000</v>
      </c>
      <c r="D18" s="39">
        <f t="shared" si="10"/>
        <v>1128000</v>
      </c>
      <c r="E18" s="39">
        <f t="shared" si="10"/>
        <v>1551000</v>
      </c>
      <c r="F18" s="39">
        <f t="shared" si="10"/>
        <v>1974000</v>
      </c>
      <c r="G18" s="39">
        <f t="shared" si="10"/>
        <v>2994600</v>
      </c>
      <c r="H18" s="39">
        <f t="shared" si="10"/>
        <v>3716400</v>
      </c>
      <c r="I18" s="39">
        <f t="shared" si="10"/>
        <v>5773800</v>
      </c>
      <c r="J18" s="39">
        <f t="shared" si="10"/>
        <v>7014000</v>
      </c>
      <c r="K18" s="39">
        <f t="shared" si="10"/>
        <v>8034600</v>
      </c>
      <c r="L18" s="39">
        <f t="shared" si="10"/>
        <v>8756400</v>
      </c>
      <c r="M18" s="39">
        <f t="shared" si="10"/>
        <v>10813800</v>
      </c>
      <c r="N18" s="39">
        <f t="shared" si="10"/>
        <v>12054000</v>
      </c>
      <c r="O18" s="39">
        <f t="shared" si="10"/>
        <v>13074600</v>
      </c>
      <c r="P18" s="39">
        <f t="shared" si="10"/>
        <v>13796400</v>
      </c>
      <c r="Q18" s="39">
        <f t="shared" si="10"/>
        <v>15853800</v>
      </c>
      <c r="R18" s="39">
        <f t="shared" si="10"/>
        <v>17094000</v>
      </c>
      <c r="S18" s="39">
        <f t="shared" si="10"/>
        <v>18114600</v>
      </c>
      <c r="T18" s="39">
        <f t="shared" si="10"/>
        <v>18836400</v>
      </c>
      <c r="U18" s="39">
        <f t="shared" si="10"/>
        <v>20893800</v>
      </c>
      <c r="V18" s="39">
        <f t="shared" si="10"/>
        <v>22134000</v>
      </c>
      <c r="W18" s="39">
        <f t="shared" si="10"/>
        <v>23154600</v>
      </c>
      <c r="X18" s="39">
        <f t="shared" si="10"/>
        <v>23876400</v>
      </c>
      <c r="Y18" s="39">
        <f t="shared" si="10"/>
        <v>25933800</v>
      </c>
      <c r="Z18" s="39">
        <f t="shared" si="10"/>
        <v>27174000</v>
      </c>
      <c r="AA18" s="39">
        <f t="shared" si="10"/>
        <v>28194600</v>
      </c>
      <c r="AB18" s="39">
        <f t="shared" si="10"/>
        <v>28916400</v>
      </c>
      <c r="AC18" s="39">
        <f t="shared" si="10"/>
        <v>30973800</v>
      </c>
      <c r="AD18" s="39">
        <f t="shared" si="10"/>
        <v>32214000</v>
      </c>
      <c r="AE18" s="39">
        <f t="shared" si="10"/>
        <v>33234600</v>
      </c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6.5"/>
    <col customWidth="1" min="3" max="3" width="14.75"/>
    <col customWidth="1" min="4" max="4" width="14.38"/>
  </cols>
  <sheetData>
    <row r="1">
      <c r="A1" s="4"/>
      <c r="B1" s="6" t="s">
        <v>23</v>
      </c>
      <c r="C1" s="6" t="s">
        <v>24</v>
      </c>
      <c r="D1" s="4"/>
    </row>
    <row r="2">
      <c r="A2" s="11" t="s">
        <v>25</v>
      </c>
      <c r="B2" s="7">
        <v>1200.0</v>
      </c>
      <c r="C2" s="23">
        <v>0.4</v>
      </c>
      <c r="D2" s="4" t="s">
        <v>26</v>
      </c>
    </row>
    <row r="3">
      <c r="A3" s="11" t="s">
        <v>27</v>
      </c>
      <c r="B3" s="7">
        <v>1000.0</v>
      </c>
      <c r="C3" s="23">
        <v>0.45</v>
      </c>
      <c r="D3" s="4" t="s">
        <v>26</v>
      </c>
    </row>
    <row r="4">
      <c r="A4" s="11" t="s">
        <v>28</v>
      </c>
      <c r="B4" s="11">
        <v>1700.0</v>
      </c>
      <c r="C4" s="24">
        <v>0.5</v>
      </c>
      <c r="D4" s="4" t="s">
        <v>26</v>
      </c>
    </row>
    <row r="5">
      <c r="A5" s="6"/>
      <c r="B5" s="4"/>
      <c r="C5" s="4"/>
      <c r="D5" s="4"/>
    </row>
    <row r="6">
      <c r="A6" s="6" t="s">
        <v>29</v>
      </c>
      <c r="B6" s="4"/>
      <c r="C6" s="4"/>
      <c r="D6" s="4"/>
    </row>
    <row r="7">
      <c r="A7" s="4"/>
      <c r="B7" s="6" t="s">
        <v>30</v>
      </c>
      <c r="C7" s="6" t="s">
        <v>31</v>
      </c>
      <c r="D7" s="6" t="s">
        <v>32</v>
      </c>
    </row>
    <row r="8">
      <c r="A8" s="4"/>
      <c r="B8" s="7">
        <v>200.0</v>
      </c>
      <c r="C8" s="7">
        <v>300.0</v>
      </c>
      <c r="D8" s="7">
        <v>400.0</v>
      </c>
    </row>
    <row r="9">
      <c r="A9" s="6" t="s">
        <v>33</v>
      </c>
      <c r="B9" s="4"/>
      <c r="C9" s="4"/>
      <c r="D9" s="4"/>
    </row>
    <row r="10">
      <c r="A10" s="6" t="s">
        <v>34</v>
      </c>
      <c r="B10" s="6" t="s">
        <v>35</v>
      </c>
      <c r="C10" s="6" t="s">
        <v>31</v>
      </c>
      <c r="D10" s="6" t="s">
        <v>32</v>
      </c>
    </row>
    <row r="11">
      <c r="A11" s="11" t="s">
        <v>25</v>
      </c>
      <c r="B11" s="18">
        <v>1.0</v>
      </c>
      <c r="C11" s="7">
        <v>1.3</v>
      </c>
      <c r="D11" s="7">
        <v>1.6</v>
      </c>
    </row>
    <row r="12">
      <c r="A12" s="11" t="s">
        <v>27</v>
      </c>
      <c r="B12" s="7">
        <v>0.3</v>
      </c>
      <c r="C12" s="7">
        <v>0.4</v>
      </c>
      <c r="D12" s="7">
        <v>0.7</v>
      </c>
    </row>
    <row r="13">
      <c r="A13" s="11" t="s">
        <v>28</v>
      </c>
      <c r="B13" s="11">
        <v>0.5</v>
      </c>
      <c r="C13" s="11">
        <v>0.8</v>
      </c>
      <c r="D13" s="11">
        <v>1.0</v>
      </c>
    </row>
    <row r="14">
      <c r="A14" s="6"/>
      <c r="B14" s="6"/>
      <c r="C14" s="6"/>
      <c r="D14" s="6"/>
    </row>
    <row r="15">
      <c r="A15" s="6" t="s">
        <v>36</v>
      </c>
      <c r="B15" s="6" t="s">
        <v>35</v>
      </c>
      <c r="C15" s="6" t="s">
        <v>31</v>
      </c>
      <c r="D15" s="6" t="s">
        <v>32</v>
      </c>
    </row>
    <row r="16">
      <c r="A16" s="4"/>
      <c r="B16" s="7">
        <v>50.0</v>
      </c>
      <c r="C16" s="7">
        <v>50.0</v>
      </c>
      <c r="D16" s="7">
        <v>50.0</v>
      </c>
    </row>
    <row r="17">
      <c r="A17" s="4"/>
      <c r="B17" s="4"/>
      <c r="C17" s="4"/>
      <c r="D17" s="4"/>
    </row>
    <row r="18">
      <c r="A18" s="6" t="s">
        <v>37</v>
      </c>
      <c r="B18" s="6" t="s">
        <v>30</v>
      </c>
      <c r="C18" s="6" t="s">
        <v>31</v>
      </c>
      <c r="D18" s="6" t="s">
        <v>32</v>
      </c>
    </row>
    <row r="19">
      <c r="A19" s="4" t="s">
        <v>38</v>
      </c>
      <c r="B19" s="18">
        <v>1.0</v>
      </c>
      <c r="C19" s="18">
        <v>2.0</v>
      </c>
      <c r="D19" s="7">
        <v>4.0</v>
      </c>
    </row>
    <row r="20">
      <c r="A20" s="4"/>
      <c r="B20" s="4"/>
      <c r="C20" s="4"/>
      <c r="D20" s="4"/>
    </row>
    <row r="21">
      <c r="A21" s="6" t="s">
        <v>39</v>
      </c>
      <c r="B21" s="6" t="s">
        <v>40</v>
      </c>
      <c r="C21" s="6" t="s">
        <v>31</v>
      </c>
      <c r="D21" s="6" t="s">
        <v>32</v>
      </c>
    </row>
    <row r="22">
      <c r="A22" s="4" t="s">
        <v>38</v>
      </c>
      <c r="B22" s="7">
        <v>19000.0</v>
      </c>
      <c r="C22" s="7">
        <v>19000.0</v>
      </c>
      <c r="D22" s="7">
        <v>19000.0</v>
      </c>
    </row>
    <row r="23">
      <c r="A23" s="4"/>
      <c r="B23" s="4"/>
      <c r="C23" s="4"/>
      <c r="D23" s="4"/>
    </row>
    <row r="24">
      <c r="A24" s="6" t="s">
        <v>41</v>
      </c>
      <c r="B24" s="6" t="s">
        <v>30</v>
      </c>
      <c r="C24" s="6" t="s">
        <v>31</v>
      </c>
      <c r="D24" s="6" t="s">
        <v>32</v>
      </c>
    </row>
    <row r="25">
      <c r="A25" s="4" t="s">
        <v>42</v>
      </c>
      <c r="B25" s="7">
        <v>22500.0</v>
      </c>
      <c r="C25" s="7">
        <v>30000.0</v>
      </c>
      <c r="D25" s="7">
        <v>50000.0</v>
      </c>
    </row>
    <row r="26">
      <c r="A26" s="4" t="s">
        <v>43</v>
      </c>
      <c r="B26" s="7">
        <v>7000.0</v>
      </c>
      <c r="C26" s="7">
        <v>10000.0</v>
      </c>
      <c r="D26" s="7">
        <v>15000.0</v>
      </c>
    </row>
    <row r="27">
      <c r="A27" s="4"/>
      <c r="B27" s="4"/>
      <c r="C27" s="4"/>
      <c r="D27" s="4"/>
    </row>
    <row r="28">
      <c r="A28" s="6" t="s">
        <v>44</v>
      </c>
      <c r="B28" s="6" t="s">
        <v>30</v>
      </c>
      <c r="C28" s="6" t="s">
        <v>31</v>
      </c>
      <c r="D28" s="6" t="s">
        <v>32</v>
      </c>
    </row>
    <row r="29">
      <c r="A29" s="4" t="s">
        <v>45</v>
      </c>
      <c r="B29" s="18">
        <v>0.0</v>
      </c>
      <c r="C29" s="18">
        <v>0.0</v>
      </c>
      <c r="D29" s="18">
        <v>0.0</v>
      </c>
    </row>
    <row r="30">
      <c r="A30" s="4" t="s">
        <v>46</v>
      </c>
      <c r="B30" s="18">
        <v>1.0</v>
      </c>
      <c r="C30" s="18">
        <v>1.0</v>
      </c>
      <c r="D30" s="18">
        <v>1.0</v>
      </c>
    </row>
    <row r="31">
      <c r="A31" s="4"/>
      <c r="B31" s="25" t="s">
        <v>47</v>
      </c>
      <c r="C31" s="25" t="s">
        <v>48</v>
      </c>
      <c r="D31" s="25" t="s">
        <v>49</v>
      </c>
    </row>
    <row r="34">
      <c r="A34" s="6" t="s">
        <v>50</v>
      </c>
      <c r="B34" s="26" t="s">
        <v>51</v>
      </c>
      <c r="C34" s="26" t="s">
        <v>52</v>
      </c>
    </row>
    <row r="35">
      <c r="A35" s="11" t="s">
        <v>53</v>
      </c>
      <c r="B35" s="27">
        <v>0.3</v>
      </c>
      <c r="C35" s="28" t="s">
        <v>54</v>
      </c>
    </row>
    <row r="36">
      <c r="A36" s="11" t="s">
        <v>55</v>
      </c>
      <c r="B36" s="27">
        <v>0.3</v>
      </c>
      <c r="C36" s="28" t="s">
        <v>56</v>
      </c>
    </row>
    <row r="37">
      <c r="A37" s="11" t="s">
        <v>57</v>
      </c>
      <c r="B37" s="27">
        <v>0.4</v>
      </c>
      <c r="C37" s="28" t="s">
        <v>58</v>
      </c>
    </row>
    <row r="38">
      <c r="A38" s="4"/>
      <c r="B38" s="29"/>
      <c r="C38" s="3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41"/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32" t="s">
        <v>69</v>
      </c>
      <c r="M1" s="32" t="s">
        <v>70</v>
      </c>
      <c r="N1" s="32" t="s">
        <v>71</v>
      </c>
      <c r="O1" s="32" t="s">
        <v>72</v>
      </c>
      <c r="P1" s="32" t="s">
        <v>73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82</v>
      </c>
      <c r="Z1" s="32" t="s">
        <v>83</v>
      </c>
      <c r="AA1" s="32" t="s">
        <v>84</v>
      </c>
      <c r="AB1" s="32" t="s">
        <v>85</v>
      </c>
      <c r="AC1" s="32" t="s">
        <v>86</v>
      </c>
      <c r="AD1" s="32" t="s">
        <v>87</v>
      </c>
      <c r="AE1" s="32" t="s">
        <v>88</v>
      </c>
      <c r="AF1" s="4"/>
      <c r="AG1" s="4"/>
    </row>
    <row r="2">
      <c r="A2" s="6" t="s">
        <v>148</v>
      </c>
    </row>
    <row r="3">
      <c r="A3" s="4" t="s">
        <v>149</v>
      </c>
      <c r="B3" s="39">
        <f>Collections!B12</f>
        <v>188000</v>
      </c>
      <c r="C3" s="39">
        <f>Collections!C12</f>
        <v>517000</v>
      </c>
      <c r="D3" s="39">
        <f>Collections!D12</f>
        <v>987000</v>
      </c>
      <c r="E3" s="39">
        <f>Collections!E12</f>
        <v>1457000</v>
      </c>
      <c r="F3" s="39">
        <f>Collections!F12</f>
        <v>1927000</v>
      </c>
      <c r="G3" s="39">
        <f>Collections!G12</f>
        <v>2795400</v>
      </c>
      <c r="H3" s="39">
        <f>Collections!H12</f>
        <v>3564200</v>
      </c>
      <c r="I3" s="39">
        <f>Collections!I12</f>
        <v>5422600</v>
      </c>
      <c r="J3" s="39">
        <f>Collections!J12</f>
        <v>6709800</v>
      </c>
      <c r="K3" s="39">
        <f>Collections!K12</f>
        <v>8395400</v>
      </c>
      <c r="L3" s="39">
        <f>Collections!L12</f>
        <v>9164200</v>
      </c>
      <c r="M3" s="39">
        <f>Collections!M12</f>
        <v>11022600</v>
      </c>
      <c r="N3" s="39">
        <f>Collections!N12</f>
        <v>12309800</v>
      </c>
      <c r="O3" s="39">
        <f>Collections!O12</f>
        <v>13995400</v>
      </c>
      <c r="P3" s="39">
        <f>Collections!P12</f>
        <v>14764200</v>
      </c>
      <c r="Q3" s="39">
        <f>Collections!Q12</f>
        <v>16622600</v>
      </c>
      <c r="R3" s="39">
        <f>Collections!R12</f>
        <v>17909800</v>
      </c>
      <c r="S3" s="39">
        <f>Collections!S12</f>
        <v>19595400</v>
      </c>
      <c r="T3" s="39">
        <f>Collections!T12</f>
        <v>20364200</v>
      </c>
      <c r="U3" s="39">
        <f>Collections!U12</f>
        <v>22222600</v>
      </c>
      <c r="V3" s="39">
        <f>Collections!V12</f>
        <v>23509800</v>
      </c>
      <c r="W3" s="39">
        <f>Collections!W12</f>
        <v>25195400</v>
      </c>
      <c r="X3" s="39">
        <f>Collections!X12</f>
        <v>25964200</v>
      </c>
      <c r="Y3" s="39">
        <f>Collections!Y12</f>
        <v>27822600</v>
      </c>
      <c r="Z3" s="39">
        <f>Collections!Z12</f>
        <v>29109800</v>
      </c>
      <c r="AA3" s="39">
        <f>Collections!AA12</f>
        <v>30795400</v>
      </c>
      <c r="AB3" s="39">
        <f>Collections!AB12</f>
        <v>31564200</v>
      </c>
      <c r="AC3" s="39">
        <f>Collections!AC12</f>
        <v>33422600</v>
      </c>
      <c r="AD3" s="39">
        <f>Collections!AD12</f>
        <v>34709800</v>
      </c>
      <c r="AE3" s="39">
        <f>Collections!AE12</f>
        <v>36395400</v>
      </c>
    </row>
    <row r="4">
      <c r="A4" s="4" t="s">
        <v>150</v>
      </c>
      <c r="B4" s="39">
        <f t="shared" ref="B4:AE4" si="1">B3</f>
        <v>188000</v>
      </c>
      <c r="C4" s="39">
        <f t="shared" si="1"/>
        <v>517000</v>
      </c>
      <c r="D4" s="39">
        <f t="shared" si="1"/>
        <v>987000</v>
      </c>
      <c r="E4" s="39">
        <f t="shared" si="1"/>
        <v>1457000</v>
      </c>
      <c r="F4" s="39">
        <f t="shared" si="1"/>
        <v>1927000</v>
      </c>
      <c r="G4" s="39">
        <f t="shared" si="1"/>
        <v>2795400</v>
      </c>
      <c r="H4" s="39">
        <f t="shared" si="1"/>
        <v>3564200</v>
      </c>
      <c r="I4" s="39">
        <f t="shared" si="1"/>
        <v>5422600</v>
      </c>
      <c r="J4" s="39">
        <f t="shared" si="1"/>
        <v>6709800</v>
      </c>
      <c r="K4" s="39">
        <f t="shared" si="1"/>
        <v>8395400</v>
      </c>
      <c r="L4" s="39">
        <f t="shared" si="1"/>
        <v>9164200</v>
      </c>
      <c r="M4" s="39">
        <f t="shared" si="1"/>
        <v>11022600</v>
      </c>
      <c r="N4" s="39">
        <f t="shared" si="1"/>
        <v>12309800</v>
      </c>
      <c r="O4" s="39">
        <f t="shared" si="1"/>
        <v>13995400</v>
      </c>
      <c r="P4" s="39">
        <f t="shared" si="1"/>
        <v>14764200</v>
      </c>
      <c r="Q4" s="39">
        <f t="shared" si="1"/>
        <v>16622600</v>
      </c>
      <c r="R4" s="39">
        <f t="shared" si="1"/>
        <v>17909800</v>
      </c>
      <c r="S4" s="39">
        <f t="shared" si="1"/>
        <v>19595400</v>
      </c>
      <c r="T4" s="39">
        <f t="shared" si="1"/>
        <v>20364200</v>
      </c>
      <c r="U4" s="39">
        <f t="shared" si="1"/>
        <v>22222600</v>
      </c>
      <c r="V4" s="39">
        <f t="shared" si="1"/>
        <v>23509800</v>
      </c>
      <c r="W4" s="39">
        <f t="shared" si="1"/>
        <v>25195400</v>
      </c>
      <c r="X4" s="39">
        <f t="shared" si="1"/>
        <v>25964200</v>
      </c>
      <c r="Y4" s="39">
        <f t="shared" si="1"/>
        <v>27822600</v>
      </c>
      <c r="Z4" s="39">
        <f t="shared" si="1"/>
        <v>29109800</v>
      </c>
      <c r="AA4" s="39">
        <f t="shared" si="1"/>
        <v>30795400</v>
      </c>
      <c r="AB4" s="39">
        <f t="shared" si="1"/>
        <v>31564200</v>
      </c>
      <c r="AC4" s="39">
        <f t="shared" si="1"/>
        <v>33422600</v>
      </c>
      <c r="AD4" s="39">
        <f t="shared" si="1"/>
        <v>34709800</v>
      </c>
      <c r="AE4" s="39">
        <f t="shared" si="1"/>
        <v>36395400</v>
      </c>
    </row>
    <row r="5">
      <c r="A5" s="4"/>
    </row>
    <row r="6">
      <c r="A6" s="6" t="s">
        <v>151</v>
      </c>
    </row>
    <row r="7">
      <c r="A7" s="4" t="s">
        <v>152</v>
      </c>
      <c r="B7" s="39">
        <f>Purchases!B12</f>
        <v>85000</v>
      </c>
      <c r="C7" s="39">
        <f>Purchases!C12</f>
        <v>170000</v>
      </c>
      <c r="D7" s="38">
        <f>Purchases!D12</f>
        <v>351000</v>
      </c>
      <c r="E7" s="38">
        <f>Purchases!E12</f>
        <v>559000</v>
      </c>
      <c r="F7" s="38">
        <f>Purchases!F12</f>
        <v>767000</v>
      </c>
      <c r="G7" s="38">
        <f>Purchases!G12</f>
        <v>1179000</v>
      </c>
      <c r="H7" s="38">
        <f>Purchases!H12</f>
        <v>1387000</v>
      </c>
      <c r="I7" s="38">
        <f>Purchases!I12</f>
        <v>2326200</v>
      </c>
      <c r="J7" s="38">
        <f>Purchases!J12</f>
        <v>2588200</v>
      </c>
      <c r="K7" s="38">
        <f>Purchases!K12</f>
        <v>3494600</v>
      </c>
      <c r="L7" s="38">
        <f>Purchases!L12</f>
        <v>3882600</v>
      </c>
      <c r="M7" s="38">
        <f>Purchases!M12</f>
        <v>4821800</v>
      </c>
      <c r="N7" s="38">
        <f>Purchases!N12</f>
        <v>5083800</v>
      </c>
      <c r="O7" s="38">
        <f>Purchases!O12</f>
        <v>5990200</v>
      </c>
      <c r="P7" s="38">
        <f>Purchases!P12</f>
        <v>6378200</v>
      </c>
      <c r="Q7" s="38">
        <f>Purchases!Q12</f>
        <v>7317400</v>
      </c>
      <c r="R7" s="38">
        <f>Purchases!R12</f>
        <v>7579400</v>
      </c>
      <c r="S7" s="38">
        <f>Purchases!S12</f>
        <v>8485800</v>
      </c>
      <c r="T7" s="38">
        <f>Purchases!T12</f>
        <v>8873800</v>
      </c>
      <c r="U7" s="38">
        <f>Purchases!U12</f>
        <v>9813000</v>
      </c>
      <c r="V7" s="38">
        <f>Purchases!V12</f>
        <v>10075000</v>
      </c>
      <c r="W7" s="38">
        <f>Purchases!W12</f>
        <v>10981400</v>
      </c>
      <c r="X7" s="38">
        <f>Purchases!X12</f>
        <v>11369400</v>
      </c>
      <c r="Y7" s="38">
        <f>Purchases!Y12</f>
        <v>12308600</v>
      </c>
      <c r="Z7" s="38">
        <f>Purchases!Z12</f>
        <v>12570600</v>
      </c>
      <c r="AA7" s="38">
        <f>Purchases!AA12</f>
        <v>13477000</v>
      </c>
      <c r="AB7" s="38">
        <f>Purchases!AB12</f>
        <v>13865000</v>
      </c>
      <c r="AC7" s="38">
        <f>Purchases!AC12</f>
        <v>14804200</v>
      </c>
      <c r="AD7" s="38">
        <f>Purchases!AD12</f>
        <v>15066200</v>
      </c>
      <c r="AE7" s="38">
        <f>Purchases!AE12</f>
        <v>15972600</v>
      </c>
    </row>
    <row r="8">
      <c r="A8" s="4" t="s">
        <v>153</v>
      </c>
      <c r="B8" s="38">
        <f>sum('Consolated Sales And Costs'!B15:B18)</f>
        <v>58500</v>
      </c>
      <c r="C8" s="38">
        <f>sum('Consolated Sales And Costs'!C15:C18)</f>
        <v>117000</v>
      </c>
      <c r="D8" s="38">
        <f>sum('Consolated Sales And Costs'!D15:D18)</f>
        <v>175500</v>
      </c>
      <c r="E8" s="38">
        <f>sum('Consolated Sales And Costs'!E15:E18)</f>
        <v>234000</v>
      </c>
      <c r="F8" s="38">
        <f>sum('Consolated Sales And Costs'!F15:F18)</f>
        <v>292500</v>
      </c>
      <c r="G8" s="38">
        <f>sum('Consolated Sales And Costs'!G15:G18)</f>
        <v>444000</v>
      </c>
      <c r="H8" s="38">
        <f>sum('Consolated Sales And Costs'!H15:H18)</f>
        <v>502500</v>
      </c>
      <c r="I8" s="38">
        <f>sum('Consolated Sales And Costs'!I15:I18)</f>
        <v>815000</v>
      </c>
      <c r="J8" s="38">
        <f>sum('Consolated Sales And Costs'!J15:J18)</f>
        <v>873500</v>
      </c>
      <c r="K8" s="38">
        <f>sum('Consolated Sales And Costs'!K15:K18)</f>
        <v>1025000</v>
      </c>
      <c r="L8" s="38">
        <f>sum('Consolated Sales And Costs'!L15:L18)</f>
        <v>1083500</v>
      </c>
      <c r="M8" s="38">
        <f>sum('Consolated Sales And Costs'!M15:M18)</f>
        <v>1396000</v>
      </c>
      <c r="N8" s="38">
        <f>sum('Consolated Sales And Costs'!N15:N18)</f>
        <v>1454500</v>
      </c>
      <c r="O8" s="38">
        <f>sum('Consolated Sales And Costs'!O15:O18)</f>
        <v>1606000</v>
      </c>
      <c r="P8" s="38">
        <f>sum('Consolated Sales And Costs'!P15:P18)</f>
        <v>1664500</v>
      </c>
      <c r="Q8" s="38">
        <f>sum('Consolated Sales And Costs'!Q15:Q18)</f>
        <v>1977000</v>
      </c>
      <c r="R8" s="38">
        <f>sum('Consolated Sales And Costs'!R15:R18)</f>
        <v>2035500</v>
      </c>
      <c r="S8" s="38">
        <f>sum('Consolated Sales And Costs'!S15:S18)</f>
        <v>2187000</v>
      </c>
      <c r="T8" s="38">
        <f>sum('Consolated Sales And Costs'!T15:T18)</f>
        <v>2245500</v>
      </c>
      <c r="U8" s="38">
        <f>sum('Consolated Sales And Costs'!U15:U18)</f>
        <v>2558000</v>
      </c>
      <c r="V8" s="38">
        <f>sum('Consolated Sales And Costs'!V15:V18)</f>
        <v>2616500</v>
      </c>
      <c r="W8" s="38">
        <f>sum('Consolated Sales And Costs'!W15:W18)</f>
        <v>2768000</v>
      </c>
      <c r="X8" s="38">
        <f>sum('Consolated Sales And Costs'!X15:X18)</f>
        <v>2826500</v>
      </c>
      <c r="Y8" s="38">
        <f>sum('Consolated Sales And Costs'!Y15:Y18)</f>
        <v>3139000</v>
      </c>
      <c r="Z8" s="38">
        <f>sum('Consolated Sales And Costs'!Z15:Z18)</f>
        <v>3197500</v>
      </c>
      <c r="AA8" s="38">
        <f>sum('Consolated Sales And Costs'!AA15:AA18)</f>
        <v>3349000</v>
      </c>
      <c r="AB8" s="38">
        <f>sum('Consolated Sales And Costs'!AB15:AB18)</f>
        <v>3407500</v>
      </c>
      <c r="AC8" s="38">
        <f>sum('Consolated Sales And Costs'!AC15:AC18)</f>
        <v>3720000</v>
      </c>
      <c r="AD8" s="38">
        <f>sum('Consolated Sales And Costs'!AD15:AD18)</f>
        <v>3778500</v>
      </c>
      <c r="AE8" s="38">
        <f>sum('Consolated Sales And Costs'!AE15:AE18)</f>
        <v>3930000</v>
      </c>
    </row>
    <row r="9">
      <c r="A9" s="4" t="s">
        <v>154</v>
      </c>
      <c r="B9" s="40">
        <f>'Consolated Fixed Asset and Depr'!B4</f>
        <v>155000</v>
      </c>
      <c r="C9" s="40">
        <f>'Consolated Fixed Asset and Depr'!C4</f>
        <v>155000</v>
      </c>
      <c r="D9" s="40">
        <f>'Consolated Fixed Asset and Depr'!D4</f>
        <v>155000</v>
      </c>
      <c r="E9" s="40">
        <f>'Consolated Fixed Asset and Depr'!E4</f>
        <v>155000</v>
      </c>
      <c r="F9" s="40">
        <f>'Consolated Fixed Asset and Depr'!F4</f>
        <v>155000</v>
      </c>
      <c r="G9" s="40">
        <f>'Consolated Fixed Asset and Depr'!G4</f>
        <v>415000</v>
      </c>
      <c r="H9" s="40">
        <f>'Consolated Fixed Asset and Depr'!H4</f>
        <v>155000</v>
      </c>
      <c r="I9" s="40">
        <f>'Consolated Fixed Asset and Depr'!I4</f>
        <v>815000</v>
      </c>
      <c r="J9" s="40">
        <f>'Consolated Fixed Asset and Depr'!J4</f>
        <v>155000</v>
      </c>
      <c r="K9" s="40">
        <f>'Consolated Fixed Asset and Depr'!K4</f>
        <v>415000</v>
      </c>
      <c r="L9" s="40">
        <f>'Consolated Fixed Asset and Depr'!L4</f>
        <v>155000</v>
      </c>
      <c r="M9" s="40">
        <f>'Consolated Fixed Asset and Depr'!M4</f>
        <v>815000</v>
      </c>
      <c r="N9" s="40">
        <f>'Consolated Fixed Asset and Depr'!N4</f>
        <v>155000</v>
      </c>
      <c r="O9" s="40">
        <f>'Consolated Fixed Asset and Depr'!O4</f>
        <v>415000</v>
      </c>
      <c r="P9" s="40">
        <f>'Consolated Fixed Asset and Depr'!P4</f>
        <v>155000</v>
      </c>
      <c r="Q9" s="40">
        <f>'Consolated Fixed Asset and Depr'!Q4</f>
        <v>815000</v>
      </c>
      <c r="R9" s="40">
        <f>'Consolated Fixed Asset and Depr'!R4</f>
        <v>155000</v>
      </c>
      <c r="S9" s="40">
        <f>'Consolated Fixed Asset and Depr'!S4</f>
        <v>415000</v>
      </c>
      <c r="T9" s="40">
        <f>'Consolated Fixed Asset and Depr'!T4</f>
        <v>155000</v>
      </c>
      <c r="U9" s="40">
        <f>'Consolated Fixed Asset and Depr'!U4</f>
        <v>815000</v>
      </c>
      <c r="V9" s="40">
        <f>'Consolated Fixed Asset and Depr'!V4</f>
        <v>155000</v>
      </c>
      <c r="W9" s="40">
        <f>'Consolated Fixed Asset and Depr'!W4</f>
        <v>415000</v>
      </c>
      <c r="X9" s="40">
        <f>'Consolated Fixed Asset and Depr'!X4</f>
        <v>155000</v>
      </c>
      <c r="Y9" s="40">
        <f>'Consolated Fixed Asset and Depr'!Y4</f>
        <v>815000</v>
      </c>
      <c r="Z9" s="40">
        <f>'Consolated Fixed Asset and Depr'!Z4</f>
        <v>155000</v>
      </c>
      <c r="AA9" s="40">
        <f>'Consolated Fixed Asset and Depr'!AA4</f>
        <v>415000</v>
      </c>
      <c r="AB9" s="40">
        <f>'Consolated Fixed Asset and Depr'!AB4</f>
        <v>155000</v>
      </c>
      <c r="AC9" s="40">
        <f>'Consolated Fixed Asset and Depr'!AC4</f>
        <v>815000</v>
      </c>
      <c r="AD9" s="40">
        <f>'Consolated Fixed Asset and Depr'!AD4</f>
        <v>155000</v>
      </c>
      <c r="AE9" s="40">
        <f>'Consolated Fixed Asset and Depr'!AE4</f>
        <v>415000</v>
      </c>
    </row>
    <row r="10">
      <c r="A10" s="4" t="s">
        <v>155</v>
      </c>
      <c r="B10" s="39">
        <f t="shared" ref="B10:AE10" si="2">SUM(B7:B9)</f>
        <v>298500</v>
      </c>
      <c r="C10" s="39">
        <f t="shared" si="2"/>
        <v>442000</v>
      </c>
      <c r="D10" s="38">
        <f t="shared" si="2"/>
        <v>681500</v>
      </c>
      <c r="E10" s="38">
        <f t="shared" si="2"/>
        <v>948000</v>
      </c>
      <c r="F10" s="38">
        <f t="shared" si="2"/>
        <v>1214500</v>
      </c>
      <c r="G10" s="38">
        <f t="shared" si="2"/>
        <v>2038000</v>
      </c>
      <c r="H10" s="38">
        <f t="shared" si="2"/>
        <v>2044500</v>
      </c>
      <c r="I10" s="38">
        <f t="shared" si="2"/>
        <v>3956200</v>
      </c>
      <c r="J10" s="38">
        <f t="shared" si="2"/>
        <v>3616700</v>
      </c>
      <c r="K10" s="38">
        <f t="shared" si="2"/>
        <v>4934600</v>
      </c>
      <c r="L10" s="38">
        <f t="shared" si="2"/>
        <v>5121100</v>
      </c>
      <c r="M10" s="38">
        <f t="shared" si="2"/>
        <v>7032800</v>
      </c>
      <c r="N10" s="38">
        <f t="shared" si="2"/>
        <v>6693300</v>
      </c>
      <c r="O10" s="38">
        <f t="shared" si="2"/>
        <v>8011200</v>
      </c>
      <c r="P10" s="38">
        <f t="shared" si="2"/>
        <v>8197700</v>
      </c>
      <c r="Q10" s="38">
        <f t="shared" si="2"/>
        <v>10109400</v>
      </c>
      <c r="R10" s="38">
        <f t="shared" si="2"/>
        <v>9769900</v>
      </c>
      <c r="S10" s="38">
        <f t="shared" si="2"/>
        <v>11087800</v>
      </c>
      <c r="T10" s="38">
        <f t="shared" si="2"/>
        <v>11274300</v>
      </c>
      <c r="U10" s="38">
        <f t="shared" si="2"/>
        <v>13186000</v>
      </c>
      <c r="V10" s="38">
        <f t="shared" si="2"/>
        <v>12846500</v>
      </c>
      <c r="W10" s="38">
        <f t="shared" si="2"/>
        <v>14164400</v>
      </c>
      <c r="X10" s="38">
        <f t="shared" si="2"/>
        <v>14350900</v>
      </c>
      <c r="Y10" s="38">
        <f t="shared" si="2"/>
        <v>16262600</v>
      </c>
      <c r="Z10" s="38">
        <f t="shared" si="2"/>
        <v>15923100</v>
      </c>
      <c r="AA10" s="38">
        <f t="shared" si="2"/>
        <v>17241000</v>
      </c>
      <c r="AB10" s="38">
        <f t="shared" si="2"/>
        <v>17427500</v>
      </c>
      <c r="AC10" s="38">
        <f t="shared" si="2"/>
        <v>19339200</v>
      </c>
      <c r="AD10" s="38">
        <f t="shared" si="2"/>
        <v>18999700</v>
      </c>
      <c r="AE10" s="38">
        <f t="shared" si="2"/>
        <v>20317600</v>
      </c>
    </row>
    <row r="11">
      <c r="A11" s="4"/>
    </row>
    <row r="12">
      <c r="A12" s="6" t="s">
        <v>156</v>
      </c>
      <c r="B12" s="39">
        <f t="shared" ref="B12:AE12" si="3">B4-B10</f>
        <v>-110500</v>
      </c>
      <c r="C12" s="39">
        <f t="shared" si="3"/>
        <v>75000</v>
      </c>
      <c r="D12" s="38">
        <f t="shared" si="3"/>
        <v>305500</v>
      </c>
      <c r="E12" s="38">
        <f t="shared" si="3"/>
        <v>509000</v>
      </c>
      <c r="F12" s="38">
        <f t="shared" si="3"/>
        <v>712500</v>
      </c>
      <c r="G12" s="38">
        <f t="shared" si="3"/>
        <v>757400</v>
      </c>
      <c r="H12" s="38">
        <f t="shared" si="3"/>
        <v>1519700</v>
      </c>
      <c r="I12" s="38">
        <f t="shared" si="3"/>
        <v>1466400</v>
      </c>
      <c r="J12" s="38">
        <f t="shared" si="3"/>
        <v>3093100</v>
      </c>
      <c r="K12" s="38">
        <f t="shared" si="3"/>
        <v>3460800</v>
      </c>
      <c r="L12" s="38">
        <f t="shared" si="3"/>
        <v>4043100</v>
      </c>
      <c r="M12" s="38">
        <f t="shared" si="3"/>
        <v>3989800</v>
      </c>
      <c r="N12" s="38">
        <f t="shared" si="3"/>
        <v>5616500</v>
      </c>
      <c r="O12" s="38">
        <f t="shared" si="3"/>
        <v>5984200</v>
      </c>
      <c r="P12" s="38">
        <f t="shared" si="3"/>
        <v>6566500</v>
      </c>
      <c r="Q12" s="38">
        <f t="shared" si="3"/>
        <v>6513200</v>
      </c>
      <c r="R12" s="38">
        <f t="shared" si="3"/>
        <v>8139900</v>
      </c>
      <c r="S12" s="38">
        <f t="shared" si="3"/>
        <v>8507600</v>
      </c>
      <c r="T12" s="38">
        <f t="shared" si="3"/>
        <v>9089900</v>
      </c>
      <c r="U12" s="38">
        <f t="shared" si="3"/>
        <v>9036600</v>
      </c>
      <c r="V12" s="38">
        <f t="shared" si="3"/>
        <v>10663300</v>
      </c>
      <c r="W12" s="38">
        <f t="shared" si="3"/>
        <v>11031000</v>
      </c>
      <c r="X12" s="38">
        <f t="shared" si="3"/>
        <v>11613300</v>
      </c>
      <c r="Y12" s="38">
        <f t="shared" si="3"/>
        <v>11560000</v>
      </c>
      <c r="Z12" s="38">
        <f t="shared" si="3"/>
        <v>13186700</v>
      </c>
      <c r="AA12" s="38">
        <f t="shared" si="3"/>
        <v>13554400</v>
      </c>
      <c r="AB12" s="38">
        <f t="shared" si="3"/>
        <v>14136700</v>
      </c>
      <c r="AC12" s="38">
        <f t="shared" si="3"/>
        <v>14083400</v>
      </c>
      <c r="AD12" s="38">
        <f t="shared" si="3"/>
        <v>15710100</v>
      </c>
      <c r="AE12" s="38">
        <f t="shared" si="3"/>
        <v>16077800</v>
      </c>
    </row>
    <row r="13">
      <c r="A13" s="4"/>
    </row>
    <row r="14">
      <c r="A14" s="6" t="s">
        <v>157</v>
      </c>
    </row>
    <row r="15">
      <c r="A15" s="4" t="s">
        <v>158</v>
      </c>
      <c r="B15" s="37">
        <v>0.0</v>
      </c>
      <c r="C15" s="39">
        <f t="shared" ref="C15:AE15" si="4">B17</f>
        <v>-110500</v>
      </c>
      <c r="D15" s="39">
        <f t="shared" si="4"/>
        <v>-35500</v>
      </c>
      <c r="E15" s="38">
        <f t="shared" si="4"/>
        <v>270000</v>
      </c>
      <c r="F15" s="38">
        <f t="shared" si="4"/>
        <v>779000</v>
      </c>
      <c r="G15" s="38">
        <f t="shared" si="4"/>
        <v>1491500</v>
      </c>
      <c r="H15" s="38">
        <f t="shared" si="4"/>
        <v>2248900</v>
      </c>
      <c r="I15" s="38">
        <f t="shared" si="4"/>
        <v>3768600</v>
      </c>
      <c r="J15" s="38">
        <f t="shared" si="4"/>
        <v>5235000</v>
      </c>
      <c r="K15" s="38">
        <f t="shared" si="4"/>
        <v>8328100</v>
      </c>
      <c r="L15" s="38">
        <f t="shared" si="4"/>
        <v>11788900</v>
      </c>
      <c r="M15" s="38">
        <f t="shared" si="4"/>
        <v>15832000</v>
      </c>
      <c r="N15" s="38">
        <f t="shared" si="4"/>
        <v>19821800</v>
      </c>
      <c r="O15" s="38">
        <f t="shared" si="4"/>
        <v>25438300</v>
      </c>
      <c r="P15" s="38">
        <f t="shared" si="4"/>
        <v>31422500</v>
      </c>
      <c r="Q15" s="38">
        <f t="shared" si="4"/>
        <v>37989000</v>
      </c>
      <c r="R15" s="38">
        <f t="shared" si="4"/>
        <v>44502200</v>
      </c>
      <c r="S15" s="38">
        <f t="shared" si="4"/>
        <v>52642100</v>
      </c>
      <c r="T15" s="38">
        <f t="shared" si="4"/>
        <v>61149700</v>
      </c>
      <c r="U15" s="38">
        <f t="shared" si="4"/>
        <v>70239600</v>
      </c>
      <c r="V15" s="38">
        <f t="shared" si="4"/>
        <v>79276200</v>
      </c>
      <c r="W15" s="38">
        <f t="shared" si="4"/>
        <v>89939500</v>
      </c>
      <c r="X15" s="38">
        <f t="shared" si="4"/>
        <v>100970500</v>
      </c>
      <c r="Y15" s="38">
        <f t="shared" si="4"/>
        <v>112583800</v>
      </c>
      <c r="Z15" s="38">
        <f t="shared" si="4"/>
        <v>124143800</v>
      </c>
      <c r="AA15" s="38">
        <f t="shared" si="4"/>
        <v>137330500</v>
      </c>
      <c r="AB15" s="38">
        <f t="shared" si="4"/>
        <v>150884900</v>
      </c>
      <c r="AC15" s="38">
        <f t="shared" si="4"/>
        <v>165021600</v>
      </c>
      <c r="AD15" s="38">
        <f t="shared" si="4"/>
        <v>179105000</v>
      </c>
      <c r="AE15" s="38">
        <f t="shared" si="4"/>
        <v>194815100</v>
      </c>
    </row>
    <row r="16">
      <c r="A16" s="4" t="s">
        <v>159</v>
      </c>
      <c r="B16" s="39">
        <f t="shared" ref="B16:AE16" si="5">B12</f>
        <v>-110500</v>
      </c>
      <c r="C16" s="39">
        <f t="shared" si="5"/>
        <v>75000</v>
      </c>
      <c r="D16" s="38">
        <f t="shared" si="5"/>
        <v>305500</v>
      </c>
      <c r="E16" s="38">
        <f t="shared" si="5"/>
        <v>509000</v>
      </c>
      <c r="F16" s="38">
        <f t="shared" si="5"/>
        <v>712500</v>
      </c>
      <c r="G16" s="38">
        <f t="shared" si="5"/>
        <v>757400</v>
      </c>
      <c r="H16" s="38">
        <f t="shared" si="5"/>
        <v>1519700</v>
      </c>
      <c r="I16" s="38">
        <f t="shared" si="5"/>
        <v>1466400</v>
      </c>
      <c r="J16" s="38">
        <f t="shared" si="5"/>
        <v>3093100</v>
      </c>
      <c r="K16" s="38">
        <f t="shared" si="5"/>
        <v>3460800</v>
      </c>
      <c r="L16" s="38">
        <f t="shared" si="5"/>
        <v>4043100</v>
      </c>
      <c r="M16" s="38">
        <f t="shared" si="5"/>
        <v>3989800</v>
      </c>
      <c r="N16" s="38">
        <f t="shared" si="5"/>
        <v>5616500</v>
      </c>
      <c r="O16" s="38">
        <f t="shared" si="5"/>
        <v>5984200</v>
      </c>
      <c r="P16" s="38">
        <f t="shared" si="5"/>
        <v>6566500</v>
      </c>
      <c r="Q16" s="38">
        <f t="shared" si="5"/>
        <v>6513200</v>
      </c>
      <c r="R16" s="38">
        <f t="shared" si="5"/>
        <v>8139900</v>
      </c>
      <c r="S16" s="38">
        <f t="shared" si="5"/>
        <v>8507600</v>
      </c>
      <c r="T16" s="38">
        <f t="shared" si="5"/>
        <v>9089900</v>
      </c>
      <c r="U16" s="38">
        <f t="shared" si="5"/>
        <v>9036600</v>
      </c>
      <c r="V16" s="38">
        <f t="shared" si="5"/>
        <v>10663300</v>
      </c>
      <c r="W16" s="38">
        <f t="shared" si="5"/>
        <v>11031000</v>
      </c>
      <c r="X16" s="38">
        <f t="shared" si="5"/>
        <v>11613300</v>
      </c>
      <c r="Y16" s="38">
        <f t="shared" si="5"/>
        <v>11560000</v>
      </c>
      <c r="Z16" s="38">
        <f t="shared" si="5"/>
        <v>13186700</v>
      </c>
      <c r="AA16" s="38">
        <f t="shared" si="5"/>
        <v>13554400</v>
      </c>
      <c r="AB16" s="38">
        <f t="shared" si="5"/>
        <v>14136700</v>
      </c>
      <c r="AC16" s="38">
        <f t="shared" si="5"/>
        <v>14083400</v>
      </c>
      <c r="AD16" s="38">
        <f t="shared" si="5"/>
        <v>15710100</v>
      </c>
      <c r="AE16" s="38">
        <f t="shared" si="5"/>
        <v>16077800</v>
      </c>
    </row>
    <row r="17">
      <c r="A17" s="6" t="s">
        <v>160</v>
      </c>
      <c r="B17" s="39">
        <f t="shared" ref="B17:AE17" si="6">B15+B16</f>
        <v>-110500</v>
      </c>
      <c r="C17" s="39">
        <f t="shared" si="6"/>
        <v>-35500</v>
      </c>
      <c r="D17" s="38">
        <f t="shared" si="6"/>
        <v>270000</v>
      </c>
      <c r="E17" s="38">
        <f t="shared" si="6"/>
        <v>779000</v>
      </c>
      <c r="F17" s="38">
        <f t="shared" si="6"/>
        <v>1491500</v>
      </c>
      <c r="G17" s="38">
        <f t="shared" si="6"/>
        <v>2248900</v>
      </c>
      <c r="H17" s="38">
        <f t="shared" si="6"/>
        <v>3768600</v>
      </c>
      <c r="I17" s="38">
        <f t="shared" si="6"/>
        <v>5235000</v>
      </c>
      <c r="J17" s="38">
        <f t="shared" si="6"/>
        <v>8328100</v>
      </c>
      <c r="K17" s="38">
        <f t="shared" si="6"/>
        <v>11788900</v>
      </c>
      <c r="L17" s="38">
        <f t="shared" si="6"/>
        <v>15832000</v>
      </c>
      <c r="M17" s="38">
        <f t="shared" si="6"/>
        <v>19821800</v>
      </c>
      <c r="N17" s="38">
        <f t="shared" si="6"/>
        <v>25438300</v>
      </c>
      <c r="O17" s="38">
        <f t="shared" si="6"/>
        <v>31422500</v>
      </c>
      <c r="P17" s="38">
        <f t="shared" si="6"/>
        <v>37989000</v>
      </c>
      <c r="Q17" s="38">
        <f t="shared" si="6"/>
        <v>44502200</v>
      </c>
      <c r="R17" s="38">
        <f t="shared" si="6"/>
        <v>52642100</v>
      </c>
      <c r="S17" s="38">
        <f t="shared" si="6"/>
        <v>61149700</v>
      </c>
      <c r="T17" s="38">
        <f t="shared" si="6"/>
        <v>70239600</v>
      </c>
      <c r="U17" s="38">
        <f t="shared" si="6"/>
        <v>79276200</v>
      </c>
      <c r="V17" s="38">
        <f t="shared" si="6"/>
        <v>89939500</v>
      </c>
      <c r="W17" s="38">
        <f t="shared" si="6"/>
        <v>100970500</v>
      </c>
      <c r="X17" s="38">
        <f t="shared" si="6"/>
        <v>112583800</v>
      </c>
      <c r="Y17" s="38">
        <f t="shared" si="6"/>
        <v>124143800</v>
      </c>
      <c r="Z17" s="38">
        <f t="shared" si="6"/>
        <v>137330500</v>
      </c>
      <c r="AA17" s="38">
        <f t="shared" si="6"/>
        <v>150884900</v>
      </c>
      <c r="AB17" s="38">
        <f t="shared" si="6"/>
        <v>165021600</v>
      </c>
      <c r="AC17" s="38">
        <f t="shared" si="6"/>
        <v>179105000</v>
      </c>
      <c r="AD17" s="38">
        <f t="shared" si="6"/>
        <v>194815100</v>
      </c>
      <c r="AE17" s="38">
        <f t="shared" si="6"/>
        <v>210892900</v>
      </c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3" width="10.75"/>
    <col customWidth="1" min="4" max="8" width="7.5"/>
    <col customWidth="1" min="9" max="20" width="8.38"/>
    <col customWidth="1" min="21" max="31" width="9.38"/>
  </cols>
  <sheetData>
    <row r="1">
      <c r="A1" s="41"/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32" t="s">
        <v>69</v>
      </c>
      <c r="M1" s="32" t="s">
        <v>70</v>
      </c>
      <c r="N1" s="32" t="s">
        <v>71</v>
      </c>
      <c r="O1" s="32" t="s">
        <v>72</v>
      </c>
      <c r="P1" s="32" t="s">
        <v>73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82</v>
      </c>
      <c r="Z1" s="32" t="s">
        <v>83</v>
      </c>
      <c r="AA1" s="32" t="s">
        <v>84</v>
      </c>
      <c r="AB1" s="32" t="s">
        <v>85</v>
      </c>
      <c r="AC1" s="32" t="s">
        <v>86</v>
      </c>
      <c r="AD1" s="32" t="s">
        <v>87</v>
      </c>
      <c r="AE1" s="32" t="s">
        <v>88</v>
      </c>
      <c r="AF1" s="4"/>
      <c r="AG1" s="4"/>
    </row>
    <row r="2">
      <c r="A2" s="6" t="s">
        <v>161</v>
      </c>
    </row>
    <row r="3">
      <c r="A3" s="4" t="s">
        <v>157</v>
      </c>
      <c r="B3" s="39">
        <f>'Cash details'!B17</f>
        <v>-110500</v>
      </c>
      <c r="C3" s="39">
        <f>'Cash details'!C17</f>
        <v>-35500</v>
      </c>
      <c r="D3" s="38">
        <f>'Cash details'!D17</f>
        <v>270000</v>
      </c>
      <c r="E3" s="38">
        <f>'Cash details'!E17</f>
        <v>779000</v>
      </c>
      <c r="F3" s="38">
        <f>'Cash details'!F17</f>
        <v>1491500</v>
      </c>
      <c r="G3" s="38">
        <f>'Cash details'!G17</f>
        <v>2248900</v>
      </c>
      <c r="H3" s="38">
        <f>'Cash details'!H17</f>
        <v>3768600</v>
      </c>
      <c r="I3" s="38">
        <f>'Cash details'!I17</f>
        <v>5235000</v>
      </c>
      <c r="J3" s="38">
        <f>'Cash details'!J17</f>
        <v>8328100</v>
      </c>
      <c r="K3" s="38">
        <f>'Cash details'!K17</f>
        <v>11788900</v>
      </c>
      <c r="L3" s="38">
        <f>'Cash details'!L17</f>
        <v>15832000</v>
      </c>
      <c r="M3" s="38">
        <f>'Cash details'!M17</f>
        <v>19821800</v>
      </c>
      <c r="N3" s="38">
        <f>'Cash details'!N17</f>
        <v>25438300</v>
      </c>
      <c r="O3" s="38">
        <f>'Cash details'!O17</f>
        <v>31422500</v>
      </c>
      <c r="P3" s="38">
        <f>'Cash details'!P17</f>
        <v>37989000</v>
      </c>
      <c r="Q3" s="38">
        <f>'Cash details'!Q17</f>
        <v>44502200</v>
      </c>
      <c r="R3" s="38">
        <f>'Cash details'!R17</f>
        <v>52642100</v>
      </c>
      <c r="S3" s="38">
        <f>'Cash details'!S17</f>
        <v>61149700</v>
      </c>
      <c r="T3" s="38">
        <f>'Cash details'!T17</f>
        <v>70239600</v>
      </c>
      <c r="U3" s="38">
        <f>'Cash details'!U17</f>
        <v>79276200</v>
      </c>
      <c r="V3" s="38">
        <f>'Cash details'!V17</f>
        <v>89939500</v>
      </c>
      <c r="W3" s="38">
        <f>'Cash details'!W17</f>
        <v>100970500</v>
      </c>
      <c r="X3" s="38">
        <f>'Cash details'!X17</f>
        <v>112583800</v>
      </c>
      <c r="Y3" s="38">
        <f>'Cash details'!Y17</f>
        <v>124143800</v>
      </c>
      <c r="Z3" s="38">
        <f>'Cash details'!Z17</f>
        <v>137330500</v>
      </c>
      <c r="AA3" s="38">
        <f>'Cash details'!AA17</f>
        <v>150884900</v>
      </c>
      <c r="AB3" s="38">
        <f>'Cash details'!AB17</f>
        <v>165021600</v>
      </c>
      <c r="AC3" s="38">
        <f>'Cash details'!AC17</f>
        <v>179105000</v>
      </c>
      <c r="AD3" s="38">
        <f>'Cash details'!AD17</f>
        <v>194815100</v>
      </c>
      <c r="AE3" s="38">
        <f>'Cash details'!AE17</f>
        <v>210892900</v>
      </c>
    </row>
    <row r="4">
      <c r="A4" s="4" t="s">
        <v>162</v>
      </c>
      <c r="B4" s="39">
        <f>Collections!B18</f>
        <v>282000</v>
      </c>
      <c r="C4" s="39">
        <f>Collections!C18</f>
        <v>705000</v>
      </c>
      <c r="D4" s="39">
        <f>Collections!D18</f>
        <v>1128000</v>
      </c>
      <c r="E4" s="39">
        <f>Collections!E18</f>
        <v>1551000</v>
      </c>
      <c r="F4" s="39">
        <f>Collections!F18</f>
        <v>1974000</v>
      </c>
      <c r="G4" s="39">
        <f>Collections!G18</f>
        <v>2994600</v>
      </c>
      <c r="H4" s="39">
        <f>Collections!H18</f>
        <v>3716400</v>
      </c>
      <c r="I4" s="39">
        <f>Collections!I18</f>
        <v>5773800</v>
      </c>
      <c r="J4" s="39">
        <f>Collections!J18</f>
        <v>7014000</v>
      </c>
      <c r="K4" s="39">
        <f>Collections!K18</f>
        <v>8034600</v>
      </c>
      <c r="L4" s="39">
        <f>Collections!L18</f>
        <v>8756400</v>
      </c>
      <c r="M4" s="39">
        <f>Collections!M18</f>
        <v>10813800</v>
      </c>
      <c r="N4" s="39">
        <f>Collections!N18</f>
        <v>12054000</v>
      </c>
      <c r="O4" s="39">
        <f>Collections!O18</f>
        <v>13074600</v>
      </c>
      <c r="P4" s="39">
        <f>Collections!P18</f>
        <v>13796400</v>
      </c>
      <c r="Q4" s="39">
        <f>Collections!Q18</f>
        <v>15853800</v>
      </c>
      <c r="R4" s="39">
        <f>Collections!R18</f>
        <v>17094000</v>
      </c>
      <c r="S4" s="39">
        <f>Collections!S18</f>
        <v>18114600</v>
      </c>
      <c r="T4" s="39">
        <f>Collections!T18</f>
        <v>18836400</v>
      </c>
      <c r="U4" s="39">
        <f>Collections!U18</f>
        <v>20893800</v>
      </c>
      <c r="V4" s="39">
        <f>Collections!V18</f>
        <v>22134000</v>
      </c>
      <c r="W4" s="39">
        <f>Collections!W18</f>
        <v>23154600</v>
      </c>
      <c r="X4" s="39">
        <f>Collections!X18</f>
        <v>23876400</v>
      </c>
      <c r="Y4" s="39">
        <f>Collections!Y18</f>
        <v>25933800</v>
      </c>
      <c r="Z4" s="39">
        <f>Collections!Z18</f>
        <v>27174000</v>
      </c>
      <c r="AA4" s="39">
        <f>Collections!AA18</f>
        <v>28194600</v>
      </c>
      <c r="AB4" s="39">
        <f>Collections!AB18</f>
        <v>28916400</v>
      </c>
      <c r="AC4" s="39">
        <f>Collections!AC18</f>
        <v>30973800</v>
      </c>
      <c r="AD4" s="39">
        <f>Collections!AD18</f>
        <v>32214000</v>
      </c>
      <c r="AE4" s="39">
        <f>Collections!AE18</f>
        <v>33234600</v>
      </c>
    </row>
    <row r="5">
      <c r="A5" s="4" t="s">
        <v>163</v>
      </c>
      <c r="B5" s="40">
        <f>'Consolated Fixed Asset and Depr'!B6-'Consolated Fixed Asset and Depr'!B10</f>
        <v>143630.9524</v>
      </c>
      <c r="C5" s="40">
        <f>'Consolated Fixed Asset and Depr'!C6-'Consolated Fixed Asset and Depr'!C10</f>
        <v>275892.8571</v>
      </c>
      <c r="D5" s="40">
        <f>'Consolated Fixed Asset and Depr'!D6-'Consolated Fixed Asset and Depr'!D10</f>
        <v>396785.7143</v>
      </c>
      <c r="E5" s="40">
        <f>'Consolated Fixed Asset and Depr'!E6-'Consolated Fixed Asset and Depr'!E10</f>
        <v>506309.5238</v>
      </c>
      <c r="F5" s="40">
        <f>'Consolated Fixed Asset and Depr'!F6-'Consolated Fixed Asset and Depr'!F10</f>
        <v>604464.2857</v>
      </c>
      <c r="G5" s="40">
        <f>'Consolated Fixed Asset and Depr'!G6-'Consolated Fixed Asset and Depr'!G10</f>
        <v>934178.5714</v>
      </c>
      <c r="H5" s="40">
        <f>'Consolated Fixed Asset and Depr'!H6-'Consolated Fixed Asset and Depr'!H10</f>
        <v>992523.8095</v>
      </c>
      <c r="I5" s="40">
        <f>'Consolated Fixed Asset and Depr'!I6-'Consolated Fixed Asset and Depr'!I10</f>
        <v>1655785.714</v>
      </c>
      <c r="J5" s="40">
        <f>'Consolated Fixed Asset and Depr'!J6-'Consolated Fixed Asset and Depr'!J10</f>
        <v>1647678.571</v>
      </c>
      <c r="K5" s="40">
        <f>'Consolated Fixed Asset and Depr'!K6-'Consolated Fixed Asset and Depr'!K10</f>
        <v>1871130.952</v>
      </c>
      <c r="L5" s="40">
        <f>'Consolated Fixed Asset and Depr'!L6-'Consolated Fixed Asset and Depr'!L10</f>
        <v>1823214.286</v>
      </c>
      <c r="M5" s="40">
        <f>'Consolated Fixed Asset and Depr'!M6-'Consolated Fixed Asset and Depr'!M10</f>
        <v>2380214.286</v>
      </c>
      <c r="N5" s="40">
        <f>'Consolated Fixed Asset and Depr'!N6-'Consolated Fixed Asset and Depr'!N10</f>
        <v>2271678.571</v>
      </c>
      <c r="O5" s="40">
        <f>'Consolated Fixed Asset and Depr'!O6-'Consolated Fixed Asset and Depr'!O10</f>
        <v>2400535.714</v>
      </c>
      <c r="P5" s="40">
        <f>'Consolated Fixed Asset and Depr'!P6-'Consolated Fixed Asset and Depr'!P10</f>
        <v>2265642.857</v>
      </c>
      <c r="Q5" s="40">
        <f>'Consolated Fixed Asset and Depr'!Q6-'Consolated Fixed Asset and Depr'!Q10</f>
        <v>2743285.714</v>
      </c>
      <c r="R5" s="40">
        <f>'Consolated Fixed Asset and Depr'!R6-'Consolated Fixed Asset and Depr'!R10</f>
        <v>2560928.571</v>
      </c>
      <c r="S5" s="40">
        <f>'Consolated Fixed Asset and Depr'!S6-'Consolated Fixed Asset and Depr'!S10</f>
        <v>2621500</v>
      </c>
      <c r="T5" s="40">
        <f>'Consolated Fixed Asset and Depr'!T6-'Consolated Fixed Asset and Depr'!T10</f>
        <v>2422071.429</v>
      </c>
      <c r="U5" s="40">
        <f>'Consolated Fixed Asset and Depr'!U6-'Consolated Fixed Asset and Depr'!U10</f>
        <v>2842500</v>
      </c>
      <c r="V5" s="40">
        <f>'Consolated Fixed Asset and Depr'!V6-'Consolated Fixed Asset and Depr'!V10</f>
        <v>2608928.571</v>
      </c>
      <c r="W5" s="40">
        <f>'Consolated Fixed Asset and Depr'!W6-'Consolated Fixed Asset and Depr'!W10</f>
        <v>2636500</v>
      </c>
      <c r="X5" s="40">
        <f>'Consolated Fixed Asset and Depr'!X6-'Consolated Fixed Asset and Depr'!X10</f>
        <v>2422071.429</v>
      </c>
      <c r="Y5" s="40">
        <f>'Consolated Fixed Asset and Depr'!Y6-'Consolated Fixed Asset and Depr'!Y10</f>
        <v>2842500</v>
      </c>
      <c r="Z5" s="40">
        <f>'Consolated Fixed Asset and Depr'!Z6-'Consolated Fixed Asset and Depr'!Z10</f>
        <v>2608928.571</v>
      </c>
      <c r="AA5" s="40">
        <f>'Consolated Fixed Asset and Depr'!AA6-'Consolated Fixed Asset and Depr'!AA10</f>
        <v>2636500</v>
      </c>
      <c r="AB5" s="40">
        <f>'Consolated Fixed Asset and Depr'!AB6-'Consolated Fixed Asset and Depr'!AB10</f>
        <v>2422071.429</v>
      </c>
      <c r="AC5" s="40">
        <f>'Consolated Fixed Asset and Depr'!AC6-'Consolated Fixed Asset and Depr'!AC10</f>
        <v>2842500</v>
      </c>
      <c r="AD5" s="40">
        <f>'Consolated Fixed Asset and Depr'!AD6-'Consolated Fixed Asset and Depr'!AD10</f>
        <v>2608928.571</v>
      </c>
      <c r="AE5" s="40">
        <f>'Consolated Fixed Asset and Depr'!AE6-'Consolated Fixed Asset and Depr'!AE10</f>
        <v>2636500</v>
      </c>
    </row>
    <row r="6">
      <c r="A6" s="6" t="s">
        <v>164</v>
      </c>
      <c r="B6" s="38">
        <f t="shared" ref="B6:AE6" si="1">B3+B4+B5</f>
        <v>315130.9524</v>
      </c>
      <c r="C6" s="38">
        <f t="shared" si="1"/>
        <v>945392.8571</v>
      </c>
      <c r="D6" s="38">
        <f t="shared" si="1"/>
        <v>1794785.714</v>
      </c>
      <c r="E6" s="38">
        <f t="shared" si="1"/>
        <v>2836309.524</v>
      </c>
      <c r="F6" s="38">
        <f t="shared" si="1"/>
        <v>4069964.286</v>
      </c>
      <c r="G6" s="38">
        <f t="shared" si="1"/>
        <v>6177678.571</v>
      </c>
      <c r="H6" s="38">
        <f t="shared" si="1"/>
        <v>8477523.81</v>
      </c>
      <c r="I6" s="38">
        <f t="shared" si="1"/>
        <v>12664585.71</v>
      </c>
      <c r="J6" s="38">
        <f t="shared" si="1"/>
        <v>16989778.57</v>
      </c>
      <c r="K6" s="38">
        <f t="shared" si="1"/>
        <v>21694630.95</v>
      </c>
      <c r="L6" s="38">
        <f t="shared" si="1"/>
        <v>26411614.29</v>
      </c>
      <c r="M6" s="38">
        <f t="shared" si="1"/>
        <v>33015814.29</v>
      </c>
      <c r="N6" s="38">
        <f t="shared" si="1"/>
        <v>39763978.57</v>
      </c>
      <c r="O6" s="38">
        <f t="shared" si="1"/>
        <v>46897635.71</v>
      </c>
      <c r="P6" s="38">
        <f t="shared" si="1"/>
        <v>54051042.86</v>
      </c>
      <c r="Q6" s="38">
        <f t="shared" si="1"/>
        <v>63099285.71</v>
      </c>
      <c r="R6" s="38">
        <f t="shared" si="1"/>
        <v>72297028.57</v>
      </c>
      <c r="S6" s="38">
        <f t="shared" si="1"/>
        <v>81885800</v>
      </c>
      <c r="T6" s="38">
        <f t="shared" si="1"/>
        <v>91498071.43</v>
      </c>
      <c r="U6" s="38">
        <f t="shared" si="1"/>
        <v>103012500</v>
      </c>
      <c r="V6" s="38">
        <f t="shared" si="1"/>
        <v>114682428.6</v>
      </c>
      <c r="W6" s="38">
        <f t="shared" si="1"/>
        <v>126761600</v>
      </c>
      <c r="X6" s="38">
        <f t="shared" si="1"/>
        <v>138882271.4</v>
      </c>
      <c r="Y6" s="38">
        <f t="shared" si="1"/>
        <v>152920100</v>
      </c>
      <c r="Z6" s="38">
        <f t="shared" si="1"/>
        <v>167113428.6</v>
      </c>
      <c r="AA6" s="38">
        <f t="shared" si="1"/>
        <v>181716000</v>
      </c>
      <c r="AB6" s="38">
        <f t="shared" si="1"/>
        <v>196360071.4</v>
      </c>
      <c r="AC6" s="38">
        <f t="shared" si="1"/>
        <v>212921300</v>
      </c>
      <c r="AD6" s="38">
        <f t="shared" si="1"/>
        <v>229638028.6</v>
      </c>
      <c r="AE6" s="38">
        <f t="shared" si="1"/>
        <v>246764000</v>
      </c>
    </row>
    <row r="7">
      <c r="A7" s="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>
      <c r="A8" s="6" t="s">
        <v>165</v>
      </c>
    </row>
    <row r="9">
      <c r="A9" s="4" t="s">
        <v>166</v>
      </c>
      <c r="B9" s="38">
        <f>Purchases!B18</f>
        <v>123000</v>
      </c>
      <c r="C9" s="38">
        <f>Purchases!C18</f>
        <v>369000</v>
      </c>
      <c r="D9" s="38">
        <f>Purchases!D18</f>
        <v>642000</v>
      </c>
      <c r="E9" s="38">
        <f>Purchases!E18</f>
        <v>915000</v>
      </c>
      <c r="F9" s="38">
        <f>Purchases!F18</f>
        <v>1188000</v>
      </c>
      <c r="G9" s="38">
        <f>Purchases!G18</f>
        <v>1702200</v>
      </c>
      <c r="H9" s="38">
        <f>Purchases!H18</f>
        <v>2216400</v>
      </c>
      <c r="I9" s="38">
        <f>Purchases!I18</f>
        <v>3217800</v>
      </c>
      <c r="J9" s="38">
        <f>Purchases!J18</f>
        <v>4165200</v>
      </c>
      <c r="K9" s="38">
        <f>Purchases!K18</f>
        <v>4859400</v>
      </c>
      <c r="L9" s="38">
        <f>Purchases!L18</f>
        <v>5373600</v>
      </c>
      <c r="M9" s="38">
        <f>Purchases!M18</f>
        <v>6375000</v>
      </c>
      <c r="N9" s="38">
        <f>Purchases!N18</f>
        <v>7322400</v>
      </c>
      <c r="O9" s="38">
        <f>Purchases!O18</f>
        <v>8016600</v>
      </c>
      <c r="P9" s="38">
        <f>Purchases!P18</f>
        <v>8530800</v>
      </c>
      <c r="Q9" s="38">
        <f>Purchases!Q18</f>
        <v>9532200</v>
      </c>
      <c r="R9" s="38">
        <f>Purchases!R18</f>
        <v>10479600</v>
      </c>
      <c r="S9" s="38">
        <f>Purchases!S18</f>
        <v>11173800</v>
      </c>
      <c r="T9" s="38">
        <f>Purchases!T18</f>
        <v>11688000</v>
      </c>
      <c r="U9" s="38">
        <f>Purchases!U18</f>
        <v>12689400</v>
      </c>
      <c r="V9" s="38">
        <f>Purchases!V18</f>
        <v>13636800</v>
      </c>
      <c r="W9" s="38">
        <f>Purchases!W18</f>
        <v>14331000</v>
      </c>
      <c r="X9" s="38">
        <f>Purchases!X18</f>
        <v>14845200</v>
      </c>
      <c r="Y9" s="38">
        <f>Purchases!Y18</f>
        <v>15846600</v>
      </c>
      <c r="Z9" s="38">
        <f>Purchases!Z18</f>
        <v>16794000</v>
      </c>
      <c r="AA9" s="38">
        <f>Purchases!AA18</f>
        <v>17488200</v>
      </c>
      <c r="AB9" s="38">
        <f>Purchases!AB18</f>
        <v>18002400</v>
      </c>
      <c r="AC9" s="38">
        <f>Purchases!AC18</f>
        <v>19003800</v>
      </c>
      <c r="AD9" s="38">
        <f>Purchases!AD18</f>
        <v>19951200</v>
      </c>
      <c r="AE9" s="38">
        <f>Purchases!AE18</f>
        <v>20645400</v>
      </c>
    </row>
    <row r="10">
      <c r="A10" s="6" t="s">
        <v>165</v>
      </c>
      <c r="B10" s="38">
        <f t="shared" ref="B10:AE10" si="2">B9</f>
        <v>123000</v>
      </c>
      <c r="C10" s="38">
        <f t="shared" si="2"/>
        <v>369000</v>
      </c>
      <c r="D10" s="38">
        <f t="shared" si="2"/>
        <v>642000</v>
      </c>
      <c r="E10" s="38">
        <f t="shared" si="2"/>
        <v>915000</v>
      </c>
      <c r="F10" s="38">
        <f t="shared" si="2"/>
        <v>1188000</v>
      </c>
      <c r="G10" s="38">
        <f t="shared" si="2"/>
        <v>1702200</v>
      </c>
      <c r="H10" s="38">
        <f t="shared" si="2"/>
        <v>2216400</v>
      </c>
      <c r="I10" s="38">
        <f t="shared" si="2"/>
        <v>3217800</v>
      </c>
      <c r="J10" s="38">
        <f t="shared" si="2"/>
        <v>4165200</v>
      </c>
      <c r="K10" s="38">
        <f t="shared" si="2"/>
        <v>4859400</v>
      </c>
      <c r="L10" s="38">
        <f t="shared" si="2"/>
        <v>5373600</v>
      </c>
      <c r="M10" s="38">
        <f t="shared" si="2"/>
        <v>6375000</v>
      </c>
      <c r="N10" s="38">
        <f t="shared" si="2"/>
        <v>7322400</v>
      </c>
      <c r="O10" s="38">
        <f t="shared" si="2"/>
        <v>8016600</v>
      </c>
      <c r="P10" s="38">
        <f t="shared" si="2"/>
        <v>8530800</v>
      </c>
      <c r="Q10" s="38">
        <f t="shared" si="2"/>
        <v>9532200</v>
      </c>
      <c r="R10" s="38">
        <f t="shared" si="2"/>
        <v>10479600</v>
      </c>
      <c r="S10" s="38">
        <f t="shared" si="2"/>
        <v>11173800</v>
      </c>
      <c r="T10" s="38">
        <f t="shared" si="2"/>
        <v>11688000</v>
      </c>
      <c r="U10" s="38">
        <f t="shared" si="2"/>
        <v>12689400</v>
      </c>
      <c r="V10" s="38">
        <f t="shared" si="2"/>
        <v>13636800</v>
      </c>
      <c r="W10" s="38">
        <f t="shared" si="2"/>
        <v>14331000</v>
      </c>
      <c r="X10" s="38">
        <f t="shared" si="2"/>
        <v>14845200</v>
      </c>
      <c r="Y10" s="38">
        <f t="shared" si="2"/>
        <v>15846600</v>
      </c>
      <c r="Z10" s="38">
        <f t="shared" si="2"/>
        <v>16794000</v>
      </c>
      <c r="AA10" s="38">
        <f t="shared" si="2"/>
        <v>17488200</v>
      </c>
      <c r="AB10" s="38">
        <f t="shared" si="2"/>
        <v>18002400</v>
      </c>
      <c r="AC10" s="38">
        <f t="shared" si="2"/>
        <v>19003800</v>
      </c>
      <c r="AD10" s="38">
        <f t="shared" si="2"/>
        <v>19951200</v>
      </c>
      <c r="AE10" s="38">
        <f t="shared" si="2"/>
        <v>20645400</v>
      </c>
    </row>
    <row r="11">
      <c r="A11" s="4"/>
    </row>
    <row r="12">
      <c r="A12" s="6" t="s">
        <v>167</v>
      </c>
      <c r="B12" s="38">
        <f t="shared" ref="B12:AE12" si="3">B6-B10</f>
        <v>192130.9524</v>
      </c>
      <c r="C12" s="38">
        <f t="shared" si="3"/>
        <v>576392.8571</v>
      </c>
      <c r="D12" s="38">
        <f t="shared" si="3"/>
        <v>1152785.714</v>
      </c>
      <c r="E12" s="38">
        <f t="shared" si="3"/>
        <v>1921309.524</v>
      </c>
      <c r="F12" s="38">
        <f t="shared" si="3"/>
        <v>2881964.286</v>
      </c>
      <c r="G12" s="38">
        <f t="shared" si="3"/>
        <v>4475478.571</v>
      </c>
      <c r="H12" s="38">
        <f t="shared" si="3"/>
        <v>6261123.81</v>
      </c>
      <c r="I12" s="38">
        <f t="shared" si="3"/>
        <v>9446785.714</v>
      </c>
      <c r="J12" s="38">
        <f t="shared" si="3"/>
        <v>12824578.57</v>
      </c>
      <c r="K12" s="38">
        <f t="shared" si="3"/>
        <v>16835230.95</v>
      </c>
      <c r="L12" s="38">
        <f t="shared" si="3"/>
        <v>21038014.29</v>
      </c>
      <c r="M12" s="38">
        <f t="shared" si="3"/>
        <v>26640814.29</v>
      </c>
      <c r="N12" s="38">
        <f t="shared" si="3"/>
        <v>32441578.57</v>
      </c>
      <c r="O12" s="38">
        <f t="shared" si="3"/>
        <v>38881035.71</v>
      </c>
      <c r="P12" s="38">
        <f t="shared" si="3"/>
        <v>45520242.86</v>
      </c>
      <c r="Q12" s="38">
        <f t="shared" si="3"/>
        <v>53567085.71</v>
      </c>
      <c r="R12" s="38">
        <f t="shared" si="3"/>
        <v>61817428.57</v>
      </c>
      <c r="S12" s="38">
        <f t="shared" si="3"/>
        <v>70712000</v>
      </c>
      <c r="T12" s="38">
        <f t="shared" si="3"/>
        <v>79810071.43</v>
      </c>
      <c r="U12" s="38">
        <f t="shared" si="3"/>
        <v>90323100</v>
      </c>
      <c r="V12" s="38">
        <f t="shared" si="3"/>
        <v>101045628.6</v>
      </c>
      <c r="W12" s="38">
        <f t="shared" si="3"/>
        <v>112430600</v>
      </c>
      <c r="X12" s="38">
        <f t="shared" si="3"/>
        <v>124037071.4</v>
      </c>
      <c r="Y12" s="38">
        <f t="shared" si="3"/>
        <v>137073500</v>
      </c>
      <c r="Z12" s="38">
        <f t="shared" si="3"/>
        <v>150319428.6</v>
      </c>
      <c r="AA12" s="38">
        <f t="shared" si="3"/>
        <v>164227800</v>
      </c>
      <c r="AB12" s="38">
        <f t="shared" si="3"/>
        <v>178357671.4</v>
      </c>
      <c r="AC12" s="38">
        <f t="shared" si="3"/>
        <v>193917500</v>
      </c>
      <c r="AD12" s="38">
        <f t="shared" si="3"/>
        <v>209686828.6</v>
      </c>
      <c r="AE12" s="38">
        <f t="shared" si="3"/>
        <v>226118600</v>
      </c>
    </row>
    <row r="13">
      <c r="A13" s="4"/>
    </row>
    <row r="14">
      <c r="A14" s="6" t="s">
        <v>168</v>
      </c>
    </row>
    <row r="15">
      <c r="A15" s="4" t="s">
        <v>110</v>
      </c>
      <c r="B15" s="37">
        <v>0.0</v>
      </c>
      <c r="C15" s="38">
        <f t="shared" ref="C15:AE15" si="4">B17</f>
        <v>192130.9524</v>
      </c>
      <c r="D15" s="38">
        <f t="shared" si="4"/>
        <v>576392.8571</v>
      </c>
      <c r="E15" s="38">
        <f t="shared" si="4"/>
        <v>1152785.714</v>
      </c>
      <c r="F15" s="38">
        <f t="shared" si="4"/>
        <v>1921309.524</v>
      </c>
      <c r="G15" s="38">
        <f t="shared" si="4"/>
        <v>2881964.286</v>
      </c>
      <c r="H15" s="38">
        <f t="shared" si="4"/>
        <v>4475478.571</v>
      </c>
      <c r="I15" s="38">
        <f t="shared" si="4"/>
        <v>6261123.81</v>
      </c>
      <c r="J15" s="38">
        <f t="shared" si="4"/>
        <v>9446785.714</v>
      </c>
      <c r="K15" s="38">
        <f t="shared" si="4"/>
        <v>12824578.57</v>
      </c>
      <c r="L15" s="38">
        <f t="shared" si="4"/>
        <v>16835230.95</v>
      </c>
      <c r="M15" s="38">
        <f t="shared" si="4"/>
        <v>21038014.29</v>
      </c>
      <c r="N15" s="38">
        <f t="shared" si="4"/>
        <v>26640814.29</v>
      </c>
      <c r="O15" s="38">
        <f t="shared" si="4"/>
        <v>32441578.57</v>
      </c>
      <c r="P15" s="38">
        <f t="shared" si="4"/>
        <v>38881035.71</v>
      </c>
      <c r="Q15" s="38">
        <f t="shared" si="4"/>
        <v>45520242.86</v>
      </c>
      <c r="R15" s="38">
        <f t="shared" si="4"/>
        <v>53567085.71</v>
      </c>
      <c r="S15" s="38">
        <f t="shared" si="4"/>
        <v>61817428.57</v>
      </c>
      <c r="T15" s="38">
        <f t="shared" si="4"/>
        <v>70712000</v>
      </c>
      <c r="U15" s="38">
        <f t="shared" si="4"/>
        <v>79810071.43</v>
      </c>
      <c r="V15" s="38">
        <f t="shared" si="4"/>
        <v>90323100</v>
      </c>
      <c r="W15" s="38">
        <f t="shared" si="4"/>
        <v>101045628.6</v>
      </c>
      <c r="X15" s="38">
        <f t="shared" si="4"/>
        <v>112430600</v>
      </c>
      <c r="Y15" s="38">
        <f t="shared" si="4"/>
        <v>124037071.4</v>
      </c>
      <c r="Z15" s="38">
        <f t="shared" si="4"/>
        <v>137073500</v>
      </c>
      <c r="AA15" s="38">
        <f t="shared" si="4"/>
        <v>150319428.6</v>
      </c>
      <c r="AB15" s="38">
        <f t="shared" si="4"/>
        <v>164227800</v>
      </c>
      <c r="AC15" s="38">
        <f t="shared" si="4"/>
        <v>178357671.4</v>
      </c>
      <c r="AD15" s="38">
        <f t="shared" si="4"/>
        <v>193917500</v>
      </c>
      <c r="AE15" s="38">
        <f t="shared" si="4"/>
        <v>209686828.6</v>
      </c>
    </row>
    <row r="16">
      <c r="A16" s="4" t="s">
        <v>169</v>
      </c>
      <c r="B16" s="38">
        <f>'Consolated Sales And Costs'!B25</f>
        <v>192130.9524</v>
      </c>
      <c r="C16" s="38">
        <f>'Consolated Sales And Costs'!C25</f>
        <v>384261.9048</v>
      </c>
      <c r="D16" s="38">
        <f>'Consolated Sales And Costs'!D25</f>
        <v>576392.8571</v>
      </c>
      <c r="E16" s="38">
        <f>'Consolated Sales And Costs'!E25</f>
        <v>768523.8095</v>
      </c>
      <c r="F16" s="38">
        <f>'Consolated Sales And Costs'!F25</f>
        <v>960654.7619</v>
      </c>
      <c r="G16" s="38">
        <f>'Consolated Sales And Costs'!G25</f>
        <v>1593514.286</v>
      </c>
      <c r="H16" s="38">
        <f>'Consolated Sales And Costs'!H25</f>
        <v>1785645.238</v>
      </c>
      <c r="I16" s="38">
        <f>'Consolated Sales And Costs'!I25</f>
        <v>3185661.905</v>
      </c>
      <c r="J16" s="38">
        <f>'Consolated Sales And Costs'!J25</f>
        <v>3377792.857</v>
      </c>
      <c r="K16" s="38">
        <f>'Consolated Sales And Costs'!K25</f>
        <v>4010652.381</v>
      </c>
      <c r="L16" s="38">
        <f>'Consolated Sales And Costs'!L25</f>
        <v>4202783.333</v>
      </c>
      <c r="M16" s="38">
        <f>'Consolated Sales And Costs'!M25</f>
        <v>5602800</v>
      </c>
      <c r="N16" s="38">
        <f>'Consolated Sales And Costs'!N25</f>
        <v>5800764.286</v>
      </c>
      <c r="O16" s="38">
        <f>'Consolated Sales And Costs'!O25</f>
        <v>6439457.143</v>
      </c>
      <c r="P16" s="38">
        <f>'Consolated Sales And Costs'!P25</f>
        <v>6639207.143</v>
      </c>
      <c r="Q16" s="38">
        <f>'Consolated Sales And Costs'!Q25</f>
        <v>8046842.857</v>
      </c>
      <c r="R16" s="38">
        <f>'Consolated Sales And Costs'!R25</f>
        <v>8250342.857</v>
      </c>
      <c r="S16" s="38">
        <f>'Consolated Sales And Costs'!S25</f>
        <v>8894571.429</v>
      </c>
      <c r="T16" s="38">
        <f>'Consolated Sales And Costs'!T25</f>
        <v>9098071.429</v>
      </c>
      <c r="U16" s="38">
        <f>'Consolated Sales And Costs'!U25</f>
        <v>10513028.57</v>
      </c>
      <c r="V16" s="38">
        <f>'Consolated Sales And Costs'!V25</f>
        <v>10722528.57</v>
      </c>
      <c r="W16" s="38">
        <f>'Consolated Sales And Costs'!W25</f>
        <v>11384971.43</v>
      </c>
      <c r="X16" s="38">
        <f>'Consolated Sales And Costs'!X25</f>
        <v>11606471.43</v>
      </c>
      <c r="Y16" s="38">
        <f>'Consolated Sales And Costs'!Y25</f>
        <v>13036428.57</v>
      </c>
      <c r="Z16" s="38">
        <f>'Consolated Sales And Costs'!Z25</f>
        <v>13245928.57</v>
      </c>
      <c r="AA16" s="38">
        <f>'Consolated Sales And Costs'!AA25</f>
        <v>13908371.43</v>
      </c>
      <c r="AB16" s="38">
        <f>'Consolated Sales And Costs'!AB25</f>
        <v>14129871.43</v>
      </c>
      <c r="AC16" s="38">
        <f>'Consolated Sales And Costs'!AC25</f>
        <v>15559828.57</v>
      </c>
      <c r="AD16" s="38">
        <f>'Consolated Sales And Costs'!AD25</f>
        <v>15769328.57</v>
      </c>
      <c r="AE16" s="38">
        <f>'Consolated Sales And Costs'!AE25</f>
        <v>16431771.43</v>
      </c>
    </row>
    <row r="17">
      <c r="A17" s="4" t="s">
        <v>170</v>
      </c>
      <c r="B17" s="38">
        <f t="shared" ref="B17:AE17" si="5">B15+B16</f>
        <v>192130.9524</v>
      </c>
      <c r="C17" s="38">
        <f t="shared" si="5"/>
        <v>576392.8571</v>
      </c>
      <c r="D17" s="38">
        <f t="shared" si="5"/>
        <v>1152785.714</v>
      </c>
      <c r="E17" s="38">
        <f t="shared" si="5"/>
        <v>1921309.524</v>
      </c>
      <c r="F17" s="38">
        <f t="shared" si="5"/>
        <v>2881964.286</v>
      </c>
      <c r="G17" s="38">
        <f t="shared" si="5"/>
        <v>4475478.571</v>
      </c>
      <c r="H17" s="38">
        <f t="shared" si="5"/>
        <v>6261123.81</v>
      </c>
      <c r="I17" s="38">
        <f t="shared" si="5"/>
        <v>9446785.714</v>
      </c>
      <c r="J17" s="38">
        <f t="shared" si="5"/>
        <v>12824578.57</v>
      </c>
      <c r="K17" s="38">
        <f t="shared" si="5"/>
        <v>16835230.95</v>
      </c>
      <c r="L17" s="38">
        <f t="shared" si="5"/>
        <v>21038014.29</v>
      </c>
      <c r="M17" s="38">
        <f t="shared" si="5"/>
        <v>26640814.29</v>
      </c>
      <c r="N17" s="38">
        <f t="shared" si="5"/>
        <v>32441578.57</v>
      </c>
      <c r="O17" s="38">
        <f t="shared" si="5"/>
        <v>38881035.71</v>
      </c>
      <c r="P17" s="38">
        <f t="shared" si="5"/>
        <v>45520242.86</v>
      </c>
      <c r="Q17" s="38">
        <f t="shared" si="5"/>
        <v>53567085.71</v>
      </c>
      <c r="R17" s="38">
        <f t="shared" si="5"/>
        <v>61817428.57</v>
      </c>
      <c r="S17" s="38">
        <f t="shared" si="5"/>
        <v>70712000</v>
      </c>
      <c r="T17" s="38">
        <f t="shared" si="5"/>
        <v>79810071.43</v>
      </c>
      <c r="U17" s="38">
        <f t="shared" si="5"/>
        <v>90323100</v>
      </c>
      <c r="V17" s="38">
        <f t="shared" si="5"/>
        <v>101045628.6</v>
      </c>
      <c r="W17" s="38">
        <f t="shared" si="5"/>
        <v>112430600</v>
      </c>
      <c r="X17" s="38">
        <f t="shared" si="5"/>
        <v>124037071.4</v>
      </c>
      <c r="Y17" s="38">
        <f t="shared" si="5"/>
        <v>137073500</v>
      </c>
      <c r="Z17" s="38">
        <f t="shared" si="5"/>
        <v>150319428.6</v>
      </c>
      <c r="AA17" s="38">
        <f t="shared" si="5"/>
        <v>164227800</v>
      </c>
      <c r="AB17" s="38">
        <f t="shared" si="5"/>
        <v>178357671.4</v>
      </c>
      <c r="AC17" s="38">
        <f t="shared" si="5"/>
        <v>193917500</v>
      </c>
      <c r="AD17" s="38">
        <f t="shared" si="5"/>
        <v>209686828.6</v>
      </c>
      <c r="AE17" s="38">
        <f t="shared" si="5"/>
        <v>226118600</v>
      </c>
    </row>
    <row r="18">
      <c r="A18" s="4" t="s">
        <v>171</v>
      </c>
    </row>
    <row r="19">
      <c r="A19" s="6" t="s">
        <v>172</v>
      </c>
      <c r="B19" s="38">
        <f t="shared" ref="B19:AE19" si="6">B12-B17</f>
        <v>0</v>
      </c>
      <c r="C19" s="38">
        <f t="shared" si="6"/>
        <v>0.0000000001164153218</v>
      </c>
      <c r="D19" s="38">
        <f t="shared" si="6"/>
        <v>0.0000000002328306437</v>
      </c>
      <c r="E19" s="38">
        <f t="shared" si="6"/>
        <v>0.0000000002328306437</v>
      </c>
      <c r="F19" s="38">
        <f t="shared" si="6"/>
        <v>0</v>
      </c>
      <c r="G19" s="38">
        <f t="shared" si="6"/>
        <v>0</v>
      </c>
      <c r="H19" s="38">
        <f t="shared" si="6"/>
        <v>0.0000000009313225746</v>
      </c>
      <c r="I19" s="38">
        <f t="shared" si="6"/>
        <v>0.000000001862645149</v>
      </c>
      <c r="J19" s="38">
        <f t="shared" si="6"/>
        <v>0</v>
      </c>
      <c r="K19" s="38">
        <f t="shared" si="6"/>
        <v>0</v>
      </c>
      <c r="L19" s="38">
        <f t="shared" si="6"/>
        <v>0.000000003725290298</v>
      </c>
      <c r="M19" s="38">
        <f t="shared" si="6"/>
        <v>0.000000003725290298</v>
      </c>
      <c r="N19" s="38">
        <f t="shared" si="6"/>
        <v>0.000000007450580597</v>
      </c>
      <c r="O19" s="38">
        <f t="shared" si="6"/>
        <v>0.000000007450580597</v>
      </c>
      <c r="P19" s="38">
        <f t="shared" si="6"/>
        <v>0.000000007450580597</v>
      </c>
      <c r="Q19" s="38">
        <f t="shared" si="6"/>
        <v>0.000000007450580597</v>
      </c>
      <c r="R19" s="38">
        <f t="shared" si="6"/>
        <v>0</v>
      </c>
      <c r="S19" s="38">
        <f t="shared" si="6"/>
        <v>0</v>
      </c>
      <c r="T19" s="38">
        <f t="shared" si="6"/>
        <v>0</v>
      </c>
      <c r="U19" s="38">
        <f t="shared" si="6"/>
        <v>0</v>
      </c>
      <c r="V19" s="38">
        <f t="shared" si="6"/>
        <v>0</v>
      </c>
      <c r="W19" s="38">
        <f t="shared" si="6"/>
        <v>0</v>
      </c>
      <c r="X19" s="38">
        <f t="shared" si="6"/>
        <v>0</v>
      </c>
      <c r="Y19" s="38">
        <f t="shared" si="6"/>
        <v>0</v>
      </c>
      <c r="Z19" s="38">
        <f t="shared" si="6"/>
        <v>0</v>
      </c>
      <c r="AA19" s="38">
        <f t="shared" si="6"/>
        <v>0</v>
      </c>
      <c r="AB19" s="38">
        <f t="shared" si="6"/>
        <v>0</v>
      </c>
      <c r="AC19" s="38">
        <f t="shared" si="6"/>
        <v>0</v>
      </c>
      <c r="AD19" s="38">
        <f t="shared" si="6"/>
        <v>0</v>
      </c>
      <c r="AE19" s="38">
        <f t="shared" si="6"/>
        <v>0</v>
      </c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31" width="7.75"/>
  </cols>
  <sheetData>
    <row r="1">
      <c r="A1" s="31"/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32" t="s">
        <v>66</v>
      </c>
      <c r="J1" s="32" t="s">
        <v>67</v>
      </c>
      <c r="K1" s="32" t="s">
        <v>68</v>
      </c>
      <c r="L1" s="32" t="s">
        <v>69</v>
      </c>
      <c r="M1" s="32" t="s">
        <v>70</v>
      </c>
      <c r="N1" s="32" t="s">
        <v>71</v>
      </c>
      <c r="O1" s="32" t="s">
        <v>72</v>
      </c>
      <c r="P1" s="32" t="s">
        <v>73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82</v>
      </c>
      <c r="Z1" s="32" t="s">
        <v>83</v>
      </c>
      <c r="AA1" s="32" t="s">
        <v>84</v>
      </c>
      <c r="AB1" s="32" t="s">
        <v>85</v>
      </c>
      <c r="AC1" s="32" t="s">
        <v>86</v>
      </c>
      <c r="AD1" s="32" t="s">
        <v>87</v>
      </c>
      <c r="AE1" s="32" t="s">
        <v>88</v>
      </c>
    </row>
    <row r="2">
      <c r="A2" s="6" t="s">
        <v>89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">
        <v>30</v>
      </c>
      <c r="B3" s="18">
        <f>Assumption!B29+Assumption!B30</f>
        <v>1</v>
      </c>
      <c r="C3" s="18">
        <f>B3+Assumption!$B$30</f>
        <v>2</v>
      </c>
      <c r="D3" s="18">
        <f>C3+Assumption!$B$30</f>
        <v>3</v>
      </c>
      <c r="E3" s="18">
        <f>D3+Assumption!$B$30</f>
        <v>4</v>
      </c>
      <c r="F3" s="18">
        <f>E3+Assumption!$B$30</f>
        <v>5</v>
      </c>
      <c r="G3" s="18">
        <f>F3+Assumption!$B$30</f>
        <v>6</v>
      </c>
      <c r="H3" s="18">
        <f>G3+Assumption!$B$30</f>
        <v>7</v>
      </c>
      <c r="I3" s="18">
        <f>H3+Assumption!$B$30</f>
        <v>8</v>
      </c>
      <c r="J3" s="18">
        <f>I3+Assumption!$B$30</f>
        <v>9</v>
      </c>
      <c r="K3" s="18">
        <f>J3+Assumption!$B$30</f>
        <v>10</v>
      </c>
      <c r="L3" s="18">
        <f>K3+Assumption!$B$30</f>
        <v>11</v>
      </c>
      <c r="M3" s="18">
        <f>L3+Assumption!$B$30</f>
        <v>12</v>
      </c>
      <c r="N3" s="18">
        <f>M3+Assumption!$B$30</f>
        <v>13</v>
      </c>
      <c r="O3" s="18">
        <f>N3+Assumption!$B$30</f>
        <v>14</v>
      </c>
      <c r="P3" s="18">
        <f>O3+Assumption!$B$30</f>
        <v>15</v>
      </c>
      <c r="Q3" s="18">
        <f>P3+Assumption!$B$30</f>
        <v>16</v>
      </c>
      <c r="R3" s="18">
        <f>Q3+Assumption!$B$30</f>
        <v>17</v>
      </c>
      <c r="S3" s="18">
        <f>R3+Assumption!$B$30</f>
        <v>18</v>
      </c>
      <c r="T3" s="18">
        <f>S3+Assumption!$B$30</f>
        <v>19</v>
      </c>
      <c r="U3" s="18">
        <f>T3+Assumption!$B$30</f>
        <v>20</v>
      </c>
      <c r="V3" s="18">
        <f>U3+Assumption!$B$30</f>
        <v>21</v>
      </c>
      <c r="W3" s="18">
        <f>V3+Assumption!$B$30</f>
        <v>22</v>
      </c>
      <c r="X3" s="18">
        <f>W3+Assumption!$B$30</f>
        <v>23</v>
      </c>
      <c r="Y3" s="18">
        <f>X3+Assumption!$B$30</f>
        <v>24</v>
      </c>
      <c r="Z3" s="18">
        <f>Y3+Assumption!$B$30</f>
        <v>25</v>
      </c>
      <c r="AA3" s="18">
        <f>Z3+Assumption!$B$30</f>
        <v>26</v>
      </c>
      <c r="AB3" s="18">
        <f>AA3+Assumption!$B$30</f>
        <v>27</v>
      </c>
      <c r="AC3" s="18">
        <f>AB3+Assumption!$B$30</f>
        <v>28</v>
      </c>
      <c r="AD3" s="18">
        <f>AC3+Assumption!$B$30</f>
        <v>29</v>
      </c>
      <c r="AE3" s="18">
        <f>AD3+Assumption!$B$30</f>
        <v>30</v>
      </c>
    </row>
    <row r="4">
      <c r="A4" s="4" t="s">
        <v>31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18">
        <f>F4+Assumption!$C$30</f>
        <v>1</v>
      </c>
      <c r="H4" s="18">
        <f>G4+0</f>
        <v>1</v>
      </c>
      <c r="I4" s="18">
        <f>H4+Assumption!$C$30</f>
        <v>2</v>
      </c>
      <c r="J4" s="18">
        <f t="shared" ref="J4:J5" si="1">I4+0</f>
        <v>2</v>
      </c>
      <c r="K4" s="18">
        <f>J4+Assumption!$C$30</f>
        <v>3</v>
      </c>
      <c r="L4" s="18">
        <f>K4+0</f>
        <v>3</v>
      </c>
      <c r="M4" s="18">
        <f>L4+Assumption!$C$30</f>
        <v>4</v>
      </c>
      <c r="N4" s="18">
        <f t="shared" ref="N4:N5" si="3">M4+0</f>
        <v>4</v>
      </c>
      <c r="O4" s="18">
        <f>N4+Assumption!$C$30</f>
        <v>5</v>
      </c>
      <c r="P4" s="18">
        <f>O4+0</f>
        <v>5</v>
      </c>
      <c r="Q4" s="18">
        <f>P4+Assumption!$C$30</f>
        <v>6</v>
      </c>
      <c r="R4" s="18">
        <f t="shared" ref="R4:R5" si="5">Q4+0</f>
        <v>6</v>
      </c>
      <c r="S4" s="18">
        <f>R4+Assumption!$C$30</f>
        <v>7</v>
      </c>
      <c r="T4" s="18">
        <f>S4+0</f>
        <v>7</v>
      </c>
      <c r="U4" s="18">
        <f>T4+Assumption!$C$30</f>
        <v>8</v>
      </c>
      <c r="V4" s="18">
        <f t="shared" ref="V4:V5" si="7">U4+0</f>
        <v>8</v>
      </c>
      <c r="W4" s="18">
        <f>V4+Assumption!$C$30</f>
        <v>9</v>
      </c>
      <c r="X4" s="18">
        <f>W4+0</f>
        <v>9</v>
      </c>
      <c r="Y4" s="18">
        <f>X4+Assumption!$C$30</f>
        <v>10</v>
      </c>
      <c r="Z4" s="18">
        <f t="shared" ref="Z4:Z5" si="9">Y4+0</f>
        <v>10</v>
      </c>
      <c r="AA4" s="18">
        <f>Z4+Assumption!$C$30</f>
        <v>11</v>
      </c>
      <c r="AB4" s="18">
        <f>AA4+0</f>
        <v>11</v>
      </c>
      <c r="AC4" s="18">
        <f>AB4+Assumption!$C$30</f>
        <v>12</v>
      </c>
      <c r="AD4" s="18">
        <f t="shared" ref="AD4:AD5" si="11">AC4+0</f>
        <v>12</v>
      </c>
      <c r="AE4" s="18">
        <f>AD4+Assumption!$C$30</f>
        <v>13</v>
      </c>
    </row>
    <row r="5">
      <c r="A5" s="4" t="s">
        <v>32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f>H5+Assumption!$D$30</f>
        <v>1</v>
      </c>
      <c r="J5" s="18">
        <f t="shared" si="1"/>
        <v>1</v>
      </c>
      <c r="K5" s="18">
        <f t="shared" ref="K5:L5" si="2">J5+0</f>
        <v>1</v>
      </c>
      <c r="L5" s="18">
        <f t="shared" si="2"/>
        <v>1</v>
      </c>
      <c r="M5" s="7">
        <f>L5+Assumption!$D$30</f>
        <v>2</v>
      </c>
      <c r="N5" s="18">
        <f t="shared" si="3"/>
        <v>2</v>
      </c>
      <c r="O5" s="18">
        <f t="shared" ref="O5:P5" si="4">N5+0</f>
        <v>2</v>
      </c>
      <c r="P5" s="18">
        <f t="shared" si="4"/>
        <v>2</v>
      </c>
      <c r="Q5" s="7">
        <f>P5+Assumption!$D$30</f>
        <v>3</v>
      </c>
      <c r="R5" s="18">
        <f t="shared" si="5"/>
        <v>3</v>
      </c>
      <c r="S5" s="18">
        <f t="shared" ref="S5:T5" si="6">R5+0</f>
        <v>3</v>
      </c>
      <c r="T5" s="18">
        <f t="shared" si="6"/>
        <v>3</v>
      </c>
      <c r="U5" s="7">
        <f>T5+Assumption!$D$30</f>
        <v>4</v>
      </c>
      <c r="V5" s="18">
        <f t="shared" si="7"/>
        <v>4</v>
      </c>
      <c r="W5" s="18">
        <f t="shared" ref="W5:X5" si="8">V5+0</f>
        <v>4</v>
      </c>
      <c r="X5" s="18">
        <f t="shared" si="8"/>
        <v>4</v>
      </c>
      <c r="Y5" s="7">
        <f>X5+Assumption!$D$30</f>
        <v>5</v>
      </c>
      <c r="Z5" s="18">
        <f t="shared" si="9"/>
        <v>5</v>
      </c>
      <c r="AA5" s="18">
        <f t="shared" ref="AA5:AB5" si="10">Z5+0</f>
        <v>5</v>
      </c>
      <c r="AB5" s="18">
        <f t="shared" si="10"/>
        <v>5</v>
      </c>
      <c r="AC5" s="7">
        <f>AB5+Assumption!$D$30</f>
        <v>6</v>
      </c>
      <c r="AD5" s="18">
        <f t="shared" si="11"/>
        <v>6</v>
      </c>
      <c r="AE5" s="18">
        <f>AD5+0</f>
        <v>6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6" t="s">
        <v>90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4" t="s">
        <v>30</v>
      </c>
      <c r="B8" s="18">
        <f>B3*Assumption!$B$8</f>
        <v>200</v>
      </c>
      <c r="C8" s="18">
        <f>C3*Assumption!$B$8</f>
        <v>400</v>
      </c>
      <c r="D8" s="18">
        <f>D3*Assumption!$B$8</f>
        <v>600</v>
      </c>
      <c r="E8" s="18">
        <f>E3*Assumption!$B$8</f>
        <v>800</v>
      </c>
      <c r="F8" s="18">
        <f>F3*Assumption!$B$8</f>
        <v>1000</v>
      </c>
      <c r="G8" s="18">
        <f>G3*Assumption!$B$8</f>
        <v>1200</v>
      </c>
      <c r="H8" s="18">
        <f>H3*Assumption!$B$8</f>
        <v>1400</v>
      </c>
      <c r="I8" s="18">
        <f>I3*Assumption!$B$8</f>
        <v>1600</v>
      </c>
      <c r="J8" s="18">
        <f>J3*Assumption!$B$8</f>
        <v>1800</v>
      </c>
      <c r="K8" s="18">
        <f>K3*Assumption!$B$8</f>
        <v>2000</v>
      </c>
      <c r="L8" s="18">
        <f>L3*Assumption!$B$8</f>
        <v>2200</v>
      </c>
      <c r="M8" s="18">
        <f>M3*Assumption!$B$8</f>
        <v>2400</v>
      </c>
      <c r="N8" s="18">
        <f>N3*Assumption!$B$8</f>
        <v>2600</v>
      </c>
      <c r="O8" s="18">
        <f>O3*Assumption!$B$8</f>
        <v>2800</v>
      </c>
      <c r="P8" s="18">
        <f>P3*Assumption!$B$8</f>
        <v>3000</v>
      </c>
      <c r="Q8" s="18">
        <f>Q3*Assumption!$B$8</f>
        <v>3200</v>
      </c>
      <c r="R8" s="18">
        <f>R3*Assumption!$B$8</f>
        <v>3400</v>
      </c>
      <c r="S8" s="18">
        <f>S3*Assumption!$B$8</f>
        <v>3600</v>
      </c>
      <c r="T8" s="18">
        <f>T3*Assumption!$B$8</f>
        <v>3800</v>
      </c>
      <c r="U8" s="18">
        <f>U3*Assumption!$B$8</f>
        <v>4000</v>
      </c>
      <c r="V8" s="18">
        <f>V3*Assumption!$B$8</f>
        <v>4200</v>
      </c>
      <c r="W8" s="18">
        <f>W3*Assumption!$B$8</f>
        <v>4400</v>
      </c>
      <c r="X8" s="18">
        <f>X3*Assumption!$B$8</f>
        <v>4600</v>
      </c>
      <c r="Y8" s="18">
        <f>Y3*Assumption!$B$8</f>
        <v>4800</v>
      </c>
      <c r="Z8" s="18">
        <f>Z3*Assumption!$B$8</f>
        <v>5000</v>
      </c>
      <c r="AA8" s="18">
        <f>AA3*Assumption!$B$8</f>
        <v>5200</v>
      </c>
      <c r="AB8" s="18">
        <f>AB3*Assumption!$B$8</f>
        <v>5400</v>
      </c>
      <c r="AC8" s="18">
        <f>AC3*Assumption!$B$8</f>
        <v>5600</v>
      </c>
      <c r="AD8" s="18">
        <f>AD3*Assumption!$B$8</f>
        <v>5800</v>
      </c>
      <c r="AE8" s="18">
        <f>AE3*Assumption!$B$8</f>
        <v>6000</v>
      </c>
    </row>
    <row r="9">
      <c r="A9" s="4" t="s">
        <v>31</v>
      </c>
      <c r="B9" s="7">
        <v>0.0</v>
      </c>
      <c r="C9" s="18">
        <f>C4*Assumption!$C$8</f>
        <v>0</v>
      </c>
      <c r="D9" s="18">
        <f>D4*Assumption!$C$8</f>
        <v>0</v>
      </c>
      <c r="E9" s="18">
        <f>E4*Assumption!$C$8</f>
        <v>0</v>
      </c>
      <c r="F9" s="18">
        <f>F4*Assumption!$C$8</f>
        <v>0</v>
      </c>
      <c r="G9" s="18">
        <f>G4*Assumption!$C$8</f>
        <v>300</v>
      </c>
      <c r="H9" s="18">
        <f>H4*Assumption!$C$8</f>
        <v>300</v>
      </c>
      <c r="I9" s="18">
        <f>I4*Assumption!$C$8</f>
        <v>600</v>
      </c>
      <c r="J9" s="18">
        <f>J4*Assumption!$C$8</f>
        <v>600</v>
      </c>
      <c r="K9" s="18">
        <f>K4*Assumption!$C$8</f>
        <v>900</v>
      </c>
      <c r="L9" s="18">
        <f>L4*Assumption!$C$8</f>
        <v>900</v>
      </c>
      <c r="M9" s="18">
        <f>M4*Assumption!$C$8</f>
        <v>1200</v>
      </c>
      <c r="N9" s="18">
        <f>N4*Assumption!$C$8</f>
        <v>1200</v>
      </c>
      <c r="O9" s="18">
        <f>O4*Assumption!$C$8</f>
        <v>1500</v>
      </c>
      <c r="P9" s="18">
        <f>P4*Assumption!$C$8</f>
        <v>1500</v>
      </c>
      <c r="Q9" s="18">
        <f>Q4*Assumption!$C$8</f>
        <v>1800</v>
      </c>
      <c r="R9" s="18">
        <f>R4*Assumption!$C$8</f>
        <v>1800</v>
      </c>
      <c r="S9" s="18">
        <f>S4*Assumption!$C$8</f>
        <v>2100</v>
      </c>
      <c r="T9" s="18">
        <f>T4*Assumption!$C$8</f>
        <v>2100</v>
      </c>
      <c r="U9" s="18">
        <f>U4*Assumption!$C$8</f>
        <v>2400</v>
      </c>
      <c r="V9" s="18">
        <f>V4*Assumption!$C$8</f>
        <v>2400</v>
      </c>
      <c r="W9" s="18">
        <f>W4*Assumption!$C$8</f>
        <v>2700</v>
      </c>
      <c r="X9" s="18">
        <f>X4*Assumption!$C$8</f>
        <v>2700</v>
      </c>
      <c r="Y9" s="18">
        <f>Y4*Assumption!$C$8</f>
        <v>3000</v>
      </c>
      <c r="Z9" s="18">
        <f>Z4*Assumption!$C$8</f>
        <v>3000</v>
      </c>
      <c r="AA9" s="18">
        <f>AA4*Assumption!$C$8</f>
        <v>3300</v>
      </c>
      <c r="AB9" s="18">
        <f>AB4*Assumption!$C$8</f>
        <v>3300</v>
      </c>
      <c r="AC9" s="18">
        <f>AC4*Assumption!$C$8</f>
        <v>3600</v>
      </c>
      <c r="AD9" s="18">
        <f>AD4*Assumption!$C$8</f>
        <v>3600</v>
      </c>
      <c r="AE9" s="18">
        <f>AE4*Assumption!$C$8</f>
        <v>3900</v>
      </c>
    </row>
    <row r="10">
      <c r="A10" s="4" t="s">
        <v>32</v>
      </c>
      <c r="B10" s="18">
        <f>B5*Assumption!$D$8</f>
        <v>0</v>
      </c>
      <c r="C10" s="18">
        <f>C5*Assumption!$D$8</f>
        <v>0</v>
      </c>
      <c r="D10" s="18">
        <f>D5*Assumption!$D$8</f>
        <v>0</v>
      </c>
      <c r="E10" s="18">
        <f>E5*Assumption!$D$8</f>
        <v>0</v>
      </c>
      <c r="F10" s="18">
        <f>F5*Assumption!$D$8</f>
        <v>0</v>
      </c>
      <c r="G10" s="18">
        <f>G5*Assumption!$D$8</f>
        <v>0</v>
      </c>
      <c r="H10" s="18">
        <f>H5*Assumption!$D$8</f>
        <v>0</v>
      </c>
      <c r="I10" s="18">
        <f>I5*Assumption!$D$8</f>
        <v>400</v>
      </c>
      <c r="J10" s="18">
        <f>J5*Assumption!$D$8</f>
        <v>400</v>
      </c>
      <c r="K10" s="18">
        <f>K5*Assumption!$D$8</f>
        <v>400</v>
      </c>
      <c r="L10" s="18">
        <f>L5*Assumption!$D$8</f>
        <v>400</v>
      </c>
      <c r="M10" s="18">
        <f>M5*Assumption!$D$8</f>
        <v>800</v>
      </c>
      <c r="N10" s="18">
        <f>N5*Assumption!$D$8</f>
        <v>800</v>
      </c>
      <c r="O10" s="18">
        <f>O5*Assumption!$D$8</f>
        <v>800</v>
      </c>
      <c r="P10" s="18">
        <f>P5*Assumption!$D$8</f>
        <v>800</v>
      </c>
      <c r="Q10" s="18">
        <f>Q5*Assumption!$D$8</f>
        <v>1200</v>
      </c>
      <c r="R10" s="18">
        <f>R5*Assumption!$D$8</f>
        <v>1200</v>
      </c>
      <c r="S10" s="18">
        <f>S5*Assumption!$D$8</f>
        <v>1200</v>
      </c>
      <c r="T10" s="18">
        <f>T5*Assumption!$D$8</f>
        <v>1200</v>
      </c>
      <c r="U10" s="18">
        <f>U5*Assumption!$D$8</f>
        <v>1600</v>
      </c>
      <c r="V10" s="18">
        <f>V5*Assumption!$D$8</f>
        <v>1600</v>
      </c>
      <c r="W10" s="18">
        <f>W5*Assumption!$D$8</f>
        <v>1600</v>
      </c>
      <c r="X10" s="18">
        <f>X5*Assumption!$D$8</f>
        <v>1600</v>
      </c>
      <c r="Y10" s="18">
        <f>Y5*Assumption!$D$8</f>
        <v>2000</v>
      </c>
      <c r="Z10" s="18">
        <f>Z5*Assumption!$D$8</f>
        <v>2000</v>
      </c>
      <c r="AA10" s="18">
        <f>AA5*Assumption!$D$8</f>
        <v>2000</v>
      </c>
      <c r="AB10" s="18">
        <f>AB5*Assumption!$D$8</f>
        <v>2000</v>
      </c>
      <c r="AC10" s="18">
        <f>AC5*Assumption!$D$8</f>
        <v>2400</v>
      </c>
      <c r="AD10" s="18">
        <f>AD5*Assumption!$D$8</f>
        <v>2400</v>
      </c>
      <c r="AE10" s="18">
        <f>AE5*Assumption!$D$8</f>
        <v>2400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6" t="s">
        <v>91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6" t="s">
        <v>92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11" t="s">
        <v>25</v>
      </c>
      <c r="B14" s="18">
        <f>B8*Assumption!$B$11</f>
        <v>200</v>
      </c>
      <c r="C14" s="18">
        <f>C8*Assumption!$B$11</f>
        <v>400</v>
      </c>
      <c r="D14" s="18">
        <f>D8*Assumption!$B$11</f>
        <v>600</v>
      </c>
      <c r="E14" s="18">
        <f>E8*Assumption!$B$11</f>
        <v>800</v>
      </c>
      <c r="F14" s="18">
        <f>F8*Assumption!$B$11</f>
        <v>1000</v>
      </c>
      <c r="G14" s="18">
        <f>G8*Assumption!$B$11</f>
        <v>1200</v>
      </c>
      <c r="H14" s="18">
        <f>H8*Assumption!$B$11</f>
        <v>1400</v>
      </c>
      <c r="I14" s="18">
        <f>I8*Assumption!$B$11</f>
        <v>1600</v>
      </c>
      <c r="J14" s="18">
        <f>J8*Assumption!$B$11</f>
        <v>1800</v>
      </c>
      <c r="K14" s="18">
        <f>K8*Assumption!$B$11</f>
        <v>2000</v>
      </c>
      <c r="L14" s="18">
        <f>L8*Assumption!$B$11</f>
        <v>2200</v>
      </c>
      <c r="M14" s="18">
        <f>M8*Assumption!$B$11</f>
        <v>2400</v>
      </c>
      <c r="N14" s="18">
        <f>N8*Assumption!$B$11</f>
        <v>2600</v>
      </c>
      <c r="O14" s="18">
        <f>O8*Assumption!$B$11</f>
        <v>2800</v>
      </c>
      <c r="P14" s="18">
        <f>P8*Assumption!$B$11</f>
        <v>3000</v>
      </c>
      <c r="Q14" s="18">
        <f>Q8*Assumption!$B$11</f>
        <v>3200</v>
      </c>
      <c r="R14" s="18">
        <f>R8*Assumption!$B$11</f>
        <v>3400</v>
      </c>
      <c r="S14" s="18">
        <f>S8*Assumption!$B$11</f>
        <v>3600</v>
      </c>
      <c r="T14" s="18">
        <f>T8*Assumption!$B$11</f>
        <v>3800</v>
      </c>
      <c r="U14" s="18">
        <f>U8*Assumption!$B$11</f>
        <v>4000</v>
      </c>
      <c r="V14" s="18">
        <f>V8*Assumption!$B$11</f>
        <v>4200</v>
      </c>
      <c r="W14" s="18">
        <f>W8*Assumption!$B$11</f>
        <v>4400</v>
      </c>
      <c r="X14" s="18">
        <f>X8*Assumption!$B$11</f>
        <v>4600</v>
      </c>
      <c r="Y14" s="18">
        <f>Y8*Assumption!$B$11</f>
        <v>4800</v>
      </c>
      <c r="Z14" s="18">
        <f>Z8*Assumption!$B$11</f>
        <v>5000</v>
      </c>
      <c r="AA14" s="18">
        <f>AA8*Assumption!$B$11</f>
        <v>5200</v>
      </c>
      <c r="AB14" s="18">
        <f>AB8*Assumption!$B$11</f>
        <v>5400</v>
      </c>
      <c r="AC14" s="18">
        <f>AC8*Assumption!$B$11</f>
        <v>5600</v>
      </c>
      <c r="AD14" s="18">
        <f>AD8*Assumption!$B$11</f>
        <v>5800</v>
      </c>
      <c r="AE14" s="18">
        <f>AE8*Assumption!$B$11</f>
        <v>6000</v>
      </c>
    </row>
    <row r="15">
      <c r="A15" s="11" t="s">
        <v>27</v>
      </c>
      <c r="B15" s="4">
        <f>B8*Assumption!$B$12</f>
        <v>60</v>
      </c>
      <c r="C15" s="4">
        <f>C8*Assumption!$B$12</f>
        <v>120</v>
      </c>
      <c r="D15" s="4">
        <f>D8*Assumption!$B$12</f>
        <v>180</v>
      </c>
      <c r="E15" s="4">
        <f>E8*Assumption!$B$12</f>
        <v>240</v>
      </c>
      <c r="F15" s="4">
        <f>F8*Assumption!$B$12</f>
        <v>300</v>
      </c>
      <c r="G15" s="4">
        <f>G8*Assumption!$B$12</f>
        <v>360</v>
      </c>
      <c r="H15" s="4">
        <f>H8*Assumption!$B$12</f>
        <v>420</v>
      </c>
      <c r="I15" s="4">
        <f>I8*Assumption!$B$12</f>
        <v>480</v>
      </c>
      <c r="J15" s="4">
        <f>J8*Assumption!$B$12</f>
        <v>540</v>
      </c>
      <c r="K15" s="4">
        <f>K8*Assumption!$B$12</f>
        <v>600</v>
      </c>
      <c r="L15" s="4">
        <f>L8*Assumption!$B$12</f>
        <v>660</v>
      </c>
      <c r="M15" s="4">
        <f>M8*Assumption!$B$12</f>
        <v>720</v>
      </c>
      <c r="N15" s="4">
        <f>N8*Assumption!$B$12</f>
        <v>780</v>
      </c>
      <c r="O15" s="4">
        <f>O8*Assumption!$B$12</f>
        <v>840</v>
      </c>
      <c r="P15" s="4">
        <f>P8*Assumption!$B$12</f>
        <v>900</v>
      </c>
      <c r="Q15" s="4">
        <f>Q8*Assumption!$B$12</f>
        <v>960</v>
      </c>
      <c r="R15" s="4">
        <f>R8*Assumption!$B$12</f>
        <v>1020</v>
      </c>
      <c r="S15" s="4">
        <f>S8*Assumption!$B$12</f>
        <v>1080</v>
      </c>
      <c r="T15" s="4">
        <f>T8*Assumption!$B$12</f>
        <v>1140</v>
      </c>
      <c r="U15" s="4">
        <f>U8*Assumption!$B$12</f>
        <v>1200</v>
      </c>
      <c r="V15" s="4">
        <f>V8*Assumption!$B$12</f>
        <v>1260</v>
      </c>
      <c r="W15" s="4">
        <f>W8*Assumption!$B$12</f>
        <v>1320</v>
      </c>
      <c r="X15" s="4">
        <f>X8*Assumption!$B$12</f>
        <v>1380</v>
      </c>
      <c r="Y15" s="4">
        <f>Y8*Assumption!$B$12</f>
        <v>1440</v>
      </c>
      <c r="Z15" s="4">
        <f>Z8*Assumption!$B$12</f>
        <v>1500</v>
      </c>
      <c r="AA15" s="4">
        <f>AA8*Assumption!$B$12</f>
        <v>1560</v>
      </c>
      <c r="AB15" s="4">
        <f>AB8*Assumption!$B$12</f>
        <v>1620</v>
      </c>
      <c r="AC15" s="4">
        <f>AC8*Assumption!$B$12</f>
        <v>1680</v>
      </c>
      <c r="AD15" s="4">
        <f>AD8*Assumption!$B$12</f>
        <v>1740</v>
      </c>
      <c r="AE15" s="4">
        <f>AE8*Assumption!$B$12</f>
        <v>1800</v>
      </c>
    </row>
    <row r="16">
      <c r="A16" s="11" t="s">
        <v>28</v>
      </c>
      <c r="B16" s="4">
        <f>B8*Assumption!$B$13</f>
        <v>100</v>
      </c>
      <c r="C16" s="4">
        <f>C8*Assumption!$B$13</f>
        <v>200</v>
      </c>
      <c r="D16" s="4">
        <f>D8*Assumption!$B$13</f>
        <v>300</v>
      </c>
      <c r="E16" s="4">
        <f>E8*Assumption!$B$13</f>
        <v>400</v>
      </c>
      <c r="F16" s="4">
        <f>F8*Assumption!$B$13</f>
        <v>500</v>
      </c>
      <c r="G16" s="4">
        <f>G8*Assumption!$B$13</f>
        <v>600</v>
      </c>
      <c r="H16" s="4">
        <f>H8*Assumption!$B$13</f>
        <v>700</v>
      </c>
      <c r="I16" s="4">
        <f>I8*Assumption!$B$13</f>
        <v>800</v>
      </c>
      <c r="J16" s="4">
        <f>J8*Assumption!$B$13</f>
        <v>900</v>
      </c>
      <c r="K16" s="4">
        <f>K8*Assumption!$B$13</f>
        <v>1000</v>
      </c>
      <c r="L16" s="4">
        <f>L8*Assumption!$B$13</f>
        <v>1100</v>
      </c>
      <c r="M16" s="4">
        <f>M8*Assumption!$B$13</f>
        <v>1200</v>
      </c>
      <c r="N16" s="4">
        <f>N8*Assumption!$B$13</f>
        <v>1300</v>
      </c>
      <c r="O16" s="4">
        <f>O8*Assumption!$B$13</f>
        <v>1400</v>
      </c>
      <c r="P16" s="4">
        <f>P8*Assumption!$B$13</f>
        <v>1500</v>
      </c>
      <c r="Q16" s="4">
        <f>Q8*Assumption!$B$13</f>
        <v>1600</v>
      </c>
      <c r="R16" s="4">
        <f>R8*Assumption!$B$13</f>
        <v>1700</v>
      </c>
      <c r="S16" s="4">
        <f>S8*Assumption!$B$13</f>
        <v>1800</v>
      </c>
      <c r="T16" s="4">
        <f>T8*Assumption!$B$13</f>
        <v>1900</v>
      </c>
      <c r="U16" s="4">
        <f>U8*Assumption!$B$13</f>
        <v>2000</v>
      </c>
      <c r="V16" s="4">
        <f>V8*Assumption!$B$13</f>
        <v>2100</v>
      </c>
      <c r="W16" s="4">
        <f>W8*Assumption!$B$13</f>
        <v>2200</v>
      </c>
      <c r="X16" s="4">
        <f>X8*Assumption!$B$13</f>
        <v>2300</v>
      </c>
      <c r="Y16" s="4">
        <f>Y8*Assumption!$B$13</f>
        <v>2400</v>
      </c>
      <c r="Z16" s="4">
        <f>Z8*Assumption!$B$13</f>
        <v>2500</v>
      </c>
      <c r="AA16" s="4">
        <f>AA8*Assumption!$B$13</f>
        <v>2600</v>
      </c>
      <c r="AB16" s="4">
        <f>AB8*Assumption!$B$13</f>
        <v>2700</v>
      </c>
      <c r="AC16" s="4">
        <f>AC8*Assumption!$B$13</f>
        <v>2800</v>
      </c>
      <c r="AD16" s="4">
        <f>AD8*Assumption!$B$13</f>
        <v>2900</v>
      </c>
      <c r="AE16" s="4">
        <f>AE8*Assumption!$B$13</f>
        <v>3000</v>
      </c>
    </row>
    <row r="17">
      <c r="A17" s="6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11" t="s">
        <v>25</v>
      </c>
      <c r="B18" s="18">
        <f>B9*Assumption!$C$11</f>
        <v>0</v>
      </c>
      <c r="C18" s="18">
        <f>C9*Assumption!$C$11</f>
        <v>0</v>
      </c>
      <c r="D18" s="18">
        <f>D9*Assumption!$C$11</f>
        <v>0</v>
      </c>
      <c r="E18" s="18">
        <f>E9*Assumption!$C$11</f>
        <v>0</v>
      </c>
      <c r="F18" s="18">
        <f>F9*Assumption!$C$11</f>
        <v>0</v>
      </c>
      <c r="G18" s="18">
        <f>G9*Assumption!$C$11</f>
        <v>390</v>
      </c>
      <c r="H18" s="18">
        <f>H9*Assumption!$C$11</f>
        <v>390</v>
      </c>
      <c r="I18" s="18">
        <f>I9*Assumption!$C$11</f>
        <v>780</v>
      </c>
      <c r="J18" s="18">
        <f>J9*Assumption!$C$11</f>
        <v>780</v>
      </c>
      <c r="K18" s="18">
        <f>K9*Assumption!$C$11</f>
        <v>1170</v>
      </c>
      <c r="L18" s="18">
        <f>L9*Assumption!$C$11</f>
        <v>1170</v>
      </c>
      <c r="M18" s="18">
        <f>M9*Assumption!$C$11</f>
        <v>1560</v>
      </c>
      <c r="N18" s="18">
        <f>N9*Assumption!$C$11</f>
        <v>1560</v>
      </c>
      <c r="O18" s="18">
        <f>O9*Assumption!$C$11</f>
        <v>1950</v>
      </c>
      <c r="P18" s="18">
        <f>P9*Assumption!$C$11</f>
        <v>1950</v>
      </c>
      <c r="Q18" s="18">
        <f>Q9*Assumption!$C$11</f>
        <v>2340</v>
      </c>
      <c r="R18" s="18">
        <f>R9*Assumption!$C$11</f>
        <v>2340</v>
      </c>
      <c r="S18" s="18">
        <f>S9*Assumption!$C$11</f>
        <v>2730</v>
      </c>
      <c r="T18" s="18">
        <f>T9*Assumption!$C$11</f>
        <v>2730</v>
      </c>
      <c r="U18" s="18">
        <f>U9*Assumption!$C$11</f>
        <v>3120</v>
      </c>
      <c r="V18" s="18">
        <f>V9*Assumption!$C$11</f>
        <v>3120</v>
      </c>
      <c r="W18" s="18">
        <f>W9*Assumption!$C$11</f>
        <v>3510</v>
      </c>
      <c r="X18" s="18">
        <f>X9*Assumption!$C$11</f>
        <v>3510</v>
      </c>
      <c r="Y18" s="18">
        <f>Y9*Assumption!$C$11</f>
        <v>3900</v>
      </c>
      <c r="Z18" s="18">
        <f>Z9*Assumption!$C$11</f>
        <v>3900</v>
      </c>
      <c r="AA18" s="18">
        <f>AA9*Assumption!$C$11</f>
        <v>4290</v>
      </c>
      <c r="AB18" s="18">
        <f>AB9*Assumption!$C$11</f>
        <v>4290</v>
      </c>
      <c r="AC18" s="18">
        <f>AC9*Assumption!$C$11</f>
        <v>4680</v>
      </c>
      <c r="AD18" s="18">
        <f>AD9*Assumption!$C$11</f>
        <v>4680</v>
      </c>
      <c r="AE18" s="18">
        <f>AE9*Assumption!$C$11</f>
        <v>5070</v>
      </c>
    </row>
    <row r="19">
      <c r="A19" s="11" t="s">
        <v>27</v>
      </c>
      <c r="B19" s="4">
        <f>B9*Assumption!$C$12</f>
        <v>0</v>
      </c>
      <c r="C19" s="4">
        <f>C9*Assumption!$C$12</f>
        <v>0</v>
      </c>
      <c r="D19" s="4">
        <f>D9*Assumption!$C$12</f>
        <v>0</v>
      </c>
      <c r="E19" s="4">
        <f>E9*Assumption!$C$12</f>
        <v>0</v>
      </c>
      <c r="F19" s="4">
        <f>F9*Assumption!$C$12</f>
        <v>0</v>
      </c>
      <c r="G19" s="4">
        <f>G9*Assumption!$C$12</f>
        <v>120</v>
      </c>
      <c r="H19" s="4">
        <f>H9*Assumption!$C$12</f>
        <v>120</v>
      </c>
      <c r="I19" s="4">
        <f>I9*Assumption!$C$12</f>
        <v>240</v>
      </c>
      <c r="J19" s="4">
        <f>J9*Assumption!$C$12</f>
        <v>240</v>
      </c>
      <c r="K19" s="4">
        <f>K9*Assumption!$C$12</f>
        <v>360</v>
      </c>
      <c r="L19" s="4">
        <f>L9*Assumption!$C$12</f>
        <v>360</v>
      </c>
      <c r="M19" s="4">
        <f>M9*Assumption!$C$12</f>
        <v>480</v>
      </c>
      <c r="N19" s="4">
        <f>N9*Assumption!$C$12</f>
        <v>480</v>
      </c>
      <c r="O19" s="4">
        <f>O9*Assumption!$C$12</f>
        <v>600</v>
      </c>
      <c r="P19" s="4">
        <f>P9*Assumption!$C$12</f>
        <v>600</v>
      </c>
      <c r="Q19" s="4">
        <f>Q9*Assumption!$C$12</f>
        <v>720</v>
      </c>
      <c r="R19" s="4">
        <f>R9*Assumption!$C$12</f>
        <v>720</v>
      </c>
      <c r="S19" s="4">
        <f>S9*Assumption!$C$12</f>
        <v>840</v>
      </c>
      <c r="T19" s="4">
        <f>T9*Assumption!$C$12</f>
        <v>840</v>
      </c>
      <c r="U19" s="4">
        <f>U9*Assumption!$C$12</f>
        <v>960</v>
      </c>
      <c r="V19" s="4">
        <f>V9*Assumption!$C$12</f>
        <v>960</v>
      </c>
      <c r="W19" s="4">
        <f>W9*Assumption!$C$12</f>
        <v>1080</v>
      </c>
      <c r="X19" s="4">
        <f>X9*Assumption!$C$12</f>
        <v>1080</v>
      </c>
      <c r="Y19" s="4">
        <f>Y9*Assumption!$C$12</f>
        <v>1200</v>
      </c>
      <c r="Z19" s="4">
        <f>Z9*Assumption!$C$12</f>
        <v>1200</v>
      </c>
      <c r="AA19" s="4">
        <f>AA9*Assumption!$C$12</f>
        <v>1320</v>
      </c>
      <c r="AB19" s="4">
        <f>AB9*Assumption!$C$12</f>
        <v>1320</v>
      </c>
      <c r="AC19" s="4">
        <f>AC9*Assumption!$C$12</f>
        <v>1440</v>
      </c>
      <c r="AD19" s="4">
        <f>AD9*Assumption!$C$12</f>
        <v>1440</v>
      </c>
      <c r="AE19" s="4">
        <f>AE9*Assumption!$C$12</f>
        <v>1560</v>
      </c>
    </row>
    <row r="20">
      <c r="A20" s="11" t="s">
        <v>28</v>
      </c>
      <c r="B20" s="4">
        <f>B9*Assumption!$C$13</f>
        <v>0</v>
      </c>
      <c r="C20" s="4">
        <f>C9*Assumption!$C$13</f>
        <v>0</v>
      </c>
      <c r="D20" s="4">
        <f>D9*Assumption!$C$13</f>
        <v>0</v>
      </c>
      <c r="E20" s="4">
        <f>E9*Assumption!$C$13</f>
        <v>0</v>
      </c>
      <c r="F20" s="4">
        <f>F9*Assumption!$C$13</f>
        <v>0</v>
      </c>
      <c r="G20" s="4">
        <f>G9*Assumption!$C$13</f>
        <v>240</v>
      </c>
      <c r="H20" s="4">
        <f>H9*Assumption!$C$13</f>
        <v>240</v>
      </c>
      <c r="I20" s="4">
        <f>I9*Assumption!$C$13</f>
        <v>480</v>
      </c>
      <c r="J20" s="4">
        <f>J9*Assumption!$C$13</f>
        <v>480</v>
      </c>
      <c r="K20" s="4">
        <f>K9*Assumption!$C$13</f>
        <v>720</v>
      </c>
      <c r="L20" s="4">
        <f>L9*Assumption!$C$13</f>
        <v>720</v>
      </c>
      <c r="M20" s="4">
        <f>M9*Assumption!$C$13</f>
        <v>960</v>
      </c>
      <c r="N20" s="4">
        <f>N9*Assumption!$C$13</f>
        <v>960</v>
      </c>
      <c r="O20" s="4">
        <f>O9*Assumption!$C$13</f>
        <v>1200</v>
      </c>
      <c r="P20" s="4">
        <f>P9*Assumption!$C$13</f>
        <v>1200</v>
      </c>
      <c r="Q20" s="4">
        <f>Q9*Assumption!$C$13</f>
        <v>1440</v>
      </c>
      <c r="R20" s="4">
        <f>R9*Assumption!$C$13</f>
        <v>1440</v>
      </c>
      <c r="S20" s="4">
        <f>S9*Assumption!$C$13</f>
        <v>1680</v>
      </c>
      <c r="T20" s="4">
        <f>T9*Assumption!$C$13</f>
        <v>1680</v>
      </c>
      <c r="U20" s="4">
        <f>U9*Assumption!$C$13</f>
        <v>1920</v>
      </c>
      <c r="V20" s="4">
        <f>V9*Assumption!$C$13</f>
        <v>1920</v>
      </c>
      <c r="W20" s="4">
        <f>W9*Assumption!$C$13</f>
        <v>2160</v>
      </c>
      <c r="X20" s="4">
        <f>X9*Assumption!$C$13</f>
        <v>2160</v>
      </c>
      <c r="Y20" s="4">
        <f>Y9*Assumption!$C$13</f>
        <v>2400</v>
      </c>
      <c r="Z20" s="4">
        <f>Z9*Assumption!$C$13</f>
        <v>2400</v>
      </c>
      <c r="AA20" s="4">
        <f>AA9*Assumption!$C$13</f>
        <v>2640</v>
      </c>
      <c r="AB20" s="4">
        <f>AB9*Assumption!$C$13</f>
        <v>2640</v>
      </c>
      <c r="AC20" s="4">
        <f>AC9*Assumption!$C$13</f>
        <v>2880</v>
      </c>
      <c r="AD20" s="4">
        <f>AD9*Assumption!$C$13</f>
        <v>2880</v>
      </c>
      <c r="AE20" s="4">
        <f>AE9*Assumption!$C$13</f>
        <v>3120</v>
      </c>
    </row>
    <row r="21">
      <c r="A21" s="6" t="s">
        <v>32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11" t="s">
        <v>25</v>
      </c>
      <c r="B22" s="18">
        <f>B10*Assumption!$D$11</f>
        <v>0</v>
      </c>
      <c r="C22" s="18">
        <f>C10*Assumption!$D$11</f>
        <v>0</v>
      </c>
      <c r="D22" s="18">
        <f>D10*Assumption!$D$11</f>
        <v>0</v>
      </c>
      <c r="E22" s="18">
        <f>E10*Assumption!$D$11</f>
        <v>0</v>
      </c>
      <c r="F22" s="18">
        <f>F10*Assumption!$D$11</f>
        <v>0</v>
      </c>
      <c r="G22" s="18">
        <f>G10*Assumption!$D$11</f>
        <v>0</v>
      </c>
      <c r="H22" s="18">
        <f>H10*Assumption!$D$11</f>
        <v>0</v>
      </c>
      <c r="I22" s="18">
        <f>I10*Assumption!$D$11</f>
        <v>640</v>
      </c>
      <c r="J22" s="18">
        <f>J10*Assumption!$D$11</f>
        <v>640</v>
      </c>
      <c r="K22" s="18">
        <f>K10*Assumption!$D$11</f>
        <v>640</v>
      </c>
      <c r="L22" s="18">
        <f>L10*Assumption!$D$11</f>
        <v>640</v>
      </c>
      <c r="M22" s="18">
        <f>M10*Assumption!$D$11</f>
        <v>1280</v>
      </c>
      <c r="N22" s="18">
        <f>N10*Assumption!$D$11</f>
        <v>1280</v>
      </c>
      <c r="O22" s="18">
        <f>O10*Assumption!$D$11</f>
        <v>1280</v>
      </c>
      <c r="P22" s="18">
        <f>P10*Assumption!$D$11</f>
        <v>1280</v>
      </c>
      <c r="Q22" s="18">
        <f>Q10*Assumption!$D$11</f>
        <v>1920</v>
      </c>
      <c r="R22" s="18">
        <f>R10*Assumption!$D$11</f>
        <v>1920</v>
      </c>
      <c r="S22" s="18">
        <f>S10*Assumption!$D$11</f>
        <v>1920</v>
      </c>
      <c r="T22" s="18">
        <f>T10*Assumption!$D$11</f>
        <v>1920</v>
      </c>
      <c r="U22" s="18">
        <f>U10*Assumption!$D$11</f>
        <v>2560</v>
      </c>
      <c r="V22" s="18">
        <f>V10*Assumption!$D$11</f>
        <v>2560</v>
      </c>
      <c r="W22" s="18">
        <f>W10*Assumption!$D$11</f>
        <v>2560</v>
      </c>
      <c r="X22" s="18">
        <f>X10*Assumption!$D$11</f>
        <v>2560</v>
      </c>
      <c r="Y22" s="18">
        <f>Y10*Assumption!$D$11</f>
        <v>3200</v>
      </c>
      <c r="Z22" s="18">
        <f>Z10*Assumption!$D$11</f>
        <v>3200</v>
      </c>
      <c r="AA22" s="18">
        <f>AA10*Assumption!$D$11</f>
        <v>3200</v>
      </c>
      <c r="AB22" s="18">
        <f>AB10*Assumption!$D$11</f>
        <v>3200</v>
      </c>
      <c r="AC22" s="18">
        <f>AC10*Assumption!$D$11</f>
        <v>3840</v>
      </c>
      <c r="AD22" s="18">
        <f>AD10*Assumption!$D$11</f>
        <v>3840</v>
      </c>
      <c r="AE22" s="18">
        <f>AE10*Assumption!$D$11</f>
        <v>3840</v>
      </c>
    </row>
    <row r="23">
      <c r="A23" s="11" t="s">
        <v>27</v>
      </c>
      <c r="B23" s="4">
        <f>B10*Assumption!$D$12</f>
        <v>0</v>
      </c>
      <c r="C23" s="4">
        <f>C10*Assumption!$D$12</f>
        <v>0</v>
      </c>
      <c r="D23" s="4">
        <f>D10*Assumption!$D$12</f>
        <v>0</v>
      </c>
      <c r="E23" s="4">
        <f>E10*Assumption!$D$12</f>
        <v>0</v>
      </c>
      <c r="F23" s="4">
        <f>F10*Assumption!$D$12</f>
        <v>0</v>
      </c>
      <c r="G23" s="4">
        <f>G10*Assumption!$D$12</f>
        <v>0</v>
      </c>
      <c r="H23" s="4">
        <f>H10*Assumption!$D$12</f>
        <v>0</v>
      </c>
      <c r="I23" s="4">
        <f>I10*Assumption!$D$12</f>
        <v>280</v>
      </c>
      <c r="J23" s="4">
        <f>J10*Assumption!$D$12</f>
        <v>280</v>
      </c>
      <c r="K23" s="4">
        <f>K10*Assumption!$D$12</f>
        <v>280</v>
      </c>
      <c r="L23" s="4">
        <f>L10*Assumption!$D$12</f>
        <v>280</v>
      </c>
      <c r="M23" s="4">
        <f>M10*Assumption!$D$12</f>
        <v>560</v>
      </c>
      <c r="N23" s="4">
        <f>N10*Assumption!$D$12</f>
        <v>560</v>
      </c>
      <c r="O23" s="4">
        <f>O10*Assumption!$D$12</f>
        <v>560</v>
      </c>
      <c r="P23" s="4">
        <f>P10*Assumption!$D$12</f>
        <v>560</v>
      </c>
      <c r="Q23" s="4">
        <f>Q10*Assumption!$D$12</f>
        <v>840</v>
      </c>
      <c r="R23" s="4">
        <f>R10*Assumption!$D$12</f>
        <v>840</v>
      </c>
      <c r="S23" s="4">
        <f>S10*Assumption!$D$12</f>
        <v>840</v>
      </c>
      <c r="T23" s="4">
        <f>T10*Assumption!$D$12</f>
        <v>840</v>
      </c>
      <c r="U23" s="4">
        <f>U10*Assumption!$D$12</f>
        <v>1120</v>
      </c>
      <c r="V23" s="4">
        <f>V10*Assumption!$D$12</f>
        <v>1120</v>
      </c>
      <c r="W23" s="4">
        <f>W10*Assumption!$D$12</f>
        <v>1120</v>
      </c>
      <c r="X23" s="4">
        <f>X10*Assumption!$D$12</f>
        <v>1120</v>
      </c>
      <c r="Y23" s="4">
        <f>Y10*Assumption!$D$12</f>
        <v>1400</v>
      </c>
      <c r="Z23" s="4">
        <f>Z10*Assumption!$D$12</f>
        <v>1400</v>
      </c>
      <c r="AA23" s="4">
        <f>AA10*Assumption!$D$12</f>
        <v>1400</v>
      </c>
      <c r="AB23" s="4">
        <f>AB10*Assumption!$D$12</f>
        <v>1400</v>
      </c>
      <c r="AC23" s="4">
        <f>AC10*Assumption!$D$12</f>
        <v>1680</v>
      </c>
      <c r="AD23" s="4">
        <f>AD10*Assumption!$D$12</f>
        <v>1680</v>
      </c>
      <c r="AE23" s="4">
        <f>AE10*Assumption!$D$12</f>
        <v>1680</v>
      </c>
    </row>
    <row r="24">
      <c r="A24" s="11" t="s">
        <v>28</v>
      </c>
      <c r="B24" s="4">
        <f>B10*Assumption!$D$13</f>
        <v>0</v>
      </c>
      <c r="C24" s="4">
        <f>C10*Assumption!$D$13</f>
        <v>0</v>
      </c>
      <c r="D24" s="4">
        <f>D10*Assumption!$D$13</f>
        <v>0</v>
      </c>
      <c r="E24" s="4">
        <f>E10*Assumption!$D$13</f>
        <v>0</v>
      </c>
      <c r="F24" s="4">
        <f>F10*Assumption!$D$13</f>
        <v>0</v>
      </c>
      <c r="G24" s="4">
        <f>G10*Assumption!$D$13</f>
        <v>0</v>
      </c>
      <c r="H24" s="4">
        <f>H10*Assumption!$D$13</f>
        <v>0</v>
      </c>
      <c r="I24" s="4">
        <f>I10*Assumption!$D$13</f>
        <v>400</v>
      </c>
      <c r="J24" s="4">
        <f>J10*Assumption!$D$13</f>
        <v>400</v>
      </c>
      <c r="K24" s="4">
        <f>K10*Assumption!$D$13</f>
        <v>400</v>
      </c>
      <c r="L24" s="4">
        <f>L10*Assumption!$D$13</f>
        <v>400</v>
      </c>
      <c r="M24" s="4">
        <f>M10*Assumption!$D$13</f>
        <v>800</v>
      </c>
      <c r="N24" s="4">
        <f>N10*Assumption!$D$13</f>
        <v>800</v>
      </c>
      <c r="O24" s="4">
        <f>O10*Assumption!$D$13</f>
        <v>800</v>
      </c>
      <c r="P24" s="4">
        <f>P10*Assumption!$D$13</f>
        <v>800</v>
      </c>
      <c r="Q24" s="4">
        <f>Q10*Assumption!$D$13</f>
        <v>1200</v>
      </c>
      <c r="R24" s="4">
        <f>R10*Assumption!$D$13</f>
        <v>1200</v>
      </c>
      <c r="S24" s="4">
        <f>S10*Assumption!$D$13</f>
        <v>1200</v>
      </c>
      <c r="T24" s="4">
        <f>T10*Assumption!$D$13</f>
        <v>1200</v>
      </c>
      <c r="U24" s="4">
        <f>U10*Assumption!$D$13</f>
        <v>1600</v>
      </c>
      <c r="V24" s="4">
        <f>V10*Assumption!$D$13</f>
        <v>1600</v>
      </c>
      <c r="W24" s="4">
        <f>W10*Assumption!$D$13</f>
        <v>1600</v>
      </c>
      <c r="X24" s="4">
        <f>X10*Assumption!$D$13</f>
        <v>1600</v>
      </c>
      <c r="Y24" s="4">
        <f>Y10*Assumption!$D$13</f>
        <v>2000</v>
      </c>
      <c r="Z24" s="4">
        <f>Z10*Assumption!$D$13</f>
        <v>2000</v>
      </c>
      <c r="AA24" s="4">
        <f>AA10*Assumption!$D$13</f>
        <v>2000</v>
      </c>
      <c r="AB24" s="4">
        <f>AB10*Assumption!$D$13</f>
        <v>2000</v>
      </c>
      <c r="AC24" s="4">
        <f>AC10*Assumption!$D$13</f>
        <v>2400</v>
      </c>
      <c r="AD24" s="4">
        <f>AD10*Assumption!$D$13</f>
        <v>2400</v>
      </c>
      <c r="AE24" s="4">
        <f>AE10*Assumption!$D$13</f>
        <v>2400</v>
      </c>
    </row>
    <row r="25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8"/>
      <c r="AA25" s="18"/>
      <c r="AB25" s="18"/>
      <c r="AC25" s="18"/>
      <c r="AD25" s="18"/>
      <c r="AE25" s="18"/>
    </row>
    <row r="26">
      <c r="A26" s="6" t="s">
        <v>93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8"/>
      <c r="AA26" s="18"/>
      <c r="AB26" s="18"/>
      <c r="AC26" s="18"/>
      <c r="AD26" s="18"/>
      <c r="AE26" s="18"/>
    </row>
    <row r="27">
      <c r="A27" s="4" t="s">
        <v>92</v>
      </c>
      <c r="B27" s="18">
        <f t="shared" ref="B27:B29" si="13">B3-0</f>
        <v>1</v>
      </c>
      <c r="C27" s="18">
        <f t="shared" ref="C27:AE27" si="12">C3-B3</f>
        <v>1</v>
      </c>
      <c r="D27" s="18">
        <f t="shared" si="12"/>
        <v>1</v>
      </c>
      <c r="E27" s="18">
        <f t="shared" si="12"/>
        <v>1</v>
      </c>
      <c r="F27" s="18">
        <f t="shared" si="12"/>
        <v>1</v>
      </c>
      <c r="G27" s="18">
        <f t="shared" si="12"/>
        <v>1</v>
      </c>
      <c r="H27" s="18">
        <f t="shared" si="12"/>
        <v>1</v>
      </c>
      <c r="I27" s="18">
        <f t="shared" si="12"/>
        <v>1</v>
      </c>
      <c r="J27" s="18">
        <f t="shared" si="12"/>
        <v>1</v>
      </c>
      <c r="K27" s="18">
        <f t="shared" si="12"/>
        <v>1</v>
      </c>
      <c r="L27" s="18">
        <f t="shared" si="12"/>
        <v>1</v>
      </c>
      <c r="M27" s="18">
        <f t="shared" si="12"/>
        <v>1</v>
      </c>
      <c r="N27" s="18">
        <f t="shared" si="12"/>
        <v>1</v>
      </c>
      <c r="O27" s="18">
        <f t="shared" si="12"/>
        <v>1</v>
      </c>
      <c r="P27" s="18">
        <f t="shared" si="12"/>
        <v>1</v>
      </c>
      <c r="Q27" s="18">
        <f t="shared" si="12"/>
        <v>1</v>
      </c>
      <c r="R27" s="18">
        <f t="shared" si="12"/>
        <v>1</v>
      </c>
      <c r="S27" s="18">
        <f t="shared" si="12"/>
        <v>1</v>
      </c>
      <c r="T27" s="18">
        <f t="shared" si="12"/>
        <v>1</v>
      </c>
      <c r="U27" s="18">
        <f t="shared" si="12"/>
        <v>1</v>
      </c>
      <c r="V27" s="18">
        <f t="shared" si="12"/>
        <v>1</v>
      </c>
      <c r="W27" s="18">
        <f t="shared" si="12"/>
        <v>1</v>
      </c>
      <c r="X27" s="18">
        <f t="shared" si="12"/>
        <v>1</v>
      </c>
      <c r="Y27" s="18">
        <f t="shared" si="12"/>
        <v>1</v>
      </c>
      <c r="Z27" s="18">
        <f t="shared" si="12"/>
        <v>1</v>
      </c>
      <c r="AA27" s="18">
        <f t="shared" si="12"/>
        <v>1</v>
      </c>
      <c r="AB27" s="18">
        <f t="shared" si="12"/>
        <v>1</v>
      </c>
      <c r="AC27" s="18">
        <f t="shared" si="12"/>
        <v>1</v>
      </c>
      <c r="AD27" s="18">
        <f t="shared" si="12"/>
        <v>1</v>
      </c>
      <c r="AE27" s="18">
        <f t="shared" si="12"/>
        <v>1</v>
      </c>
    </row>
    <row r="28">
      <c r="A28" s="4" t="s">
        <v>31</v>
      </c>
      <c r="B28" s="18">
        <f t="shared" si="13"/>
        <v>0</v>
      </c>
      <c r="C28" s="18">
        <f t="shared" ref="C28:AE28" si="14">C4-B4</f>
        <v>0</v>
      </c>
      <c r="D28" s="18">
        <f t="shared" si="14"/>
        <v>0</v>
      </c>
      <c r="E28" s="18">
        <f t="shared" si="14"/>
        <v>0</v>
      </c>
      <c r="F28" s="18">
        <f t="shared" si="14"/>
        <v>0</v>
      </c>
      <c r="G28" s="18">
        <f t="shared" si="14"/>
        <v>1</v>
      </c>
      <c r="H28" s="18">
        <f t="shared" si="14"/>
        <v>0</v>
      </c>
      <c r="I28" s="18">
        <f t="shared" si="14"/>
        <v>1</v>
      </c>
      <c r="J28" s="18">
        <f t="shared" si="14"/>
        <v>0</v>
      </c>
      <c r="K28" s="18">
        <f t="shared" si="14"/>
        <v>1</v>
      </c>
      <c r="L28" s="18">
        <f t="shared" si="14"/>
        <v>0</v>
      </c>
      <c r="M28" s="18">
        <f t="shared" si="14"/>
        <v>1</v>
      </c>
      <c r="N28" s="18">
        <f t="shared" si="14"/>
        <v>0</v>
      </c>
      <c r="O28" s="18">
        <f t="shared" si="14"/>
        <v>1</v>
      </c>
      <c r="P28" s="18">
        <f t="shared" si="14"/>
        <v>0</v>
      </c>
      <c r="Q28" s="18">
        <f t="shared" si="14"/>
        <v>1</v>
      </c>
      <c r="R28" s="18">
        <f t="shared" si="14"/>
        <v>0</v>
      </c>
      <c r="S28" s="18">
        <f t="shared" si="14"/>
        <v>1</v>
      </c>
      <c r="T28" s="18">
        <f t="shared" si="14"/>
        <v>0</v>
      </c>
      <c r="U28" s="18">
        <f t="shared" si="14"/>
        <v>1</v>
      </c>
      <c r="V28" s="18">
        <f t="shared" si="14"/>
        <v>0</v>
      </c>
      <c r="W28" s="18">
        <f t="shared" si="14"/>
        <v>1</v>
      </c>
      <c r="X28" s="18">
        <f t="shared" si="14"/>
        <v>0</v>
      </c>
      <c r="Y28" s="18">
        <f t="shared" si="14"/>
        <v>1</v>
      </c>
      <c r="Z28" s="18">
        <f t="shared" si="14"/>
        <v>0</v>
      </c>
      <c r="AA28" s="18">
        <f t="shared" si="14"/>
        <v>1</v>
      </c>
      <c r="AB28" s="18">
        <f t="shared" si="14"/>
        <v>0</v>
      </c>
      <c r="AC28" s="18">
        <f t="shared" si="14"/>
        <v>1</v>
      </c>
      <c r="AD28" s="18">
        <f t="shared" si="14"/>
        <v>0</v>
      </c>
      <c r="AE28" s="18">
        <f t="shared" si="14"/>
        <v>1</v>
      </c>
    </row>
    <row r="29">
      <c r="A29" s="4" t="s">
        <v>32</v>
      </c>
      <c r="B29" s="18">
        <f t="shared" si="13"/>
        <v>0</v>
      </c>
      <c r="C29" s="18">
        <f t="shared" ref="C29:AE29" si="15">C5-B5</f>
        <v>0</v>
      </c>
      <c r="D29" s="18">
        <f t="shared" si="15"/>
        <v>0</v>
      </c>
      <c r="E29" s="18">
        <f t="shared" si="15"/>
        <v>0</v>
      </c>
      <c r="F29" s="18">
        <f t="shared" si="15"/>
        <v>0</v>
      </c>
      <c r="G29" s="18">
        <f t="shared" si="15"/>
        <v>0</v>
      </c>
      <c r="H29" s="18">
        <f t="shared" si="15"/>
        <v>0</v>
      </c>
      <c r="I29" s="18">
        <f t="shared" si="15"/>
        <v>1</v>
      </c>
      <c r="J29" s="18">
        <f t="shared" si="15"/>
        <v>0</v>
      </c>
      <c r="K29" s="18">
        <f t="shared" si="15"/>
        <v>0</v>
      </c>
      <c r="L29" s="18">
        <f t="shared" si="15"/>
        <v>0</v>
      </c>
      <c r="M29" s="18">
        <f t="shared" si="15"/>
        <v>1</v>
      </c>
      <c r="N29" s="18">
        <f t="shared" si="15"/>
        <v>0</v>
      </c>
      <c r="O29" s="18">
        <f t="shared" si="15"/>
        <v>0</v>
      </c>
      <c r="P29" s="18">
        <f t="shared" si="15"/>
        <v>0</v>
      </c>
      <c r="Q29" s="18">
        <f t="shared" si="15"/>
        <v>1</v>
      </c>
      <c r="R29" s="18">
        <f t="shared" si="15"/>
        <v>0</v>
      </c>
      <c r="S29" s="18">
        <f t="shared" si="15"/>
        <v>0</v>
      </c>
      <c r="T29" s="18">
        <f t="shared" si="15"/>
        <v>0</v>
      </c>
      <c r="U29" s="18">
        <f t="shared" si="15"/>
        <v>1</v>
      </c>
      <c r="V29" s="18">
        <f t="shared" si="15"/>
        <v>0</v>
      </c>
      <c r="W29" s="18">
        <f t="shared" si="15"/>
        <v>0</v>
      </c>
      <c r="X29" s="18">
        <f t="shared" si="15"/>
        <v>0</v>
      </c>
      <c r="Y29" s="18">
        <f t="shared" si="15"/>
        <v>1</v>
      </c>
      <c r="Z29" s="18">
        <f t="shared" si="15"/>
        <v>0</v>
      </c>
      <c r="AA29" s="18">
        <f t="shared" si="15"/>
        <v>0</v>
      </c>
      <c r="AB29" s="18">
        <f t="shared" si="15"/>
        <v>0</v>
      </c>
      <c r="AC29" s="18">
        <f t="shared" si="15"/>
        <v>1</v>
      </c>
      <c r="AD29" s="18">
        <f t="shared" si="15"/>
        <v>0</v>
      </c>
      <c r="AE29" s="18">
        <f t="shared" si="15"/>
        <v>0</v>
      </c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8"/>
      <c r="AA30" s="18"/>
      <c r="AB30" s="18"/>
      <c r="AC30" s="18"/>
      <c r="AD30" s="18"/>
      <c r="AE30" s="18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18"/>
      <c r="AA31" s="18"/>
      <c r="AB31" s="18"/>
      <c r="AC31" s="18"/>
      <c r="AD31" s="18"/>
      <c r="AE31" s="18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8"/>
      <c r="AA32" s="18"/>
      <c r="AB32" s="18"/>
      <c r="AC32" s="18"/>
      <c r="AD32" s="18"/>
      <c r="AE32" s="18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5.5"/>
    <col customWidth="1" min="3" max="3" width="10.38"/>
    <col customWidth="1" min="4" max="4" width="16.88"/>
    <col customWidth="1" min="5" max="5" width="20.38"/>
    <col customWidth="1" min="6" max="6" width="20.5"/>
    <col customWidth="1" min="7" max="7" width="13.38"/>
    <col customWidth="1" min="8" max="8" width="20.88"/>
  </cols>
  <sheetData>
    <row r="1">
      <c r="A1" s="26" t="s">
        <v>94</v>
      </c>
      <c r="B1" s="26" t="s">
        <v>95</v>
      </c>
      <c r="C1" s="26" t="s">
        <v>96</v>
      </c>
      <c r="D1" s="26" t="s">
        <v>97</v>
      </c>
      <c r="E1" s="26" t="s">
        <v>98</v>
      </c>
      <c r="F1" s="26" t="s">
        <v>99</v>
      </c>
      <c r="G1" s="26" t="s">
        <v>100</v>
      </c>
      <c r="H1" s="6"/>
    </row>
    <row r="2">
      <c r="A2" s="11" t="s">
        <v>101</v>
      </c>
      <c r="B2" s="11" t="s">
        <v>102</v>
      </c>
      <c r="C2" s="11" t="s">
        <v>103</v>
      </c>
      <c r="D2" s="18">
        <v>1.0</v>
      </c>
      <c r="E2" s="15">
        <v>25000.0</v>
      </c>
      <c r="F2" s="7">
        <v>14.0</v>
      </c>
      <c r="G2" s="18">
        <f t="shared" ref="G2:G91" si="1">D2+F2</f>
        <v>15</v>
      </c>
      <c r="H2" s="4"/>
    </row>
    <row r="3">
      <c r="A3" s="11" t="s">
        <v>104</v>
      </c>
      <c r="B3" s="11" t="s">
        <v>105</v>
      </c>
      <c r="C3" s="11" t="s">
        <v>106</v>
      </c>
      <c r="D3" s="18">
        <v>1.0</v>
      </c>
      <c r="E3" s="15">
        <v>60000.0</v>
      </c>
      <c r="F3" s="7">
        <v>16.0</v>
      </c>
      <c r="G3" s="18">
        <f t="shared" si="1"/>
        <v>17</v>
      </c>
      <c r="H3" s="4"/>
    </row>
    <row r="4">
      <c r="A4" s="11" t="s">
        <v>107</v>
      </c>
      <c r="B4" s="11" t="s">
        <v>108</v>
      </c>
      <c r="C4" s="11" t="s">
        <v>109</v>
      </c>
      <c r="D4" s="7">
        <v>1.0</v>
      </c>
      <c r="E4" s="15">
        <v>70000.0</v>
      </c>
      <c r="F4" s="7">
        <v>12.0</v>
      </c>
      <c r="G4" s="18">
        <f t="shared" si="1"/>
        <v>13</v>
      </c>
      <c r="H4" s="4"/>
    </row>
    <row r="5">
      <c r="A5" s="11" t="s">
        <v>101</v>
      </c>
      <c r="B5" s="11" t="s">
        <v>102</v>
      </c>
      <c r="C5" s="11" t="s">
        <v>103</v>
      </c>
      <c r="D5" s="18">
        <f t="shared" ref="D5:D91" si="2">D2+1</f>
        <v>2</v>
      </c>
      <c r="E5" s="15">
        <v>25000.0</v>
      </c>
      <c r="F5" s="7">
        <v>14.0</v>
      </c>
      <c r="G5" s="18">
        <f t="shared" si="1"/>
        <v>16</v>
      </c>
      <c r="H5" s="4"/>
    </row>
    <row r="6">
      <c r="A6" s="11" t="s">
        <v>104</v>
      </c>
      <c r="B6" s="11" t="s">
        <v>105</v>
      </c>
      <c r="C6" s="11" t="s">
        <v>106</v>
      </c>
      <c r="D6" s="18">
        <f t="shared" si="2"/>
        <v>2</v>
      </c>
      <c r="E6" s="15">
        <v>60000.0</v>
      </c>
      <c r="F6" s="7">
        <v>16.0</v>
      </c>
      <c r="G6" s="18">
        <f t="shared" si="1"/>
        <v>18</v>
      </c>
      <c r="H6" s="4"/>
    </row>
    <row r="7">
      <c r="A7" s="11" t="s">
        <v>107</v>
      </c>
      <c r="B7" s="11" t="s">
        <v>108</v>
      </c>
      <c r="C7" s="11" t="s">
        <v>109</v>
      </c>
      <c r="D7" s="18">
        <f t="shared" si="2"/>
        <v>2</v>
      </c>
      <c r="E7" s="15">
        <v>70000.0</v>
      </c>
      <c r="F7" s="7">
        <v>12.0</v>
      </c>
      <c r="G7" s="18">
        <f t="shared" si="1"/>
        <v>14</v>
      </c>
      <c r="H7" s="4"/>
    </row>
    <row r="8">
      <c r="A8" s="11" t="s">
        <v>101</v>
      </c>
      <c r="B8" s="11" t="s">
        <v>102</v>
      </c>
      <c r="C8" s="11" t="s">
        <v>103</v>
      </c>
      <c r="D8" s="18">
        <f t="shared" si="2"/>
        <v>3</v>
      </c>
      <c r="E8" s="15">
        <v>25000.0</v>
      </c>
      <c r="F8" s="7">
        <v>14.0</v>
      </c>
      <c r="G8" s="18">
        <f t="shared" si="1"/>
        <v>17</v>
      </c>
      <c r="H8" s="4"/>
    </row>
    <row r="9">
      <c r="A9" s="11" t="s">
        <v>104</v>
      </c>
      <c r="B9" s="11" t="s">
        <v>105</v>
      </c>
      <c r="C9" s="11" t="s">
        <v>106</v>
      </c>
      <c r="D9" s="18">
        <f t="shared" si="2"/>
        <v>3</v>
      </c>
      <c r="E9" s="15">
        <v>60000.0</v>
      </c>
      <c r="F9" s="7">
        <v>16.0</v>
      </c>
      <c r="G9" s="18">
        <f t="shared" si="1"/>
        <v>19</v>
      </c>
      <c r="H9" s="4"/>
    </row>
    <row r="10">
      <c r="A10" s="11" t="s">
        <v>107</v>
      </c>
      <c r="B10" s="11" t="s">
        <v>108</v>
      </c>
      <c r="C10" s="11" t="s">
        <v>109</v>
      </c>
      <c r="D10" s="18">
        <f t="shared" si="2"/>
        <v>3</v>
      </c>
      <c r="E10" s="15">
        <v>70000.0</v>
      </c>
      <c r="F10" s="7">
        <v>12.0</v>
      </c>
      <c r="G10" s="18">
        <f t="shared" si="1"/>
        <v>15</v>
      </c>
      <c r="H10" s="4"/>
    </row>
    <row r="11">
      <c r="A11" s="11" t="s">
        <v>101</v>
      </c>
      <c r="B11" s="11" t="s">
        <v>102</v>
      </c>
      <c r="C11" s="11" t="s">
        <v>103</v>
      </c>
      <c r="D11" s="18">
        <f t="shared" si="2"/>
        <v>4</v>
      </c>
      <c r="E11" s="15">
        <v>25000.0</v>
      </c>
      <c r="F11" s="7">
        <v>14.0</v>
      </c>
      <c r="G11" s="18">
        <f t="shared" si="1"/>
        <v>18</v>
      </c>
      <c r="H11" s="4"/>
    </row>
    <row r="12">
      <c r="A12" s="11" t="s">
        <v>104</v>
      </c>
      <c r="B12" s="11" t="s">
        <v>105</v>
      </c>
      <c r="C12" s="11" t="s">
        <v>106</v>
      </c>
      <c r="D12" s="18">
        <f t="shared" si="2"/>
        <v>4</v>
      </c>
      <c r="E12" s="15">
        <v>60000.0</v>
      </c>
      <c r="F12" s="7">
        <v>16.0</v>
      </c>
      <c r="G12" s="18">
        <f t="shared" si="1"/>
        <v>20</v>
      </c>
      <c r="H12" s="4"/>
    </row>
    <row r="13">
      <c r="A13" s="11" t="s">
        <v>107</v>
      </c>
      <c r="B13" s="11" t="s">
        <v>108</v>
      </c>
      <c r="C13" s="11" t="s">
        <v>109</v>
      </c>
      <c r="D13" s="18">
        <f t="shared" si="2"/>
        <v>4</v>
      </c>
      <c r="E13" s="15">
        <v>70000.0</v>
      </c>
      <c r="F13" s="7">
        <v>12.0</v>
      </c>
      <c r="G13" s="18">
        <f t="shared" si="1"/>
        <v>16</v>
      </c>
      <c r="H13" s="4"/>
    </row>
    <row r="14">
      <c r="A14" s="11" t="s">
        <v>101</v>
      </c>
      <c r="B14" s="11" t="s">
        <v>102</v>
      </c>
      <c r="C14" s="11" t="s">
        <v>103</v>
      </c>
      <c r="D14" s="18">
        <f t="shared" si="2"/>
        <v>5</v>
      </c>
      <c r="E14" s="15">
        <v>25000.0</v>
      </c>
      <c r="F14" s="7">
        <v>14.0</v>
      </c>
      <c r="G14" s="18">
        <f t="shared" si="1"/>
        <v>19</v>
      </c>
      <c r="H14" s="4"/>
    </row>
    <row r="15">
      <c r="A15" s="11" t="s">
        <v>104</v>
      </c>
      <c r="B15" s="11" t="s">
        <v>105</v>
      </c>
      <c r="C15" s="11" t="s">
        <v>106</v>
      </c>
      <c r="D15" s="18">
        <f t="shared" si="2"/>
        <v>5</v>
      </c>
      <c r="E15" s="15">
        <v>60000.0</v>
      </c>
      <c r="F15" s="7">
        <v>16.0</v>
      </c>
      <c r="G15" s="18">
        <f t="shared" si="1"/>
        <v>21</v>
      </c>
      <c r="H15" s="4"/>
    </row>
    <row r="16">
      <c r="A16" s="11" t="s">
        <v>107</v>
      </c>
      <c r="B16" s="11" t="s">
        <v>108</v>
      </c>
      <c r="C16" s="11" t="s">
        <v>109</v>
      </c>
      <c r="D16" s="18">
        <f t="shared" si="2"/>
        <v>5</v>
      </c>
      <c r="E16" s="15">
        <v>70000.0</v>
      </c>
      <c r="F16" s="7">
        <v>12.0</v>
      </c>
      <c r="G16" s="18">
        <f t="shared" si="1"/>
        <v>17</v>
      </c>
      <c r="H16" s="4"/>
    </row>
    <row r="17">
      <c r="A17" s="11" t="s">
        <v>101</v>
      </c>
      <c r="B17" s="11" t="s">
        <v>102</v>
      </c>
      <c r="C17" s="11" t="s">
        <v>103</v>
      </c>
      <c r="D17" s="18">
        <f t="shared" si="2"/>
        <v>6</v>
      </c>
      <c r="E17" s="15">
        <v>25000.0</v>
      </c>
      <c r="F17" s="7">
        <v>14.0</v>
      </c>
      <c r="G17" s="18">
        <f t="shared" si="1"/>
        <v>20</v>
      </c>
      <c r="H17" s="4"/>
    </row>
    <row r="18">
      <c r="A18" s="11" t="s">
        <v>104</v>
      </c>
      <c r="B18" s="11" t="s">
        <v>105</v>
      </c>
      <c r="C18" s="11" t="s">
        <v>106</v>
      </c>
      <c r="D18" s="18">
        <f t="shared" si="2"/>
        <v>6</v>
      </c>
      <c r="E18" s="15">
        <v>60000.0</v>
      </c>
      <c r="F18" s="7">
        <v>16.0</v>
      </c>
      <c r="G18" s="18">
        <f t="shared" si="1"/>
        <v>22</v>
      </c>
      <c r="H18" s="4"/>
    </row>
    <row r="19">
      <c r="A19" s="11" t="s">
        <v>107</v>
      </c>
      <c r="B19" s="11" t="s">
        <v>108</v>
      </c>
      <c r="C19" s="11" t="s">
        <v>109</v>
      </c>
      <c r="D19" s="18">
        <f t="shared" si="2"/>
        <v>6</v>
      </c>
      <c r="E19" s="15">
        <v>70000.0</v>
      </c>
      <c r="F19" s="7">
        <v>12.0</v>
      </c>
      <c r="G19" s="18">
        <f t="shared" si="1"/>
        <v>18</v>
      </c>
      <c r="H19" s="4"/>
    </row>
    <row r="20">
      <c r="A20" s="11" t="s">
        <v>101</v>
      </c>
      <c r="B20" s="11" t="s">
        <v>102</v>
      </c>
      <c r="C20" s="11" t="s">
        <v>103</v>
      </c>
      <c r="D20" s="18">
        <f t="shared" si="2"/>
        <v>7</v>
      </c>
      <c r="E20" s="15">
        <v>25000.0</v>
      </c>
      <c r="F20" s="7">
        <v>14.0</v>
      </c>
      <c r="G20" s="18">
        <f t="shared" si="1"/>
        <v>21</v>
      </c>
      <c r="H20" s="4"/>
    </row>
    <row r="21">
      <c r="A21" s="11" t="s">
        <v>104</v>
      </c>
      <c r="B21" s="11" t="s">
        <v>105</v>
      </c>
      <c r="C21" s="11" t="s">
        <v>106</v>
      </c>
      <c r="D21" s="18">
        <f t="shared" si="2"/>
        <v>7</v>
      </c>
      <c r="E21" s="15">
        <v>60000.0</v>
      </c>
      <c r="F21" s="7">
        <v>16.0</v>
      </c>
      <c r="G21" s="18">
        <f t="shared" si="1"/>
        <v>23</v>
      </c>
      <c r="H21" s="4"/>
    </row>
    <row r="22">
      <c r="A22" s="11" t="s">
        <v>107</v>
      </c>
      <c r="B22" s="11" t="s">
        <v>108</v>
      </c>
      <c r="C22" s="11" t="s">
        <v>109</v>
      </c>
      <c r="D22" s="18">
        <f t="shared" si="2"/>
        <v>7</v>
      </c>
      <c r="E22" s="15">
        <v>70000.0</v>
      </c>
      <c r="F22" s="7">
        <v>12.0</v>
      </c>
      <c r="G22" s="18">
        <f t="shared" si="1"/>
        <v>19</v>
      </c>
      <c r="H22" s="4"/>
    </row>
    <row r="23">
      <c r="A23" s="11" t="s">
        <v>101</v>
      </c>
      <c r="B23" s="11" t="s">
        <v>102</v>
      </c>
      <c r="C23" s="11" t="s">
        <v>103</v>
      </c>
      <c r="D23" s="18">
        <f t="shared" si="2"/>
        <v>8</v>
      </c>
      <c r="E23" s="15">
        <v>25000.0</v>
      </c>
      <c r="F23" s="7">
        <v>14.0</v>
      </c>
      <c r="G23" s="18">
        <f t="shared" si="1"/>
        <v>22</v>
      </c>
      <c r="H23" s="4"/>
    </row>
    <row r="24">
      <c r="A24" s="11" t="s">
        <v>104</v>
      </c>
      <c r="B24" s="11" t="s">
        <v>105</v>
      </c>
      <c r="C24" s="11" t="s">
        <v>106</v>
      </c>
      <c r="D24" s="18">
        <f t="shared" si="2"/>
        <v>8</v>
      </c>
      <c r="E24" s="15">
        <v>60000.0</v>
      </c>
      <c r="F24" s="7">
        <v>16.0</v>
      </c>
      <c r="G24" s="18">
        <f t="shared" si="1"/>
        <v>24</v>
      </c>
      <c r="H24" s="4"/>
    </row>
    <row r="25">
      <c r="A25" s="11" t="s">
        <v>107</v>
      </c>
      <c r="B25" s="11" t="s">
        <v>108</v>
      </c>
      <c r="C25" s="11" t="s">
        <v>109</v>
      </c>
      <c r="D25" s="18">
        <f t="shared" si="2"/>
        <v>8</v>
      </c>
      <c r="E25" s="15">
        <v>70000.0</v>
      </c>
      <c r="F25" s="7">
        <v>12.0</v>
      </c>
      <c r="G25" s="18">
        <f t="shared" si="1"/>
        <v>20</v>
      </c>
      <c r="H25" s="4"/>
    </row>
    <row r="26">
      <c r="A26" s="11" t="s">
        <v>101</v>
      </c>
      <c r="B26" s="11" t="s">
        <v>102</v>
      </c>
      <c r="C26" s="11" t="s">
        <v>103</v>
      </c>
      <c r="D26" s="18">
        <f t="shared" si="2"/>
        <v>9</v>
      </c>
      <c r="E26" s="15">
        <v>25000.0</v>
      </c>
      <c r="F26" s="7">
        <v>14.0</v>
      </c>
      <c r="G26" s="18">
        <f t="shared" si="1"/>
        <v>23</v>
      </c>
      <c r="H26" s="4"/>
    </row>
    <row r="27">
      <c r="A27" s="11" t="s">
        <v>104</v>
      </c>
      <c r="B27" s="11" t="s">
        <v>105</v>
      </c>
      <c r="C27" s="11" t="s">
        <v>106</v>
      </c>
      <c r="D27" s="18">
        <f t="shared" si="2"/>
        <v>9</v>
      </c>
      <c r="E27" s="15">
        <v>60000.0</v>
      </c>
      <c r="F27" s="7">
        <v>16.0</v>
      </c>
      <c r="G27" s="18">
        <f t="shared" si="1"/>
        <v>25</v>
      </c>
      <c r="H27" s="4"/>
    </row>
    <row r="28">
      <c r="A28" s="11" t="s">
        <v>107</v>
      </c>
      <c r="B28" s="11" t="s">
        <v>108</v>
      </c>
      <c r="C28" s="11" t="s">
        <v>109</v>
      </c>
      <c r="D28" s="18">
        <f t="shared" si="2"/>
        <v>9</v>
      </c>
      <c r="E28" s="15">
        <v>70000.0</v>
      </c>
      <c r="F28" s="7">
        <v>12.0</v>
      </c>
      <c r="G28" s="18">
        <f t="shared" si="1"/>
        <v>21</v>
      </c>
      <c r="H28" s="4"/>
    </row>
    <row r="29">
      <c r="A29" s="11" t="s">
        <v>101</v>
      </c>
      <c r="B29" s="11" t="s">
        <v>102</v>
      </c>
      <c r="C29" s="11" t="s">
        <v>103</v>
      </c>
      <c r="D29" s="18">
        <f t="shared" si="2"/>
        <v>10</v>
      </c>
      <c r="E29" s="15">
        <v>25000.0</v>
      </c>
      <c r="F29" s="7">
        <v>14.0</v>
      </c>
      <c r="G29" s="18">
        <f t="shared" si="1"/>
        <v>24</v>
      </c>
      <c r="H29" s="4"/>
    </row>
    <row r="30">
      <c r="A30" s="11" t="s">
        <v>104</v>
      </c>
      <c r="B30" s="11" t="s">
        <v>105</v>
      </c>
      <c r="C30" s="11" t="s">
        <v>106</v>
      </c>
      <c r="D30" s="18">
        <f t="shared" si="2"/>
        <v>10</v>
      </c>
      <c r="E30" s="15">
        <v>60000.0</v>
      </c>
      <c r="F30" s="7">
        <v>16.0</v>
      </c>
      <c r="G30" s="18">
        <f t="shared" si="1"/>
        <v>26</v>
      </c>
      <c r="H30" s="4"/>
    </row>
    <row r="31">
      <c r="A31" s="11" t="s">
        <v>107</v>
      </c>
      <c r="B31" s="11" t="s">
        <v>108</v>
      </c>
      <c r="C31" s="11" t="s">
        <v>109</v>
      </c>
      <c r="D31" s="18">
        <f t="shared" si="2"/>
        <v>10</v>
      </c>
      <c r="E31" s="15">
        <v>70000.0</v>
      </c>
      <c r="F31" s="7">
        <v>12.0</v>
      </c>
      <c r="G31" s="18">
        <f t="shared" si="1"/>
        <v>22</v>
      </c>
      <c r="H31" s="4"/>
    </row>
    <row r="32">
      <c r="A32" s="11" t="s">
        <v>101</v>
      </c>
      <c r="B32" s="11" t="s">
        <v>102</v>
      </c>
      <c r="C32" s="11" t="s">
        <v>103</v>
      </c>
      <c r="D32" s="18">
        <f t="shared" si="2"/>
        <v>11</v>
      </c>
      <c r="E32" s="15">
        <v>25000.0</v>
      </c>
      <c r="F32" s="7">
        <v>14.0</v>
      </c>
      <c r="G32" s="18">
        <f t="shared" si="1"/>
        <v>25</v>
      </c>
      <c r="H32" s="4"/>
    </row>
    <row r="33">
      <c r="A33" s="11" t="s">
        <v>104</v>
      </c>
      <c r="B33" s="11" t="s">
        <v>105</v>
      </c>
      <c r="C33" s="11" t="s">
        <v>106</v>
      </c>
      <c r="D33" s="18">
        <f t="shared" si="2"/>
        <v>11</v>
      </c>
      <c r="E33" s="15">
        <v>60000.0</v>
      </c>
      <c r="F33" s="7">
        <v>16.0</v>
      </c>
      <c r="G33" s="18">
        <f t="shared" si="1"/>
        <v>27</v>
      </c>
      <c r="H33" s="4"/>
    </row>
    <row r="34">
      <c r="A34" s="11" t="s">
        <v>107</v>
      </c>
      <c r="B34" s="11" t="s">
        <v>108</v>
      </c>
      <c r="C34" s="11" t="s">
        <v>109</v>
      </c>
      <c r="D34" s="18">
        <f t="shared" si="2"/>
        <v>11</v>
      </c>
      <c r="E34" s="15">
        <v>70000.0</v>
      </c>
      <c r="F34" s="7">
        <v>12.0</v>
      </c>
      <c r="G34" s="18">
        <f t="shared" si="1"/>
        <v>23</v>
      </c>
      <c r="H34" s="4"/>
    </row>
    <row r="35">
      <c r="A35" s="11" t="s">
        <v>101</v>
      </c>
      <c r="B35" s="11" t="s">
        <v>102</v>
      </c>
      <c r="C35" s="11" t="s">
        <v>103</v>
      </c>
      <c r="D35" s="18">
        <f t="shared" si="2"/>
        <v>12</v>
      </c>
      <c r="E35" s="15">
        <v>25000.0</v>
      </c>
      <c r="F35" s="7">
        <v>14.0</v>
      </c>
      <c r="G35" s="18">
        <f t="shared" si="1"/>
        <v>26</v>
      </c>
      <c r="H35" s="4"/>
    </row>
    <row r="36">
      <c r="A36" s="11" t="s">
        <v>104</v>
      </c>
      <c r="B36" s="11" t="s">
        <v>105</v>
      </c>
      <c r="C36" s="11" t="s">
        <v>106</v>
      </c>
      <c r="D36" s="18">
        <f t="shared" si="2"/>
        <v>12</v>
      </c>
      <c r="E36" s="15">
        <v>60000.0</v>
      </c>
      <c r="F36" s="7">
        <v>16.0</v>
      </c>
      <c r="G36" s="18">
        <f t="shared" si="1"/>
        <v>28</v>
      </c>
      <c r="H36" s="4"/>
    </row>
    <row r="37">
      <c r="A37" s="11" t="s">
        <v>107</v>
      </c>
      <c r="B37" s="11" t="s">
        <v>108</v>
      </c>
      <c r="C37" s="11" t="s">
        <v>109</v>
      </c>
      <c r="D37" s="18">
        <f t="shared" si="2"/>
        <v>12</v>
      </c>
      <c r="E37" s="15">
        <v>70000.0</v>
      </c>
      <c r="F37" s="7">
        <v>12.0</v>
      </c>
      <c r="G37" s="18">
        <f t="shared" si="1"/>
        <v>24</v>
      </c>
      <c r="H37" s="4"/>
    </row>
    <row r="38">
      <c r="A38" s="11" t="s">
        <v>101</v>
      </c>
      <c r="B38" s="11" t="s">
        <v>102</v>
      </c>
      <c r="C38" s="11" t="s">
        <v>103</v>
      </c>
      <c r="D38" s="18">
        <f t="shared" si="2"/>
        <v>13</v>
      </c>
      <c r="E38" s="15">
        <v>25000.0</v>
      </c>
      <c r="F38" s="7">
        <v>14.0</v>
      </c>
      <c r="G38" s="18">
        <f t="shared" si="1"/>
        <v>27</v>
      </c>
      <c r="H38" s="4"/>
    </row>
    <row r="39">
      <c r="A39" s="11" t="s">
        <v>104</v>
      </c>
      <c r="B39" s="11" t="s">
        <v>105</v>
      </c>
      <c r="C39" s="11" t="s">
        <v>106</v>
      </c>
      <c r="D39" s="18">
        <f t="shared" si="2"/>
        <v>13</v>
      </c>
      <c r="E39" s="15">
        <v>60000.0</v>
      </c>
      <c r="F39" s="7">
        <v>16.0</v>
      </c>
      <c r="G39" s="18">
        <f t="shared" si="1"/>
        <v>29</v>
      </c>
      <c r="H39" s="4"/>
    </row>
    <row r="40">
      <c r="A40" s="11" t="s">
        <v>107</v>
      </c>
      <c r="B40" s="11" t="s">
        <v>108</v>
      </c>
      <c r="C40" s="11" t="s">
        <v>109</v>
      </c>
      <c r="D40" s="18">
        <f t="shared" si="2"/>
        <v>13</v>
      </c>
      <c r="E40" s="15">
        <v>70000.0</v>
      </c>
      <c r="F40" s="7">
        <v>12.0</v>
      </c>
      <c r="G40" s="18">
        <f t="shared" si="1"/>
        <v>25</v>
      </c>
      <c r="H40" s="4"/>
    </row>
    <row r="41">
      <c r="A41" s="11" t="s">
        <v>101</v>
      </c>
      <c r="B41" s="11" t="s">
        <v>102</v>
      </c>
      <c r="C41" s="11" t="s">
        <v>103</v>
      </c>
      <c r="D41" s="18">
        <f t="shared" si="2"/>
        <v>14</v>
      </c>
      <c r="E41" s="15">
        <v>25000.0</v>
      </c>
      <c r="F41" s="7">
        <v>14.0</v>
      </c>
      <c r="G41" s="18">
        <f t="shared" si="1"/>
        <v>28</v>
      </c>
      <c r="H41" s="4"/>
    </row>
    <row r="42">
      <c r="A42" s="11" t="s">
        <v>104</v>
      </c>
      <c r="B42" s="11" t="s">
        <v>105</v>
      </c>
      <c r="C42" s="11" t="s">
        <v>106</v>
      </c>
      <c r="D42" s="18">
        <f t="shared" si="2"/>
        <v>14</v>
      </c>
      <c r="E42" s="15">
        <v>60000.0</v>
      </c>
      <c r="F42" s="7">
        <v>16.0</v>
      </c>
      <c r="G42" s="18">
        <f t="shared" si="1"/>
        <v>30</v>
      </c>
      <c r="H42" s="4"/>
    </row>
    <row r="43">
      <c r="A43" s="11" t="s">
        <v>107</v>
      </c>
      <c r="B43" s="11" t="s">
        <v>108</v>
      </c>
      <c r="C43" s="11" t="s">
        <v>109</v>
      </c>
      <c r="D43" s="18">
        <f t="shared" si="2"/>
        <v>14</v>
      </c>
      <c r="E43" s="15">
        <v>70000.0</v>
      </c>
      <c r="F43" s="7">
        <v>12.0</v>
      </c>
      <c r="G43" s="18">
        <f t="shared" si="1"/>
        <v>26</v>
      </c>
      <c r="H43" s="4"/>
    </row>
    <row r="44">
      <c r="A44" s="11" t="s">
        <v>101</v>
      </c>
      <c r="B44" s="11" t="s">
        <v>102</v>
      </c>
      <c r="C44" s="11" t="s">
        <v>103</v>
      </c>
      <c r="D44" s="18">
        <f t="shared" si="2"/>
        <v>15</v>
      </c>
      <c r="E44" s="15">
        <v>25000.0</v>
      </c>
      <c r="F44" s="7">
        <v>14.0</v>
      </c>
      <c r="G44" s="18">
        <f t="shared" si="1"/>
        <v>29</v>
      </c>
      <c r="H44" s="4"/>
    </row>
    <row r="45">
      <c r="A45" s="11" t="s">
        <v>104</v>
      </c>
      <c r="B45" s="11" t="s">
        <v>105</v>
      </c>
      <c r="C45" s="11" t="s">
        <v>106</v>
      </c>
      <c r="D45" s="18">
        <f t="shared" si="2"/>
        <v>15</v>
      </c>
      <c r="E45" s="15">
        <v>60000.0</v>
      </c>
      <c r="F45" s="7">
        <v>16.0</v>
      </c>
      <c r="G45" s="18">
        <f t="shared" si="1"/>
        <v>31</v>
      </c>
      <c r="H45" s="4"/>
    </row>
    <row r="46">
      <c r="A46" s="11" t="s">
        <v>107</v>
      </c>
      <c r="B46" s="11" t="s">
        <v>108</v>
      </c>
      <c r="C46" s="11" t="s">
        <v>109</v>
      </c>
      <c r="D46" s="18">
        <f t="shared" si="2"/>
        <v>15</v>
      </c>
      <c r="E46" s="15">
        <v>70000.0</v>
      </c>
      <c r="F46" s="7">
        <v>12.0</v>
      </c>
      <c r="G46" s="18">
        <f t="shared" si="1"/>
        <v>27</v>
      </c>
      <c r="H46" s="4"/>
    </row>
    <row r="47">
      <c r="A47" s="11" t="s">
        <v>101</v>
      </c>
      <c r="B47" s="11" t="s">
        <v>102</v>
      </c>
      <c r="C47" s="11" t="s">
        <v>103</v>
      </c>
      <c r="D47" s="18">
        <f t="shared" si="2"/>
        <v>16</v>
      </c>
      <c r="E47" s="15">
        <v>25000.0</v>
      </c>
      <c r="F47" s="7">
        <v>14.0</v>
      </c>
      <c r="G47" s="18">
        <f t="shared" si="1"/>
        <v>30</v>
      </c>
      <c r="H47" s="4"/>
    </row>
    <row r="48">
      <c r="A48" s="11" t="s">
        <v>104</v>
      </c>
      <c r="B48" s="11" t="s">
        <v>105</v>
      </c>
      <c r="C48" s="11" t="s">
        <v>106</v>
      </c>
      <c r="D48" s="18">
        <f t="shared" si="2"/>
        <v>16</v>
      </c>
      <c r="E48" s="15">
        <v>60000.0</v>
      </c>
      <c r="F48" s="7">
        <v>16.0</v>
      </c>
      <c r="G48" s="18">
        <f t="shared" si="1"/>
        <v>32</v>
      </c>
      <c r="H48" s="4"/>
    </row>
    <row r="49">
      <c r="A49" s="11" t="s">
        <v>107</v>
      </c>
      <c r="B49" s="11" t="s">
        <v>108</v>
      </c>
      <c r="C49" s="11" t="s">
        <v>109</v>
      </c>
      <c r="D49" s="18">
        <f t="shared" si="2"/>
        <v>16</v>
      </c>
      <c r="E49" s="15">
        <v>70000.0</v>
      </c>
      <c r="F49" s="7">
        <v>12.0</v>
      </c>
      <c r="G49" s="18">
        <f t="shared" si="1"/>
        <v>28</v>
      </c>
      <c r="H49" s="4"/>
    </row>
    <row r="50">
      <c r="A50" s="11" t="s">
        <v>101</v>
      </c>
      <c r="B50" s="11" t="s">
        <v>102</v>
      </c>
      <c r="C50" s="11" t="s">
        <v>103</v>
      </c>
      <c r="D50" s="18">
        <f t="shared" si="2"/>
        <v>17</v>
      </c>
      <c r="E50" s="15">
        <v>25000.0</v>
      </c>
      <c r="F50" s="7">
        <v>14.0</v>
      </c>
      <c r="G50" s="18">
        <f t="shared" si="1"/>
        <v>31</v>
      </c>
    </row>
    <row r="51">
      <c r="A51" s="11" t="s">
        <v>104</v>
      </c>
      <c r="B51" s="11" t="s">
        <v>105</v>
      </c>
      <c r="C51" s="11" t="s">
        <v>106</v>
      </c>
      <c r="D51" s="18">
        <f t="shared" si="2"/>
        <v>17</v>
      </c>
      <c r="E51" s="15">
        <v>60000.0</v>
      </c>
      <c r="F51" s="7">
        <v>16.0</v>
      </c>
      <c r="G51" s="18">
        <f t="shared" si="1"/>
        <v>33</v>
      </c>
    </row>
    <row r="52">
      <c r="A52" s="11" t="s">
        <v>107</v>
      </c>
      <c r="B52" s="11" t="s">
        <v>108</v>
      </c>
      <c r="C52" s="11" t="s">
        <v>109</v>
      </c>
      <c r="D52" s="18">
        <f t="shared" si="2"/>
        <v>17</v>
      </c>
      <c r="E52" s="15">
        <v>70000.0</v>
      </c>
      <c r="F52" s="7">
        <v>12.0</v>
      </c>
      <c r="G52" s="18">
        <f t="shared" si="1"/>
        <v>29</v>
      </c>
    </row>
    <row r="53">
      <c r="A53" s="11" t="s">
        <v>101</v>
      </c>
      <c r="B53" s="11" t="s">
        <v>102</v>
      </c>
      <c r="C53" s="11" t="s">
        <v>103</v>
      </c>
      <c r="D53" s="18">
        <f t="shared" si="2"/>
        <v>18</v>
      </c>
      <c r="E53" s="15">
        <v>25000.0</v>
      </c>
      <c r="F53" s="7">
        <v>14.0</v>
      </c>
      <c r="G53" s="18">
        <f t="shared" si="1"/>
        <v>32</v>
      </c>
    </row>
    <row r="54">
      <c r="A54" s="11" t="s">
        <v>104</v>
      </c>
      <c r="B54" s="11" t="s">
        <v>105</v>
      </c>
      <c r="C54" s="11" t="s">
        <v>106</v>
      </c>
      <c r="D54" s="18">
        <f t="shared" si="2"/>
        <v>18</v>
      </c>
      <c r="E54" s="15">
        <v>60000.0</v>
      </c>
      <c r="F54" s="7">
        <v>16.0</v>
      </c>
      <c r="G54" s="18">
        <f t="shared" si="1"/>
        <v>34</v>
      </c>
    </row>
    <row r="55">
      <c r="A55" s="11" t="s">
        <v>107</v>
      </c>
      <c r="B55" s="11" t="s">
        <v>108</v>
      </c>
      <c r="C55" s="11" t="s">
        <v>109</v>
      </c>
      <c r="D55" s="18">
        <f t="shared" si="2"/>
        <v>18</v>
      </c>
      <c r="E55" s="15">
        <v>70000.0</v>
      </c>
      <c r="F55" s="7">
        <v>12.0</v>
      </c>
      <c r="G55" s="18">
        <f t="shared" si="1"/>
        <v>30</v>
      </c>
    </row>
    <row r="56">
      <c r="A56" s="11" t="s">
        <v>101</v>
      </c>
      <c r="B56" s="11" t="s">
        <v>102</v>
      </c>
      <c r="C56" s="11" t="s">
        <v>103</v>
      </c>
      <c r="D56" s="18">
        <f t="shared" si="2"/>
        <v>19</v>
      </c>
      <c r="E56" s="15">
        <v>25000.0</v>
      </c>
      <c r="F56" s="7">
        <v>14.0</v>
      </c>
      <c r="G56" s="18">
        <f t="shared" si="1"/>
        <v>33</v>
      </c>
    </row>
    <row r="57">
      <c r="A57" s="11" t="s">
        <v>104</v>
      </c>
      <c r="B57" s="11" t="s">
        <v>105</v>
      </c>
      <c r="C57" s="11" t="s">
        <v>106</v>
      </c>
      <c r="D57" s="18">
        <f t="shared" si="2"/>
        <v>19</v>
      </c>
      <c r="E57" s="15">
        <v>60000.0</v>
      </c>
      <c r="F57" s="7">
        <v>16.0</v>
      </c>
      <c r="G57" s="18">
        <f t="shared" si="1"/>
        <v>35</v>
      </c>
    </row>
    <row r="58">
      <c r="A58" s="11" t="s">
        <v>107</v>
      </c>
      <c r="B58" s="11" t="s">
        <v>108</v>
      </c>
      <c r="C58" s="11" t="s">
        <v>109</v>
      </c>
      <c r="D58" s="18">
        <f t="shared" si="2"/>
        <v>19</v>
      </c>
      <c r="E58" s="15">
        <v>70000.0</v>
      </c>
      <c r="F58" s="7">
        <v>12.0</v>
      </c>
      <c r="G58" s="18">
        <f t="shared" si="1"/>
        <v>31</v>
      </c>
    </row>
    <row r="59">
      <c r="A59" s="11" t="s">
        <v>101</v>
      </c>
      <c r="B59" s="11" t="s">
        <v>102</v>
      </c>
      <c r="C59" s="11" t="s">
        <v>103</v>
      </c>
      <c r="D59" s="18">
        <f t="shared" si="2"/>
        <v>20</v>
      </c>
      <c r="E59" s="15">
        <v>25000.0</v>
      </c>
      <c r="F59" s="7">
        <v>14.0</v>
      </c>
      <c r="G59" s="18">
        <f t="shared" si="1"/>
        <v>34</v>
      </c>
    </row>
    <row r="60">
      <c r="A60" s="11" t="s">
        <v>104</v>
      </c>
      <c r="B60" s="11" t="s">
        <v>105</v>
      </c>
      <c r="C60" s="11" t="s">
        <v>106</v>
      </c>
      <c r="D60" s="18">
        <f t="shared" si="2"/>
        <v>20</v>
      </c>
      <c r="E60" s="15">
        <v>60000.0</v>
      </c>
      <c r="F60" s="7">
        <v>16.0</v>
      </c>
      <c r="G60" s="18">
        <f t="shared" si="1"/>
        <v>36</v>
      </c>
    </row>
    <row r="61">
      <c r="A61" s="11" t="s">
        <v>107</v>
      </c>
      <c r="B61" s="11" t="s">
        <v>108</v>
      </c>
      <c r="C61" s="11" t="s">
        <v>109</v>
      </c>
      <c r="D61" s="18">
        <f t="shared" si="2"/>
        <v>20</v>
      </c>
      <c r="E61" s="15">
        <v>70000.0</v>
      </c>
      <c r="F61" s="7">
        <v>12.0</v>
      </c>
      <c r="G61" s="18">
        <f t="shared" si="1"/>
        <v>32</v>
      </c>
    </row>
    <row r="62">
      <c r="A62" s="11" t="s">
        <v>101</v>
      </c>
      <c r="B62" s="11" t="s">
        <v>102</v>
      </c>
      <c r="C62" s="11" t="s">
        <v>103</v>
      </c>
      <c r="D62" s="18">
        <f t="shared" si="2"/>
        <v>21</v>
      </c>
      <c r="E62" s="15">
        <v>25000.0</v>
      </c>
      <c r="F62" s="7">
        <v>14.0</v>
      </c>
      <c r="G62" s="18">
        <f t="shared" si="1"/>
        <v>35</v>
      </c>
    </row>
    <row r="63">
      <c r="A63" s="11" t="s">
        <v>104</v>
      </c>
      <c r="B63" s="11" t="s">
        <v>105</v>
      </c>
      <c r="C63" s="11" t="s">
        <v>106</v>
      </c>
      <c r="D63" s="18">
        <f t="shared" si="2"/>
        <v>21</v>
      </c>
      <c r="E63" s="15">
        <v>60000.0</v>
      </c>
      <c r="F63" s="7">
        <v>16.0</v>
      </c>
      <c r="G63" s="18">
        <f t="shared" si="1"/>
        <v>37</v>
      </c>
    </row>
    <row r="64">
      <c r="A64" s="11" t="s">
        <v>107</v>
      </c>
      <c r="B64" s="11" t="s">
        <v>108</v>
      </c>
      <c r="C64" s="11" t="s">
        <v>109</v>
      </c>
      <c r="D64" s="18">
        <f t="shared" si="2"/>
        <v>21</v>
      </c>
      <c r="E64" s="15">
        <v>70000.0</v>
      </c>
      <c r="F64" s="7">
        <v>12.0</v>
      </c>
      <c r="G64" s="18">
        <f t="shared" si="1"/>
        <v>33</v>
      </c>
    </row>
    <row r="65">
      <c r="A65" s="11" t="s">
        <v>101</v>
      </c>
      <c r="B65" s="11" t="s">
        <v>102</v>
      </c>
      <c r="C65" s="11" t="s">
        <v>103</v>
      </c>
      <c r="D65" s="18">
        <f t="shared" si="2"/>
        <v>22</v>
      </c>
      <c r="E65" s="15">
        <v>25000.0</v>
      </c>
      <c r="F65" s="7">
        <v>14.0</v>
      </c>
      <c r="G65" s="18">
        <f t="shared" si="1"/>
        <v>36</v>
      </c>
    </row>
    <row r="66">
      <c r="A66" s="11" t="s">
        <v>104</v>
      </c>
      <c r="B66" s="11" t="s">
        <v>105</v>
      </c>
      <c r="C66" s="11" t="s">
        <v>106</v>
      </c>
      <c r="D66" s="18">
        <f t="shared" si="2"/>
        <v>22</v>
      </c>
      <c r="E66" s="15">
        <v>60000.0</v>
      </c>
      <c r="F66" s="7">
        <v>16.0</v>
      </c>
      <c r="G66" s="18">
        <f t="shared" si="1"/>
        <v>38</v>
      </c>
    </row>
    <row r="67">
      <c r="A67" s="11" t="s">
        <v>107</v>
      </c>
      <c r="B67" s="11" t="s">
        <v>108</v>
      </c>
      <c r="C67" s="11" t="s">
        <v>109</v>
      </c>
      <c r="D67" s="18">
        <f t="shared" si="2"/>
        <v>22</v>
      </c>
      <c r="E67" s="15">
        <v>70000.0</v>
      </c>
      <c r="F67" s="7">
        <v>12.0</v>
      </c>
      <c r="G67" s="18">
        <f t="shared" si="1"/>
        <v>34</v>
      </c>
    </row>
    <row r="68">
      <c r="A68" s="11" t="s">
        <v>101</v>
      </c>
      <c r="B68" s="11" t="s">
        <v>102</v>
      </c>
      <c r="C68" s="11" t="s">
        <v>103</v>
      </c>
      <c r="D68" s="18">
        <f t="shared" si="2"/>
        <v>23</v>
      </c>
      <c r="E68" s="15">
        <v>25000.0</v>
      </c>
      <c r="F68" s="7">
        <v>14.0</v>
      </c>
      <c r="G68" s="18">
        <f t="shared" si="1"/>
        <v>37</v>
      </c>
    </row>
    <row r="69">
      <c r="A69" s="11" t="s">
        <v>104</v>
      </c>
      <c r="B69" s="11" t="s">
        <v>105</v>
      </c>
      <c r="C69" s="11" t="s">
        <v>106</v>
      </c>
      <c r="D69" s="18">
        <f t="shared" si="2"/>
        <v>23</v>
      </c>
      <c r="E69" s="15">
        <v>60000.0</v>
      </c>
      <c r="F69" s="7">
        <v>16.0</v>
      </c>
      <c r="G69" s="18">
        <f t="shared" si="1"/>
        <v>39</v>
      </c>
    </row>
    <row r="70">
      <c r="A70" s="11" t="s">
        <v>107</v>
      </c>
      <c r="B70" s="11" t="s">
        <v>108</v>
      </c>
      <c r="C70" s="11" t="s">
        <v>109</v>
      </c>
      <c r="D70" s="18">
        <f t="shared" si="2"/>
        <v>23</v>
      </c>
      <c r="E70" s="15">
        <v>70000.0</v>
      </c>
      <c r="F70" s="7">
        <v>12.0</v>
      </c>
      <c r="G70" s="18">
        <f t="shared" si="1"/>
        <v>35</v>
      </c>
    </row>
    <row r="71">
      <c r="A71" s="11" t="s">
        <v>101</v>
      </c>
      <c r="B71" s="11" t="s">
        <v>102</v>
      </c>
      <c r="C71" s="11" t="s">
        <v>103</v>
      </c>
      <c r="D71" s="18">
        <f t="shared" si="2"/>
        <v>24</v>
      </c>
      <c r="E71" s="15">
        <v>25000.0</v>
      </c>
      <c r="F71" s="7">
        <v>14.0</v>
      </c>
      <c r="G71" s="18">
        <f t="shared" si="1"/>
        <v>38</v>
      </c>
    </row>
    <row r="72">
      <c r="A72" s="11" t="s">
        <v>104</v>
      </c>
      <c r="B72" s="11" t="s">
        <v>105</v>
      </c>
      <c r="C72" s="11" t="s">
        <v>106</v>
      </c>
      <c r="D72" s="18">
        <f t="shared" si="2"/>
        <v>24</v>
      </c>
      <c r="E72" s="15">
        <v>60000.0</v>
      </c>
      <c r="F72" s="7">
        <v>16.0</v>
      </c>
      <c r="G72" s="18">
        <f t="shared" si="1"/>
        <v>40</v>
      </c>
    </row>
    <row r="73">
      <c r="A73" s="11" t="s">
        <v>107</v>
      </c>
      <c r="B73" s="11" t="s">
        <v>108</v>
      </c>
      <c r="C73" s="11" t="s">
        <v>109</v>
      </c>
      <c r="D73" s="18">
        <f t="shared" si="2"/>
        <v>24</v>
      </c>
      <c r="E73" s="15">
        <v>70000.0</v>
      </c>
      <c r="F73" s="7">
        <v>12.0</v>
      </c>
      <c r="G73" s="18">
        <f t="shared" si="1"/>
        <v>36</v>
      </c>
    </row>
    <row r="74">
      <c r="A74" s="11" t="s">
        <v>101</v>
      </c>
      <c r="B74" s="11" t="s">
        <v>102</v>
      </c>
      <c r="C74" s="11" t="s">
        <v>103</v>
      </c>
      <c r="D74" s="18">
        <f t="shared" si="2"/>
        <v>25</v>
      </c>
      <c r="E74" s="15">
        <v>25000.0</v>
      </c>
      <c r="F74" s="7">
        <v>14.0</v>
      </c>
      <c r="G74" s="18">
        <f t="shared" si="1"/>
        <v>39</v>
      </c>
    </row>
    <row r="75">
      <c r="A75" s="11" t="s">
        <v>104</v>
      </c>
      <c r="B75" s="11" t="s">
        <v>105</v>
      </c>
      <c r="C75" s="11" t="s">
        <v>106</v>
      </c>
      <c r="D75" s="18">
        <f t="shared" si="2"/>
        <v>25</v>
      </c>
      <c r="E75" s="15">
        <v>60000.0</v>
      </c>
      <c r="F75" s="7">
        <v>16.0</v>
      </c>
      <c r="G75" s="18">
        <f t="shared" si="1"/>
        <v>41</v>
      </c>
    </row>
    <row r="76">
      <c r="A76" s="11" t="s">
        <v>107</v>
      </c>
      <c r="B76" s="11" t="s">
        <v>108</v>
      </c>
      <c r="C76" s="11" t="s">
        <v>109</v>
      </c>
      <c r="D76" s="18">
        <f t="shared" si="2"/>
        <v>25</v>
      </c>
      <c r="E76" s="15">
        <v>70000.0</v>
      </c>
      <c r="F76" s="7">
        <v>12.0</v>
      </c>
      <c r="G76" s="18">
        <f t="shared" si="1"/>
        <v>37</v>
      </c>
    </row>
    <row r="77">
      <c r="A77" s="11" t="s">
        <v>101</v>
      </c>
      <c r="B77" s="11" t="s">
        <v>102</v>
      </c>
      <c r="C77" s="11" t="s">
        <v>103</v>
      </c>
      <c r="D77" s="18">
        <f t="shared" si="2"/>
        <v>26</v>
      </c>
      <c r="E77" s="15">
        <v>25000.0</v>
      </c>
      <c r="F77" s="7">
        <v>14.0</v>
      </c>
      <c r="G77" s="18">
        <f t="shared" si="1"/>
        <v>40</v>
      </c>
    </row>
    <row r="78">
      <c r="A78" s="11" t="s">
        <v>104</v>
      </c>
      <c r="B78" s="11" t="s">
        <v>105</v>
      </c>
      <c r="C78" s="11" t="s">
        <v>106</v>
      </c>
      <c r="D78" s="18">
        <f t="shared" si="2"/>
        <v>26</v>
      </c>
      <c r="E78" s="15">
        <v>60000.0</v>
      </c>
      <c r="F78" s="7">
        <v>16.0</v>
      </c>
      <c r="G78" s="18">
        <f t="shared" si="1"/>
        <v>42</v>
      </c>
    </row>
    <row r="79">
      <c r="A79" s="11" t="s">
        <v>107</v>
      </c>
      <c r="B79" s="11" t="s">
        <v>108</v>
      </c>
      <c r="C79" s="11" t="s">
        <v>109</v>
      </c>
      <c r="D79" s="18">
        <f t="shared" si="2"/>
        <v>26</v>
      </c>
      <c r="E79" s="15">
        <v>70000.0</v>
      </c>
      <c r="F79" s="7">
        <v>12.0</v>
      </c>
      <c r="G79" s="18">
        <f t="shared" si="1"/>
        <v>38</v>
      </c>
    </row>
    <row r="80">
      <c r="A80" s="11" t="s">
        <v>101</v>
      </c>
      <c r="B80" s="11" t="s">
        <v>102</v>
      </c>
      <c r="C80" s="11" t="s">
        <v>103</v>
      </c>
      <c r="D80" s="18">
        <f t="shared" si="2"/>
        <v>27</v>
      </c>
      <c r="E80" s="15">
        <v>25000.0</v>
      </c>
      <c r="F80" s="7">
        <v>14.0</v>
      </c>
      <c r="G80" s="18">
        <f t="shared" si="1"/>
        <v>41</v>
      </c>
    </row>
    <row r="81">
      <c r="A81" s="11" t="s">
        <v>104</v>
      </c>
      <c r="B81" s="11" t="s">
        <v>105</v>
      </c>
      <c r="C81" s="11" t="s">
        <v>106</v>
      </c>
      <c r="D81" s="18">
        <f t="shared" si="2"/>
        <v>27</v>
      </c>
      <c r="E81" s="15">
        <v>60000.0</v>
      </c>
      <c r="F81" s="7">
        <v>16.0</v>
      </c>
      <c r="G81" s="18">
        <f t="shared" si="1"/>
        <v>43</v>
      </c>
    </row>
    <row r="82">
      <c r="A82" s="11" t="s">
        <v>107</v>
      </c>
      <c r="B82" s="11" t="s">
        <v>108</v>
      </c>
      <c r="C82" s="11" t="s">
        <v>109</v>
      </c>
      <c r="D82" s="18">
        <f t="shared" si="2"/>
        <v>27</v>
      </c>
      <c r="E82" s="15">
        <v>70000.0</v>
      </c>
      <c r="F82" s="7">
        <v>12.0</v>
      </c>
      <c r="G82" s="18">
        <f t="shared" si="1"/>
        <v>39</v>
      </c>
    </row>
    <row r="83">
      <c r="A83" s="11" t="s">
        <v>101</v>
      </c>
      <c r="B83" s="11" t="s">
        <v>102</v>
      </c>
      <c r="C83" s="11" t="s">
        <v>103</v>
      </c>
      <c r="D83" s="18">
        <f t="shared" si="2"/>
        <v>28</v>
      </c>
      <c r="E83" s="15">
        <v>25000.0</v>
      </c>
      <c r="F83" s="7">
        <v>14.0</v>
      </c>
      <c r="G83" s="18">
        <f t="shared" si="1"/>
        <v>42</v>
      </c>
    </row>
    <row r="84">
      <c r="A84" s="11" t="s">
        <v>104</v>
      </c>
      <c r="B84" s="11" t="s">
        <v>105</v>
      </c>
      <c r="C84" s="11" t="s">
        <v>106</v>
      </c>
      <c r="D84" s="18">
        <f t="shared" si="2"/>
        <v>28</v>
      </c>
      <c r="E84" s="15">
        <v>60000.0</v>
      </c>
      <c r="F84" s="7">
        <v>16.0</v>
      </c>
      <c r="G84" s="18">
        <f t="shared" si="1"/>
        <v>44</v>
      </c>
    </row>
    <row r="85">
      <c r="A85" s="11" t="s">
        <v>107</v>
      </c>
      <c r="B85" s="11" t="s">
        <v>108</v>
      </c>
      <c r="C85" s="11" t="s">
        <v>109</v>
      </c>
      <c r="D85" s="18">
        <f t="shared" si="2"/>
        <v>28</v>
      </c>
      <c r="E85" s="15">
        <v>70000.0</v>
      </c>
      <c r="F85" s="7">
        <v>12.0</v>
      </c>
      <c r="G85" s="18">
        <f t="shared" si="1"/>
        <v>40</v>
      </c>
    </row>
    <row r="86">
      <c r="A86" s="11" t="s">
        <v>101</v>
      </c>
      <c r="B86" s="11" t="s">
        <v>102</v>
      </c>
      <c r="C86" s="11" t="s">
        <v>103</v>
      </c>
      <c r="D86" s="18">
        <f t="shared" si="2"/>
        <v>29</v>
      </c>
      <c r="E86" s="15">
        <v>25000.0</v>
      </c>
      <c r="F86" s="7">
        <v>14.0</v>
      </c>
      <c r="G86" s="18">
        <f t="shared" si="1"/>
        <v>43</v>
      </c>
    </row>
    <row r="87">
      <c r="A87" s="11" t="s">
        <v>104</v>
      </c>
      <c r="B87" s="11" t="s">
        <v>105</v>
      </c>
      <c r="C87" s="11" t="s">
        <v>106</v>
      </c>
      <c r="D87" s="18">
        <f t="shared" si="2"/>
        <v>29</v>
      </c>
      <c r="E87" s="15">
        <v>60000.0</v>
      </c>
      <c r="F87" s="7">
        <v>16.0</v>
      </c>
      <c r="G87" s="18">
        <f t="shared" si="1"/>
        <v>45</v>
      </c>
    </row>
    <row r="88">
      <c r="A88" s="11" t="s">
        <v>107</v>
      </c>
      <c r="B88" s="11" t="s">
        <v>108</v>
      </c>
      <c r="C88" s="11" t="s">
        <v>109</v>
      </c>
      <c r="D88" s="18">
        <f t="shared" si="2"/>
        <v>29</v>
      </c>
      <c r="E88" s="15">
        <v>70000.0</v>
      </c>
      <c r="F88" s="7">
        <v>12.0</v>
      </c>
      <c r="G88" s="18">
        <f t="shared" si="1"/>
        <v>41</v>
      </c>
    </row>
    <row r="89">
      <c r="A89" s="11" t="s">
        <v>101</v>
      </c>
      <c r="B89" s="11" t="s">
        <v>102</v>
      </c>
      <c r="C89" s="11" t="s">
        <v>103</v>
      </c>
      <c r="D89" s="18">
        <f t="shared" si="2"/>
        <v>30</v>
      </c>
      <c r="E89" s="15">
        <v>25000.0</v>
      </c>
      <c r="F89" s="7">
        <v>14.0</v>
      </c>
      <c r="G89" s="18">
        <f t="shared" si="1"/>
        <v>44</v>
      </c>
    </row>
    <row r="90">
      <c r="A90" s="11" t="s">
        <v>104</v>
      </c>
      <c r="B90" s="11" t="s">
        <v>105</v>
      </c>
      <c r="C90" s="11" t="s">
        <v>106</v>
      </c>
      <c r="D90" s="18">
        <f t="shared" si="2"/>
        <v>30</v>
      </c>
      <c r="E90" s="15">
        <v>60000.0</v>
      </c>
      <c r="F90" s="7">
        <v>16.0</v>
      </c>
      <c r="G90" s="18">
        <f t="shared" si="1"/>
        <v>46</v>
      </c>
    </row>
    <row r="91">
      <c r="A91" s="11" t="s">
        <v>107</v>
      </c>
      <c r="B91" s="11" t="s">
        <v>108</v>
      </c>
      <c r="C91" s="11" t="s">
        <v>109</v>
      </c>
      <c r="D91" s="18">
        <f t="shared" si="2"/>
        <v>30</v>
      </c>
      <c r="E91" s="15">
        <v>70000.0</v>
      </c>
      <c r="F91" s="7">
        <v>12.0</v>
      </c>
      <c r="G91" s="18">
        <f t="shared" si="1"/>
        <v>42</v>
      </c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7" width="7.0"/>
    <col customWidth="1" min="8" max="31" width="8.38"/>
  </cols>
  <sheetData>
    <row r="1">
      <c r="A1" s="31"/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33" t="s">
        <v>66</v>
      </c>
      <c r="J1" s="33" t="s">
        <v>67</v>
      </c>
      <c r="K1" s="33" t="s">
        <v>68</v>
      </c>
      <c r="L1" s="33" t="s">
        <v>69</v>
      </c>
      <c r="M1" s="33" t="s">
        <v>70</v>
      </c>
      <c r="N1" s="33" t="s">
        <v>71</v>
      </c>
      <c r="O1" s="33" t="s">
        <v>72</v>
      </c>
      <c r="P1" s="33" t="s">
        <v>73</v>
      </c>
      <c r="Q1" s="33" t="s">
        <v>74</v>
      </c>
      <c r="R1" s="33" t="s">
        <v>75</v>
      </c>
      <c r="S1" s="33" t="s">
        <v>76</v>
      </c>
      <c r="T1" s="33" t="s">
        <v>77</v>
      </c>
      <c r="U1" s="33" t="s">
        <v>78</v>
      </c>
      <c r="V1" s="33" t="s">
        <v>79</v>
      </c>
      <c r="W1" s="33" t="s">
        <v>80</v>
      </c>
      <c r="X1" s="33" t="s">
        <v>81</v>
      </c>
      <c r="Y1" s="33" t="s">
        <v>82</v>
      </c>
      <c r="Z1" s="33" t="s">
        <v>83</v>
      </c>
      <c r="AA1" s="33" t="s">
        <v>84</v>
      </c>
      <c r="AB1" s="33" t="s">
        <v>85</v>
      </c>
      <c r="AC1" s="33" t="s">
        <v>86</v>
      </c>
      <c r="AD1" s="33" t="s">
        <v>87</v>
      </c>
      <c r="AE1" s="33" t="s">
        <v>88</v>
      </c>
      <c r="AF1" s="33"/>
    </row>
    <row r="2">
      <c r="A2" s="6" t="s">
        <v>110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 t="s">
        <v>102</v>
      </c>
      <c r="B3" s="18">
        <v>0.0</v>
      </c>
      <c r="C3" s="34">
        <f t="shared" ref="C3:AE3" si="1">B21</f>
        <v>25000</v>
      </c>
      <c r="D3" s="34">
        <f t="shared" si="1"/>
        <v>50000</v>
      </c>
      <c r="E3" s="34">
        <f t="shared" si="1"/>
        <v>75000</v>
      </c>
      <c r="F3" s="34">
        <f t="shared" si="1"/>
        <v>100000</v>
      </c>
      <c r="G3" s="34">
        <f t="shared" si="1"/>
        <v>125000</v>
      </c>
      <c r="H3" s="34">
        <f t="shared" si="1"/>
        <v>150000</v>
      </c>
      <c r="I3" s="34">
        <f t="shared" si="1"/>
        <v>175000</v>
      </c>
      <c r="J3" s="34">
        <f t="shared" si="1"/>
        <v>200000</v>
      </c>
      <c r="K3" s="34">
        <f t="shared" si="1"/>
        <v>225000</v>
      </c>
      <c r="L3" s="34">
        <f t="shared" si="1"/>
        <v>250000</v>
      </c>
      <c r="M3" s="34">
        <f t="shared" si="1"/>
        <v>275000</v>
      </c>
      <c r="N3" s="34">
        <f t="shared" si="1"/>
        <v>300000</v>
      </c>
      <c r="O3" s="34">
        <f t="shared" si="1"/>
        <v>325000</v>
      </c>
      <c r="P3" s="34">
        <f t="shared" si="1"/>
        <v>350000</v>
      </c>
      <c r="Q3" s="34">
        <f t="shared" si="1"/>
        <v>350000</v>
      </c>
      <c r="R3" s="34">
        <f t="shared" si="1"/>
        <v>350000</v>
      </c>
      <c r="S3" s="34">
        <f t="shared" si="1"/>
        <v>350000</v>
      </c>
      <c r="T3" s="34">
        <f t="shared" si="1"/>
        <v>350000</v>
      </c>
      <c r="U3" s="34">
        <f t="shared" si="1"/>
        <v>350000</v>
      </c>
      <c r="V3" s="34">
        <f t="shared" si="1"/>
        <v>350000</v>
      </c>
      <c r="W3" s="34">
        <f t="shared" si="1"/>
        <v>350000</v>
      </c>
      <c r="X3" s="34">
        <f t="shared" si="1"/>
        <v>350000</v>
      </c>
      <c r="Y3" s="34">
        <f t="shared" si="1"/>
        <v>350000</v>
      </c>
      <c r="Z3" s="34">
        <f t="shared" si="1"/>
        <v>350000</v>
      </c>
      <c r="AA3" s="34">
        <f t="shared" si="1"/>
        <v>350000</v>
      </c>
      <c r="AB3" s="34">
        <f t="shared" si="1"/>
        <v>350000</v>
      </c>
      <c r="AC3" s="34">
        <f t="shared" si="1"/>
        <v>350000</v>
      </c>
      <c r="AD3" s="34">
        <f t="shared" si="1"/>
        <v>350000</v>
      </c>
      <c r="AE3" s="34">
        <f t="shared" si="1"/>
        <v>350000</v>
      </c>
    </row>
    <row r="4">
      <c r="A4" s="11" t="s">
        <v>105</v>
      </c>
      <c r="B4" s="7">
        <v>0.0</v>
      </c>
      <c r="C4" s="34">
        <f t="shared" ref="C4:AE4" si="2">B22</f>
        <v>60000</v>
      </c>
      <c r="D4" s="34">
        <f t="shared" si="2"/>
        <v>120000</v>
      </c>
      <c r="E4" s="34">
        <f t="shared" si="2"/>
        <v>180000</v>
      </c>
      <c r="F4" s="34">
        <f t="shared" si="2"/>
        <v>240000</v>
      </c>
      <c r="G4" s="34">
        <f t="shared" si="2"/>
        <v>300000</v>
      </c>
      <c r="H4" s="34">
        <f t="shared" si="2"/>
        <v>360000</v>
      </c>
      <c r="I4" s="34">
        <f t="shared" si="2"/>
        <v>420000</v>
      </c>
      <c r="J4" s="34">
        <f t="shared" si="2"/>
        <v>480000</v>
      </c>
      <c r="K4" s="34">
        <f t="shared" si="2"/>
        <v>540000</v>
      </c>
      <c r="L4" s="34">
        <f t="shared" si="2"/>
        <v>600000</v>
      </c>
      <c r="M4" s="34">
        <f t="shared" si="2"/>
        <v>660000</v>
      </c>
      <c r="N4" s="34">
        <f t="shared" si="2"/>
        <v>720000</v>
      </c>
      <c r="O4" s="34">
        <f t="shared" si="2"/>
        <v>780000</v>
      </c>
      <c r="P4" s="34">
        <f t="shared" si="2"/>
        <v>840000</v>
      </c>
      <c r="Q4" s="34">
        <f t="shared" si="2"/>
        <v>900000</v>
      </c>
      <c r="R4" s="34">
        <f t="shared" si="2"/>
        <v>960000</v>
      </c>
      <c r="S4" s="34">
        <f t="shared" si="2"/>
        <v>960000</v>
      </c>
      <c r="T4" s="34">
        <f t="shared" si="2"/>
        <v>960000</v>
      </c>
      <c r="U4" s="34">
        <f t="shared" si="2"/>
        <v>960000</v>
      </c>
      <c r="V4" s="34">
        <f t="shared" si="2"/>
        <v>960000</v>
      </c>
      <c r="W4" s="34">
        <f t="shared" si="2"/>
        <v>960000</v>
      </c>
      <c r="X4" s="34">
        <f t="shared" si="2"/>
        <v>960000</v>
      </c>
      <c r="Y4" s="34">
        <f t="shared" si="2"/>
        <v>960000</v>
      </c>
      <c r="Z4" s="34">
        <f t="shared" si="2"/>
        <v>960000</v>
      </c>
      <c r="AA4" s="34">
        <f t="shared" si="2"/>
        <v>960000</v>
      </c>
      <c r="AB4" s="34">
        <f t="shared" si="2"/>
        <v>960000</v>
      </c>
      <c r="AC4" s="34">
        <f t="shared" si="2"/>
        <v>960000</v>
      </c>
      <c r="AD4" s="34">
        <f t="shared" si="2"/>
        <v>960000</v>
      </c>
      <c r="AE4" s="34">
        <f t="shared" si="2"/>
        <v>960000</v>
      </c>
    </row>
    <row r="5">
      <c r="A5" s="11" t="s">
        <v>108</v>
      </c>
      <c r="B5" s="7">
        <v>0.0</v>
      </c>
      <c r="C5" s="34">
        <f t="shared" ref="C5:AE5" si="3">B23</f>
        <v>70000</v>
      </c>
      <c r="D5" s="34">
        <f t="shared" si="3"/>
        <v>140000</v>
      </c>
      <c r="E5" s="34">
        <f t="shared" si="3"/>
        <v>210000</v>
      </c>
      <c r="F5" s="34">
        <f t="shared" si="3"/>
        <v>280000</v>
      </c>
      <c r="G5" s="34">
        <f t="shared" si="3"/>
        <v>350000</v>
      </c>
      <c r="H5" s="34">
        <f t="shared" si="3"/>
        <v>420000</v>
      </c>
      <c r="I5" s="34">
        <f t="shared" si="3"/>
        <v>490000</v>
      </c>
      <c r="J5" s="34">
        <f t="shared" si="3"/>
        <v>560000</v>
      </c>
      <c r="K5" s="34">
        <f t="shared" si="3"/>
        <v>630000</v>
      </c>
      <c r="L5" s="34">
        <f t="shared" si="3"/>
        <v>700000</v>
      </c>
      <c r="M5" s="34">
        <f t="shared" si="3"/>
        <v>770000</v>
      </c>
      <c r="N5" s="34">
        <f t="shared" si="3"/>
        <v>840000</v>
      </c>
      <c r="O5" s="34">
        <f t="shared" si="3"/>
        <v>840000</v>
      </c>
      <c r="P5" s="34">
        <f t="shared" si="3"/>
        <v>840000</v>
      </c>
      <c r="Q5" s="34">
        <f t="shared" si="3"/>
        <v>840000</v>
      </c>
      <c r="R5" s="34">
        <f t="shared" si="3"/>
        <v>840000</v>
      </c>
      <c r="S5" s="34">
        <f t="shared" si="3"/>
        <v>840000</v>
      </c>
      <c r="T5" s="34">
        <f t="shared" si="3"/>
        <v>840000</v>
      </c>
      <c r="U5" s="34">
        <f t="shared" si="3"/>
        <v>840000</v>
      </c>
      <c r="V5" s="34">
        <f t="shared" si="3"/>
        <v>840000</v>
      </c>
      <c r="W5" s="34">
        <f t="shared" si="3"/>
        <v>840000</v>
      </c>
      <c r="X5" s="34">
        <f t="shared" si="3"/>
        <v>840000</v>
      </c>
      <c r="Y5" s="34">
        <f t="shared" si="3"/>
        <v>840000</v>
      </c>
      <c r="Z5" s="34">
        <f t="shared" si="3"/>
        <v>840000</v>
      </c>
      <c r="AA5" s="34">
        <f t="shared" si="3"/>
        <v>840000</v>
      </c>
      <c r="AB5" s="34">
        <f t="shared" si="3"/>
        <v>840000</v>
      </c>
      <c r="AC5" s="34">
        <f t="shared" si="3"/>
        <v>840000</v>
      </c>
      <c r="AD5" s="34">
        <f t="shared" si="3"/>
        <v>840000</v>
      </c>
      <c r="AE5" s="34">
        <f t="shared" si="3"/>
        <v>840000</v>
      </c>
    </row>
    <row r="6">
      <c r="A6" s="4" t="s">
        <v>111</v>
      </c>
      <c r="B6" s="18">
        <f t="shared" ref="B6:AE6" si="4">Sum(B3:B5)</f>
        <v>0</v>
      </c>
      <c r="C6" s="34">
        <f t="shared" si="4"/>
        <v>155000</v>
      </c>
      <c r="D6" s="34">
        <f t="shared" si="4"/>
        <v>310000</v>
      </c>
      <c r="E6" s="34">
        <f t="shared" si="4"/>
        <v>465000</v>
      </c>
      <c r="F6" s="34">
        <f t="shared" si="4"/>
        <v>620000</v>
      </c>
      <c r="G6" s="34">
        <f t="shared" si="4"/>
        <v>775000</v>
      </c>
      <c r="H6" s="34">
        <f t="shared" si="4"/>
        <v>930000</v>
      </c>
      <c r="I6" s="34">
        <f t="shared" si="4"/>
        <v>1085000</v>
      </c>
      <c r="J6" s="34">
        <f t="shared" si="4"/>
        <v>1240000</v>
      </c>
      <c r="K6" s="34">
        <f t="shared" si="4"/>
        <v>1395000</v>
      </c>
      <c r="L6" s="34">
        <f t="shared" si="4"/>
        <v>1550000</v>
      </c>
      <c r="M6" s="34">
        <f t="shared" si="4"/>
        <v>1705000</v>
      </c>
      <c r="N6" s="34">
        <f t="shared" si="4"/>
        <v>1860000</v>
      </c>
      <c r="O6" s="34">
        <f t="shared" si="4"/>
        <v>1945000</v>
      </c>
      <c r="P6" s="34">
        <f t="shared" si="4"/>
        <v>2030000</v>
      </c>
      <c r="Q6" s="34">
        <f t="shared" si="4"/>
        <v>2090000</v>
      </c>
      <c r="R6" s="34">
        <f t="shared" si="4"/>
        <v>2150000</v>
      </c>
      <c r="S6" s="34">
        <f t="shared" si="4"/>
        <v>2150000</v>
      </c>
      <c r="T6" s="34">
        <f t="shared" si="4"/>
        <v>2150000</v>
      </c>
      <c r="U6" s="34">
        <f t="shared" si="4"/>
        <v>2150000</v>
      </c>
      <c r="V6" s="34">
        <f t="shared" si="4"/>
        <v>2150000</v>
      </c>
      <c r="W6" s="34">
        <f t="shared" si="4"/>
        <v>2150000</v>
      </c>
      <c r="X6" s="34">
        <f t="shared" si="4"/>
        <v>2150000</v>
      </c>
      <c r="Y6" s="34">
        <f t="shared" si="4"/>
        <v>2150000</v>
      </c>
      <c r="Z6" s="34">
        <f t="shared" si="4"/>
        <v>2150000</v>
      </c>
      <c r="AA6" s="34">
        <f t="shared" si="4"/>
        <v>2150000</v>
      </c>
      <c r="AB6" s="34">
        <f t="shared" si="4"/>
        <v>2150000</v>
      </c>
      <c r="AC6" s="34">
        <f t="shared" si="4"/>
        <v>2150000</v>
      </c>
      <c r="AD6" s="34">
        <f t="shared" si="4"/>
        <v>2150000</v>
      </c>
      <c r="AE6" s="34">
        <f t="shared" si="4"/>
        <v>2150000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6" t="s">
        <v>112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1" t="s">
        <v>102</v>
      </c>
      <c r="B9" s="34">
        <f>'Small store FAR'!$E$2</f>
        <v>25000</v>
      </c>
      <c r="C9" s="34">
        <f>'Small store FAR'!$E$2</f>
        <v>25000</v>
      </c>
      <c r="D9" s="34">
        <f>'Small store FAR'!$E$2</f>
        <v>25000</v>
      </c>
      <c r="E9" s="34">
        <f>'Small store FAR'!$E$2</f>
        <v>25000</v>
      </c>
      <c r="F9" s="34">
        <f>'Small store FAR'!$E$2</f>
        <v>25000</v>
      </c>
      <c r="G9" s="34">
        <f>'Small store FAR'!$E$2</f>
        <v>25000</v>
      </c>
      <c r="H9" s="34">
        <f>'Small store FAR'!$E$2</f>
        <v>25000</v>
      </c>
      <c r="I9" s="34">
        <f>'Small store FAR'!$E$2</f>
        <v>25000</v>
      </c>
      <c r="J9" s="34">
        <f>'Small store FAR'!$E$2</f>
        <v>25000</v>
      </c>
      <c r="K9" s="34">
        <f>'Small store FAR'!$E$2</f>
        <v>25000</v>
      </c>
      <c r="L9" s="34">
        <f>'Small store FAR'!$E$2</f>
        <v>25000</v>
      </c>
      <c r="M9" s="34">
        <f>'Small store FAR'!$E$2</f>
        <v>25000</v>
      </c>
      <c r="N9" s="34">
        <f>'Small store FAR'!$E$2</f>
        <v>25000</v>
      </c>
      <c r="O9" s="34">
        <f>'Small store FAR'!$E$2</f>
        <v>25000</v>
      </c>
      <c r="P9" s="34">
        <f>'Small store FAR'!$E$2</f>
        <v>25000</v>
      </c>
      <c r="Q9" s="34">
        <f>'Small store FAR'!$E$2</f>
        <v>25000</v>
      </c>
      <c r="R9" s="34">
        <f>'Small store FAR'!$E$2</f>
        <v>25000</v>
      </c>
      <c r="S9" s="34">
        <f>'Small store FAR'!$E$2</f>
        <v>25000</v>
      </c>
      <c r="T9" s="34">
        <f>'Small store FAR'!$E$2</f>
        <v>25000</v>
      </c>
      <c r="U9" s="34">
        <f>'Small store FAR'!$E$2</f>
        <v>25000</v>
      </c>
      <c r="V9" s="34">
        <f>'Small store FAR'!$E$2</f>
        <v>25000</v>
      </c>
      <c r="W9" s="34">
        <f>'Small store FAR'!$E$2</f>
        <v>25000</v>
      </c>
      <c r="X9" s="34">
        <f>'Small store FAR'!$E$2</f>
        <v>25000</v>
      </c>
      <c r="Y9" s="34">
        <f>'Small store FAR'!$E$2</f>
        <v>25000</v>
      </c>
      <c r="Z9" s="34">
        <f>'Small store FAR'!$E$2</f>
        <v>25000</v>
      </c>
      <c r="AA9" s="34">
        <f>'Small store FAR'!$E$2</f>
        <v>25000</v>
      </c>
      <c r="AB9" s="34">
        <f>'Small store FAR'!$E$2</f>
        <v>25000</v>
      </c>
      <c r="AC9" s="34">
        <f>'Small store FAR'!$E$2</f>
        <v>25000</v>
      </c>
      <c r="AD9" s="34">
        <f>'Small store FAR'!$E$2</f>
        <v>25000</v>
      </c>
      <c r="AE9" s="34">
        <f>'Small store FAR'!$E$2</f>
        <v>25000</v>
      </c>
    </row>
    <row r="10">
      <c r="A10" s="11" t="s">
        <v>105</v>
      </c>
      <c r="B10" s="15">
        <f>'Small store FAR'!$E$3</f>
        <v>60000</v>
      </c>
      <c r="C10" s="15">
        <f>'Small store FAR'!$E$3</f>
        <v>60000</v>
      </c>
      <c r="D10" s="15">
        <f>'Small store FAR'!$E$3</f>
        <v>60000</v>
      </c>
      <c r="E10" s="15">
        <f>'Small store FAR'!$E$3</f>
        <v>60000</v>
      </c>
      <c r="F10" s="15">
        <f>'Small store FAR'!$E$3</f>
        <v>60000</v>
      </c>
      <c r="G10" s="15">
        <f>'Small store FAR'!$E$3</f>
        <v>60000</v>
      </c>
      <c r="H10" s="15">
        <f>'Small store FAR'!$E$3</f>
        <v>60000</v>
      </c>
      <c r="I10" s="15">
        <f>'Small store FAR'!$E$3</f>
        <v>60000</v>
      </c>
      <c r="J10" s="15">
        <f>'Small store FAR'!$E$3</f>
        <v>60000</v>
      </c>
      <c r="K10" s="15">
        <f>'Small store FAR'!$E$3</f>
        <v>60000</v>
      </c>
      <c r="L10" s="15">
        <f>'Small store FAR'!$E$3</f>
        <v>60000</v>
      </c>
      <c r="M10" s="15">
        <f>'Small store FAR'!$E$3</f>
        <v>60000</v>
      </c>
      <c r="N10" s="15">
        <f>'Small store FAR'!$E$3</f>
        <v>60000</v>
      </c>
      <c r="O10" s="15">
        <f>'Small store FAR'!$E$3</f>
        <v>60000</v>
      </c>
      <c r="P10" s="15">
        <f>'Small store FAR'!$E$3</f>
        <v>60000</v>
      </c>
      <c r="Q10" s="15">
        <f>'Small store FAR'!$E$3</f>
        <v>60000</v>
      </c>
      <c r="R10" s="15">
        <f>'Small store FAR'!$E$3</f>
        <v>60000</v>
      </c>
      <c r="S10" s="15">
        <f>'Small store FAR'!$E$3</f>
        <v>60000</v>
      </c>
      <c r="T10" s="15">
        <f>'Small store FAR'!$E$3</f>
        <v>60000</v>
      </c>
      <c r="U10" s="15">
        <f>'Small store FAR'!$E$3</f>
        <v>60000</v>
      </c>
      <c r="V10" s="15">
        <f>'Small store FAR'!$E$3</f>
        <v>60000</v>
      </c>
      <c r="W10" s="15">
        <f>'Small store FAR'!$E$3</f>
        <v>60000</v>
      </c>
      <c r="X10" s="15">
        <f>'Small store FAR'!$E$3</f>
        <v>60000</v>
      </c>
      <c r="Y10" s="15">
        <f>'Small store FAR'!$E$3</f>
        <v>60000</v>
      </c>
      <c r="Z10" s="15">
        <f>'Small store FAR'!$E$3</f>
        <v>60000</v>
      </c>
      <c r="AA10" s="15">
        <f>'Small store FAR'!$E$3</f>
        <v>60000</v>
      </c>
      <c r="AB10" s="15">
        <f>'Small store FAR'!$E$3</f>
        <v>60000</v>
      </c>
      <c r="AC10" s="15">
        <f>'Small store FAR'!$E$3</f>
        <v>60000</v>
      </c>
      <c r="AD10" s="15">
        <f>'Small store FAR'!$E$3</f>
        <v>60000</v>
      </c>
      <c r="AE10" s="15">
        <f>'Small store FAR'!$E$3</f>
        <v>60000</v>
      </c>
    </row>
    <row r="11">
      <c r="A11" s="11" t="s">
        <v>108</v>
      </c>
      <c r="B11" s="15">
        <f>'Small store FAR'!$E$4</f>
        <v>70000</v>
      </c>
      <c r="C11" s="15">
        <f>'Small store FAR'!$E$4</f>
        <v>70000</v>
      </c>
      <c r="D11" s="15">
        <f>'Small store FAR'!$E$4</f>
        <v>70000</v>
      </c>
      <c r="E11" s="15">
        <f>'Small store FAR'!$E$4</f>
        <v>70000</v>
      </c>
      <c r="F11" s="15">
        <f>'Small store FAR'!$E$4</f>
        <v>70000</v>
      </c>
      <c r="G11" s="15">
        <f>'Small store FAR'!$E$4</f>
        <v>70000</v>
      </c>
      <c r="H11" s="15">
        <f>'Small store FAR'!$E$4</f>
        <v>70000</v>
      </c>
      <c r="I11" s="15">
        <f>'Small store FAR'!$E$4</f>
        <v>70000</v>
      </c>
      <c r="J11" s="15">
        <f>'Small store FAR'!$E$4</f>
        <v>70000</v>
      </c>
      <c r="K11" s="15">
        <f>'Small store FAR'!$E$4</f>
        <v>70000</v>
      </c>
      <c r="L11" s="15">
        <f>'Small store FAR'!$E$4</f>
        <v>70000</v>
      </c>
      <c r="M11" s="15">
        <f>'Small store FAR'!$E$4</f>
        <v>70000</v>
      </c>
      <c r="N11" s="15">
        <f>'Small store FAR'!$E$4</f>
        <v>70000</v>
      </c>
      <c r="O11" s="15">
        <f>'Small store FAR'!$E$4</f>
        <v>70000</v>
      </c>
      <c r="P11" s="15">
        <f>'Small store FAR'!$E$4</f>
        <v>70000</v>
      </c>
      <c r="Q11" s="15">
        <f>'Small store FAR'!$E$4</f>
        <v>70000</v>
      </c>
      <c r="R11" s="15">
        <f>'Small store FAR'!$E$4</f>
        <v>70000</v>
      </c>
      <c r="S11" s="15">
        <f>'Small store FAR'!$E$4</f>
        <v>70000</v>
      </c>
      <c r="T11" s="15">
        <f>'Small store FAR'!$E$4</f>
        <v>70000</v>
      </c>
      <c r="U11" s="15">
        <f>'Small store FAR'!$E$4</f>
        <v>70000</v>
      </c>
      <c r="V11" s="15">
        <f>'Small store FAR'!$E$4</f>
        <v>70000</v>
      </c>
      <c r="W11" s="15">
        <f>'Small store FAR'!$E$4</f>
        <v>70000</v>
      </c>
      <c r="X11" s="15">
        <f>'Small store FAR'!$E$4</f>
        <v>70000</v>
      </c>
      <c r="Y11" s="15">
        <f>'Small store FAR'!$E$4</f>
        <v>70000</v>
      </c>
      <c r="Z11" s="15">
        <f>'Small store FAR'!$E$4</f>
        <v>70000</v>
      </c>
      <c r="AA11" s="15">
        <f>'Small store FAR'!$E$4</f>
        <v>70000</v>
      </c>
      <c r="AB11" s="15">
        <f>'Small store FAR'!$E$4</f>
        <v>70000</v>
      </c>
      <c r="AC11" s="15">
        <f>'Small store FAR'!$E$4</f>
        <v>70000</v>
      </c>
      <c r="AD11" s="15">
        <f>'Small store FAR'!$E$4</f>
        <v>70000</v>
      </c>
      <c r="AE11" s="15">
        <f>'Small store FAR'!$E$4</f>
        <v>70000</v>
      </c>
    </row>
    <row r="12">
      <c r="A12" s="4" t="s">
        <v>111</v>
      </c>
      <c r="B12" s="34">
        <f t="shared" ref="B12:AE12" si="5">Sum(B9:B11)</f>
        <v>155000</v>
      </c>
      <c r="C12" s="34">
        <f t="shared" si="5"/>
        <v>155000</v>
      </c>
      <c r="D12" s="34">
        <f t="shared" si="5"/>
        <v>155000</v>
      </c>
      <c r="E12" s="34">
        <f t="shared" si="5"/>
        <v>155000</v>
      </c>
      <c r="F12" s="34">
        <f t="shared" si="5"/>
        <v>155000</v>
      </c>
      <c r="G12" s="34">
        <f t="shared" si="5"/>
        <v>155000</v>
      </c>
      <c r="H12" s="34">
        <f t="shared" si="5"/>
        <v>155000</v>
      </c>
      <c r="I12" s="34">
        <f t="shared" si="5"/>
        <v>155000</v>
      </c>
      <c r="J12" s="34">
        <f t="shared" si="5"/>
        <v>155000</v>
      </c>
      <c r="K12" s="34">
        <f t="shared" si="5"/>
        <v>155000</v>
      </c>
      <c r="L12" s="34">
        <f t="shared" si="5"/>
        <v>155000</v>
      </c>
      <c r="M12" s="34">
        <f t="shared" si="5"/>
        <v>155000</v>
      </c>
      <c r="N12" s="34">
        <f t="shared" si="5"/>
        <v>155000</v>
      </c>
      <c r="O12" s="34">
        <f t="shared" si="5"/>
        <v>155000</v>
      </c>
      <c r="P12" s="34">
        <f t="shared" si="5"/>
        <v>155000</v>
      </c>
      <c r="Q12" s="34">
        <f t="shared" si="5"/>
        <v>155000</v>
      </c>
      <c r="R12" s="34">
        <f t="shared" si="5"/>
        <v>155000</v>
      </c>
      <c r="S12" s="34">
        <f t="shared" si="5"/>
        <v>155000</v>
      </c>
      <c r="T12" s="34">
        <f t="shared" si="5"/>
        <v>155000</v>
      </c>
      <c r="U12" s="34">
        <f t="shared" si="5"/>
        <v>155000</v>
      </c>
      <c r="V12" s="34">
        <f t="shared" si="5"/>
        <v>155000</v>
      </c>
      <c r="W12" s="34">
        <f t="shared" si="5"/>
        <v>155000</v>
      </c>
      <c r="X12" s="34">
        <f t="shared" si="5"/>
        <v>155000</v>
      </c>
      <c r="Y12" s="34">
        <f t="shared" si="5"/>
        <v>155000</v>
      </c>
      <c r="Z12" s="34">
        <f t="shared" si="5"/>
        <v>155000</v>
      </c>
      <c r="AA12" s="34">
        <f t="shared" si="5"/>
        <v>155000</v>
      </c>
      <c r="AB12" s="34">
        <f t="shared" si="5"/>
        <v>155000</v>
      </c>
      <c r="AC12" s="34">
        <f t="shared" si="5"/>
        <v>155000</v>
      </c>
      <c r="AD12" s="34">
        <f t="shared" si="5"/>
        <v>155000</v>
      </c>
      <c r="AE12" s="34">
        <f t="shared" si="5"/>
        <v>155000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6" t="s">
        <v>113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1" t="s">
        <v>102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34">
        <f>'Small store FAR'!$E$2</f>
        <v>25000</v>
      </c>
      <c r="Q15" s="34">
        <f>'Small store FAR'!$E$2</f>
        <v>25000</v>
      </c>
      <c r="R15" s="34">
        <f>'Small store FAR'!$E$2</f>
        <v>25000</v>
      </c>
      <c r="S15" s="34">
        <f>'Small store FAR'!$E$2</f>
        <v>25000</v>
      </c>
      <c r="T15" s="34">
        <f>'Small store FAR'!$E$2</f>
        <v>25000</v>
      </c>
      <c r="U15" s="34">
        <f>'Small store FAR'!$E$2</f>
        <v>25000</v>
      </c>
      <c r="V15" s="34">
        <f>'Small store FAR'!$E$2</f>
        <v>25000</v>
      </c>
      <c r="W15" s="34">
        <f>'Small store FAR'!$E$2</f>
        <v>25000</v>
      </c>
      <c r="X15" s="34">
        <f>'Small store FAR'!$E$2</f>
        <v>25000</v>
      </c>
      <c r="Y15" s="34">
        <f>'Small store FAR'!$E$2</f>
        <v>25000</v>
      </c>
      <c r="Z15" s="34">
        <f>'Small store FAR'!$E$2</f>
        <v>25000</v>
      </c>
      <c r="AA15" s="34">
        <f>'Small store FAR'!$E$2</f>
        <v>25000</v>
      </c>
      <c r="AB15" s="34">
        <f>'Small store FAR'!$E$2</f>
        <v>25000</v>
      </c>
      <c r="AC15" s="34">
        <f>'Small store FAR'!$E$2</f>
        <v>25000</v>
      </c>
      <c r="AD15" s="34">
        <f>'Small store FAR'!$E$2</f>
        <v>25000</v>
      </c>
      <c r="AE15" s="34">
        <f>'Small store FAR'!$E$2</f>
        <v>25000</v>
      </c>
    </row>
    <row r="16">
      <c r="A16" s="11" t="s">
        <v>105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34">
        <f>'Small store FAR'!$E$3</f>
        <v>60000</v>
      </c>
      <c r="S16" s="34">
        <f>'Small store FAR'!$E$3</f>
        <v>60000</v>
      </c>
      <c r="T16" s="34">
        <f>'Small store FAR'!$E$3</f>
        <v>60000</v>
      </c>
      <c r="U16" s="34">
        <f>'Small store FAR'!$E$3</f>
        <v>60000</v>
      </c>
      <c r="V16" s="34">
        <f>'Small store FAR'!$E$3</f>
        <v>60000</v>
      </c>
      <c r="W16" s="34">
        <f>'Small store FAR'!$E$3</f>
        <v>60000</v>
      </c>
      <c r="X16" s="34">
        <f>'Small store FAR'!$E$3</f>
        <v>60000</v>
      </c>
      <c r="Y16" s="34">
        <f>'Small store FAR'!$E$3</f>
        <v>60000</v>
      </c>
      <c r="Z16" s="34">
        <f>'Small store FAR'!$E$3</f>
        <v>60000</v>
      </c>
      <c r="AA16" s="34">
        <f>'Small store FAR'!$E$3</f>
        <v>60000</v>
      </c>
      <c r="AB16" s="34">
        <f>'Small store FAR'!$E$3</f>
        <v>60000</v>
      </c>
      <c r="AC16" s="34">
        <f>'Small store FAR'!$E$3</f>
        <v>60000</v>
      </c>
      <c r="AD16" s="34">
        <f>'Small store FAR'!$E$3</f>
        <v>60000</v>
      </c>
      <c r="AE16" s="34">
        <f>'Small store FAR'!$E$3</f>
        <v>60000</v>
      </c>
    </row>
    <row r="17">
      <c r="A17" s="11" t="s">
        <v>108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34">
        <f>'Small store FAR'!$E$4</f>
        <v>70000</v>
      </c>
      <c r="O17" s="34">
        <f>'Small store FAR'!$E$4</f>
        <v>70000</v>
      </c>
      <c r="P17" s="34">
        <f>'Small store FAR'!$E$4</f>
        <v>70000</v>
      </c>
      <c r="Q17" s="34">
        <f>'Small store FAR'!$E$4</f>
        <v>70000</v>
      </c>
      <c r="R17" s="34">
        <f>'Small store FAR'!$E$4</f>
        <v>70000</v>
      </c>
      <c r="S17" s="34">
        <f>'Small store FAR'!$E$4</f>
        <v>70000</v>
      </c>
      <c r="T17" s="34">
        <f>'Small store FAR'!$E$4</f>
        <v>70000</v>
      </c>
      <c r="U17" s="34">
        <f>'Small store FAR'!$E$4</f>
        <v>70000</v>
      </c>
      <c r="V17" s="34">
        <f>'Small store FAR'!$E$4</f>
        <v>70000</v>
      </c>
      <c r="W17" s="34">
        <f>'Small store FAR'!$E$4</f>
        <v>70000</v>
      </c>
      <c r="X17" s="34">
        <f>'Small store FAR'!$E$4</f>
        <v>70000</v>
      </c>
      <c r="Y17" s="34">
        <f>'Small store FAR'!$E$4</f>
        <v>70000</v>
      </c>
      <c r="Z17" s="34">
        <f>'Small store FAR'!$E$4</f>
        <v>70000</v>
      </c>
      <c r="AA17" s="34">
        <f>'Small store FAR'!$E$4</f>
        <v>70000</v>
      </c>
      <c r="AB17" s="34">
        <f>'Small store FAR'!$E$4</f>
        <v>70000</v>
      </c>
      <c r="AC17" s="34">
        <f>'Small store FAR'!$E$4</f>
        <v>70000</v>
      </c>
      <c r="AD17" s="34">
        <f>'Small store FAR'!$E$4</f>
        <v>70000</v>
      </c>
      <c r="AE17" s="34">
        <f>'Small store FAR'!$E$4</f>
        <v>70000</v>
      </c>
    </row>
    <row r="18">
      <c r="A18" s="4" t="s">
        <v>111</v>
      </c>
      <c r="B18" s="18">
        <f t="shared" ref="B18:AE18" si="6">Sum(B15:B17)</f>
        <v>0</v>
      </c>
      <c r="C18" s="18">
        <f t="shared" si="6"/>
        <v>0</v>
      </c>
      <c r="D18" s="18">
        <f t="shared" si="6"/>
        <v>0</v>
      </c>
      <c r="E18" s="18">
        <f t="shared" si="6"/>
        <v>0</v>
      </c>
      <c r="F18" s="18">
        <f t="shared" si="6"/>
        <v>0</v>
      </c>
      <c r="G18" s="18">
        <f t="shared" si="6"/>
        <v>0</v>
      </c>
      <c r="H18" s="18">
        <f t="shared" si="6"/>
        <v>0</v>
      </c>
      <c r="I18" s="18">
        <f t="shared" si="6"/>
        <v>0</v>
      </c>
      <c r="J18" s="18">
        <f t="shared" si="6"/>
        <v>0</v>
      </c>
      <c r="K18" s="18">
        <f t="shared" si="6"/>
        <v>0</v>
      </c>
      <c r="L18" s="18">
        <f t="shared" si="6"/>
        <v>0</v>
      </c>
      <c r="M18" s="18">
        <f t="shared" si="6"/>
        <v>0</v>
      </c>
      <c r="N18" s="18">
        <f t="shared" si="6"/>
        <v>70000</v>
      </c>
      <c r="O18" s="18">
        <f t="shared" si="6"/>
        <v>70000</v>
      </c>
      <c r="P18" s="34">
        <f t="shared" si="6"/>
        <v>95000</v>
      </c>
      <c r="Q18" s="34">
        <f t="shared" si="6"/>
        <v>95000</v>
      </c>
      <c r="R18" s="34">
        <f t="shared" si="6"/>
        <v>155000</v>
      </c>
      <c r="S18" s="34">
        <f t="shared" si="6"/>
        <v>155000</v>
      </c>
      <c r="T18" s="34">
        <f t="shared" si="6"/>
        <v>155000</v>
      </c>
      <c r="U18" s="34">
        <f t="shared" si="6"/>
        <v>155000</v>
      </c>
      <c r="V18" s="34">
        <f t="shared" si="6"/>
        <v>155000</v>
      </c>
      <c r="W18" s="34">
        <f t="shared" si="6"/>
        <v>155000</v>
      </c>
      <c r="X18" s="34">
        <f t="shared" si="6"/>
        <v>155000</v>
      </c>
      <c r="Y18" s="34">
        <f t="shared" si="6"/>
        <v>155000</v>
      </c>
      <c r="Z18" s="34">
        <f t="shared" si="6"/>
        <v>155000</v>
      </c>
      <c r="AA18" s="34">
        <f t="shared" si="6"/>
        <v>155000</v>
      </c>
      <c r="AB18" s="34">
        <f t="shared" si="6"/>
        <v>155000</v>
      </c>
      <c r="AC18" s="34">
        <f t="shared" si="6"/>
        <v>155000</v>
      </c>
      <c r="AD18" s="34">
        <f t="shared" si="6"/>
        <v>155000</v>
      </c>
      <c r="AE18" s="34">
        <f t="shared" si="6"/>
        <v>155000</v>
      </c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6" t="s">
        <v>114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1" t="s">
        <v>102</v>
      </c>
      <c r="B21" s="34">
        <f t="shared" ref="B21:AE21" si="7">B3+B9-B15</f>
        <v>25000</v>
      </c>
      <c r="C21" s="34">
        <f t="shared" si="7"/>
        <v>50000</v>
      </c>
      <c r="D21" s="34">
        <f t="shared" si="7"/>
        <v>75000</v>
      </c>
      <c r="E21" s="34">
        <f t="shared" si="7"/>
        <v>100000</v>
      </c>
      <c r="F21" s="34">
        <f t="shared" si="7"/>
        <v>125000</v>
      </c>
      <c r="G21" s="34">
        <f t="shared" si="7"/>
        <v>150000</v>
      </c>
      <c r="H21" s="34">
        <f t="shared" si="7"/>
        <v>175000</v>
      </c>
      <c r="I21" s="34">
        <f t="shared" si="7"/>
        <v>200000</v>
      </c>
      <c r="J21" s="34">
        <f t="shared" si="7"/>
        <v>225000</v>
      </c>
      <c r="K21" s="34">
        <f t="shared" si="7"/>
        <v>250000</v>
      </c>
      <c r="L21" s="34">
        <f t="shared" si="7"/>
        <v>275000</v>
      </c>
      <c r="M21" s="34">
        <f t="shared" si="7"/>
        <v>300000</v>
      </c>
      <c r="N21" s="34">
        <f t="shared" si="7"/>
        <v>325000</v>
      </c>
      <c r="O21" s="34">
        <f t="shared" si="7"/>
        <v>350000</v>
      </c>
      <c r="P21" s="34">
        <f t="shared" si="7"/>
        <v>350000</v>
      </c>
      <c r="Q21" s="34">
        <f t="shared" si="7"/>
        <v>350000</v>
      </c>
      <c r="R21" s="34">
        <f t="shared" si="7"/>
        <v>350000</v>
      </c>
      <c r="S21" s="34">
        <f t="shared" si="7"/>
        <v>350000</v>
      </c>
      <c r="T21" s="34">
        <f t="shared" si="7"/>
        <v>350000</v>
      </c>
      <c r="U21" s="34">
        <f t="shared" si="7"/>
        <v>350000</v>
      </c>
      <c r="V21" s="34">
        <f t="shared" si="7"/>
        <v>350000</v>
      </c>
      <c r="W21" s="34">
        <f t="shared" si="7"/>
        <v>350000</v>
      </c>
      <c r="X21" s="34">
        <f t="shared" si="7"/>
        <v>350000</v>
      </c>
      <c r="Y21" s="34">
        <f t="shared" si="7"/>
        <v>350000</v>
      </c>
      <c r="Z21" s="34">
        <f t="shared" si="7"/>
        <v>350000</v>
      </c>
      <c r="AA21" s="34">
        <f t="shared" si="7"/>
        <v>350000</v>
      </c>
      <c r="AB21" s="34">
        <f t="shared" si="7"/>
        <v>350000</v>
      </c>
      <c r="AC21" s="34">
        <f t="shared" si="7"/>
        <v>350000</v>
      </c>
      <c r="AD21" s="34">
        <f t="shared" si="7"/>
        <v>350000</v>
      </c>
      <c r="AE21" s="34">
        <f t="shared" si="7"/>
        <v>350000</v>
      </c>
    </row>
    <row r="22">
      <c r="A22" s="11" t="s">
        <v>105</v>
      </c>
      <c r="B22" s="34">
        <f t="shared" ref="B22:AE22" si="8">B4+B10-B16</f>
        <v>60000</v>
      </c>
      <c r="C22" s="34">
        <f t="shared" si="8"/>
        <v>120000</v>
      </c>
      <c r="D22" s="34">
        <f t="shared" si="8"/>
        <v>180000</v>
      </c>
      <c r="E22" s="34">
        <f t="shared" si="8"/>
        <v>240000</v>
      </c>
      <c r="F22" s="34">
        <f t="shared" si="8"/>
        <v>300000</v>
      </c>
      <c r="G22" s="34">
        <f t="shared" si="8"/>
        <v>360000</v>
      </c>
      <c r="H22" s="34">
        <f t="shared" si="8"/>
        <v>420000</v>
      </c>
      <c r="I22" s="34">
        <f t="shared" si="8"/>
        <v>480000</v>
      </c>
      <c r="J22" s="34">
        <f t="shared" si="8"/>
        <v>540000</v>
      </c>
      <c r="K22" s="34">
        <f t="shared" si="8"/>
        <v>600000</v>
      </c>
      <c r="L22" s="34">
        <f t="shared" si="8"/>
        <v>660000</v>
      </c>
      <c r="M22" s="34">
        <f t="shared" si="8"/>
        <v>720000</v>
      </c>
      <c r="N22" s="34">
        <f t="shared" si="8"/>
        <v>780000</v>
      </c>
      <c r="O22" s="34">
        <f t="shared" si="8"/>
        <v>840000</v>
      </c>
      <c r="P22" s="34">
        <f t="shared" si="8"/>
        <v>900000</v>
      </c>
      <c r="Q22" s="34">
        <f t="shared" si="8"/>
        <v>960000</v>
      </c>
      <c r="R22" s="34">
        <f t="shared" si="8"/>
        <v>960000</v>
      </c>
      <c r="S22" s="34">
        <f t="shared" si="8"/>
        <v>960000</v>
      </c>
      <c r="T22" s="34">
        <f t="shared" si="8"/>
        <v>960000</v>
      </c>
      <c r="U22" s="34">
        <f t="shared" si="8"/>
        <v>960000</v>
      </c>
      <c r="V22" s="34">
        <f t="shared" si="8"/>
        <v>960000</v>
      </c>
      <c r="W22" s="34">
        <f t="shared" si="8"/>
        <v>960000</v>
      </c>
      <c r="X22" s="34">
        <f t="shared" si="8"/>
        <v>960000</v>
      </c>
      <c r="Y22" s="34">
        <f t="shared" si="8"/>
        <v>960000</v>
      </c>
      <c r="Z22" s="34">
        <f t="shared" si="8"/>
        <v>960000</v>
      </c>
      <c r="AA22" s="34">
        <f t="shared" si="8"/>
        <v>960000</v>
      </c>
      <c r="AB22" s="34">
        <f t="shared" si="8"/>
        <v>960000</v>
      </c>
      <c r="AC22" s="34">
        <f t="shared" si="8"/>
        <v>960000</v>
      </c>
      <c r="AD22" s="34">
        <f t="shared" si="8"/>
        <v>960000</v>
      </c>
      <c r="AE22" s="34">
        <f t="shared" si="8"/>
        <v>960000</v>
      </c>
    </row>
    <row r="23">
      <c r="A23" s="11" t="s">
        <v>108</v>
      </c>
      <c r="B23" s="34">
        <f t="shared" ref="B23:AE23" si="9">B5+B11-B17</f>
        <v>70000</v>
      </c>
      <c r="C23" s="34">
        <f t="shared" si="9"/>
        <v>140000</v>
      </c>
      <c r="D23" s="34">
        <f t="shared" si="9"/>
        <v>210000</v>
      </c>
      <c r="E23" s="34">
        <f t="shared" si="9"/>
        <v>280000</v>
      </c>
      <c r="F23" s="34">
        <f t="shared" si="9"/>
        <v>350000</v>
      </c>
      <c r="G23" s="34">
        <f t="shared" si="9"/>
        <v>420000</v>
      </c>
      <c r="H23" s="34">
        <f t="shared" si="9"/>
        <v>490000</v>
      </c>
      <c r="I23" s="34">
        <f t="shared" si="9"/>
        <v>560000</v>
      </c>
      <c r="J23" s="34">
        <f t="shared" si="9"/>
        <v>630000</v>
      </c>
      <c r="K23" s="34">
        <f t="shared" si="9"/>
        <v>700000</v>
      </c>
      <c r="L23" s="34">
        <f t="shared" si="9"/>
        <v>770000</v>
      </c>
      <c r="M23" s="34">
        <f t="shared" si="9"/>
        <v>840000</v>
      </c>
      <c r="N23" s="34">
        <f t="shared" si="9"/>
        <v>840000</v>
      </c>
      <c r="O23" s="34">
        <f t="shared" si="9"/>
        <v>840000</v>
      </c>
      <c r="P23" s="34">
        <f t="shared" si="9"/>
        <v>840000</v>
      </c>
      <c r="Q23" s="34">
        <f t="shared" si="9"/>
        <v>840000</v>
      </c>
      <c r="R23" s="34">
        <f t="shared" si="9"/>
        <v>840000</v>
      </c>
      <c r="S23" s="34">
        <f t="shared" si="9"/>
        <v>840000</v>
      </c>
      <c r="T23" s="34">
        <f t="shared" si="9"/>
        <v>840000</v>
      </c>
      <c r="U23" s="34">
        <f t="shared" si="9"/>
        <v>840000</v>
      </c>
      <c r="V23" s="34">
        <f t="shared" si="9"/>
        <v>840000</v>
      </c>
      <c r="W23" s="34">
        <f t="shared" si="9"/>
        <v>840000</v>
      </c>
      <c r="X23" s="34">
        <f t="shared" si="9"/>
        <v>840000</v>
      </c>
      <c r="Y23" s="34">
        <f t="shared" si="9"/>
        <v>840000</v>
      </c>
      <c r="Z23" s="34">
        <f t="shared" si="9"/>
        <v>840000</v>
      </c>
      <c r="AA23" s="34">
        <f t="shared" si="9"/>
        <v>840000</v>
      </c>
      <c r="AB23" s="34">
        <f t="shared" si="9"/>
        <v>840000</v>
      </c>
      <c r="AC23" s="34">
        <f t="shared" si="9"/>
        <v>840000</v>
      </c>
      <c r="AD23" s="34">
        <f t="shared" si="9"/>
        <v>840000</v>
      </c>
      <c r="AE23" s="34">
        <f t="shared" si="9"/>
        <v>840000</v>
      </c>
    </row>
    <row r="24">
      <c r="A24" s="4" t="s">
        <v>111</v>
      </c>
      <c r="B24" s="34">
        <f t="shared" ref="B24:AE24" si="10">Sum(B21:B23)</f>
        <v>155000</v>
      </c>
      <c r="C24" s="34">
        <f t="shared" si="10"/>
        <v>310000</v>
      </c>
      <c r="D24" s="34">
        <f t="shared" si="10"/>
        <v>465000</v>
      </c>
      <c r="E24" s="34">
        <f t="shared" si="10"/>
        <v>620000</v>
      </c>
      <c r="F24" s="34">
        <f t="shared" si="10"/>
        <v>775000</v>
      </c>
      <c r="G24" s="34">
        <f t="shared" si="10"/>
        <v>930000</v>
      </c>
      <c r="H24" s="34">
        <f t="shared" si="10"/>
        <v>1085000</v>
      </c>
      <c r="I24" s="34">
        <f t="shared" si="10"/>
        <v>1240000</v>
      </c>
      <c r="J24" s="34">
        <f t="shared" si="10"/>
        <v>1395000</v>
      </c>
      <c r="K24" s="34">
        <f t="shared" si="10"/>
        <v>1550000</v>
      </c>
      <c r="L24" s="34">
        <f t="shared" si="10"/>
        <v>1705000</v>
      </c>
      <c r="M24" s="34">
        <f t="shared" si="10"/>
        <v>1860000</v>
      </c>
      <c r="N24" s="34">
        <f t="shared" si="10"/>
        <v>1945000</v>
      </c>
      <c r="O24" s="34">
        <f t="shared" si="10"/>
        <v>2030000</v>
      </c>
      <c r="P24" s="34">
        <f t="shared" si="10"/>
        <v>2090000</v>
      </c>
      <c r="Q24" s="34">
        <f t="shared" si="10"/>
        <v>2150000</v>
      </c>
      <c r="R24" s="34">
        <f t="shared" si="10"/>
        <v>2150000</v>
      </c>
      <c r="S24" s="34">
        <f t="shared" si="10"/>
        <v>2150000</v>
      </c>
      <c r="T24" s="34">
        <f t="shared" si="10"/>
        <v>2150000</v>
      </c>
      <c r="U24" s="34">
        <f t="shared" si="10"/>
        <v>2150000</v>
      </c>
      <c r="V24" s="34">
        <f t="shared" si="10"/>
        <v>2150000</v>
      </c>
      <c r="W24" s="34">
        <f t="shared" si="10"/>
        <v>2150000</v>
      </c>
      <c r="X24" s="34">
        <f t="shared" si="10"/>
        <v>2150000</v>
      </c>
      <c r="Y24" s="34">
        <f t="shared" si="10"/>
        <v>2150000</v>
      </c>
      <c r="Z24" s="34">
        <f t="shared" si="10"/>
        <v>2150000</v>
      </c>
      <c r="AA24" s="34">
        <f t="shared" si="10"/>
        <v>2150000</v>
      </c>
      <c r="AB24" s="34">
        <f t="shared" si="10"/>
        <v>2150000</v>
      </c>
      <c r="AC24" s="34">
        <f t="shared" si="10"/>
        <v>2150000</v>
      </c>
      <c r="AD24" s="34">
        <f t="shared" si="10"/>
        <v>2150000</v>
      </c>
      <c r="AE24" s="34">
        <f t="shared" si="10"/>
        <v>2150000</v>
      </c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31" width="7.5"/>
    <col customWidth="1" min="32" max="32" width="7.13"/>
  </cols>
  <sheetData>
    <row r="1">
      <c r="A1" s="31"/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33" t="s">
        <v>66</v>
      </c>
      <c r="J1" s="33" t="s">
        <v>67</v>
      </c>
      <c r="K1" s="33" t="s">
        <v>68</v>
      </c>
      <c r="L1" s="33" t="s">
        <v>69</v>
      </c>
      <c r="M1" s="33" t="s">
        <v>70</v>
      </c>
      <c r="N1" s="33" t="s">
        <v>71</v>
      </c>
      <c r="O1" s="33" t="s">
        <v>72</v>
      </c>
      <c r="P1" s="33" t="s">
        <v>73</v>
      </c>
      <c r="Q1" s="33" t="s">
        <v>74</v>
      </c>
      <c r="R1" s="33" t="s">
        <v>75</v>
      </c>
      <c r="S1" s="33" t="s">
        <v>76</v>
      </c>
      <c r="T1" s="33" t="s">
        <v>77</v>
      </c>
      <c r="U1" s="33" t="s">
        <v>78</v>
      </c>
      <c r="V1" s="33" t="s">
        <v>79</v>
      </c>
      <c r="W1" s="33" t="s">
        <v>80</v>
      </c>
      <c r="X1" s="33" t="s">
        <v>81</v>
      </c>
      <c r="Y1" s="33" t="s">
        <v>82</v>
      </c>
      <c r="Z1" s="33" t="s">
        <v>83</v>
      </c>
      <c r="AA1" s="33" t="s">
        <v>84</v>
      </c>
      <c r="AB1" s="33" t="s">
        <v>85</v>
      </c>
      <c r="AC1" s="33" t="s">
        <v>86</v>
      </c>
      <c r="AD1" s="33" t="s">
        <v>87</v>
      </c>
      <c r="AE1" s="33" t="s">
        <v>88</v>
      </c>
      <c r="AF1" s="33"/>
      <c r="AG1" s="33"/>
    </row>
    <row r="2">
      <c r="A2" s="6" t="s">
        <v>110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1" t="s">
        <v>102</v>
      </c>
      <c r="B3" s="35">
        <v>0.0</v>
      </c>
      <c r="C3" s="36">
        <f t="shared" ref="C3:AE3" si="1">B21</f>
        <v>1785.714286</v>
      </c>
      <c r="D3" s="36">
        <f t="shared" si="1"/>
        <v>5357.142857</v>
      </c>
      <c r="E3" s="36">
        <f t="shared" si="1"/>
        <v>10714.28571</v>
      </c>
      <c r="F3" s="36">
        <f t="shared" si="1"/>
        <v>17857.14286</v>
      </c>
      <c r="G3" s="36">
        <f t="shared" si="1"/>
        <v>26785.71429</v>
      </c>
      <c r="H3" s="36">
        <f t="shared" si="1"/>
        <v>37500</v>
      </c>
      <c r="I3" s="36">
        <f t="shared" si="1"/>
        <v>50000</v>
      </c>
      <c r="J3" s="36">
        <f t="shared" si="1"/>
        <v>64285.71429</v>
      </c>
      <c r="K3" s="36">
        <f t="shared" si="1"/>
        <v>80357.14286</v>
      </c>
      <c r="L3" s="36">
        <f t="shared" si="1"/>
        <v>98214.28571</v>
      </c>
      <c r="M3" s="36">
        <f t="shared" si="1"/>
        <v>117857.1429</v>
      </c>
      <c r="N3" s="36">
        <f t="shared" si="1"/>
        <v>139285.7143</v>
      </c>
      <c r="O3" s="36">
        <f t="shared" si="1"/>
        <v>162500</v>
      </c>
      <c r="P3" s="36">
        <f t="shared" si="1"/>
        <v>187500</v>
      </c>
      <c r="Q3" s="36">
        <f t="shared" si="1"/>
        <v>187500</v>
      </c>
      <c r="R3" s="36">
        <f t="shared" si="1"/>
        <v>187500</v>
      </c>
      <c r="S3" s="36">
        <f t="shared" si="1"/>
        <v>187500</v>
      </c>
      <c r="T3" s="36">
        <f t="shared" si="1"/>
        <v>187500</v>
      </c>
      <c r="U3" s="36">
        <f t="shared" si="1"/>
        <v>187500</v>
      </c>
      <c r="V3" s="36">
        <f t="shared" si="1"/>
        <v>187500</v>
      </c>
      <c r="W3" s="36">
        <f t="shared" si="1"/>
        <v>187500</v>
      </c>
      <c r="X3" s="36">
        <f t="shared" si="1"/>
        <v>187500</v>
      </c>
      <c r="Y3" s="36">
        <f t="shared" si="1"/>
        <v>187500</v>
      </c>
      <c r="Z3" s="36">
        <f t="shared" si="1"/>
        <v>187500</v>
      </c>
      <c r="AA3" s="36">
        <f t="shared" si="1"/>
        <v>187500</v>
      </c>
      <c r="AB3" s="36">
        <f t="shared" si="1"/>
        <v>187500</v>
      </c>
      <c r="AC3" s="36">
        <f t="shared" si="1"/>
        <v>187500</v>
      </c>
      <c r="AD3" s="36">
        <f t="shared" si="1"/>
        <v>187500</v>
      </c>
      <c r="AE3" s="36">
        <f t="shared" si="1"/>
        <v>187500</v>
      </c>
      <c r="AF3" s="36"/>
    </row>
    <row r="4">
      <c r="A4" s="11" t="s">
        <v>105</v>
      </c>
      <c r="B4" s="35">
        <v>0.0</v>
      </c>
      <c r="C4" s="36">
        <f t="shared" ref="C4:AE4" si="2">B22</f>
        <v>3750</v>
      </c>
      <c r="D4" s="36">
        <f t="shared" si="2"/>
        <v>11250</v>
      </c>
      <c r="E4" s="36">
        <f t="shared" si="2"/>
        <v>22500</v>
      </c>
      <c r="F4" s="36">
        <f t="shared" si="2"/>
        <v>37500</v>
      </c>
      <c r="G4" s="36">
        <f t="shared" si="2"/>
        <v>56250</v>
      </c>
      <c r="H4" s="36">
        <f t="shared" si="2"/>
        <v>78750</v>
      </c>
      <c r="I4" s="36">
        <f t="shared" si="2"/>
        <v>105000</v>
      </c>
      <c r="J4" s="36">
        <f t="shared" si="2"/>
        <v>135000</v>
      </c>
      <c r="K4" s="36">
        <f t="shared" si="2"/>
        <v>168750</v>
      </c>
      <c r="L4" s="36">
        <f t="shared" si="2"/>
        <v>206250</v>
      </c>
      <c r="M4" s="36">
        <f t="shared" si="2"/>
        <v>247500</v>
      </c>
      <c r="N4" s="36">
        <f t="shared" si="2"/>
        <v>292500</v>
      </c>
      <c r="O4" s="36">
        <f t="shared" si="2"/>
        <v>341250</v>
      </c>
      <c r="P4" s="36">
        <f t="shared" si="2"/>
        <v>393750</v>
      </c>
      <c r="Q4" s="36">
        <f t="shared" si="2"/>
        <v>450000</v>
      </c>
      <c r="R4" s="36">
        <f t="shared" si="2"/>
        <v>510000</v>
      </c>
      <c r="S4" s="36">
        <f t="shared" si="2"/>
        <v>510000</v>
      </c>
      <c r="T4" s="36">
        <f t="shared" si="2"/>
        <v>510000</v>
      </c>
      <c r="U4" s="36">
        <f t="shared" si="2"/>
        <v>510000</v>
      </c>
      <c r="V4" s="36">
        <f t="shared" si="2"/>
        <v>510000</v>
      </c>
      <c r="W4" s="36">
        <f t="shared" si="2"/>
        <v>510000</v>
      </c>
      <c r="X4" s="36">
        <f t="shared" si="2"/>
        <v>510000</v>
      </c>
      <c r="Y4" s="36">
        <f t="shared" si="2"/>
        <v>510000</v>
      </c>
      <c r="Z4" s="36">
        <f t="shared" si="2"/>
        <v>510000</v>
      </c>
      <c r="AA4" s="36">
        <f t="shared" si="2"/>
        <v>510000</v>
      </c>
      <c r="AB4" s="36">
        <f t="shared" si="2"/>
        <v>510000</v>
      </c>
      <c r="AC4" s="36">
        <f t="shared" si="2"/>
        <v>510000</v>
      </c>
      <c r="AD4" s="36">
        <f t="shared" si="2"/>
        <v>510000</v>
      </c>
      <c r="AE4" s="36">
        <f t="shared" si="2"/>
        <v>510000</v>
      </c>
      <c r="AF4" s="36"/>
    </row>
    <row r="5">
      <c r="A5" s="11" t="s">
        <v>108</v>
      </c>
      <c r="B5" s="35">
        <v>0.0</v>
      </c>
      <c r="C5" s="36">
        <f t="shared" ref="C5:AE5" si="3">B23</f>
        <v>5833.333333</v>
      </c>
      <c r="D5" s="36">
        <f t="shared" si="3"/>
        <v>17500</v>
      </c>
      <c r="E5" s="36">
        <f t="shared" si="3"/>
        <v>35000</v>
      </c>
      <c r="F5" s="36">
        <f t="shared" si="3"/>
        <v>58333.33333</v>
      </c>
      <c r="G5" s="36">
        <f t="shared" si="3"/>
        <v>87500</v>
      </c>
      <c r="H5" s="36">
        <f t="shared" si="3"/>
        <v>122500</v>
      </c>
      <c r="I5" s="36">
        <f t="shared" si="3"/>
        <v>163333.3333</v>
      </c>
      <c r="J5" s="36">
        <f t="shared" si="3"/>
        <v>210000</v>
      </c>
      <c r="K5" s="36">
        <f t="shared" si="3"/>
        <v>262500</v>
      </c>
      <c r="L5" s="36">
        <f t="shared" si="3"/>
        <v>320833.3333</v>
      </c>
      <c r="M5" s="36">
        <f t="shared" si="3"/>
        <v>385000</v>
      </c>
      <c r="N5" s="36">
        <f t="shared" si="3"/>
        <v>455000</v>
      </c>
      <c r="O5" s="36">
        <f t="shared" si="3"/>
        <v>455000</v>
      </c>
      <c r="P5" s="36">
        <f t="shared" si="3"/>
        <v>455000</v>
      </c>
      <c r="Q5" s="36">
        <f t="shared" si="3"/>
        <v>455000</v>
      </c>
      <c r="R5" s="36">
        <f t="shared" si="3"/>
        <v>455000</v>
      </c>
      <c r="S5" s="36">
        <f t="shared" si="3"/>
        <v>455000</v>
      </c>
      <c r="T5" s="36">
        <f t="shared" si="3"/>
        <v>455000</v>
      </c>
      <c r="U5" s="36">
        <f t="shared" si="3"/>
        <v>455000</v>
      </c>
      <c r="V5" s="36">
        <f t="shared" si="3"/>
        <v>455000</v>
      </c>
      <c r="W5" s="36">
        <f t="shared" si="3"/>
        <v>455000</v>
      </c>
      <c r="X5" s="36">
        <f t="shared" si="3"/>
        <v>455000</v>
      </c>
      <c r="Y5" s="36">
        <f t="shared" si="3"/>
        <v>455000</v>
      </c>
      <c r="Z5" s="36">
        <f t="shared" si="3"/>
        <v>455000</v>
      </c>
      <c r="AA5" s="36">
        <f t="shared" si="3"/>
        <v>455000</v>
      </c>
      <c r="AB5" s="36">
        <f t="shared" si="3"/>
        <v>455000</v>
      </c>
      <c r="AC5" s="36">
        <f t="shared" si="3"/>
        <v>455000</v>
      </c>
      <c r="AD5" s="36">
        <f t="shared" si="3"/>
        <v>455000</v>
      </c>
      <c r="AE5" s="36">
        <f t="shared" si="3"/>
        <v>455000</v>
      </c>
      <c r="AF5" s="36"/>
    </row>
    <row r="6">
      <c r="A6" s="4" t="s">
        <v>111</v>
      </c>
      <c r="B6" s="36">
        <f t="shared" ref="B6:AE6" si="4">Sum(B3:B5)</f>
        <v>0</v>
      </c>
      <c r="C6" s="36">
        <f t="shared" si="4"/>
        <v>11369.04762</v>
      </c>
      <c r="D6" s="36">
        <f t="shared" si="4"/>
        <v>34107.14286</v>
      </c>
      <c r="E6" s="36">
        <f t="shared" si="4"/>
        <v>68214.28571</v>
      </c>
      <c r="F6" s="36">
        <f t="shared" si="4"/>
        <v>113690.4762</v>
      </c>
      <c r="G6" s="36">
        <f t="shared" si="4"/>
        <v>170535.7143</v>
      </c>
      <c r="H6" s="36">
        <f t="shared" si="4"/>
        <v>238750</v>
      </c>
      <c r="I6" s="36">
        <f t="shared" si="4"/>
        <v>318333.3333</v>
      </c>
      <c r="J6" s="36">
        <f t="shared" si="4"/>
        <v>409285.7143</v>
      </c>
      <c r="K6" s="36">
        <f t="shared" si="4"/>
        <v>511607.1429</v>
      </c>
      <c r="L6" s="36">
        <f t="shared" si="4"/>
        <v>625297.619</v>
      </c>
      <c r="M6" s="36">
        <f t="shared" si="4"/>
        <v>750357.1429</v>
      </c>
      <c r="N6" s="36">
        <f t="shared" si="4"/>
        <v>886785.7143</v>
      </c>
      <c r="O6" s="36">
        <f t="shared" si="4"/>
        <v>958750</v>
      </c>
      <c r="P6" s="36">
        <f t="shared" si="4"/>
        <v>1036250</v>
      </c>
      <c r="Q6" s="36">
        <f t="shared" si="4"/>
        <v>1092500</v>
      </c>
      <c r="R6" s="36">
        <f t="shared" si="4"/>
        <v>1152500</v>
      </c>
      <c r="S6" s="36">
        <f t="shared" si="4"/>
        <v>1152500</v>
      </c>
      <c r="T6" s="36">
        <f t="shared" si="4"/>
        <v>1152500</v>
      </c>
      <c r="U6" s="36">
        <f t="shared" si="4"/>
        <v>1152500</v>
      </c>
      <c r="V6" s="36">
        <f t="shared" si="4"/>
        <v>1152500</v>
      </c>
      <c r="W6" s="36">
        <f t="shared" si="4"/>
        <v>1152500</v>
      </c>
      <c r="X6" s="36">
        <f t="shared" si="4"/>
        <v>1152500</v>
      </c>
      <c r="Y6" s="36">
        <f t="shared" si="4"/>
        <v>1152500</v>
      </c>
      <c r="Z6" s="36">
        <f t="shared" si="4"/>
        <v>1152500</v>
      </c>
      <c r="AA6" s="36">
        <f t="shared" si="4"/>
        <v>1152500</v>
      </c>
      <c r="AB6" s="36">
        <f t="shared" si="4"/>
        <v>1152500</v>
      </c>
      <c r="AC6" s="36">
        <f t="shared" si="4"/>
        <v>1152500</v>
      </c>
      <c r="AD6" s="36">
        <f t="shared" si="4"/>
        <v>1152500</v>
      </c>
      <c r="AE6" s="36">
        <f t="shared" si="4"/>
        <v>1152500</v>
      </c>
      <c r="AF6" s="36"/>
    </row>
    <row r="7">
      <c r="A7" s="4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>
      <c r="A8" s="6" t="s">
        <v>115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>
      <c r="A9" s="11" t="s">
        <v>102</v>
      </c>
      <c r="B9" s="36">
        <f>'Small store fixed Asset Balance'!B21/'Small store FAR'!$F$2</f>
        <v>1785.714286</v>
      </c>
      <c r="C9" s="36">
        <f>'Small store fixed Asset Balance'!C21/'Small store FAR'!$F$2</f>
        <v>3571.428571</v>
      </c>
      <c r="D9" s="36">
        <f>'Small store fixed Asset Balance'!D21/'Small store FAR'!$F$2</f>
        <v>5357.142857</v>
      </c>
      <c r="E9" s="36">
        <f>'Small store fixed Asset Balance'!E21/'Small store FAR'!$F$2</f>
        <v>7142.857143</v>
      </c>
      <c r="F9" s="36">
        <f>'Small store fixed Asset Balance'!F21/'Small store FAR'!$F$2</f>
        <v>8928.571429</v>
      </c>
      <c r="G9" s="36">
        <f>'Small store fixed Asset Balance'!G21/'Small store FAR'!$F$2</f>
        <v>10714.28571</v>
      </c>
      <c r="H9" s="36">
        <f>'Small store fixed Asset Balance'!H21/'Small store FAR'!$F$2</f>
        <v>12500</v>
      </c>
      <c r="I9" s="36">
        <f>'Small store fixed Asset Balance'!I21/'Small store FAR'!$F$2</f>
        <v>14285.71429</v>
      </c>
      <c r="J9" s="36">
        <f>'Small store fixed Asset Balance'!J21/'Small store FAR'!$F$2</f>
        <v>16071.42857</v>
      </c>
      <c r="K9" s="36">
        <f>'Small store fixed Asset Balance'!K21/'Small store FAR'!$F$2</f>
        <v>17857.14286</v>
      </c>
      <c r="L9" s="36">
        <f>'Small store fixed Asset Balance'!L21/'Small store FAR'!$F$2</f>
        <v>19642.85714</v>
      </c>
      <c r="M9" s="36">
        <f>'Small store fixed Asset Balance'!M21/'Small store FAR'!$F$2</f>
        <v>21428.57143</v>
      </c>
      <c r="N9" s="36">
        <f>'Small store fixed Asset Balance'!N21/'Small store FAR'!$F$2</f>
        <v>23214.28571</v>
      </c>
      <c r="O9" s="36">
        <f>'Small store fixed Asset Balance'!O21/'Small store FAR'!$F$2</f>
        <v>25000</v>
      </c>
      <c r="P9" s="36">
        <f>'Small store fixed Asset Balance'!P21/'Small store FAR'!$F$2</f>
        <v>25000</v>
      </c>
      <c r="Q9" s="36">
        <f>'Small store fixed Asset Balance'!Q21/'Small store FAR'!$F$2</f>
        <v>25000</v>
      </c>
      <c r="R9" s="36">
        <f>'Small store fixed Asset Balance'!R21/'Small store FAR'!$F$2</f>
        <v>25000</v>
      </c>
      <c r="S9" s="36">
        <f>'Small store fixed Asset Balance'!S21/'Small store FAR'!$F$2</f>
        <v>25000</v>
      </c>
      <c r="T9" s="36">
        <f>'Small store fixed Asset Balance'!T21/'Small store FAR'!$F$2</f>
        <v>25000</v>
      </c>
      <c r="U9" s="36">
        <f>'Small store fixed Asset Balance'!U21/'Small store FAR'!$F$2</f>
        <v>25000</v>
      </c>
      <c r="V9" s="36">
        <f>'Small store fixed Asset Balance'!V21/'Small store FAR'!$F$2</f>
        <v>25000</v>
      </c>
      <c r="W9" s="36">
        <f>'Small store fixed Asset Balance'!W21/'Small store FAR'!$F$2</f>
        <v>25000</v>
      </c>
      <c r="X9" s="36">
        <f>'Small store fixed Asset Balance'!X21/'Small store FAR'!$F$2</f>
        <v>25000</v>
      </c>
      <c r="Y9" s="36">
        <f>'Small store fixed Asset Balance'!Y21/'Small store FAR'!$F$2</f>
        <v>25000</v>
      </c>
      <c r="Z9" s="36">
        <f>'Small store fixed Asset Balance'!Z21/'Small store FAR'!$F$2</f>
        <v>25000</v>
      </c>
      <c r="AA9" s="36">
        <f>'Small store fixed Asset Balance'!AA21/'Small store FAR'!$F$2</f>
        <v>25000</v>
      </c>
      <c r="AB9" s="36">
        <f>'Small store fixed Asset Balance'!AB21/'Small store FAR'!$F$2</f>
        <v>25000</v>
      </c>
      <c r="AC9" s="36">
        <f>'Small store fixed Asset Balance'!AC21/'Small store FAR'!$F$2</f>
        <v>25000</v>
      </c>
      <c r="AD9" s="36">
        <f>'Small store fixed Asset Balance'!AD21/'Small store FAR'!$F$2</f>
        <v>25000</v>
      </c>
      <c r="AE9" s="36">
        <f>'Small store fixed Asset Balance'!AE21/'Small store FAR'!$F$2</f>
        <v>25000</v>
      </c>
      <c r="AF9" s="36"/>
    </row>
    <row r="10">
      <c r="A10" s="11" t="s">
        <v>105</v>
      </c>
      <c r="B10" s="36">
        <f>'Small store fixed Asset Balance'!B22/'Small store FAR'!$F$3</f>
        <v>3750</v>
      </c>
      <c r="C10" s="36">
        <f>'Small store fixed Asset Balance'!C22/'Small store FAR'!$F$3</f>
        <v>7500</v>
      </c>
      <c r="D10" s="36">
        <f>'Small store fixed Asset Balance'!D22/'Small store FAR'!$F$3</f>
        <v>11250</v>
      </c>
      <c r="E10" s="36">
        <f>'Small store fixed Asset Balance'!E22/'Small store FAR'!$F$3</f>
        <v>15000</v>
      </c>
      <c r="F10" s="36">
        <f>'Small store fixed Asset Balance'!F22/'Small store FAR'!$F$3</f>
        <v>18750</v>
      </c>
      <c r="G10" s="36">
        <f>'Small store fixed Asset Balance'!G22/'Small store FAR'!$F$3</f>
        <v>22500</v>
      </c>
      <c r="H10" s="36">
        <f>'Small store fixed Asset Balance'!H22/'Small store FAR'!$F$3</f>
        <v>26250</v>
      </c>
      <c r="I10" s="36">
        <f>'Small store fixed Asset Balance'!I22/'Small store FAR'!$F$3</f>
        <v>30000</v>
      </c>
      <c r="J10" s="36">
        <f>'Small store fixed Asset Balance'!J22/'Small store FAR'!$F$3</f>
        <v>33750</v>
      </c>
      <c r="K10" s="36">
        <f>'Small store fixed Asset Balance'!K22/'Small store FAR'!$F$3</f>
        <v>37500</v>
      </c>
      <c r="L10" s="36">
        <f>'Small store fixed Asset Balance'!L22/'Small store FAR'!$F$3</f>
        <v>41250</v>
      </c>
      <c r="M10" s="36">
        <f>'Small store fixed Asset Balance'!M22/'Small store FAR'!$F$3</f>
        <v>45000</v>
      </c>
      <c r="N10" s="36">
        <f>'Small store fixed Asset Balance'!N22/'Small store FAR'!$F$3</f>
        <v>48750</v>
      </c>
      <c r="O10" s="36">
        <f>'Small store fixed Asset Balance'!O22/'Small store FAR'!$F$3</f>
        <v>52500</v>
      </c>
      <c r="P10" s="36">
        <f>'Small store fixed Asset Balance'!P22/'Small store FAR'!$F$3</f>
        <v>56250</v>
      </c>
      <c r="Q10" s="36">
        <f>'Small store fixed Asset Balance'!Q22/'Small store FAR'!$F$3</f>
        <v>60000</v>
      </c>
      <c r="R10" s="36">
        <f>'Small store fixed Asset Balance'!R22/'Small store FAR'!$F$3</f>
        <v>60000</v>
      </c>
      <c r="S10" s="36">
        <f>'Small store fixed Asset Balance'!S22/'Small store FAR'!$F$3</f>
        <v>60000</v>
      </c>
      <c r="T10" s="36">
        <f>'Small store fixed Asset Balance'!T22/'Small store FAR'!$F$3</f>
        <v>60000</v>
      </c>
      <c r="U10" s="36">
        <f>'Small store fixed Asset Balance'!U22/'Small store FAR'!$F$3</f>
        <v>60000</v>
      </c>
      <c r="V10" s="36">
        <f>'Small store fixed Asset Balance'!V22/'Small store FAR'!$F$3</f>
        <v>60000</v>
      </c>
      <c r="W10" s="36">
        <f>'Small store fixed Asset Balance'!W22/'Small store FAR'!$F$3</f>
        <v>60000</v>
      </c>
      <c r="X10" s="36">
        <f>'Small store fixed Asset Balance'!X22/'Small store FAR'!$F$3</f>
        <v>60000</v>
      </c>
      <c r="Y10" s="36">
        <f>'Small store fixed Asset Balance'!Y22/'Small store FAR'!$F$3</f>
        <v>60000</v>
      </c>
      <c r="Z10" s="36">
        <f>'Small store fixed Asset Balance'!Z22/'Small store FAR'!$F$3</f>
        <v>60000</v>
      </c>
      <c r="AA10" s="36">
        <f>'Small store fixed Asset Balance'!AA22/'Small store FAR'!$F$3</f>
        <v>60000</v>
      </c>
      <c r="AB10" s="36">
        <f>'Small store fixed Asset Balance'!AB22/'Small store FAR'!$F$3</f>
        <v>60000</v>
      </c>
      <c r="AC10" s="36">
        <f>'Small store fixed Asset Balance'!AC22/'Small store FAR'!$F$3</f>
        <v>60000</v>
      </c>
      <c r="AD10" s="36">
        <f>'Small store fixed Asset Balance'!AD22/'Small store FAR'!$F$3</f>
        <v>60000</v>
      </c>
      <c r="AE10" s="36">
        <f>'Small store fixed Asset Balance'!AE22/'Small store FAR'!$F$3</f>
        <v>60000</v>
      </c>
      <c r="AF10" s="36"/>
    </row>
    <row r="11">
      <c r="A11" s="11" t="s">
        <v>108</v>
      </c>
      <c r="B11" s="36">
        <f>'Small store fixed Asset Balance'!B23/'Small store FAR'!$F$4</f>
        <v>5833.333333</v>
      </c>
      <c r="C11" s="36">
        <f>'Small store fixed Asset Balance'!C23/'Small store FAR'!$F$4</f>
        <v>11666.66667</v>
      </c>
      <c r="D11" s="36">
        <f>'Small store fixed Asset Balance'!D23/'Small store FAR'!$F$4</f>
        <v>17500</v>
      </c>
      <c r="E11" s="36">
        <f>'Small store fixed Asset Balance'!E23/'Small store FAR'!$F$4</f>
        <v>23333.33333</v>
      </c>
      <c r="F11" s="36">
        <f>'Small store fixed Asset Balance'!F23/'Small store FAR'!$F$4</f>
        <v>29166.66667</v>
      </c>
      <c r="G11" s="36">
        <f>'Small store fixed Asset Balance'!G23/'Small store FAR'!$F$4</f>
        <v>35000</v>
      </c>
      <c r="H11" s="36">
        <f>'Small store fixed Asset Balance'!H23/'Small store FAR'!$F$4</f>
        <v>40833.33333</v>
      </c>
      <c r="I11" s="36">
        <f>'Small store fixed Asset Balance'!I23/'Small store FAR'!$F$4</f>
        <v>46666.66667</v>
      </c>
      <c r="J11" s="36">
        <f>'Small store fixed Asset Balance'!J23/'Small store FAR'!$F$4</f>
        <v>52500</v>
      </c>
      <c r="K11" s="36">
        <f>'Small store fixed Asset Balance'!K23/'Small store FAR'!$F$4</f>
        <v>58333.33333</v>
      </c>
      <c r="L11" s="36">
        <f>'Small store fixed Asset Balance'!L23/'Small store FAR'!$F$4</f>
        <v>64166.66667</v>
      </c>
      <c r="M11" s="36">
        <f>'Small store fixed Asset Balance'!M23/'Small store FAR'!$F$4</f>
        <v>70000</v>
      </c>
      <c r="N11" s="36">
        <f>'Small store fixed Asset Balance'!N23/'Small store FAR'!$F$4</f>
        <v>70000</v>
      </c>
      <c r="O11" s="36">
        <f>'Small store fixed Asset Balance'!O23/'Small store FAR'!$F$4</f>
        <v>70000</v>
      </c>
      <c r="P11" s="36">
        <f>'Small store fixed Asset Balance'!P23/'Small store FAR'!$F$4</f>
        <v>70000</v>
      </c>
      <c r="Q11" s="36">
        <f>'Small store fixed Asset Balance'!Q23/'Small store FAR'!$F$4</f>
        <v>70000</v>
      </c>
      <c r="R11" s="36">
        <f>'Small store fixed Asset Balance'!R23/'Small store FAR'!$F$4</f>
        <v>70000</v>
      </c>
      <c r="S11" s="36">
        <f>'Small store fixed Asset Balance'!S23/'Small store FAR'!$F$4</f>
        <v>70000</v>
      </c>
      <c r="T11" s="36">
        <f>'Small store fixed Asset Balance'!T23/'Small store FAR'!$F$4</f>
        <v>70000</v>
      </c>
      <c r="U11" s="36">
        <f>'Small store fixed Asset Balance'!U23/'Small store FAR'!$F$4</f>
        <v>70000</v>
      </c>
      <c r="V11" s="36">
        <f>'Small store fixed Asset Balance'!V23/'Small store FAR'!$F$4</f>
        <v>70000</v>
      </c>
      <c r="W11" s="36">
        <f>'Small store fixed Asset Balance'!W23/'Small store FAR'!$F$4</f>
        <v>70000</v>
      </c>
      <c r="X11" s="36">
        <f>'Small store fixed Asset Balance'!X23/'Small store FAR'!$F$4</f>
        <v>70000</v>
      </c>
      <c r="Y11" s="36">
        <f>'Small store fixed Asset Balance'!Y23/'Small store FAR'!$F$4</f>
        <v>70000</v>
      </c>
      <c r="Z11" s="36">
        <f>'Small store fixed Asset Balance'!Z23/'Small store FAR'!$F$4</f>
        <v>70000</v>
      </c>
      <c r="AA11" s="36">
        <f>'Small store fixed Asset Balance'!AA23/'Small store FAR'!$F$4</f>
        <v>70000</v>
      </c>
      <c r="AB11" s="36">
        <f>'Small store fixed Asset Balance'!AB23/'Small store FAR'!$F$4</f>
        <v>70000</v>
      </c>
      <c r="AC11" s="36">
        <f>'Small store fixed Asset Balance'!AC23/'Small store FAR'!$F$4</f>
        <v>70000</v>
      </c>
      <c r="AD11" s="36">
        <f>'Small store fixed Asset Balance'!AD23/'Small store FAR'!$F$4</f>
        <v>70000</v>
      </c>
      <c r="AE11" s="36">
        <f>'Small store fixed Asset Balance'!AE23/'Small store FAR'!$F$4</f>
        <v>70000</v>
      </c>
      <c r="AF11" s="36"/>
    </row>
    <row r="12">
      <c r="A12" s="4" t="s">
        <v>111</v>
      </c>
      <c r="B12" s="36">
        <f t="shared" ref="B12:AE12" si="5">Sum(B9:B11)</f>
        <v>11369.04762</v>
      </c>
      <c r="C12" s="36">
        <f t="shared" si="5"/>
        <v>22738.09524</v>
      </c>
      <c r="D12" s="36">
        <f t="shared" si="5"/>
        <v>34107.14286</v>
      </c>
      <c r="E12" s="36">
        <f t="shared" si="5"/>
        <v>45476.19048</v>
      </c>
      <c r="F12" s="36">
        <f t="shared" si="5"/>
        <v>56845.2381</v>
      </c>
      <c r="G12" s="36">
        <f t="shared" si="5"/>
        <v>68214.28571</v>
      </c>
      <c r="H12" s="36">
        <f t="shared" si="5"/>
        <v>79583.33333</v>
      </c>
      <c r="I12" s="36">
        <f t="shared" si="5"/>
        <v>90952.38095</v>
      </c>
      <c r="J12" s="36">
        <f t="shared" si="5"/>
        <v>102321.4286</v>
      </c>
      <c r="K12" s="36">
        <f t="shared" si="5"/>
        <v>113690.4762</v>
      </c>
      <c r="L12" s="36">
        <f t="shared" si="5"/>
        <v>125059.5238</v>
      </c>
      <c r="M12" s="36">
        <f t="shared" si="5"/>
        <v>136428.5714</v>
      </c>
      <c r="N12" s="36">
        <f t="shared" si="5"/>
        <v>141964.2857</v>
      </c>
      <c r="O12" s="36">
        <f t="shared" si="5"/>
        <v>147500</v>
      </c>
      <c r="P12" s="36">
        <f t="shared" si="5"/>
        <v>151250</v>
      </c>
      <c r="Q12" s="36">
        <f t="shared" si="5"/>
        <v>155000</v>
      </c>
      <c r="R12" s="36">
        <f t="shared" si="5"/>
        <v>155000</v>
      </c>
      <c r="S12" s="36">
        <f t="shared" si="5"/>
        <v>155000</v>
      </c>
      <c r="T12" s="36">
        <f t="shared" si="5"/>
        <v>155000</v>
      </c>
      <c r="U12" s="36">
        <f t="shared" si="5"/>
        <v>155000</v>
      </c>
      <c r="V12" s="36">
        <f t="shared" si="5"/>
        <v>155000</v>
      </c>
      <c r="W12" s="36">
        <f t="shared" si="5"/>
        <v>155000</v>
      </c>
      <c r="X12" s="36">
        <f t="shared" si="5"/>
        <v>155000</v>
      </c>
      <c r="Y12" s="36">
        <f t="shared" si="5"/>
        <v>155000</v>
      </c>
      <c r="Z12" s="36">
        <f t="shared" si="5"/>
        <v>155000</v>
      </c>
      <c r="AA12" s="36">
        <f t="shared" si="5"/>
        <v>155000</v>
      </c>
      <c r="AB12" s="36">
        <f t="shared" si="5"/>
        <v>155000</v>
      </c>
      <c r="AC12" s="36">
        <f t="shared" si="5"/>
        <v>155000</v>
      </c>
      <c r="AD12" s="36">
        <f t="shared" si="5"/>
        <v>155000</v>
      </c>
      <c r="AE12" s="36">
        <f t="shared" si="5"/>
        <v>155000</v>
      </c>
      <c r="AF12" s="36"/>
    </row>
    <row r="13">
      <c r="A13" s="4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>
      <c r="A14" s="6" t="s">
        <v>116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>
      <c r="A15" s="11" t="s">
        <v>102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34">
        <f>'Small store FAR'!$E$2</f>
        <v>25000</v>
      </c>
      <c r="Q15" s="34">
        <f>'Small store FAR'!$E$2</f>
        <v>25000</v>
      </c>
      <c r="R15" s="34">
        <f>'Small store FAR'!$E$2</f>
        <v>25000</v>
      </c>
      <c r="S15" s="34">
        <f>'Small store FAR'!$E$2</f>
        <v>25000</v>
      </c>
      <c r="T15" s="34">
        <f>'Small store FAR'!$E$2</f>
        <v>25000</v>
      </c>
      <c r="U15" s="34">
        <f>'Small store FAR'!$E$2</f>
        <v>25000</v>
      </c>
      <c r="V15" s="34">
        <f>'Small store FAR'!$E$2</f>
        <v>25000</v>
      </c>
      <c r="W15" s="34">
        <f>'Small store FAR'!$E$2</f>
        <v>25000</v>
      </c>
      <c r="X15" s="34">
        <f>'Small store FAR'!$E$2</f>
        <v>25000</v>
      </c>
      <c r="Y15" s="34">
        <f>'Small store FAR'!$E$2</f>
        <v>25000</v>
      </c>
      <c r="Z15" s="34">
        <f>'Small store FAR'!$E$2</f>
        <v>25000</v>
      </c>
      <c r="AA15" s="34">
        <f>'Small store FAR'!$E$2</f>
        <v>25000</v>
      </c>
      <c r="AB15" s="34">
        <f>'Small store FAR'!$E$2</f>
        <v>25000</v>
      </c>
      <c r="AC15" s="34">
        <f>'Small store FAR'!$E$2</f>
        <v>25000</v>
      </c>
      <c r="AD15" s="34">
        <f>'Small store FAR'!$E$2</f>
        <v>25000</v>
      </c>
      <c r="AE15" s="34">
        <f>'Small store FAR'!$E$2</f>
        <v>25000</v>
      </c>
      <c r="AF15" s="34"/>
    </row>
    <row r="16">
      <c r="A16" s="11" t="s">
        <v>105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34">
        <f>'Small store FAR'!$E$3</f>
        <v>60000</v>
      </c>
      <c r="S16" s="34">
        <f>'Small store FAR'!$E$3</f>
        <v>60000</v>
      </c>
      <c r="T16" s="34">
        <f>'Small store FAR'!$E$3</f>
        <v>60000</v>
      </c>
      <c r="U16" s="34">
        <f>'Small store FAR'!$E$3</f>
        <v>60000</v>
      </c>
      <c r="V16" s="34">
        <f>'Small store FAR'!$E$3</f>
        <v>60000</v>
      </c>
      <c r="W16" s="34">
        <f>'Small store FAR'!$E$3</f>
        <v>60000</v>
      </c>
      <c r="X16" s="34">
        <f>'Small store FAR'!$E$3</f>
        <v>60000</v>
      </c>
      <c r="Y16" s="34">
        <f>'Small store FAR'!$E$3</f>
        <v>60000</v>
      </c>
      <c r="Z16" s="34">
        <f>'Small store FAR'!$E$3</f>
        <v>60000</v>
      </c>
      <c r="AA16" s="34">
        <f>'Small store FAR'!$E$3</f>
        <v>60000</v>
      </c>
      <c r="AB16" s="34">
        <f>'Small store FAR'!$E$3</f>
        <v>60000</v>
      </c>
      <c r="AC16" s="34">
        <f>'Small store FAR'!$E$3</f>
        <v>60000</v>
      </c>
      <c r="AD16" s="34">
        <f>'Small store FAR'!$E$3</f>
        <v>60000</v>
      </c>
      <c r="AE16" s="34">
        <f>'Small store FAR'!$E$3</f>
        <v>60000</v>
      </c>
      <c r="AF16" s="34"/>
    </row>
    <row r="17">
      <c r="A17" s="11" t="s">
        <v>108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15">
        <f>'Small store FAR'!$E$4</f>
        <v>70000</v>
      </c>
      <c r="O17" s="15">
        <f>'Small store FAR'!$E$4</f>
        <v>70000</v>
      </c>
      <c r="P17" s="15">
        <f>'Small store FAR'!$E$4</f>
        <v>70000</v>
      </c>
      <c r="Q17" s="15">
        <f>'Small store FAR'!$E$4</f>
        <v>70000</v>
      </c>
      <c r="R17" s="15">
        <f>'Small store FAR'!$E$4</f>
        <v>70000</v>
      </c>
      <c r="S17" s="15">
        <f>'Small store FAR'!$E$4</f>
        <v>70000</v>
      </c>
      <c r="T17" s="15">
        <f>'Small store FAR'!$E$4</f>
        <v>70000</v>
      </c>
      <c r="U17" s="15">
        <f>'Small store FAR'!$E$4</f>
        <v>70000</v>
      </c>
      <c r="V17" s="15">
        <f>'Small store FAR'!$E$4</f>
        <v>70000</v>
      </c>
      <c r="W17" s="15">
        <f>'Small store FAR'!$E$4</f>
        <v>70000</v>
      </c>
      <c r="X17" s="15">
        <f>'Small store FAR'!$E$4</f>
        <v>70000</v>
      </c>
      <c r="Y17" s="15">
        <f>'Small store FAR'!$E$4</f>
        <v>70000</v>
      </c>
      <c r="Z17" s="15">
        <f>'Small store FAR'!$E$4</f>
        <v>70000</v>
      </c>
      <c r="AA17" s="15">
        <f>'Small store FAR'!$E$4</f>
        <v>70000</v>
      </c>
      <c r="AB17" s="15">
        <f>'Small store FAR'!$E$4</f>
        <v>70000</v>
      </c>
      <c r="AC17" s="15">
        <f>'Small store FAR'!$E$4</f>
        <v>70000</v>
      </c>
      <c r="AD17" s="15">
        <f>'Small store FAR'!$E$4</f>
        <v>70000</v>
      </c>
      <c r="AE17" s="15">
        <f>'Small store FAR'!$E$4</f>
        <v>70000</v>
      </c>
      <c r="AF17" s="34"/>
    </row>
    <row r="18">
      <c r="A18" s="4" t="s">
        <v>111</v>
      </c>
      <c r="B18" s="18">
        <f t="shared" ref="B18:AE18" si="6">Sum(B15:B17)</f>
        <v>0</v>
      </c>
      <c r="C18" s="18">
        <f t="shared" si="6"/>
        <v>0</v>
      </c>
      <c r="D18" s="18">
        <f t="shared" si="6"/>
        <v>0</v>
      </c>
      <c r="E18" s="18">
        <f t="shared" si="6"/>
        <v>0</v>
      </c>
      <c r="F18" s="18">
        <f t="shared" si="6"/>
        <v>0</v>
      </c>
      <c r="G18" s="18">
        <f t="shared" si="6"/>
        <v>0</v>
      </c>
      <c r="H18" s="18">
        <f t="shared" si="6"/>
        <v>0</v>
      </c>
      <c r="I18" s="18">
        <f t="shared" si="6"/>
        <v>0</v>
      </c>
      <c r="J18" s="18">
        <f t="shared" si="6"/>
        <v>0</v>
      </c>
      <c r="K18" s="18">
        <f t="shared" si="6"/>
        <v>0</v>
      </c>
      <c r="L18" s="18">
        <f t="shared" si="6"/>
        <v>0</v>
      </c>
      <c r="M18" s="18">
        <f t="shared" si="6"/>
        <v>0</v>
      </c>
      <c r="N18" s="18">
        <f t="shared" si="6"/>
        <v>70000</v>
      </c>
      <c r="O18" s="18">
        <f t="shared" si="6"/>
        <v>70000</v>
      </c>
      <c r="P18" s="34">
        <f t="shared" si="6"/>
        <v>95000</v>
      </c>
      <c r="Q18" s="34">
        <f t="shared" si="6"/>
        <v>95000</v>
      </c>
      <c r="R18" s="34">
        <f t="shared" si="6"/>
        <v>155000</v>
      </c>
      <c r="S18" s="34">
        <f t="shared" si="6"/>
        <v>155000</v>
      </c>
      <c r="T18" s="34">
        <f t="shared" si="6"/>
        <v>155000</v>
      </c>
      <c r="U18" s="34">
        <f t="shared" si="6"/>
        <v>155000</v>
      </c>
      <c r="V18" s="34">
        <f t="shared" si="6"/>
        <v>155000</v>
      </c>
      <c r="W18" s="34">
        <f t="shared" si="6"/>
        <v>155000</v>
      </c>
      <c r="X18" s="34">
        <f t="shared" si="6"/>
        <v>155000</v>
      </c>
      <c r="Y18" s="34">
        <f t="shared" si="6"/>
        <v>155000</v>
      </c>
      <c r="Z18" s="34">
        <f t="shared" si="6"/>
        <v>155000</v>
      </c>
      <c r="AA18" s="34">
        <f t="shared" si="6"/>
        <v>155000</v>
      </c>
      <c r="AB18" s="34">
        <f t="shared" si="6"/>
        <v>155000</v>
      </c>
      <c r="AC18" s="34">
        <f t="shared" si="6"/>
        <v>155000</v>
      </c>
      <c r="AD18" s="34">
        <f t="shared" si="6"/>
        <v>155000</v>
      </c>
      <c r="AE18" s="34">
        <f t="shared" si="6"/>
        <v>155000</v>
      </c>
      <c r="AF18" s="34"/>
    </row>
    <row r="19">
      <c r="A19" s="4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>
      <c r="A20" s="6" t="s">
        <v>114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>
      <c r="A21" s="11" t="s">
        <v>102</v>
      </c>
      <c r="B21" s="36">
        <f t="shared" ref="B21:AE21" si="7">B3+B9-B15</f>
        <v>1785.714286</v>
      </c>
      <c r="C21" s="36">
        <f t="shared" si="7"/>
        <v>5357.142857</v>
      </c>
      <c r="D21" s="36">
        <f t="shared" si="7"/>
        <v>10714.28571</v>
      </c>
      <c r="E21" s="36">
        <f t="shared" si="7"/>
        <v>17857.14286</v>
      </c>
      <c r="F21" s="36">
        <f t="shared" si="7"/>
        <v>26785.71429</v>
      </c>
      <c r="G21" s="36">
        <f t="shared" si="7"/>
        <v>37500</v>
      </c>
      <c r="H21" s="36">
        <f t="shared" si="7"/>
        <v>50000</v>
      </c>
      <c r="I21" s="36">
        <f t="shared" si="7"/>
        <v>64285.71429</v>
      </c>
      <c r="J21" s="36">
        <f t="shared" si="7"/>
        <v>80357.14286</v>
      </c>
      <c r="K21" s="36">
        <f t="shared" si="7"/>
        <v>98214.28571</v>
      </c>
      <c r="L21" s="36">
        <f t="shared" si="7"/>
        <v>117857.1429</v>
      </c>
      <c r="M21" s="36">
        <f t="shared" si="7"/>
        <v>139285.7143</v>
      </c>
      <c r="N21" s="36">
        <f t="shared" si="7"/>
        <v>162500</v>
      </c>
      <c r="O21" s="36">
        <f t="shared" si="7"/>
        <v>187500</v>
      </c>
      <c r="P21" s="36">
        <f t="shared" si="7"/>
        <v>187500</v>
      </c>
      <c r="Q21" s="36">
        <f t="shared" si="7"/>
        <v>187500</v>
      </c>
      <c r="R21" s="36">
        <f t="shared" si="7"/>
        <v>187500</v>
      </c>
      <c r="S21" s="36">
        <f t="shared" si="7"/>
        <v>187500</v>
      </c>
      <c r="T21" s="36">
        <f t="shared" si="7"/>
        <v>187500</v>
      </c>
      <c r="U21" s="36">
        <f t="shared" si="7"/>
        <v>187500</v>
      </c>
      <c r="V21" s="36">
        <f t="shared" si="7"/>
        <v>187500</v>
      </c>
      <c r="W21" s="36">
        <f t="shared" si="7"/>
        <v>187500</v>
      </c>
      <c r="X21" s="36">
        <f t="shared" si="7"/>
        <v>187500</v>
      </c>
      <c r="Y21" s="36">
        <f t="shared" si="7"/>
        <v>187500</v>
      </c>
      <c r="Z21" s="36">
        <f t="shared" si="7"/>
        <v>187500</v>
      </c>
      <c r="AA21" s="36">
        <f t="shared" si="7"/>
        <v>187500</v>
      </c>
      <c r="AB21" s="36">
        <f t="shared" si="7"/>
        <v>187500</v>
      </c>
      <c r="AC21" s="36">
        <f t="shared" si="7"/>
        <v>187500</v>
      </c>
      <c r="AD21" s="36">
        <f t="shared" si="7"/>
        <v>187500</v>
      </c>
      <c r="AE21" s="36">
        <f t="shared" si="7"/>
        <v>187500</v>
      </c>
      <c r="AF21" s="36"/>
    </row>
    <row r="22">
      <c r="A22" s="11" t="s">
        <v>105</v>
      </c>
      <c r="B22" s="36">
        <f t="shared" ref="B22:AE22" si="8">B4+B10-B16</f>
        <v>3750</v>
      </c>
      <c r="C22" s="36">
        <f t="shared" si="8"/>
        <v>11250</v>
      </c>
      <c r="D22" s="36">
        <f t="shared" si="8"/>
        <v>22500</v>
      </c>
      <c r="E22" s="36">
        <f t="shared" si="8"/>
        <v>37500</v>
      </c>
      <c r="F22" s="36">
        <f t="shared" si="8"/>
        <v>56250</v>
      </c>
      <c r="G22" s="36">
        <f t="shared" si="8"/>
        <v>78750</v>
      </c>
      <c r="H22" s="36">
        <f t="shared" si="8"/>
        <v>105000</v>
      </c>
      <c r="I22" s="36">
        <f t="shared" si="8"/>
        <v>135000</v>
      </c>
      <c r="J22" s="36">
        <f t="shared" si="8"/>
        <v>168750</v>
      </c>
      <c r="K22" s="36">
        <f t="shared" si="8"/>
        <v>206250</v>
      </c>
      <c r="L22" s="36">
        <f t="shared" si="8"/>
        <v>247500</v>
      </c>
      <c r="M22" s="36">
        <f t="shared" si="8"/>
        <v>292500</v>
      </c>
      <c r="N22" s="36">
        <f t="shared" si="8"/>
        <v>341250</v>
      </c>
      <c r="O22" s="36">
        <f t="shared" si="8"/>
        <v>393750</v>
      </c>
      <c r="P22" s="36">
        <f t="shared" si="8"/>
        <v>450000</v>
      </c>
      <c r="Q22" s="36">
        <f t="shared" si="8"/>
        <v>510000</v>
      </c>
      <c r="R22" s="36">
        <f t="shared" si="8"/>
        <v>510000</v>
      </c>
      <c r="S22" s="36">
        <f t="shared" si="8"/>
        <v>510000</v>
      </c>
      <c r="T22" s="36">
        <f t="shared" si="8"/>
        <v>510000</v>
      </c>
      <c r="U22" s="36">
        <f t="shared" si="8"/>
        <v>510000</v>
      </c>
      <c r="V22" s="36">
        <f t="shared" si="8"/>
        <v>510000</v>
      </c>
      <c r="W22" s="36">
        <f t="shared" si="8"/>
        <v>510000</v>
      </c>
      <c r="X22" s="36">
        <f t="shared" si="8"/>
        <v>510000</v>
      </c>
      <c r="Y22" s="36">
        <f t="shared" si="8"/>
        <v>510000</v>
      </c>
      <c r="Z22" s="36">
        <f t="shared" si="8"/>
        <v>510000</v>
      </c>
      <c r="AA22" s="36">
        <f t="shared" si="8"/>
        <v>510000</v>
      </c>
      <c r="AB22" s="36">
        <f t="shared" si="8"/>
        <v>510000</v>
      </c>
      <c r="AC22" s="36">
        <f t="shared" si="8"/>
        <v>510000</v>
      </c>
      <c r="AD22" s="36">
        <f t="shared" si="8"/>
        <v>510000</v>
      </c>
      <c r="AE22" s="36">
        <f t="shared" si="8"/>
        <v>510000</v>
      </c>
      <c r="AF22" s="36"/>
    </row>
    <row r="23">
      <c r="A23" s="11" t="s">
        <v>108</v>
      </c>
      <c r="B23" s="36">
        <f t="shared" ref="B23:AE23" si="9">B5+B11-B17</f>
        <v>5833.333333</v>
      </c>
      <c r="C23" s="36">
        <f t="shared" si="9"/>
        <v>17500</v>
      </c>
      <c r="D23" s="36">
        <f t="shared" si="9"/>
        <v>35000</v>
      </c>
      <c r="E23" s="36">
        <f t="shared" si="9"/>
        <v>58333.33333</v>
      </c>
      <c r="F23" s="36">
        <f t="shared" si="9"/>
        <v>87500</v>
      </c>
      <c r="G23" s="36">
        <f t="shared" si="9"/>
        <v>122500</v>
      </c>
      <c r="H23" s="36">
        <f t="shared" si="9"/>
        <v>163333.3333</v>
      </c>
      <c r="I23" s="36">
        <f t="shared" si="9"/>
        <v>210000</v>
      </c>
      <c r="J23" s="36">
        <f t="shared" si="9"/>
        <v>262500</v>
      </c>
      <c r="K23" s="36">
        <f t="shared" si="9"/>
        <v>320833.3333</v>
      </c>
      <c r="L23" s="36">
        <f t="shared" si="9"/>
        <v>385000</v>
      </c>
      <c r="M23" s="36">
        <f t="shared" si="9"/>
        <v>455000</v>
      </c>
      <c r="N23" s="36">
        <f t="shared" si="9"/>
        <v>455000</v>
      </c>
      <c r="O23" s="36">
        <f t="shared" si="9"/>
        <v>455000</v>
      </c>
      <c r="P23" s="36">
        <f t="shared" si="9"/>
        <v>455000</v>
      </c>
      <c r="Q23" s="36">
        <f t="shared" si="9"/>
        <v>455000</v>
      </c>
      <c r="R23" s="36">
        <f t="shared" si="9"/>
        <v>455000</v>
      </c>
      <c r="S23" s="36">
        <f t="shared" si="9"/>
        <v>455000</v>
      </c>
      <c r="T23" s="36">
        <f t="shared" si="9"/>
        <v>455000</v>
      </c>
      <c r="U23" s="36">
        <f t="shared" si="9"/>
        <v>455000</v>
      </c>
      <c r="V23" s="36">
        <f t="shared" si="9"/>
        <v>455000</v>
      </c>
      <c r="W23" s="36">
        <f t="shared" si="9"/>
        <v>455000</v>
      </c>
      <c r="X23" s="36">
        <f t="shared" si="9"/>
        <v>455000</v>
      </c>
      <c r="Y23" s="36">
        <f t="shared" si="9"/>
        <v>455000</v>
      </c>
      <c r="Z23" s="36">
        <f t="shared" si="9"/>
        <v>455000</v>
      </c>
      <c r="AA23" s="36">
        <f t="shared" si="9"/>
        <v>455000</v>
      </c>
      <c r="AB23" s="36">
        <f t="shared" si="9"/>
        <v>455000</v>
      </c>
      <c r="AC23" s="36">
        <f t="shared" si="9"/>
        <v>455000</v>
      </c>
      <c r="AD23" s="36">
        <f t="shared" si="9"/>
        <v>455000</v>
      </c>
      <c r="AE23" s="36">
        <f t="shared" si="9"/>
        <v>455000</v>
      </c>
      <c r="AF23" s="36"/>
    </row>
    <row r="24">
      <c r="A24" s="4" t="s">
        <v>111</v>
      </c>
      <c r="B24" s="36">
        <f t="shared" ref="B24:AE24" si="10">Sum(B21:B23)</f>
        <v>11369.04762</v>
      </c>
      <c r="C24" s="36">
        <f t="shared" si="10"/>
        <v>34107.14286</v>
      </c>
      <c r="D24" s="36">
        <f t="shared" si="10"/>
        <v>68214.28571</v>
      </c>
      <c r="E24" s="36">
        <f t="shared" si="10"/>
        <v>113690.4762</v>
      </c>
      <c r="F24" s="36">
        <f t="shared" si="10"/>
        <v>170535.7143</v>
      </c>
      <c r="G24" s="36">
        <f t="shared" si="10"/>
        <v>238750</v>
      </c>
      <c r="H24" s="36">
        <f t="shared" si="10"/>
        <v>318333.3333</v>
      </c>
      <c r="I24" s="36">
        <f t="shared" si="10"/>
        <v>409285.7143</v>
      </c>
      <c r="J24" s="36">
        <f t="shared" si="10"/>
        <v>511607.1429</v>
      </c>
      <c r="K24" s="36">
        <f t="shared" si="10"/>
        <v>625297.619</v>
      </c>
      <c r="L24" s="36">
        <f t="shared" si="10"/>
        <v>750357.1429</v>
      </c>
      <c r="M24" s="36">
        <f t="shared" si="10"/>
        <v>886785.7143</v>
      </c>
      <c r="N24" s="36">
        <f t="shared" si="10"/>
        <v>958750</v>
      </c>
      <c r="O24" s="36">
        <f t="shared" si="10"/>
        <v>1036250</v>
      </c>
      <c r="P24" s="36">
        <f t="shared" si="10"/>
        <v>1092500</v>
      </c>
      <c r="Q24" s="36">
        <f t="shared" si="10"/>
        <v>1152500</v>
      </c>
      <c r="R24" s="36">
        <f t="shared" si="10"/>
        <v>1152500</v>
      </c>
      <c r="S24" s="36">
        <f t="shared" si="10"/>
        <v>1152500</v>
      </c>
      <c r="T24" s="36">
        <f t="shared" si="10"/>
        <v>1152500</v>
      </c>
      <c r="U24" s="36">
        <f t="shared" si="10"/>
        <v>1152500</v>
      </c>
      <c r="V24" s="36">
        <f t="shared" si="10"/>
        <v>1152500</v>
      </c>
      <c r="W24" s="36">
        <f t="shared" si="10"/>
        <v>1152500</v>
      </c>
      <c r="X24" s="36">
        <f t="shared" si="10"/>
        <v>1152500</v>
      </c>
      <c r="Y24" s="36">
        <f t="shared" si="10"/>
        <v>1152500</v>
      </c>
      <c r="Z24" s="36">
        <f t="shared" si="10"/>
        <v>1152500</v>
      </c>
      <c r="AA24" s="36">
        <f t="shared" si="10"/>
        <v>1152500</v>
      </c>
      <c r="AB24" s="36">
        <f t="shared" si="10"/>
        <v>1152500</v>
      </c>
      <c r="AC24" s="36">
        <f t="shared" si="10"/>
        <v>1152500</v>
      </c>
      <c r="AD24" s="36">
        <f t="shared" si="10"/>
        <v>1152500</v>
      </c>
      <c r="AE24" s="36">
        <f t="shared" si="10"/>
        <v>1152500</v>
      </c>
      <c r="AF24" s="36"/>
    </row>
    <row r="25">
      <c r="A25" s="4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5.5"/>
    <col customWidth="1" min="3" max="3" width="10.38"/>
    <col customWidth="1" min="4" max="4" width="16.88"/>
    <col customWidth="1" min="5" max="5" width="20.38"/>
    <col customWidth="1" min="6" max="6" width="20.5"/>
    <col customWidth="1" min="7" max="7" width="13.38"/>
  </cols>
  <sheetData>
    <row r="1">
      <c r="A1" s="26" t="s">
        <v>94</v>
      </c>
      <c r="B1" s="26" t="s">
        <v>95</v>
      </c>
      <c r="C1" s="26" t="s">
        <v>96</v>
      </c>
      <c r="D1" s="26" t="s">
        <v>97</v>
      </c>
      <c r="E1" s="26" t="s">
        <v>98</v>
      </c>
      <c r="F1" s="26" t="s">
        <v>99</v>
      </c>
      <c r="G1" s="26" t="s">
        <v>100</v>
      </c>
      <c r="H1" s="6"/>
    </row>
    <row r="2">
      <c r="A2" s="11" t="s">
        <v>117</v>
      </c>
      <c r="B2" s="11" t="s">
        <v>102</v>
      </c>
      <c r="C2" s="11" t="s">
        <v>103</v>
      </c>
      <c r="D2" s="7">
        <v>6.0</v>
      </c>
      <c r="E2" s="15">
        <v>25000.0</v>
      </c>
      <c r="F2" s="7">
        <v>14.0</v>
      </c>
      <c r="G2" s="18">
        <f t="shared" ref="G2:G66" si="1">D2+F2</f>
        <v>20</v>
      </c>
      <c r="H2" s="4"/>
    </row>
    <row r="3">
      <c r="A3" s="11" t="s">
        <v>117</v>
      </c>
      <c r="B3" s="11" t="s">
        <v>102</v>
      </c>
      <c r="C3" s="11" t="s">
        <v>103</v>
      </c>
      <c r="D3" s="7">
        <v>6.0</v>
      </c>
      <c r="E3" s="15">
        <v>25000.0</v>
      </c>
      <c r="F3" s="7">
        <v>14.0</v>
      </c>
      <c r="G3" s="18">
        <f t="shared" si="1"/>
        <v>20</v>
      </c>
      <c r="H3" s="4"/>
    </row>
    <row r="4">
      <c r="A4" s="11" t="s">
        <v>118</v>
      </c>
      <c r="B4" s="11" t="s">
        <v>105</v>
      </c>
      <c r="C4" s="11" t="s">
        <v>106</v>
      </c>
      <c r="D4" s="7">
        <v>6.0</v>
      </c>
      <c r="E4" s="15">
        <v>60000.0</v>
      </c>
      <c r="F4" s="7">
        <v>16.0</v>
      </c>
      <c r="G4" s="18">
        <f t="shared" si="1"/>
        <v>22</v>
      </c>
      <c r="H4" s="4"/>
    </row>
    <row r="5">
      <c r="A5" s="11" t="s">
        <v>118</v>
      </c>
      <c r="B5" s="11" t="s">
        <v>105</v>
      </c>
      <c r="C5" s="11" t="s">
        <v>106</v>
      </c>
      <c r="D5" s="7">
        <v>6.0</v>
      </c>
      <c r="E5" s="15">
        <v>60000.0</v>
      </c>
      <c r="F5" s="7">
        <v>16.0</v>
      </c>
      <c r="G5" s="18">
        <f t="shared" si="1"/>
        <v>22</v>
      </c>
      <c r="H5" s="4"/>
    </row>
    <row r="6">
      <c r="A6" s="11" t="s">
        <v>119</v>
      </c>
      <c r="B6" s="11" t="s">
        <v>108</v>
      </c>
      <c r="C6" s="11" t="s">
        <v>120</v>
      </c>
      <c r="D6" s="7">
        <v>6.0</v>
      </c>
      <c r="E6" s="15">
        <v>90000.0</v>
      </c>
      <c r="F6" s="7">
        <v>15.0</v>
      </c>
      <c r="G6" s="18">
        <f t="shared" si="1"/>
        <v>21</v>
      </c>
      <c r="H6" s="4"/>
    </row>
    <row r="7">
      <c r="A7" s="11" t="s">
        <v>117</v>
      </c>
      <c r="B7" s="11" t="s">
        <v>102</v>
      </c>
      <c r="C7" s="11" t="s">
        <v>103</v>
      </c>
      <c r="D7" s="18">
        <f t="shared" ref="D7:D66" si="2">D2+2</f>
        <v>8</v>
      </c>
      <c r="E7" s="15">
        <v>25000.0</v>
      </c>
      <c r="F7" s="7">
        <v>14.0</v>
      </c>
      <c r="G7" s="18">
        <f t="shared" si="1"/>
        <v>22</v>
      </c>
      <c r="H7" s="4"/>
    </row>
    <row r="8">
      <c r="A8" s="11" t="s">
        <v>117</v>
      </c>
      <c r="B8" s="11" t="s">
        <v>102</v>
      </c>
      <c r="C8" s="11" t="s">
        <v>103</v>
      </c>
      <c r="D8" s="18">
        <f t="shared" si="2"/>
        <v>8</v>
      </c>
      <c r="E8" s="15">
        <v>25000.0</v>
      </c>
      <c r="F8" s="7">
        <v>14.0</v>
      </c>
      <c r="G8" s="18">
        <f t="shared" si="1"/>
        <v>22</v>
      </c>
      <c r="H8" s="4"/>
    </row>
    <row r="9">
      <c r="A9" s="11" t="s">
        <v>118</v>
      </c>
      <c r="B9" s="11" t="s">
        <v>105</v>
      </c>
      <c r="C9" s="11" t="s">
        <v>106</v>
      </c>
      <c r="D9" s="18">
        <f t="shared" si="2"/>
        <v>8</v>
      </c>
      <c r="E9" s="15">
        <v>60000.0</v>
      </c>
      <c r="F9" s="7">
        <v>16.0</v>
      </c>
      <c r="G9" s="18">
        <f t="shared" si="1"/>
        <v>24</v>
      </c>
      <c r="H9" s="4"/>
    </row>
    <row r="10">
      <c r="A10" s="11" t="s">
        <v>118</v>
      </c>
      <c r="B10" s="11" t="s">
        <v>105</v>
      </c>
      <c r="C10" s="11" t="s">
        <v>106</v>
      </c>
      <c r="D10" s="18">
        <f t="shared" si="2"/>
        <v>8</v>
      </c>
      <c r="E10" s="15">
        <v>60000.0</v>
      </c>
      <c r="F10" s="7">
        <v>16.0</v>
      </c>
      <c r="G10" s="18">
        <f t="shared" si="1"/>
        <v>24</v>
      </c>
      <c r="H10" s="4"/>
    </row>
    <row r="11">
      <c r="A11" s="11" t="s">
        <v>119</v>
      </c>
      <c r="B11" s="11" t="s">
        <v>108</v>
      </c>
      <c r="C11" s="11" t="s">
        <v>120</v>
      </c>
      <c r="D11" s="18">
        <f t="shared" si="2"/>
        <v>8</v>
      </c>
      <c r="E11" s="15">
        <v>90000.0</v>
      </c>
      <c r="F11" s="7">
        <v>15.0</v>
      </c>
      <c r="G11" s="18">
        <f t="shared" si="1"/>
        <v>23</v>
      </c>
      <c r="H11" s="4"/>
    </row>
    <row r="12">
      <c r="A12" s="11" t="s">
        <v>117</v>
      </c>
      <c r="B12" s="11" t="s">
        <v>102</v>
      </c>
      <c r="C12" s="11" t="s">
        <v>103</v>
      </c>
      <c r="D12" s="18">
        <f t="shared" si="2"/>
        <v>10</v>
      </c>
      <c r="E12" s="15">
        <v>25000.0</v>
      </c>
      <c r="F12" s="7">
        <v>14.0</v>
      </c>
      <c r="G12" s="18">
        <f t="shared" si="1"/>
        <v>24</v>
      </c>
      <c r="H12" s="4"/>
    </row>
    <row r="13">
      <c r="A13" s="11" t="s">
        <v>117</v>
      </c>
      <c r="B13" s="11" t="s">
        <v>102</v>
      </c>
      <c r="C13" s="11" t="s">
        <v>103</v>
      </c>
      <c r="D13" s="18">
        <f t="shared" si="2"/>
        <v>10</v>
      </c>
      <c r="E13" s="15">
        <v>25000.0</v>
      </c>
      <c r="F13" s="7">
        <v>14.0</v>
      </c>
      <c r="G13" s="18">
        <f t="shared" si="1"/>
        <v>24</v>
      </c>
      <c r="H13" s="4"/>
    </row>
    <row r="14">
      <c r="A14" s="11" t="s">
        <v>118</v>
      </c>
      <c r="B14" s="11" t="s">
        <v>105</v>
      </c>
      <c r="C14" s="11" t="s">
        <v>106</v>
      </c>
      <c r="D14" s="18">
        <f t="shared" si="2"/>
        <v>10</v>
      </c>
      <c r="E14" s="15">
        <v>60000.0</v>
      </c>
      <c r="F14" s="7">
        <v>16.0</v>
      </c>
      <c r="G14" s="18">
        <f t="shared" si="1"/>
        <v>26</v>
      </c>
      <c r="H14" s="4"/>
    </row>
    <row r="15">
      <c r="A15" s="11" t="s">
        <v>118</v>
      </c>
      <c r="B15" s="11" t="s">
        <v>105</v>
      </c>
      <c r="C15" s="11" t="s">
        <v>106</v>
      </c>
      <c r="D15" s="18">
        <f t="shared" si="2"/>
        <v>10</v>
      </c>
      <c r="E15" s="15">
        <v>60000.0</v>
      </c>
      <c r="F15" s="7">
        <v>16.0</v>
      </c>
      <c r="G15" s="18">
        <f t="shared" si="1"/>
        <v>26</v>
      </c>
      <c r="H15" s="4"/>
    </row>
    <row r="16">
      <c r="A16" s="11" t="s">
        <v>119</v>
      </c>
      <c r="B16" s="11" t="s">
        <v>108</v>
      </c>
      <c r="C16" s="11" t="s">
        <v>120</v>
      </c>
      <c r="D16" s="18">
        <f t="shared" si="2"/>
        <v>10</v>
      </c>
      <c r="E16" s="15">
        <v>90000.0</v>
      </c>
      <c r="F16" s="7">
        <v>15.0</v>
      </c>
      <c r="G16" s="18">
        <f t="shared" si="1"/>
        <v>25</v>
      </c>
      <c r="H16" s="4"/>
    </row>
    <row r="17">
      <c r="A17" s="11" t="s">
        <v>117</v>
      </c>
      <c r="B17" s="11" t="s">
        <v>102</v>
      </c>
      <c r="C17" s="11" t="s">
        <v>103</v>
      </c>
      <c r="D17" s="18">
        <f t="shared" si="2"/>
        <v>12</v>
      </c>
      <c r="E17" s="15">
        <v>25000.0</v>
      </c>
      <c r="F17" s="7">
        <v>14.0</v>
      </c>
      <c r="G17" s="18">
        <f t="shared" si="1"/>
        <v>26</v>
      </c>
      <c r="H17" s="4"/>
    </row>
    <row r="18">
      <c r="A18" s="11" t="s">
        <v>117</v>
      </c>
      <c r="B18" s="11" t="s">
        <v>102</v>
      </c>
      <c r="C18" s="11" t="s">
        <v>103</v>
      </c>
      <c r="D18" s="18">
        <f t="shared" si="2"/>
        <v>12</v>
      </c>
      <c r="E18" s="15">
        <v>25000.0</v>
      </c>
      <c r="F18" s="7">
        <v>14.0</v>
      </c>
      <c r="G18" s="18">
        <f t="shared" si="1"/>
        <v>26</v>
      </c>
      <c r="H18" s="4"/>
    </row>
    <row r="19">
      <c r="A19" s="11" t="s">
        <v>118</v>
      </c>
      <c r="B19" s="11" t="s">
        <v>105</v>
      </c>
      <c r="C19" s="11" t="s">
        <v>106</v>
      </c>
      <c r="D19" s="18">
        <f t="shared" si="2"/>
        <v>12</v>
      </c>
      <c r="E19" s="15">
        <v>60000.0</v>
      </c>
      <c r="F19" s="7">
        <v>16.0</v>
      </c>
      <c r="G19" s="18">
        <f t="shared" si="1"/>
        <v>28</v>
      </c>
      <c r="H19" s="4"/>
    </row>
    <row r="20">
      <c r="A20" s="11" t="s">
        <v>118</v>
      </c>
      <c r="B20" s="11" t="s">
        <v>105</v>
      </c>
      <c r="C20" s="11" t="s">
        <v>106</v>
      </c>
      <c r="D20" s="18">
        <f t="shared" si="2"/>
        <v>12</v>
      </c>
      <c r="E20" s="15">
        <v>60000.0</v>
      </c>
      <c r="F20" s="7">
        <v>16.0</v>
      </c>
      <c r="G20" s="18">
        <f t="shared" si="1"/>
        <v>28</v>
      </c>
      <c r="H20" s="4"/>
    </row>
    <row r="21">
      <c r="A21" s="11" t="s">
        <v>119</v>
      </c>
      <c r="B21" s="11" t="s">
        <v>108</v>
      </c>
      <c r="C21" s="11" t="s">
        <v>120</v>
      </c>
      <c r="D21" s="18">
        <f t="shared" si="2"/>
        <v>12</v>
      </c>
      <c r="E21" s="15">
        <v>90000.0</v>
      </c>
      <c r="F21" s="7">
        <v>15.0</v>
      </c>
      <c r="G21" s="18">
        <f t="shared" si="1"/>
        <v>27</v>
      </c>
      <c r="H21" s="4"/>
    </row>
    <row r="22">
      <c r="A22" s="11" t="s">
        <v>117</v>
      </c>
      <c r="B22" s="11" t="s">
        <v>102</v>
      </c>
      <c r="C22" s="11" t="s">
        <v>103</v>
      </c>
      <c r="D22" s="18">
        <f t="shared" si="2"/>
        <v>14</v>
      </c>
      <c r="E22" s="15">
        <v>25000.0</v>
      </c>
      <c r="F22" s="7">
        <v>14.0</v>
      </c>
      <c r="G22" s="18">
        <f t="shared" si="1"/>
        <v>28</v>
      </c>
      <c r="H22" s="4"/>
    </row>
    <row r="23">
      <c r="A23" s="11" t="s">
        <v>117</v>
      </c>
      <c r="B23" s="11" t="s">
        <v>102</v>
      </c>
      <c r="C23" s="11" t="s">
        <v>103</v>
      </c>
      <c r="D23" s="18">
        <f t="shared" si="2"/>
        <v>14</v>
      </c>
      <c r="E23" s="15">
        <v>25000.0</v>
      </c>
      <c r="F23" s="7">
        <v>14.0</v>
      </c>
      <c r="G23" s="18">
        <f t="shared" si="1"/>
        <v>28</v>
      </c>
      <c r="H23" s="4"/>
    </row>
    <row r="24">
      <c r="A24" s="11" t="s">
        <v>118</v>
      </c>
      <c r="B24" s="11" t="s">
        <v>105</v>
      </c>
      <c r="C24" s="11" t="s">
        <v>106</v>
      </c>
      <c r="D24" s="18">
        <f t="shared" si="2"/>
        <v>14</v>
      </c>
      <c r="E24" s="15">
        <v>60000.0</v>
      </c>
      <c r="F24" s="7">
        <v>16.0</v>
      </c>
      <c r="G24" s="18">
        <f t="shared" si="1"/>
        <v>30</v>
      </c>
      <c r="H24" s="4"/>
    </row>
    <row r="25">
      <c r="A25" s="11" t="s">
        <v>118</v>
      </c>
      <c r="B25" s="11" t="s">
        <v>105</v>
      </c>
      <c r="C25" s="11" t="s">
        <v>106</v>
      </c>
      <c r="D25" s="18">
        <f t="shared" si="2"/>
        <v>14</v>
      </c>
      <c r="E25" s="15">
        <v>60000.0</v>
      </c>
      <c r="F25" s="7">
        <v>16.0</v>
      </c>
      <c r="G25" s="18">
        <f t="shared" si="1"/>
        <v>30</v>
      </c>
      <c r="H25" s="4"/>
    </row>
    <row r="26">
      <c r="A26" s="11" t="s">
        <v>119</v>
      </c>
      <c r="B26" s="11" t="s">
        <v>108</v>
      </c>
      <c r="C26" s="11" t="s">
        <v>120</v>
      </c>
      <c r="D26" s="18">
        <f t="shared" si="2"/>
        <v>14</v>
      </c>
      <c r="E26" s="15">
        <v>90000.0</v>
      </c>
      <c r="F26" s="7">
        <v>15.0</v>
      </c>
      <c r="G26" s="18">
        <f t="shared" si="1"/>
        <v>29</v>
      </c>
      <c r="H26" s="4"/>
    </row>
    <row r="27">
      <c r="A27" s="11" t="s">
        <v>117</v>
      </c>
      <c r="B27" s="11" t="s">
        <v>102</v>
      </c>
      <c r="C27" s="11" t="s">
        <v>103</v>
      </c>
      <c r="D27" s="18">
        <f t="shared" si="2"/>
        <v>16</v>
      </c>
      <c r="E27" s="15">
        <v>25000.0</v>
      </c>
      <c r="F27" s="7">
        <v>14.0</v>
      </c>
      <c r="G27" s="18">
        <f t="shared" si="1"/>
        <v>30</v>
      </c>
      <c r="H27" s="4"/>
    </row>
    <row r="28">
      <c r="A28" s="11" t="s">
        <v>117</v>
      </c>
      <c r="B28" s="11" t="s">
        <v>102</v>
      </c>
      <c r="C28" s="11" t="s">
        <v>103</v>
      </c>
      <c r="D28" s="18">
        <f t="shared" si="2"/>
        <v>16</v>
      </c>
      <c r="E28" s="15">
        <v>25000.0</v>
      </c>
      <c r="F28" s="7">
        <v>14.0</v>
      </c>
      <c r="G28" s="18">
        <f t="shared" si="1"/>
        <v>30</v>
      </c>
      <c r="H28" s="4"/>
    </row>
    <row r="29">
      <c r="A29" s="11" t="s">
        <v>118</v>
      </c>
      <c r="B29" s="11" t="s">
        <v>105</v>
      </c>
      <c r="C29" s="11" t="s">
        <v>106</v>
      </c>
      <c r="D29" s="18">
        <f t="shared" si="2"/>
        <v>16</v>
      </c>
      <c r="E29" s="15">
        <v>60000.0</v>
      </c>
      <c r="F29" s="7">
        <v>16.0</v>
      </c>
      <c r="G29" s="18">
        <f t="shared" si="1"/>
        <v>32</v>
      </c>
      <c r="H29" s="4"/>
    </row>
    <row r="30">
      <c r="A30" s="11" t="s">
        <v>118</v>
      </c>
      <c r="B30" s="11" t="s">
        <v>105</v>
      </c>
      <c r="C30" s="11" t="s">
        <v>106</v>
      </c>
      <c r="D30" s="18">
        <f t="shared" si="2"/>
        <v>16</v>
      </c>
      <c r="E30" s="15">
        <v>60000.0</v>
      </c>
      <c r="F30" s="7">
        <v>16.0</v>
      </c>
      <c r="G30" s="18">
        <f t="shared" si="1"/>
        <v>32</v>
      </c>
      <c r="H30" s="4"/>
    </row>
    <row r="31">
      <c r="A31" s="11" t="s">
        <v>119</v>
      </c>
      <c r="B31" s="11" t="s">
        <v>108</v>
      </c>
      <c r="C31" s="11" t="s">
        <v>120</v>
      </c>
      <c r="D31" s="18">
        <f t="shared" si="2"/>
        <v>16</v>
      </c>
      <c r="E31" s="15">
        <v>90000.0</v>
      </c>
      <c r="F31" s="7">
        <v>15.0</v>
      </c>
      <c r="G31" s="18">
        <f t="shared" si="1"/>
        <v>31</v>
      </c>
      <c r="H31" s="4"/>
    </row>
    <row r="32">
      <c r="A32" s="11" t="s">
        <v>117</v>
      </c>
      <c r="B32" s="11" t="s">
        <v>102</v>
      </c>
      <c r="C32" s="11" t="s">
        <v>103</v>
      </c>
      <c r="D32" s="18">
        <f t="shared" si="2"/>
        <v>18</v>
      </c>
      <c r="E32" s="15">
        <v>25000.0</v>
      </c>
      <c r="F32" s="7">
        <v>14.0</v>
      </c>
      <c r="G32" s="18">
        <f t="shared" si="1"/>
        <v>32</v>
      </c>
      <c r="H32" s="4"/>
    </row>
    <row r="33">
      <c r="A33" s="11" t="s">
        <v>117</v>
      </c>
      <c r="B33" s="11" t="s">
        <v>102</v>
      </c>
      <c r="C33" s="11" t="s">
        <v>103</v>
      </c>
      <c r="D33" s="18">
        <f t="shared" si="2"/>
        <v>18</v>
      </c>
      <c r="E33" s="15">
        <v>25000.0</v>
      </c>
      <c r="F33" s="7">
        <v>14.0</v>
      </c>
      <c r="G33" s="18">
        <f t="shared" si="1"/>
        <v>32</v>
      </c>
      <c r="H33" s="4"/>
    </row>
    <row r="34">
      <c r="A34" s="11" t="s">
        <v>118</v>
      </c>
      <c r="B34" s="11" t="s">
        <v>105</v>
      </c>
      <c r="C34" s="11" t="s">
        <v>106</v>
      </c>
      <c r="D34" s="18">
        <f t="shared" si="2"/>
        <v>18</v>
      </c>
      <c r="E34" s="15">
        <v>60000.0</v>
      </c>
      <c r="F34" s="7">
        <v>16.0</v>
      </c>
      <c r="G34" s="18">
        <f t="shared" si="1"/>
        <v>34</v>
      </c>
      <c r="H34" s="4"/>
    </row>
    <row r="35">
      <c r="A35" s="11" t="s">
        <v>118</v>
      </c>
      <c r="B35" s="11" t="s">
        <v>105</v>
      </c>
      <c r="C35" s="11" t="s">
        <v>106</v>
      </c>
      <c r="D35" s="18">
        <f t="shared" si="2"/>
        <v>18</v>
      </c>
      <c r="E35" s="15">
        <v>60000.0</v>
      </c>
      <c r="F35" s="7">
        <v>16.0</v>
      </c>
      <c r="G35" s="18">
        <f t="shared" si="1"/>
        <v>34</v>
      </c>
      <c r="H35" s="4"/>
    </row>
    <row r="36">
      <c r="A36" s="11" t="s">
        <v>119</v>
      </c>
      <c r="B36" s="11" t="s">
        <v>108</v>
      </c>
      <c r="C36" s="11" t="s">
        <v>120</v>
      </c>
      <c r="D36" s="18">
        <f t="shared" si="2"/>
        <v>18</v>
      </c>
      <c r="E36" s="15">
        <v>90000.0</v>
      </c>
      <c r="F36" s="7">
        <v>15.0</v>
      </c>
      <c r="G36" s="18">
        <f t="shared" si="1"/>
        <v>33</v>
      </c>
    </row>
    <row r="37">
      <c r="A37" s="11" t="s">
        <v>117</v>
      </c>
      <c r="B37" s="11" t="s">
        <v>102</v>
      </c>
      <c r="C37" s="11" t="s">
        <v>103</v>
      </c>
      <c r="D37" s="18">
        <f t="shared" si="2"/>
        <v>20</v>
      </c>
      <c r="E37" s="15">
        <v>25000.0</v>
      </c>
      <c r="F37" s="7">
        <v>14.0</v>
      </c>
      <c r="G37" s="18">
        <f t="shared" si="1"/>
        <v>34</v>
      </c>
    </row>
    <row r="38">
      <c r="A38" s="11" t="s">
        <v>117</v>
      </c>
      <c r="B38" s="11" t="s">
        <v>102</v>
      </c>
      <c r="C38" s="11" t="s">
        <v>103</v>
      </c>
      <c r="D38" s="18">
        <f t="shared" si="2"/>
        <v>20</v>
      </c>
      <c r="E38" s="15">
        <v>25000.0</v>
      </c>
      <c r="F38" s="7">
        <v>14.0</v>
      </c>
      <c r="G38" s="18">
        <f t="shared" si="1"/>
        <v>34</v>
      </c>
    </row>
    <row r="39">
      <c r="A39" s="11" t="s">
        <v>118</v>
      </c>
      <c r="B39" s="11" t="s">
        <v>105</v>
      </c>
      <c r="C39" s="11" t="s">
        <v>106</v>
      </c>
      <c r="D39" s="18">
        <f t="shared" si="2"/>
        <v>20</v>
      </c>
      <c r="E39" s="15">
        <v>60000.0</v>
      </c>
      <c r="F39" s="7">
        <v>16.0</v>
      </c>
      <c r="G39" s="18">
        <f t="shared" si="1"/>
        <v>36</v>
      </c>
    </row>
    <row r="40">
      <c r="A40" s="11" t="s">
        <v>118</v>
      </c>
      <c r="B40" s="11" t="s">
        <v>105</v>
      </c>
      <c r="C40" s="11" t="s">
        <v>106</v>
      </c>
      <c r="D40" s="18">
        <f t="shared" si="2"/>
        <v>20</v>
      </c>
      <c r="E40" s="15">
        <v>60000.0</v>
      </c>
      <c r="F40" s="7">
        <v>16.0</v>
      </c>
      <c r="G40" s="18">
        <f t="shared" si="1"/>
        <v>36</v>
      </c>
    </row>
    <row r="41">
      <c r="A41" s="11" t="s">
        <v>119</v>
      </c>
      <c r="B41" s="11" t="s">
        <v>108</v>
      </c>
      <c r="C41" s="11" t="s">
        <v>120</v>
      </c>
      <c r="D41" s="18">
        <f t="shared" si="2"/>
        <v>20</v>
      </c>
      <c r="E41" s="15">
        <v>90000.0</v>
      </c>
      <c r="F41" s="7">
        <v>15.0</v>
      </c>
      <c r="G41" s="18">
        <f t="shared" si="1"/>
        <v>35</v>
      </c>
    </row>
    <row r="42">
      <c r="A42" s="11" t="s">
        <v>117</v>
      </c>
      <c r="B42" s="11" t="s">
        <v>102</v>
      </c>
      <c r="C42" s="11" t="s">
        <v>103</v>
      </c>
      <c r="D42" s="18">
        <f t="shared" si="2"/>
        <v>22</v>
      </c>
      <c r="E42" s="15">
        <v>25000.0</v>
      </c>
      <c r="F42" s="7">
        <v>14.0</v>
      </c>
      <c r="G42" s="18">
        <f t="shared" si="1"/>
        <v>36</v>
      </c>
    </row>
    <row r="43">
      <c r="A43" s="11" t="s">
        <v>117</v>
      </c>
      <c r="B43" s="11" t="s">
        <v>102</v>
      </c>
      <c r="C43" s="11" t="s">
        <v>103</v>
      </c>
      <c r="D43" s="18">
        <f t="shared" si="2"/>
        <v>22</v>
      </c>
      <c r="E43" s="15">
        <v>25000.0</v>
      </c>
      <c r="F43" s="7">
        <v>14.0</v>
      </c>
      <c r="G43" s="18">
        <f t="shared" si="1"/>
        <v>36</v>
      </c>
    </row>
    <row r="44">
      <c r="A44" s="11" t="s">
        <v>118</v>
      </c>
      <c r="B44" s="11" t="s">
        <v>105</v>
      </c>
      <c r="C44" s="11" t="s">
        <v>106</v>
      </c>
      <c r="D44" s="18">
        <f t="shared" si="2"/>
        <v>22</v>
      </c>
      <c r="E44" s="15">
        <v>60000.0</v>
      </c>
      <c r="F44" s="7">
        <v>16.0</v>
      </c>
      <c r="G44" s="18">
        <f t="shared" si="1"/>
        <v>38</v>
      </c>
    </row>
    <row r="45">
      <c r="A45" s="11" t="s">
        <v>118</v>
      </c>
      <c r="B45" s="11" t="s">
        <v>105</v>
      </c>
      <c r="C45" s="11" t="s">
        <v>106</v>
      </c>
      <c r="D45" s="18">
        <f t="shared" si="2"/>
        <v>22</v>
      </c>
      <c r="E45" s="15">
        <v>60000.0</v>
      </c>
      <c r="F45" s="7">
        <v>16.0</v>
      </c>
      <c r="G45" s="18">
        <f t="shared" si="1"/>
        <v>38</v>
      </c>
    </row>
    <row r="46">
      <c r="A46" s="11" t="s">
        <v>119</v>
      </c>
      <c r="B46" s="11" t="s">
        <v>108</v>
      </c>
      <c r="C46" s="11" t="s">
        <v>120</v>
      </c>
      <c r="D46" s="18">
        <f t="shared" si="2"/>
        <v>22</v>
      </c>
      <c r="E46" s="15">
        <v>90000.0</v>
      </c>
      <c r="F46" s="7">
        <v>15.0</v>
      </c>
      <c r="G46" s="18">
        <f t="shared" si="1"/>
        <v>37</v>
      </c>
    </row>
    <row r="47">
      <c r="A47" s="11" t="s">
        <v>117</v>
      </c>
      <c r="B47" s="11" t="s">
        <v>102</v>
      </c>
      <c r="C47" s="11" t="s">
        <v>103</v>
      </c>
      <c r="D47" s="18">
        <f t="shared" si="2"/>
        <v>24</v>
      </c>
      <c r="E47" s="15">
        <v>25000.0</v>
      </c>
      <c r="F47" s="7">
        <v>14.0</v>
      </c>
      <c r="G47" s="18">
        <f t="shared" si="1"/>
        <v>38</v>
      </c>
    </row>
    <row r="48">
      <c r="A48" s="11" t="s">
        <v>117</v>
      </c>
      <c r="B48" s="11" t="s">
        <v>102</v>
      </c>
      <c r="C48" s="11" t="s">
        <v>103</v>
      </c>
      <c r="D48" s="18">
        <f t="shared" si="2"/>
        <v>24</v>
      </c>
      <c r="E48" s="15">
        <v>25000.0</v>
      </c>
      <c r="F48" s="7">
        <v>14.0</v>
      </c>
      <c r="G48" s="18">
        <f t="shared" si="1"/>
        <v>38</v>
      </c>
    </row>
    <row r="49">
      <c r="A49" s="11" t="s">
        <v>118</v>
      </c>
      <c r="B49" s="11" t="s">
        <v>105</v>
      </c>
      <c r="C49" s="11" t="s">
        <v>106</v>
      </c>
      <c r="D49" s="18">
        <f t="shared" si="2"/>
        <v>24</v>
      </c>
      <c r="E49" s="15">
        <v>60000.0</v>
      </c>
      <c r="F49" s="7">
        <v>16.0</v>
      </c>
      <c r="G49" s="18">
        <f t="shared" si="1"/>
        <v>40</v>
      </c>
    </row>
    <row r="50">
      <c r="A50" s="11" t="s">
        <v>118</v>
      </c>
      <c r="B50" s="11" t="s">
        <v>105</v>
      </c>
      <c r="C50" s="11" t="s">
        <v>106</v>
      </c>
      <c r="D50" s="18">
        <f t="shared" si="2"/>
        <v>24</v>
      </c>
      <c r="E50" s="15">
        <v>60000.0</v>
      </c>
      <c r="F50" s="7">
        <v>16.0</v>
      </c>
      <c r="G50" s="18">
        <f t="shared" si="1"/>
        <v>40</v>
      </c>
    </row>
    <row r="51">
      <c r="A51" s="11" t="s">
        <v>119</v>
      </c>
      <c r="B51" s="11" t="s">
        <v>108</v>
      </c>
      <c r="C51" s="11" t="s">
        <v>120</v>
      </c>
      <c r="D51" s="18">
        <f t="shared" si="2"/>
        <v>24</v>
      </c>
      <c r="E51" s="15">
        <v>90000.0</v>
      </c>
      <c r="F51" s="7">
        <v>15.0</v>
      </c>
      <c r="G51" s="18">
        <f t="shared" si="1"/>
        <v>39</v>
      </c>
    </row>
    <row r="52">
      <c r="A52" s="11" t="s">
        <v>117</v>
      </c>
      <c r="B52" s="11" t="s">
        <v>102</v>
      </c>
      <c r="C52" s="11" t="s">
        <v>103</v>
      </c>
      <c r="D52" s="18">
        <f t="shared" si="2"/>
        <v>26</v>
      </c>
      <c r="E52" s="15">
        <v>25000.0</v>
      </c>
      <c r="F52" s="7">
        <v>14.0</v>
      </c>
      <c r="G52" s="18">
        <f t="shared" si="1"/>
        <v>40</v>
      </c>
    </row>
    <row r="53">
      <c r="A53" s="11" t="s">
        <v>117</v>
      </c>
      <c r="B53" s="11" t="s">
        <v>102</v>
      </c>
      <c r="C53" s="11" t="s">
        <v>103</v>
      </c>
      <c r="D53" s="18">
        <f t="shared" si="2"/>
        <v>26</v>
      </c>
      <c r="E53" s="15">
        <v>25000.0</v>
      </c>
      <c r="F53" s="7">
        <v>14.0</v>
      </c>
      <c r="G53" s="18">
        <f t="shared" si="1"/>
        <v>40</v>
      </c>
    </row>
    <row r="54">
      <c r="A54" s="11" t="s">
        <v>118</v>
      </c>
      <c r="B54" s="11" t="s">
        <v>105</v>
      </c>
      <c r="C54" s="11" t="s">
        <v>106</v>
      </c>
      <c r="D54" s="18">
        <f t="shared" si="2"/>
        <v>26</v>
      </c>
      <c r="E54" s="15">
        <v>60000.0</v>
      </c>
      <c r="F54" s="7">
        <v>16.0</v>
      </c>
      <c r="G54" s="18">
        <f t="shared" si="1"/>
        <v>42</v>
      </c>
    </row>
    <row r="55">
      <c r="A55" s="11" t="s">
        <v>118</v>
      </c>
      <c r="B55" s="11" t="s">
        <v>105</v>
      </c>
      <c r="C55" s="11" t="s">
        <v>106</v>
      </c>
      <c r="D55" s="18">
        <f t="shared" si="2"/>
        <v>26</v>
      </c>
      <c r="E55" s="15">
        <v>60000.0</v>
      </c>
      <c r="F55" s="7">
        <v>16.0</v>
      </c>
      <c r="G55" s="18">
        <f t="shared" si="1"/>
        <v>42</v>
      </c>
    </row>
    <row r="56">
      <c r="A56" s="11" t="s">
        <v>119</v>
      </c>
      <c r="B56" s="11" t="s">
        <v>108</v>
      </c>
      <c r="C56" s="11" t="s">
        <v>120</v>
      </c>
      <c r="D56" s="18">
        <f t="shared" si="2"/>
        <v>26</v>
      </c>
      <c r="E56" s="15">
        <v>90000.0</v>
      </c>
      <c r="F56" s="7">
        <v>15.0</v>
      </c>
      <c r="G56" s="18">
        <f t="shared" si="1"/>
        <v>41</v>
      </c>
    </row>
    <row r="57">
      <c r="A57" s="11" t="s">
        <v>117</v>
      </c>
      <c r="B57" s="11" t="s">
        <v>102</v>
      </c>
      <c r="C57" s="11" t="s">
        <v>103</v>
      </c>
      <c r="D57" s="18">
        <f t="shared" si="2"/>
        <v>28</v>
      </c>
      <c r="E57" s="15">
        <v>25000.0</v>
      </c>
      <c r="F57" s="7">
        <v>14.0</v>
      </c>
      <c r="G57" s="18">
        <f t="shared" si="1"/>
        <v>42</v>
      </c>
    </row>
    <row r="58">
      <c r="A58" s="11" t="s">
        <v>117</v>
      </c>
      <c r="B58" s="11" t="s">
        <v>102</v>
      </c>
      <c r="C58" s="11" t="s">
        <v>103</v>
      </c>
      <c r="D58" s="18">
        <f t="shared" si="2"/>
        <v>28</v>
      </c>
      <c r="E58" s="15">
        <v>25000.0</v>
      </c>
      <c r="F58" s="7">
        <v>14.0</v>
      </c>
      <c r="G58" s="18">
        <f t="shared" si="1"/>
        <v>42</v>
      </c>
    </row>
    <row r="59">
      <c r="A59" s="11" t="s">
        <v>118</v>
      </c>
      <c r="B59" s="11" t="s">
        <v>105</v>
      </c>
      <c r="C59" s="11" t="s">
        <v>106</v>
      </c>
      <c r="D59" s="18">
        <f t="shared" si="2"/>
        <v>28</v>
      </c>
      <c r="E59" s="15">
        <v>60000.0</v>
      </c>
      <c r="F59" s="7">
        <v>16.0</v>
      </c>
      <c r="G59" s="18">
        <f t="shared" si="1"/>
        <v>44</v>
      </c>
    </row>
    <row r="60">
      <c r="A60" s="11" t="s">
        <v>118</v>
      </c>
      <c r="B60" s="11" t="s">
        <v>105</v>
      </c>
      <c r="C60" s="11" t="s">
        <v>106</v>
      </c>
      <c r="D60" s="18">
        <f t="shared" si="2"/>
        <v>28</v>
      </c>
      <c r="E60" s="15">
        <v>60000.0</v>
      </c>
      <c r="F60" s="7">
        <v>16.0</v>
      </c>
      <c r="G60" s="18">
        <f t="shared" si="1"/>
        <v>44</v>
      </c>
    </row>
    <row r="61">
      <c r="A61" s="11" t="s">
        <v>119</v>
      </c>
      <c r="B61" s="11" t="s">
        <v>108</v>
      </c>
      <c r="C61" s="11" t="s">
        <v>120</v>
      </c>
      <c r="D61" s="18">
        <f t="shared" si="2"/>
        <v>28</v>
      </c>
      <c r="E61" s="15">
        <v>90000.0</v>
      </c>
      <c r="F61" s="7">
        <v>15.0</v>
      </c>
      <c r="G61" s="18">
        <f t="shared" si="1"/>
        <v>43</v>
      </c>
    </row>
    <row r="62">
      <c r="A62" s="11" t="s">
        <v>117</v>
      </c>
      <c r="B62" s="11" t="s">
        <v>102</v>
      </c>
      <c r="C62" s="11" t="s">
        <v>103</v>
      </c>
      <c r="D62" s="18">
        <f t="shared" si="2"/>
        <v>30</v>
      </c>
      <c r="E62" s="15">
        <v>25000.0</v>
      </c>
      <c r="F62" s="7">
        <v>14.0</v>
      </c>
      <c r="G62" s="18">
        <f t="shared" si="1"/>
        <v>44</v>
      </c>
    </row>
    <row r="63">
      <c r="A63" s="11" t="s">
        <v>117</v>
      </c>
      <c r="B63" s="11" t="s">
        <v>102</v>
      </c>
      <c r="C63" s="11" t="s">
        <v>103</v>
      </c>
      <c r="D63" s="18">
        <f t="shared" si="2"/>
        <v>30</v>
      </c>
      <c r="E63" s="15">
        <v>25000.0</v>
      </c>
      <c r="F63" s="7">
        <v>14.0</v>
      </c>
      <c r="G63" s="18">
        <f t="shared" si="1"/>
        <v>44</v>
      </c>
    </row>
    <row r="64">
      <c r="A64" s="11" t="s">
        <v>118</v>
      </c>
      <c r="B64" s="11" t="s">
        <v>105</v>
      </c>
      <c r="C64" s="11" t="s">
        <v>106</v>
      </c>
      <c r="D64" s="18">
        <f t="shared" si="2"/>
        <v>30</v>
      </c>
      <c r="E64" s="15">
        <v>60000.0</v>
      </c>
      <c r="F64" s="7">
        <v>16.0</v>
      </c>
      <c r="G64" s="18">
        <f t="shared" si="1"/>
        <v>46</v>
      </c>
    </row>
    <row r="65">
      <c r="A65" s="11" t="s">
        <v>118</v>
      </c>
      <c r="B65" s="11" t="s">
        <v>105</v>
      </c>
      <c r="C65" s="11" t="s">
        <v>106</v>
      </c>
      <c r="D65" s="18">
        <f t="shared" si="2"/>
        <v>30</v>
      </c>
      <c r="E65" s="15">
        <v>60000.0</v>
      </c>
      <c r="F65" s="7">
        <v>16.0</v>
      </c>
      <c r="G65" s="18">
        <f t="shared" si="1"/>
        <v>46</v>
      </c>
    </row>
    <row r="66">
      <c r="A66" s="11" t="s">
        <v>119</v>
      </c>
      <c r="B66" s="11" t="s">
        <v>108</v>
      </c>
      <c r="C66" s="11" t="s">
        <v>120</v>
      </c>
      <c r="D66" s="18">
        <f t="shared" si="2"/>
        <v>30</v>
      </c>
      <c r="E66" s="15">
        <v>90000.0</v>
      </c>
      <c r="F66" s="7">
        <v>15.0</v>
      </c>
      <c r="G66" s="18">
        <f t="shared" si="1"/>
        <v>45</v>
      </c>
    </row>
    <row r="67">
      <c r="A67" s="11"/>
      <c r="B67" s="11"/>
      <c r="C67" s="11"/>
      <c r="D67" s="18"/>
      <c r="E67" s="15"/>
      <c r="F67" s="7"/>
      <c r="G67" s="18"/>
    </row>
    <row r="68">
      <c r="A68" s="11"/>
      <c r="B68" s="11"/>
      <c r="C68" s="11"/>
      <c r="D68" s="18"/>
      <c r="E68" s="15"/>
      <c r="F68" s="7"/>
      <c r="G68" s="18"/>
    </row>
    <row r="69">
      <c r="A69" s="11"/>
      <c r="B69" s="11"/>
      <c r="C69" s="11"/>
      <c r="D69" s="18"/>
      <c r="E69" s="15"/>
      <c r="F69" s="7"/>
      <c r="G69" s="18"/>
    </row>
    <row r="70">
      <c r="A70" s="11"/>
      <c r="B70" s="11"/>
      <c r="C70" s="11"/>
      <c r="D70" s="18"/>
      <c r="E70" s="15"/>
      <c r="F70" s="7"/>
      <c r="G70" s="18"/>
    </row>
    <row r="71">
      <c r="A71" s="11"/>
      <c r="B71" s="11"/>
      <c r="C71" s="11"/>
      <c r="D71" s="18"/>
      <c r="E71" s="15"/>
      <c r="F71" s="7"/>
      <c r="G71" s="18"/>
    </row>
    <row r="72">
      <c r="A72" s="11"/>
      <c r="B72" s="11"/>
      <c r="C72" s="11"/>
      <c r="D72" s="18"/>
      <c r="E72" s="15"/>
      <c r="F72" s="7"/>
      <c r="G72" s="18"/>
    </row>
    <row r="73">
      <c r="A73" s="11"/>
      <c r="B73" s="11"/>
      <c r="C73" s="11"/>
      <c r="D73" s="18"/>
      <c r="E73" s="15"/>
      <c r="F73" s="7"/>
      <c r="G73" s="18"/>
    </row>
    <row r="74">
      <c r="A74" s="11"/>
      <c r="B74" s="11"/>
      <c r="C74" s="11"/>
      <c r="D74" s="18"/>
      <c r="E74" s="15"/>
      <c r="F74" s="7"/>
      <c r="G74" s="18"/>
    </row>
    <row r="75">
      <c r="A75" s="11"/>
      <c r="B75" s="11"/>
      <c r="C75" s="11"/>
      <c r="D75" s="18"/>
      <c r="E75" s="15"/>
      <c r="F75" s="7"/>
      <c r="G75" s="18"/>
    </row>
    <row r="76">
      <c r="A76" s="11"/>
      <c r="B76" s="11"/>
      <c r="C76" s="11"/>
      <c r="D76" s="18"/>
      <c r="E76" s="15"/>
      <c r="F76" s="7"/>
      <c r="G76" s="18"/>
    </row>
    <row r="77">
      <c r="A77" s="11"/>
      <c r="B77" s="11"/>
      <c r="C77" s="11"/>
      <c r="D77" s="18"/>
      <c r="E77" s="15"/>
      <c r="F77" s="7"/>
      <c r="G77" s="18"/>
    </row>
    <row r="78">
      <c r="A78" s="11"/>
      <c r="B78" s="11"/>
      <c r="C78" s="11"/>
      <c r="D78" s="18"/>
      <c r="E78" s="15"/>
      <c r="F78" s="7"/>
      <c r="G78" s="18"/>
    </row>
    <row r="79">
      <c r="A79" s="11"/>
      <c r="B79" s="11"/>
      <c r="C79" s="11"/>
      <c r="D79" s="18"/>
      <c r="E79" s="15"/>
      <c r="F79" s="7"/>
      <c r="G79" s="18"/>
    </row>
    <row r="80">
      <c r="A80" s="11"/>
      <c r="B80" s="11"/>
      <c r="C80" s="11"/>
      <c r="D80" s="18"/>
      <c r="E80" s="15"/>
      <c r="F80" s="7"/>
      <c r="G80" s="18"/>
    </row>
    <row r="81">
      <c r="A81" s="11"/>
      <c r="B81" s="11"/>
      <c r="C81" s="11"/>
      <c r="D81" s="18"/>
      <c r="E81" s="15"/>
      <c r="F81" s="7"/>
      <c r="G81" s="18"/>
    </row>
    <row r="82">
      <c r="A82" s="11"/>
      <c r="B82" s="11"/>
      <c r="C82" s="11"/>
      <c r="D82" s="18"/>
      <c r="E82" s="15"/>
      <c r="F82" s="7"/>
      <c r="G82" s="18"/>
    </row>
    <row r="83">
      <c r="A83" s="11"/>
      <c r="B83" s="11"/>
      <c r="C83" s="11"/>
      <c r="D83" s="18"/>
      <c r="E83" s="15"/>
      <c r="F83" s="7"/>
      <c r="G83" s="18"/>
    </row>
    <row r="84">
      <c r="A84" s="11"/>
      <c r="B84" s="11"/>
      <c r="C84" s="11"/>
      <c r="D84" s="18"/>
      <c r="E84" s="15"/>
      <c r="F84" s="7"/>
      <c r="G84" s="18"/>
    </row>
    <row r="85">
      <c r="A85" s="11"/>
      <c r="B85" s="11"/>
      <c r="C85" s="11"/>
      <c r="D85" s="18"/>
      <c r="E85" s="15"/>
      <c r="F85" s="7"/>
      <c r="G85" s="18"/>
    </row>
    <row r="86">
      <c r="A86" s="11"/>
      <c r="B86" s="11"/>
      <c r="C86" s="11"/>
      <c r="D86" s="18"/>
      <c r="E86" s="15"/>
      <c r="F86" s="7"/>
      <c r="G86" s="18"/>
    </row>
    <row r="87">
      <c r="A87" s="11"/>
      <c r="B87" s="11"/>
      <c r="C87" s="11"/>
      <c r="D87" s="18"/>
      <c r="E87" s="15"/>
      <c r="F87" s="7"/>
      <c r="G87" s="18"/>
    </row>
    <row r="88">
      <c r="A88" s="11"/>
      <c r="B88" s="11"/>
      <c r="C88" s="11"/>
      <c r="D88" s="18"/>
      <c r="E88" s="15"/>
      <c r="F88" s="7"/>
      <c r="G88" s="18"/>
    </row>
    <row r="89">
      <c r="A89" s="11"/>
      <c r="B89" s="11"/>
      <c r="C89" s="11"/>
      <c r="D89" s="18"/>
      <c r="E89" s="15"/>
      <c r="F89" s="7"/>
      <c r="G89" s="18"/>
    </row>
    <row r="90">
      <c r="A90" s="11"/>
      <c r="B90" s="11"/>
      <c r="C90" s="11"/>
      <c r="D90" s="18"/>
      <c r="E90" s="15"/>
      <c r="F90" s="7"/>
      <c r="G90" s="18"/>
    </row>
    <row r="91">
      <c r="A91" s="11"/>
      <c r="B91" s="11"/>
      <c r="C91" s="11"/>
      <c r="D91" s="18"/>
      <c r="E91" s="15"/>
      <c r="F91" s="7"/>
      <c r="G91" s="18"/>
    </row>
    <row r="92">
      <c r="A92" s="11"/>
      <c r="B92" s="11"/>
      <c r="C92" s="11"/>
      <c r="D92" s="18"/>
      <c r="E92" s="15"/>
      <c r="F92" s="7"/>
      <c r="G92" s="18"/>
    </row>
    <row r="93">
      <c r="A93" s="11"/>
      <c r="B93" s="11"/>
      <c r="C93" s="11"/>
      <c r="D93" s="18"/>
      <c r="E93" s="15"/>
      <c r="F93" s="7"/>
      <c r="G93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6" width="3.38"/>
    <col customWidth="1" min="7" max="10" width="7.0"/>
    <col customWidth="1" min="11" max="31" width="8.38"/>
  </cols>
  <sheetData>
    <row r="1">
      <c r="A1" s="31"/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33" t="s">
        <v>66</v>
      </c>
      <c r="J1" s="33" t="s">
        <v>67</v>
      </c>
      <c r="K1" s="33" t="s">
        <v>68</v>
      </c>
      <c r="L1" s="33" t="s">
        <v>69</v>
      </c>
      <c r="M1" s="33" t="s">
        <v>70</v>
      </c>
      <c r="N1" s="33" t="s">
        <v>71</v>
      </c>
      <c r="O1" s="33" t="s">
        <v>72</v>
      </c>
      <c r="P1" s="33" t="s">
        <v>73</v>
      </c>
      <c r="Q1" s="33" t="s">
        <v>74</v>
      </c>
      <c r="R1" s="33" t="s">
        <v>75</v>
      </c>
      <c r="S1" s="33" t="s">
        <v>76</v>
      </c>
      <c r="T1" s="33" t="s">
        <v>77</v>
      </c>
      <c r="U1" s="33" t="s">
        <v>78</v>
      </c>
      <c r="V1" s="33" t="s">
        <v>79</v>
      </c>
      <c r="W1" s="33" t="s">
        <v>80</v>
      </c>
      <c r="X1" s="33" t="s">
        <v>81</v>
      </c>
      <c r="Y1" s="33" t="s">
        <v>82</v>
      </c>
      <c r="Z1" s="33" t="s">
        <v>83</v>
      </c>
      <c r="AA1" s="33" t="s">
        <v>84</v>
      </c>
      <c r="AB1" s="33" t="s">
        <v>85</v>
      </c>
      <c r="AC1" s="33" t="s">
        <v>86</v>
      </c>
      <c r="AD1" s="33" t="s">
        <v>87</v>
      </c>
      <c r="AE1" s="33" t="s">
        <v>88</v>
      </c>
    </row>
    <row r="2">
      <c r="A2" s="6" t="s">
        <v>110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11" t="s">
        <v>102</v>
      </c>
      <c r="B3" s="7">
        <v>0.0</v>
      </c>
      <c r="C3" s="34">
        <f t="shared" ref="C3:AE3" si="1">B21</f>
        <v>0</v>
      </c>
      <c r="D3" s="34">
        <f t="shared" si="1"/>
        <v>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50000</v>
      </c>
      <c r="I3" s="34">
        <f t="shared" si="1"/>
        <v>50000</v>
      </c>
      <c r="J3" s="34">
        <f t="shared" si="1"/>
        <v>100000</v>
      </c>
      <c r="K3" s="34">
        <f t="shared" si="1"/>
        <v>100000</v>
      </c>
      <c r="L3" s="34">
        <f t="shared" si="1"/>
        <v>150000</v>
      </c>
      <c r="M3" s="34">
        <f t="shared" si="1"/>
        <v>150000</v>
      </c>
      <c r="N3" s="34">
        <f t="shared" si="1"/>
        <v>200000</v>
      </c>
      <c r="O3" s="34">
        <f t="shared" si="1"/>
        <v>200000</v>
      </c>
      <c r="P3" s="34">
        <f t="shared" si="1"/>
        <v>250000</v>
      </c>
      <c r="Q3" s="34">
        <f t="shared" si="1"/>
        <v>250000</v>
      </c>
      <c r="R3" s="34">
        <f t="shared" si="1"/>
        <v>300000</v>
      </c>
      <c r="S3" s="34">
        <f t="shared" si="1"/>
        <v>300000</v>
      </c>
      <c r="T3" s="34">
        <f t="shared" si="1"/>
        <v>350000</v>
      </c>
      <c r="U3" s="34">
        <f t="shared" si="1"/>
        <v>350000</v>
      </c>
      <c r="V3" s="34">
        <f t="shared" si="1"/>
        <v>350000</v>
      </c>
      <c r="W3" s="34">
        <f t="shared" si="1"/>
        <v>350000</v>
      </c>
      <c r="X3" s="34">
        <f t="shared" si="1"/>
        <v>350000</v>
      </c>
      <c r="Y3" s="34">
        <f t="shared" si="1"/>
        <v>350000</v>
      </c>
      <c r="Z3" s="34">
        <f t="shared" si="1"/>
        <v>350000</v>
      </c>
      <c r="AA3" s="34">
        <f t="shared" si="1"/>
        <v>350000</v>
      </c>
      <c r="AB3" s="34">
        <f t="shared" si="1"/>
        <v>350000</v>
      </c>
      <c r="AC3" s="34">
        <f t="shared" si="1"/>
        <v>350000</v>
      </c>
      <c r="AD3" s="34">
        <f t="shared" si="1"/>
        <v>350000</v>
      </c>
      <c r="AE3" s="34">
        <f t="shared" si="1"/>
        <v>350000</v>
      </c>
    </row>
    <row r="4">
      <c r="A4" s="11" t="s">
        <v>105</v>
      </c>
      <c r="B4" s="7">
        <v>0.0</v>
      </c>
      <c r="C4" s="34">
        <f t="shared" ref="C4:AE4" si="2">B22</f>
        <v>0</v>
      </c>
      <c r="D4" s="34">
        <f t="shared" si="2"/>
        <v>0</v>
      </c>
      <c r="E4" s="34">
        <f t="shared" si="2"/>
        <v>0</v>
      </c>
      <c r="F4" s="34">
        <f t="shared" si="2"/>
        <v>0</v>
      </c>
      <c r="G4" s="34">
        <f t="shared" si="2"/>
        <v>0</v>
      </c>
      <c r="H4" s="34">
        <f t="shared" si="2"/>
        <v>120000</v>
      </c>
      <c r="I4" s="34">
        <f t="shared" si="2"/>
        <v>120000</v>
      </c>
      <c r="J4" s="34">
        <f t="shared" si="2"/>
        <v>240000</v>
      </c>
      <c r="K4" s="34">
        <f t="shared" si="2"/>
        <v>240000</v>
      </c>
      <c r="L4" s="34">
        <f t="shared" si="2"/>
        <v>360000</v>
      </c>
      <c r="M4" s="34">
        <f t="shared" si="2"/>
        <v>360000</v>
      </c>
      <c r="N4" s="34">
        <f t="shared" si="2"/>
        <v>480000</v>
      </c>
      <c r="O4" s="34">
        <f t="shared" si="2"/>
        <v>480000</v>
      </c>
      <c r="P4" s="34">
        <f t="shared" si="2"/>
        <v>600000</v>
      </c>
      <c r="Q4" s="34">
        <f t="shared" si="2"/>
        <v>600000</v>
      </c>
      <c r="R4" s="34">
        <f t="shared" si="2"/>
        <v>720000</v>
      </c>
      <c r="S4" s="34">
        <f t="shared" si="2"/>
        <v>720000</v>
      </c>
      <c r="T4" s="34">
        <f t="shared" si="2"/>
        <v>840000</v>
      </c>
      <c r="U4" s="34">
        <f t="shared" si="2"/>
        <v>840000</v>
      </c>
      <c r="V4" s="34">
        <f t="shared" si="2"/>
        <v>960000</v>
      </c>
      <c r="W4" s="34">
        <f t="shared" si="2"/>
        <v>960000</v>
      </c>
      <c r="X4" s="34">
        <f t="shared" si="2"/>
        <v>960000</v>
      </c>
      <c r="Y4" s="34">
        <f t="shared" si="2"/>
        <v>960000</v>
      </c>
      <c r="Z4" s="34">
        <f t="shared" si="2"/>
        <v>960000</v>
      </c>
      <c r="AA4" s="34">
        <f t="shared" si="2"/>
        <v>960000</v>
      </c>
      <c r="AB4" s="34">
        <f t="shared" si="2"/>
        <v>960000</v>
      </c>
      <c r="AC4" s="34">
        <f t="shared" si="2"/>
        <v>960000</v>
      </c>
      <c r="AD4" s="34">
        <f t="shared" si="2"/>
        <v>960000</v>
      </c>
      <c r="AE4" s="34">
        <f t="shared" si="2"/>
        <v>960000</v>
      </c>
    </row>
    <row r="5">
      <c r="A5" s="11" t="s">
        <v>108</v>
      </c>
      <c r="B5" s="7">
        <v>0.0</v>
      </c>
      <c r="C5" s="34">
        <f t="shared" ref="C5:AE5" si="3">B23</f>
        <v>0</v>
      </c>
      <c r="D5" s="34">
        <f t="shared" si="3"/>
        <v>0</v>
      </c>
      <c r="E5" s="34">
        <f t="shared" si="3"/>
        <v>0</v>
      </c>
      <c r="F5" s="34">
        <f t="shared" si="3"/>
        <v>0</v>
      </c>
      <c r="G5" s="34">
        <f t="shared" si="3"/>
        <v>0</v>
      </c>
      <c r="H5" s="34">
        <f t="shared" si="3"/>
        <v>90000</v>
      </c>
      <c r="I5" s="34">
        <f t="shared" si="3"/>
        <v>90000</v>
      </c>
      <c r="J5" s="34">
        <f t="shared" si="3"/>
        <v>180000</v>
      </c>
      <c r="K5" s="34">
        <f t="shared" si="3"/>
        <v>180000</v>
      </c>
      <c r="L5" s="34">
        <f t="shared" si="3"/>
        <v>270000</v>
      </c>
      <c r="M5" s="34">
        <f t="shared" si="3"/>
        <v>270000</v>
      </c>
      <c r="N5" s="34">
        <f t="shared" si="3"/>
        <v>360000</v>
      </c>
      <c r="O5" s="34">
        <f t="shared" si="3"/>
        <v>360000</v>
      </c>
      <c r="P5" s="34">
        <f t="shared" si="3"/>
        <v>450000</v>
      </c>
      <c r="Q5" s="34">
        <f t="shared" si="3"/>
        <v>450000</v>
      </c>
      <c r="R5" s="34">
        <f t="shared" si="3"/>
        <v>540000</v>
      </c>
      <c r="S5" s="34">
        <f t="shared" si="3"/>
        <v>540000</v>
      </c>
      <c r="T5" s="34">
        <f t="shared" si="3"/>
        <v>630000</v>
      </c>
      <c r="U5" s="34">
        <f t="shared" si="3"/>
        <v>630000</v>
      </c>
      <c r="V5" s="34">
        <f t="shared" si="3"/>
        <v>720000</v>
      </c>
      <c r="W5" s="34">
        <f t="shared" si="3"/>
        <v>630000</v>
      </c>
      <c r="X5" s="34">
        <f t="shared" si="3"/>
        <v>720000</v>
      </c>
      <c r="Y5" s="34">
        <f t="shared" si="3"/>
        <v>630000</v>
      </c>
      <c r="Z5" s="34">
        <f t="shared" si="3"/>
        <v>720000</v>
      </c>
      <c r="AA5" s="34">
        <f t="shared" si="3"/>
        <v>630000</v>
      </c>
      <c r="AB5" s="34">
        <f t="shared" si="3"/>
        <v>720000</v>
      </c>
      <c r="AC5" s="34">
        <f t="shared" si="3"/>
        <v>630000</v>
      </c>
      <c r="AD5" s="34">
        <f t="shared" si="3"/>
        <v>720000</v>
      </c>
      <c r="AE5" s="34">
        <f t="shared" si="3"/>
        <v>630000</v>
      </c>
    </row>
    <row r="6">
      <c r="A6" s="4" t="s">
        <v>111</v>
      </c>
      <c r="B6" s="18">
        <f t="shared" ref="B6:AE6" si="4">Sum(B3:B5)</f>
        <v>0</v>
      </c>
      <c r="C6" s="34">
        <f t="shared" si="4"/>
        <v>0</v>
      </c>
      <c r="D6" s="34">
        <f t="shared" si="4"/>
        <v>0</v>
      </c>
      <c r="E6" s="34">
        <f t="shared" si="4"/>
        <v>0</v>
      </c>
      <c r="F6" s="34">
        <f t="shared" si="4"/>
        <v>0</v>
      </c>
      <c r="G6" s="34">
        <f t="shared" si="4"/>
        <v>0</v>
      </c>
      <c r="H6" s="34">
        <f t="shared" si="4"/>
        <v>260000</v>
      </c>
      <c r="I6" s="34">
        <f t="shared" si="4"/>
        <v>260000</v>
      </c>
      <c r="J6" s="34">
        <f t="shared" si="4"/>
        <v>520000</v>
      </c>
      <c r="K6" s="34">
        <f t="shared" si="4"/>
        <v>520000</v>
      </c>
      <c r="L6" s="34">
        <f t="shared" si="4"/>
        <v>780000</v>
      </c>
      <c r="M6" s="34">
        <f t="shared" si="4"/>
        <v>780000</v>
      </c>
      <c r="N6" s="34">
        <f t="shared" si="4"/>
        <v>1040000</v>
      </c>
      <c r="O6" s="34">
        <f t="shared" si="4"/>
        <v>1040000</v>
      </c>
      <c r="P6" s="34">
        <f t="shared" si="4"/>
        <v>1300000</v>
      </c>
      <c r="Q6" s="34">
        <f t="shared" si="4"/>
        <v>1300000</v>
      </c>
      <c r="R6" s="34">
        <f t="shared" si="4"/>
        <v>1560000</v>
      </c>
      <c r="S6" s="34">
        <f t="shared" si="4"/>
        <v>1560000</v>
      </c>
      <c r="T6" s="34">
        <f t="shared" si="4"/>
        <v>1820000</v>
      </c>
      <c r="U6" s="34">
        <f t="shared" si="4"/>
        <v>1820000</v>
      </c>
      <c r="V6" s="34">
        <f t="shared" si="4"/>
        <v>2030000</v>
      </c>
      <c r="W6" s="34">
        <f t="shared" si="4"/>
        <v>1940000</v>
      </c>
      <c r="X6" s="34">
        <f t="shared" si="4"/>
        <v>2030000</v>
      </c>
      <c r="Y6" s="34">
        <f t="shared" si="4"/>
        <v>1940000</v>
      </c>
      <c r="Z6" s="34">
        <f t="shared" si="4"/>
        <v>2030000</v>
      </c>
      <c r="AA6" s="34">
        <f t="shared" si="4"/>
        <v>1940000</v>
      </c>
      <c r="AB6" s="34">
        <f t="shared" si="4"/>
        <v>2030000</v>
      </c>
      <c r="AC6" s="34">
        <f t="shared" si="4"/>
        <v>1940000</v>
      </c>
      <c r="AD6" s="34">
        <f t="shared" si="4"/>
        <v>2030000</v>
      </c>
      <c r="AE6" s="34">
        <f t="shared" si="4"/>
        <v>1940000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6" t="s">
        <v>112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11" t="s">
        <v>102</v>
      </c>
      <c r="B9" s="15">
        <v>0.0</v>
      </c>
      <c r="C9" s="15">
        <v>0.0</v>
      </c>
      <c r="D9" s="15">
        <v>0.0</v>
      </c>
      <c r="E9" s="15">
        <v>0.0</v>
      </c>
      <c r="F9" s="15">
        <v>0.0</v>
      </c>
      <c r="G9" s="34">
        <f>'Medium store FAR'!$E$2+'Medium store FAR'!$E$3</f>
        <v>50000</v>
      </c>
      <c r="H9" s="15">
        <v>0.0</v>
      </c>
      <c r="I9" s="34">
        <f>'Medium store FAR'!$E$2+'Medium store FAR'!$E$3</f>
        <v>50000</v>
      </c>
      <c r="J9" s="15">
        <v>0.0</v>
      </c>
      <c r="K9" s="34">
        <f>'Medium store FAR'!$E$2+'Medium store FAR'!$E$3</f>
        <v>50000</v>
      </c>
      <c r="L9" s="15">
        <v>0.0</v>
      </c>
      <c r="M9" s="34">
        <f>'Medium store FAR'!$E$2+'Medium store FAR'!$E$3</f>
        <v>50000</v>
      </c>
      <c r="N9" s="15">
        <v>0.0</v>
      </c>
      <c r="O9" s="34">
        <f>'Medium store FAR'!$E$2+'Medium store FAR'!$E$3</f>
        <v>50000</v>
      </c>
      <c r="P9" s="15">
        <v>0.0</v>
      </c>
      <c r="Q9" s="34">
        <f>'Medium store FAR'!$E$2+'Medium store FAR'!$E$3</f>
        <v>50000</v>
      </c>
      <c r="R9" s="15">
        <v>0.0</v>
      </c>
      <c r="S9" s="34">
        <f>'Medium store FAR'!$E$2+'Medium store FAR'!$E$3</f>
        <v>50000</v>
      </c>
      <c r="T9" s="15">
        <v>0.0</v>
      </c>
      <c r="U9" s="34">
        <f>'Medium store FAR'!$E$2+'Medium store FAR'!$E$3</f>
        <v>50000</v>
      </c>
      <c r="V9" s="15">
        <v>0.0</v>
      </c>
      <c r="W9" s="34">
        <f>'Medium store FAR'!$E$2+'Medium store FAR'!$E$3</f>
        <v>50000</v>
      </c>
      <c r="X9" s="15">
        <v>0.0</v>
      </c>
      <c r="Y9" s="34">
        <f>'Medium store FAR'!$E$2+'Medium store FAR'!$E$3</f>
        <v>50000</v>
      </c>
      <c r="Z9" s="15">
        <v>0.0</v>
      </c>
      <c r="AA9" s="34">
        <f>'Medium store FAR'!$E$2+'Medium store FAR'!$E$3</f>
        <v>50000</v>
      </c>
      <c r="AB9" s="15">
        <v>0.0</v>
      </c>
      <c r="AC9" s="34">
        <f>'Medium store FAR'!$E$2+'Medium store FAR'!$E$3</f>
        <v>50000</v>
      </c>
      <c r="AD9" s="15">
        <v>0.0</v>
      </c>
      <c r="AE9" s="34">
        <f>'Medium store FAR'!$E$2+'Medium store FAR'!$E$3</f>
        <v>50000</v>
      </c>
    </row>
    <row r="10">
      <c r="A10" s="11" t="s">
        <v>105</v>
      </c>
      <c r="B10" s="15">
        <v>0.0</v>
      </c>
      <c r="C10" s="15">
        <v>0.0</v>
      </c>
      <c r="D10" s="15">
        <v>0.0</v>
      </c>
      <c r="E10" s="15">
        <v>0.0</v>
      </c>
      <c r="F10" s="15">
        <v>0.0</v>
      </c>
      <c r="G10" s="34">
        <f>'Medium store FAR'!$E$4+'Medium store FAR'!$E$5</f>
        <v>120000</v>
      </c>
      <c r="H10" s="15">
        <v>0.0</v>
      </c>
      <c r="I10" s="34">
        <f>'Medium store FAR'!$E$4+'Medium store FAR'!$E$5</f>
        <v>120000</v>
      </c>
      <c r="J10" s="15">
        <v>0.0</v>
      </c>
      <c r="K10" s="34">
        <f>'Medium store FAR'!$E$4+'Medium store FAR'!$E$5</f>
        <v>120000</v>
      </c>
      <c r="L10" s="15">
        <v>0.0</v>
      </c>
      <c r="M10" s="34">
        <f>'Medium store FAR'!$E$4+'Medium store FAR'!$E$5</f>
        <v>120000</v>
      </c>
      <c r="N10" s="15">
        <v>0.0</v>
      </c>
      <c r="O10" s="34">
        <f>'Medium store FAR'!$E$4+'Medium store FAR'!$E$5</f>
        <v>120000</v>
      </c>
      <c r="P10" s="15">
        <v>0.0</v>
      </c>
      <c r="Q10" s="34">
        <f>'Medium store FAR'!$E$4+'Medium store FAR'!$E$5</f>
        <v>120000</v>
      </c>
      <c r="R10" s="15">
        <v>0.0</v>
      </c>
      <c r="S10" s="34">
        <f>'Medium store FAR'!$E$4+'Medium store FAR'!$E$5</f>
        <v>120000</v>
      </c>
      <c r="T10" s="15">
        <v>0.0</v>
      </c>
      <c r="U10" s="34">
        <f>'Medium store FAR'!$E$4+'Medium store FAR'!$E$5</f>
        <v>120000</v>
      </c>
      <c r="V10" s="15">
        <v>0.0</v>
      </c>
      <c r="W10" s="34">
        <f>'Medium store FAR'!$E$4+'Medium store FAR'!$E$5</f>
        <v>120000</v>
      </c>
      <c r="X10" s="15">
        <v>0.0</v>
      </c>
      <c r="Y10" s="34">
        <f>'Medium store FAR'!$E$4+'Medium store FAR'!$E$5</f>
        <v>120000</v>
      </c>
      <c r="Z10" s="15">
        <v>0.0</v>
      </c>
      <c r="AA10" s="34">
        <f>'Medium store FAR'!$E$4+'Medium store FAR'!$E$5</f>
        <v>120000</v>
      </c>
      <c r="AB10" s="15">
        <v>0.0</v>
      </c>
      <c r="AC10" s="34">
        <f>'Medium store FAR'!$E$4+'Medium store FAR'!$E$5</f>
        <v>120000</v>
      </c>
      <c r="AD10" s="15">
        <v>0.0</v>
      </c>
      <c r="AE10" s="34">
        <f>'Medium store FAR'!$E$4+'Medium store FAR'!$E$5</f>
        <v>120000</v>
      </c>
    </row>
    <row r="11">
      <c r="A11" s="11" t="s">
        <v>108</v>
      </c>
      <c r="B11" s="15">
        <v>0.0</v>
      </c>
      <c r="C11" s="15">
        <v>0.0</v>
      </c>
      <c r="D11" s="15">
        <v>0.0</v>
      </c>
      <c r="E11" s="15">
        <v>0.0</v>
      </c>
      <c r="F11" s="15">
        <v>0.0</v>
      </c>
      <c r="G11" s="34">
        <f>'Medium store FAR'!$E$6</f>
        <v>90000</v>
      </c>
      <c r="H11" s="15">
        <v>0.0</v>
      </c>
      <c r="I11" s="34">
        <f>'Medium store FAR'!$E$6</f>
        <v>90000</v>
      </c>
      <c r="J11" s="15">
        <v>0.0</v>
      </c>
      <c r="K11" s="34">
        <f>'Medium store FAR'!$E$6</f>
        <v>90000</v>
      </c>
      <c r="L11" s="15">
        <v>0.0</v>
      </c>
      <c r="M11" s="34">
        <f>'Medium store FAR'!$E$6</f>
        <v>90000</v>
      </c>
      <c r="N11" s="15">
        <v>0.0</v>
      </c>
      <c r="O11" s="34">
        <f>'Medium store FAR'!$E$6</f>
        <v>90000</v>
      </c>
      <c r="P11" s="15">
        <v>0.0</v>
      </c>
      <c r="Q11" s="34">
        <f>'Medium store FAR'!$E$6</f>
        <v>90000</v>
      </c>
      <c r="R11" s="15">
        <v>0.0</v>
      </c>
      <c r="S11" s="34">
        <f>'Medium store FAR'!$E$6</f>
        <v>90000</v>
      </c>
      <c r="T11" s="15">
        <v>0.0</v>
      </c>
      <c r="U11" s="34">
        <f>'Medium store FAR'!$E$6</f>
        <v>90000</v>
      </c>
      <c r="V11" s="15">
        <v>0.0</v>
      </c>
      <c r="W11" s="34">
        <f>'Medium store FAR'!$E$6</f>
        <v>90000</v>
      </c>
      <c r="X11" s="15">
        <v>0.0</v>
      </c>
      <c r="Y11" s="34">
        <f>'Medium store FAR'!$E$6</f>
        <v>90000</v>
      </c>
      <c r="Z11" s="15">
        <v>0.0</v>
      </c>
      <c r="AA11" s="34">
        <f>'Medium store FAR'!$E$6</f>
        <v>90000</v>
      </c>
      <c r="AB11" s="15">
        <v>0.0</v>
      </c>
      <c r="AC11" s="34">
        <f>'Medium store FAR'!$E$6</f>
        <v>90000</v>
      </c>
      <c r="AD11" s="15">
        <v>0.0</v>
      </c>
      <c r="AE11" s="34">
        <f>'Medium store FAR'!$E$6</f>
        <v>90000</v>
      </c>
    </row>
    <row r="12">
      <c r="A12" s="4" t="s">
        <v>111</v>
      </c>
      <c r="B12" s="34">
        <f t="shared" ref="B12:AE12" si="5">Sum(B9:B11)</f>
        <v>0</v>
      </c>
      <c r="C12" s="34">
        <f t="shared" si="5"/>
        <v>0</v>
      </c>
      <c r="D12" s="34">
        <f t="shared" si="5"/>
        <v>0</v>
      </c>
      <c r="E12" s="34">
        <f t="shared" si="5"/>
        <v>0</v>
      </c>
      <c r="F12" s="34">
        <f t="shared" si="5"/>
        <v>0</v>
      </c>
      <c r="G12" s="34">
        <f t="shared" si="5"/>
        <v>260000</v>
      </c>
      <c r="H12" s="15">
        <f t="shared" si="5"/>
        <v>0</v>
      </c>
      <c r="I12" s="34">
        <f t="shared" si="5"/>
        <v>260000</v>
      </c>
      <c r="J12" s="15">
        <f t="shared" si="5"/>
        <v>0</v>
      </c>
      <c r="K12" s="34">
        <f t="shared" si="5"/>
        <v>260000</v>
      </c>
      <c r="L12" s="15">
        <f t="shared" si="5"/>
        <v>0</v>
      </c>
      <c r="M12" s="34">
        <f t="shared" si="5"/>
        <v>260000</v>
      </c>
      <c r="N12" s="15">
        <f t="shared" si="5"/>
        <v>0</v>
      </c>
      <c r="O12" s="34">
        <f t="shared" si="5"/>
        <v>260000</v>
      </c>
      <c r="P12" s="15">
        <f t="shared" si="5"/>
        <v>0</v>
      </c>
      <c r="Q12" s="34">
        <f t="shared" si="5"/>
        <v>260000</v>
      </c>
      <c r="R12" s="15">
        <f t="shared" si="5"/>
        <v>0</v>
      </c>
      <c r="S12" s="34">
        <f t="shared" si="5"/>
        <v>260000</v>
      </c>
      <c r="T12" s="15">
        <f t="shared" si="5"/>
        <v>0</v>
      </c>
      <c r="U12" s="34">
        <f t="shared" si="5"/>
        <v>260000</v>
      </c>
      <c r="V12" s="15">
        <f t="shared" si="5"/>
        <v>0</v>
      </c>
      <c r="W12" s="34">
        <f t="shared" si="5"/>
        <v>260000</v>
      </c>
      <c r="X12" s="15">
        <f t="shared" si="5"/>
        <v>0</v>
      </c>
      <c r="Y12" s="34">
        <f t="shared" si="5"/>
        <v>260000</v>
      </c>
      <c r="Z12" s="15">
        <f t="shared" si="5"/>
        <v>0</v>
      </c>
      <c r="AA12" s="34">
        <f t="shared" si="5"/>
        <v>260000</v>
      </c>
      <c r="AB12" s="15">
        <f t="shared" si="5"/>
        <v>0</v>
      </c>
      <c r="AC12" s="34">
        <f t="shared" si="5"/>
        <v>260000</v>
      </c>
      <c r="AD12" s="15">
        <f t="shared" si="5"/>
        <v>0</v>
      </c>
      <c r="AE12" s="34">
        <f t="shared" si="5"/>
        <v>260000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6" t="s">
        <v>113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11" t="s">
        <v>102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15">
        <f>'Medium store FAR'!$E$2+'Medium store FAR'!$E$3</f>
        <v>50000</v>
      </c>
      <c r="V15" s="7">
        <v>0.0</v>
      </c>
      <c r="W15" s="15">
        <f>'Medium store FAR'!$E$2+'Medium store FAR'!$E$3</f>
        <v>50000</v>
      </c>
      <c r="X15" s="7">
        <v>0.0</v>
      </c>
      <c r="Y15" s="15">
        <f>'Medium store FAR'!$E$2+'Medium store FAR'!$E$3</f>
        <v>50000</v>
      </c>
      <c r="Z15" s="7">
        <v>0.0</v>
      </c>
      <c r="AA15" s="15">
        <f>'Medium store FAR'!$E$2+'Medium store FAR'!$E$3</f>
        <v>50000</v>
      </c>
      <c r="AB15" s="7">
        <v>0.0</v>
      </c>
      <c r="AC15" s="15">
        <f>'Medium store FAR'!$E$2+'Medium store FAR'!$E$3</f>
        <v>50000</v>
      </c>
      <c r="AD15" s="7">
        <v>0.0</v>
      </c>
      <c r="AE15" s="15">
        <f>'Medium store FAR'!$E$2+'Medium store FAR'!$E$3</f>
        <v>50000</v>
      </c>
    </row>
    <row r="16">
      <c r="A16" s="11" t="s">
        <v>105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15">
        <f>'Medium store FAR'!$E$4+'Medium store FAR'!$E$5</f>
        <v>120000</v>
      </c>
      <c r="X16" s="7">
        <v>0.0</v>
      </c>
      <c r="Y16" s="15">
        <f>'Medium store FAR'!$E$4+'Medium store FAR'!$E$5</f>
        <v>120000</v>
      </c>
      <c r="Z16" s="7">
        <v>0.0</v>
      </c>
      <c r="AA16" s="15">
        <f>'Medium store FAR'!$E$4+'Medium store FAR'!$E$5</f>
        <v>120000</v>
      </c>
      <c r="AB16" s="7">
        <v>0.0</v>
      </c>
      <c r="AC16" s="15">
        <f>'Medium store FAR'!$E$4+'Medium store FAR'!$E$5</f>
        <v>120000</v>
      </c>
      <c r="AD16" s="7">
        <v>0.0</v>
      </c>
      <c r="AE16" s="15">
        <f>'Medium store FAR'!$E$4+'Medium store FAR'!$E$5</f>
        <v>120000</v>
      </c>
    </row>
    <row r="17">
      <c r="A17" s="11" t="s">
        <v>108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15">
        <f>'Medium store FAR'!$E$6</f>
        <v>90000</v>
      </c>
      <c r="W17" s="7">
        <v>0.0</v>
      </c>
      <c r="X17" s="15">
        <f>'Medium store FAR'!$E$6</f>
        <v>90000</v>
      </c>
      <c r="Y17" s="7">
        <v>0.0</v>
      </c>
      <c r="Z17" s="15">
        <f>'Medium store FAR'!$E$6</f>
        <v>90000</v>
      </c>
      <c r="AA17" s="7">
        <v>0.0</v>
      </c>
      <c r="AB17" s="15">
        <f>'Medium store FAR'!$E$6</f>
        <v>90000</v>
      </c>
      <c r="AC17" s="7">
        <v>0.0</v>
      </c>
      <c r="AD17" s="15">
        <f>'Medium store FAR'!$E$6</f>
        <v>90000</v>
      </c>
      <c r="AE17" s="7">
        <v>0.0</v>
      </c>
    </row>
    <row r="18">
      <c r="A18" s="4" t="s">
        <v>111</v>
      </c>
      <c r="B18" s="18">
        <f t="shared" ref="B18:AE18" si="6">Sum(B15:B17)</f>
        <v>0</v>
      </c>
      <c r="C18" s="18">
        <f t="shared" si="6"/>
        <v>0</v>
      </c>
      <c r="D18" s="18">
        <f t="shared" si="6"/>
        <v>0</v>
      </c>
      <c r="E18" s="18">
        <f t="shared" si="6"/>
        <v>0</v>
      </c>
      <c r="F18" s="18">
        <f t="shared" si="6"/>
        <v>0</v>
      </c>
      <c r="G18" s="18">
        <f t="shared" si="6"/>
        <v>0</v>
      </c>
      <c r="H18" s="18">
        <f t="shared" si="6"/>
        <v>0</v>
      </c>
      <c r="I18" s="18">
        <f t="shared" si="6"/>
        <v>0</v>
      </c>
      <c r="J18" s="18">
        <f t="shared" si="6"/>
        <v>0</v>
      </c>
      <c r="K18" s="18">
        <f t="shared" si="6"/>
        <v>0</v>
      </c>
      <c r="L18" s="18">
        <f t="shared" si="6"/>
        <v>0</v>
      </c>
      <c r="M18" s="18">
        <f t="shared" si="6"/>
        <v>0</v>
      </c>
      <c r="N18" s="18">
        <f t="shared" si="6"/>
        <v>0</v>
      </c>
      <c r="O18" s="18">
        <f t="shared" si="6"/>
        <v>0</v>
      </c>
      <c r="P18" s="18">
        <f t="shared" si="6"/>
        <v>0</v>
      </c>
      <c r="Q18" s="18">
        <f t="shared" si="6"/>
        <v>0</v>
      </c>
      <c r="R18" s="18">
        <f t="shared" si="6"/>
        <v>0</v>
      </c>
      <c r="S18" s="18">
        <f t="shared" si="6"/>
        <v>0</v>
      </c>
      <c r="T18" s="18">
        <f t="shared" si="6"/>
        <v>0</v>
      </c>
      <c r="U18" s="34">
        <f t="shared" si="6"/>
        <v>50000</v>
      </c>
      <c r="V18" s="18">
        <f t="shared" si="6"/>
        <v>90000</v>
      </c>
      <c r="W18" s="34">
        <f t="shared" si="6"/>
        <v>170000</v>
      </c>
      <c r="X18" s="18">
        <f t="shared" si="6"/>
        <v>90000</v>
      </c>
      <c r="Y18" s="34">
        <f t="shared" si="6"/>
        <v>170000</v>
      </c>
      <c r="Z18" s="18">
        <f t="shared" si="6"/>
        <v>90000</v>
      </c>
      <c r="AA18" s="34">
        <f t="shared" si="6"/>
        <v>170000</v>
      </c>
      <c r="AB18" s="18">
        <f t="shared" si="6"/>
        <v>90000</v>
      </c>
      <c r="AC18" s="34">
        <f t="shared" si="6"/>
        <v>170000</v>
      </c>
      <c r="AD18" s="18">
        <f t="shared" si="6"/>
        <v>90000</v>
      </c>
      <c r="AE18" s="34">
        <f t="shared" si="6"/>
        <v>170000</v>
      </c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6" t="s">
        <v>114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11" t="s">
        <v>102</v>
      </c>
      <c r="B21" s="34">
        <f t="shared" ref="B21:AE21" si="7">B3+B9-B15</f>
        <v>0</v>
      </c>
      <c r="C21" s="34">
        <f t="shared" si="7"/>
        <v>0</v>
      </c>
      <c r="D21" s="34">
        <f t="shared" si="7"/>
        <v>0</v>
      </c>
      <c r="E21" s="34">
        <f t="shared" si="7"/>
        <v>0</v>
      </c>
      <c r="F21" s="34">
        <f t="shared" si="7"/>
        <v>0</v>
      </c>
      <c r="G21" s="34">
        <f t="shared" si="7"/>
        <v>50000</v>
      </c>
      <c r="H21" s="34">
        <f t="shared" si="7"/>
        <v>50000</v>
      </c>
      <c r="I21" s="34">
        <f t="shared" si="7"/>
        <v>100000</v>
      </c>
      <c r="J21" s="34">
        <f t="shared" si="7"/>
        <v>100000</v>
      </c>
      <c r="K21" s="34">
        <f t="shared" si="7"/>
        <v>150000</v>
      </c>
      <c r="L21" s="34">
        <f t="shared" si="7"/>
        <v>150000</v>
      </c>
      <c r="M21" s="34">
        <f t="shared" si="7"/>
        <v>200000</v>
      </c>
      <c r="N21" s="34">
        <f t="shared" si="7"/>
        <v>200000</v>
      </c>
      <c r="O21" s="34">
        <f t="shared" si="7"/>
        <v>250000</v>
      </c>
      <c r="P21" s="34">
        <f t="shared" si="7"/>
        <v>250000</v>
      </c>
      <c r="Q21" s="34">
        <f t="shared" si="7"/>
        <v>300000</v>
      </c>
      <c r="R21" s="34">
        <f t="shared" si="7"/>
        <v>300000</v>
      </c>
      <c r="S21" s="34">
        <f t="shared" si="7"/>
        <v>350000</v>
      </c>
      <c r="T21" s="34">
        <f t="shared" si="7"/>
        <v>350000</v>
      </c>
      <c r="U21" s="34">
        <f t="shared" si="7"/>
        <v>350000</v>
      </c>
      <c r="V21" s="34">
        <f t="shared" si="7"/>
        <v>350000</v>
      </c>
      <c r="W21" s="34">
        <f t="shared" si="7"/>
        <v>350000</v>
      </c>
      <c r="X21" s="34">
        <f t="shared" si="7"/>
        <v>350000</v>
      </c>
      <c r="Y21" s="34">
        <f t="shared" si="7"/>
        <v>350000</v>
      </c>
      <c r="Z21" s="34">
        <f t="shared" si="7"/>
        <v>350000</v>
      </c>
      <c r="AA21" s="34">
        <f t="shared" si="7"/>
        <v>350000</v>
      </c>
      <c r="AB21" s="34">
        <f t="shared" si="7"/>
        <v>350000</v>
      </c>
      <c r="AC21" s="34">
        <f t="shared" si="7"/>
        <v>350000</v>
      </c>
      <c r="AD21" s="34">
        <f t="shared" si="7"/>
        <v>350000</v>
      </c>
      <c r="AE21" s="34">
        <f t="shared" si="7"/>
        <v>350000</v>
      </c>
    </row>
    <row r="22">
      <c r="A22" s="11" t="s">
        <v>105</v>
      </c>
      <c r="B22" s="34">
        <f t="shared" ref="B22:AE22" si="8">B4+B10-B16</f>
        <v>0</v>
      </c>
      <c r="C22" s="34">
        <f t="shared" si="8"/>
        <v>0</v>
      </c>
      <c r="D22" s="34">
        <f t="shared" si="8"/>
        <v>0</v>
      </c>
      <c r="E22" s="34">
        <f t="shared" si="8"/>
        <v>0</v>
      </c>
      <c r="F22" s="34">
        <f t="shared" si="8"/>
        <v>0</v>
      </c>
      <c r="G22" s="34">
        <f t="shared" si="8"/>
        <v>120000</v>
      </c>
      <c r="H22" s="34">
        <f t="shared" si="8"/>
        <v>120000</v>
      </c>
      <c r="I22" s="34">
        <f t="shared" si="8"/>
        <v>240000</v>
      </c>
      <c r="J22" s="34">
        <f t="shared" si="8"/>
        <v>240000</v>
      </c>
      <c r="K22" s="34">
        <f t="shared" si="8"/>
        <v>360000</v>
      </c>
      <c r="L22" s="34">
        <f t="shared" si="8"/>
        <v>360000</v>
      </c>
      <c r="M22" s="34">
        <f t="shared" si="8"/>
        <v>480000</v>
      </c>
      <c r="N22" s="34">
        <f t="shared" si="8"/>
        <v>480000</v>
      </c>
      <c r="O22" s="34">
        <f t="shared" si="8"/>
        <v>600000</v>
      </c>
      <c r="P22" s="34">
        <f t="shared" si="8"/>
        <v>600000</v>
      </c>
      <c r="Q22" s="34">
        <f t="shared" si="8"/>
        <v>720000</v>
      </c>
      <c r="R22" s="34">
        <f t="shared" si="8"/>
        <v>720000</v>
      </c>
      <c r="S22" s="34">
        <f t="shared" si="8"/>
        <v>840000</v>
      </c>
      <c r="T22" s="34">
        <f t="shared" si="8"/>
        <v>840000</v>
      </c>
      <c r="U22" s="34">
        <f t="shared" si="8"/>
        <v>960000</v>
      </c>
      <c r="V22" s="34">
        <f t="shared" si="8"/>
        <v>960000</v>
      </c>
      <c r="W22" s="34">
        <f t="shared" si="8"/>
        <v>960000</v>
      </c>
      <c r="X22" s="34">
        <f t="shared" si="8"/>
        <v>960000</v>
      </c>
      <c r="Y22" s="34">
        <f t="shared" si="8"/>
        <v>960000</v>
      </c>
      <c r="Z22" s="34">
        <f t="shared" si="8"/>
        <v>960000</v>
      </c>
      <c r="AA22" s="34">
        <f t="shared" si="8"/>
        <v>960000</v>
      </c>
      <c r="AB22" s="34">
        <f t="shared" si="8"/>
        <v>960000</v>
      </c>
      <c r="AC22" s="34">
        <f t="shared" si="8"/>
        <v>960000</v>
      </c>
      <c r="AD22" s="34">
        <f t="shared" si="8"/>
        <v>960000</v>
      </c>
      <c r="AE22" s="34">
        <f t="shared" si="8"/>
        <v>960000</v>
      </c>
    </row>
    <row r="23">
      <c r="A23" s="11" t="s">
        <v>108</v>
      </c>
      <c r="B23" s="34">
        <f t="shared" ref="B23:AE23" si="9">B5+B11-B17</f>
        <v>0</v>
      </c>
      <c r="C23" s="34">
        <f t="shared" si="9"/>
        <v>0</v>
      </c>
      <c r="D23" s="34">
        <f t="shared" si="9"/>
        <v>0</v>
      </c>
      <c r="E23" s="34">
        <f t="shared" si="9"/>
        <v>0</v>
      </c>
      <c r="F23" s="34">
        <f t="shared" si="9"/>
        <v>0</v>
      </c>
      <c r="G23" s="34">
        <f t="shared" si="9"/>
        <v>90000</v>
      </c>
      <c r="H23" s="34">
        <f t="shared" si="9"/>
        <v>90000</v>
      </c>
      <c r="I23" s="34">
        <f t="shared" si="9"/>
        <v>180000</v>
      </c>
      <c r="J23" s="34">
        <f t="shared" si="9"/>
        <v>180000</v>
      </c>
      <c r="K23" s="34">
        <f t="shared" si="9"/>
        <v>270000</v>
      </c>
      <c r="L23" s="34">
        <f t="shared" si="9"/>
        <v>270000</v>
      </c>
      <c r="M23" s="34">
        <f t="shared" si="9"/>
        <v>360000</v>
      </c>
      <c r="N23" s="34">
        <f t="shared" si="9"/>
        <v>360000</v>
      </c>
      <c r="O23" s="34">
        <f t="shared" si="9"/>
        <v>450000</v>
      </c>
      <c r="P23" s="34">
        <f t="shared" si="9"/>
        <v>450000</v>
      </c>
      <c r="Q23" s="34">
        <f t="shared" si="9"/>
        <v>540000</v>
      </c>
      <c r="R23" s="34">
        <f t="shared" si="9"/>
        <v>540000</v>
      </c>
      <c r="S23" s="34">
        <f t="shared" si="9"/>
        <v>630000</v>
      </c>
      <c r="T23" s="34">
        <f t="shared" si="9"/>
        <v>630000</v>
      </c>
      <c r="U23" s="34">
        <f t="shared" si="9"/>
        <v>720000</v>
      </c>
      <c r="V23" s="34">
        <f t="shared" si="9"/>
        <v>630000</v>
      </c>
      <c r="W23" s="34">
        <f t="shared" si="9"/>
        <v>720000</v>
      </c>
      <c r="X23" s="34">
        <f t="shared" si="9"/>
        <v>630000</v>
      </c>
      <c r="Y23" s="34">
        <f t="shared" si="9"/>
        <v>720000</v>
      </c>
      <c r="Z23" s="34">
        <f t="shared" si="9"/>
        <v>630000</v>
      </c>
      <c r="AA23" s="34">
        <f t="shared" si="9"/>
        <v>720000</v>
      </c>
      <c r="AB23" s="34">
        <f t="shared" si="9"/>
        <v>630000</v>
      </c>
      <c r="AC23" s="34">
        <f t="shared" si="9"/>
        <v>720000</v>
      </c>
      <c r="AD23" s="34">
        <f t="shared" si="9"/>
        <v>630000</v>
      </c>
      <c r="AE23" s="34">
        <f t="shared" si="9"/>
        <v>720000</v>
      </c>
    </row>
    <row r="24">
      <c r="A24" s="4" t="s">
        <v>111</v>
      </c>
      <c r="B24" s="34">
        <f t="shared" ref="B24:AE24" si="10">Sum(B21:B23)</f>
        <v>0</v>
      </c>
      <c r="C24" s="34">
        <f t="shared" si="10"/>
        <v>0</v>
      </c>
      <c r="D24" s="34">
        <f t="shared" si="10"/>
        <v>0</v>
      </c>
      <c r="E24" s="34">
        <f t="shared" si="10"/>
        <v>0</v>
      </c>
      <c r="F24" s="34">
        <f t="shared" si="10"/>
        <v>0</v>
      </c>
      <c r="G24" s="34">
        <f t="shared" si="10"/>
        <v>260000</v>
      </c>
      <c r="H24" s="34">
        <f t="shared" si="10"/>
        <v>260000</v>
      </c>
      <c r="I24" s="34">
        <f t="shared" si="10"/>
        <v>520000</v>
      </c>
      <c r="J24" s="34">
        <f t="shared" si="10"/>
        <v>520000</v>
      </c>
      <c r="K24" s="34">
        <f t="shared" si="10"/>
        <v>780000</v>
      </c>
      <c r="L24" s="34">
        <f t="shared" si="10"/>
        <v>780000</v>
      </c>
      <c r="M24" s="34">
        <f t="shared" si="10"/>
        <v>1040000</v>
      </c>
      <c r="N24" s="34">
        <f t="shared" si="10"/>
        <v>1040000</v>
      </c>
      <c r="O24" s="34">
        <f t="shared" si="10"/>
        <v>1300000</v>
      </c>
      <c r="P24" s="34">
        <f t="shared" si="10"/>
        <v>1300000</v>
      </c>
      <c r="Q24" s="34">
        <f t="shared" si="10"/>
        <v>1560000</v>
      </c>
      <c r="R24" s="34">
        <f t="shared" si="10"/>
        <v>1560000</v>
      </c>
      <c r="S24" s="34">
        <f t="shared" si="10"/>
        <v>1820000</v>
      </c>
      <c r="T24" s="34">
        <f t="shared" si="10"/>
        <v>1820000</v>
      </c>
      <c r="U24" s="34">
        <f t="shared" si="10"/>
        <v>2030000</v>
      </c>
      <c r="V24" s="34">
        <f t="shared" si="10"/>
        <v>1940000</v>
      </c>
      <c r="W24" s="34">
        <f t="shared" si="10"/>
        <v>2030000</v>
      </c>
      <c r="X24" s="34">
        <f t="shared" si="10"/>
        <v>1940000</v>
      </c>
      <c r="Y24" s="34">
        <f t="shared" si="10"/>
        <v>2030000</v>
      </c>
      <c r="Z24" s="34">
        <f t="shared" si="10"/>
        <v>1940000</v>
      </c>
      <c r="AA24" s="34">
        <f t="shared" si="10"/>
        <v>2030000</v>
      </c>
      <c r="AB24" s="34">
        <f t="shared" si="10"/>
        <v>1940000</v>
      </c>
      <c r="AC24" s="34">
        <f t="shared" si="10"/>
        <v>2030000</v>
      </c>
      <c r="AD24" s="34">
        <f t="shared" si="10"/>
        <v>1940000</v>
      </c>
      <c r="AE24" s="34">
        <f t="shared" si="10"/>
        <v>2030000</v>
      </c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6" width="3.38"/>
    <col customWidth="1" min="7" max="8" width="5.63"/>
    <col customWidth="1" min="9" max="16" width="6.5"/>
    <col customWidth="1" min="17" max="17" width="7.25"/>
    <col customWidth="1" min="18" max="31" width="7.5"/>
  </cols>
  <sheetData>
    <row r="1">
      <c r="A1" s="31"/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33" t="s">
        <v>66</v>
      </c>
      <c r="J1" s="33" t="s">
        <v>67</v>
      </c>
      <c r="K1" s="33" t="s">
        <v>68</v>
      </c>
      <c r="L1" s="33" t="s">
        <v>69</v>
      </c>
      <c r="M1" s="33" t="s">
        <v>70</v>
      </c>
      <c r="N1" s="33" t="s">
        <v>71</v>
      </c>
      <c r="O1" s="33" t="s">
        <v>72</v>
      </c>
      <c r="P1" s="33" t="s">
        <v>73</v>
      </c>
      <c r="Q1" s="33" t="s">
        <v>74</v>
      </c>
      <c r="R1" s="33" t="s">
        <v>75</v>
      </c>
      <c r="S1" s="33" t="s">
        <v>76</v>
      </c>
      <c r="T1" s="33" t="s">
        <v>77</v>
      </c>
      <c r="U1" s="33" t="s">
        <v>78</v>
      </c>
      <c r="V1" s="33" t="s">
        <v>79</v>
      </c>
      <c r="W1" s="33" t="s">
        <v>80</v>
      </c>
      <c r="X1" s="33" t="s">
        <v>81</v>
      </c>
      <c r="Y1" s="33" t="s">
        <v>82</v>
      </c>
      <c r="Z1" s="33" t="s">
        <v>83</v>
      </c>
      <c r="AA1" s="33" t="s">
        <v>84</v>
      </c>
      <c r="AB1" s="33" t="s">
        <v>85</v>
      </c>
      <c r="AC1" s="33" t="s">
        <v>86</v>
      </c>
      <c r="AD1" s="33" t="s">
        <v>87</v>
      </c>
      <c r="AE1" s="33" t="s">
        <v>88</v>
      </c>
      <c r="AF1" s="4"/>
    </row>
    <row r="2">
      <c r="A2" s="6" t="s">
        <v>110</v>
      </c>
    </row>
    <row r="3">
      <c r="A3" s="11" t="s">
        <v>102</v>
      </c>
      <c r="B3" s="37">
        <v>0.0</v>
      </c>
      <c r="C3" s="38">
        <f t="shared" ref="C3:AE3" si="1">B21</f>
        <v>0</v>
      </c>
      <c r="D3" s="38">
        <f t="shared" si="1"/>
        <v>0</v>
      </c>
      <c r="E3" s="38">
        <f t="shared" si="1"/>
        <v>0</v>
      </c>
      <c r="F3" s="38">
        <f t="shared" si="1"/>
        <v>0</v>
      </c>
      <c r="G3" s="38">
        <f t="shared" si="1"/>
        <v>0</v>
      </c>
      <c r="H3" s="38">
        <f t="shared" si="1"/>
        <v>3571.428571</v>
      </c>
      <c r="I3" s="38">
        <f t="shared" si="1"/>
        <v>7142.857143</v>
      </c>
      <c r="J3" s="38">
        <f t="shared" si="1"/>
        <v>14285.71429</v>
      </c>
      <c r="K3" s="38">
        <f t="shared" si="1"/>
        <v>21428.57143</v>
      </c>
      <c r="L3" s="38">
        <f t="shared" si="1"/>
        <v>32142.85714</v>
      </c>
      <c r="M3" s="38">
        <f t="shared" si="1"/>
        <v>42857.14286</v>
      </c>
      <c r="N3" s="38">
        <f t="shared" si="1"/>
        <v>57142.85714</v>
      </c>
      <c r="O3" s="38">
        <f t="shared" si="1"/>
        <v>71428.57143</v>
      </c>
      <c r="P3" s="38">
        <f t="shared" si="1"/>
        <v>89285.71429</v>
      </c>
      <c r="Q3" s="38">
        <f t="shared" si="1"/>
        <v>107142.8571</v>
      </c>
      <c r="R3" s="38">
        <f t="shared" si="1"/>
        <v>128571.4286</v>
      </c>
      <c r="S3" s="38">
        <f t="shared" si="1"/>
        <v>150000</v>
      </c>
      <c r="T3" s="38">
        <f t="shared" si="1"/>
        <v>175000</v>
      </c>
      <c r="U3" s="38">
        <f t="shared" si="1"/>
        <v>200000</v>
      </c>
      <c r="V3" s="38">
        <f t="shared" si="1"/>
        <v>175000</v>
      </c>
      <c r="W3" s="38">
        <f t="shared" si="1"/>
        <v>200000</v>
      </c>
      <c r="X3" s="38">
        <f t="shared" si="1"/>
        <v>175000</v>
      </c>
      <c r="Y3" s="38">
        <f t="shared" si="1"/>
        <v>200000</v>
      </c>
      <c r="Z3" s="38">
        <f t="shared" si="1"/>
        <v>175000</v>
      </c>
      <c r="AA3" s="38">
        <f t="shared" si="1"/>
        <v>200000</v>
      </c>
      <c r="AB3" s="38">
        <f t="shared" si="1"/>
        <v>175000</v>
      </c>
      <c r="AC3" s="38">
        <f t="shared" si="1"/>
        <v>200000</v>
      </c>
      <c r="AD3" s="38">
        <f t="shared" si="1"/>
        <v>175000</v>
      </c>
      <c r="AE3" s="38">
        <f t="shared" si="1"/>
        <v>200000</v>
      </c>
    </row>
    <row r="4">
      <c r="A4" s="11" t="s">
        <v>105</v>
      </c>
      <c r="B4" s="37">
        <v>0.0</v>
      </c>
      <c r="C4" s="38">
        <f t="shared" ref="C4:AE4" si="2">B22</f>
        <v>0</v>
      </c>
      <c r="D4" s="38">
        <f t="shared" si="2"/>
        <v>0</v>
      </c>
      <c r="E4" s="38">
        <f t="shared" si="2"/>
        <v>0</v>
      </c>
      <c r="F4" s="38">
        <f t="shared" si="2"/>
        <v>0</v>
      </c>
      <c r="G4" s="38">
        <f t="shared" si="2"/>
        <v>0</v>
      </c>
      <c r="H4" s="38">
        <f t="shared" si="2"/>
        <v>7500</v>
      </c>
      <c r="I4" s="38">
        <f t="shared" si="2"/>
        <v>15000</v>
      </c>
      <c r="J4" s="38">
        <f t="shared" si="2"/>
        <v>30000</v>
      </c>
      <c r="K4" s="38">
        <f t="shared" si="2"/>
        <v>45000</v>
      </c>
      <c r="L4" s="38">
        <f t="shared" si="2"/>
        <v>67500</v>
      </c>
      <c r="M4" s="38">
        <f t="shared" si="2"/>
        <v>90000</v>
      </c>
      <c r="N4" s="38">
        <f t="shared" si="2"/>
        <v>120000</v>
      </c>
      <c r="O4" s="38">
        <f t="shared" si="2"/>
        <v>150000</v>
      </c>
      <c r="P4" s="38">
        <f t="shared" si="2"/>
        <v>187500</v>
      </c>
      <c r="Q4" s="38">
        <f t="shared" si="2"/>
        <v>225000</v>
      </c>
      <c r="R4" s="38">
        <f t="shared" si="2"/>
        <v>270000</v>
      </c>
      <c r="S4" s="38">
        <f t="shared" si="2"/>
        <v>315000</v>
      </c>
      <c r="T4" s="38">
        <f t="shared" si="2"/>
        <v>367500</v>
      </c>
      <c r="U4" s="38">
        <f t="shared" si="2"/>
        <v>420000</v>
      </c>
      <c r="V4" s="38">
        <f t="shared" si="2"/>
        <v>480000</v>
      </c>
      <c r="W4" s="38">
        <f t="shared" si="2"/>
        <v>540000</v>
      </c>
      <c r="X4" s="38">
        <f t="shared" si="2"/>
        <v>480000</v>
      </c>
      <c r="Y4" s="38">
        <f t="shared" si="2"/>
        <v>540000</v>
      </c>
      <c r="Z4" s="38">
        <f t="shared" si="2"/>
        <v>480000</v>
      </c>
      <c r="AA4" s="38">
        <f t="shared" si="2"/>
        <v>540000</v>
      </c>
      <c r="AB4" s="38">
        <f t="shared" si="2"/>
        <v>480000</v>
      </c>
      <c r="AC4" s="38">
        <f t="shared" si="2"/>
        <v>540000</v>
      </c>
      <c r="AD4" s="38">
        <f t="shared" si="2"/>
        <v>480000</v>
      </c>
      <c r="AE4" s="38">
        <f t="shared" si="2"/>
        <v>540000</v>
      </c>
    </row>
    <row r="5">
      <c r="A5" s="11" t="s">
        <v>108</v>
      </c>
      <c r="B5" s="37">
        <v>0.0</v>
      </c>
      <c r="C5" s="38">
        <f t="shared" ref="C5:AE5" si="3">B23</f>
        <v>0</v>
      </c>
      <c r="D5" s="38">
        <f t="shared" si="3"/>
        <v>0</v>
      </c>
      <c r="E5" s="38">
        <f t="shared" si="3"/>
        <v>0</v>
      </c>
      <c r="F5" s="38">
        <f t="shared" si="3"/>
        <v>0</v>
      </c>
      <c r="G5" s="38">
        <f t="shared" si="3"/>
        <v>0</v>
      </c>
      <c r="H5" s="38">
        <f t="shared" si="3"/>
        <v>6000</v>
      </c>
      <c r="I5" s="38">
        <f t="shared" si="3"/>
        <v>12000</v>
      </c>
      <c r="J5" s="38">
        <f t="shared" si="3"/>
        <v>24000</v>
      </c>
      <c r="K5" s="38">
        <f t="shared" si="3"/>
        <v>36000</v>
      </c>
      <c r="L5" s="38">
        <f t="shared" si="3"/>
        <v>54000</v>
      </c>
      <c r="M5" s="38">
        <f t="shared" si="3"/>
        <v>72000</v>
      </c>
      <c r="N5" s="38">
        <f t="shared" si="3"/>
        <v>96000</v>
      </c>
      <c r="O5" s="38">
        <f t="shared" si="3"/>
        <v>120000</v>
      </c>
      <c r="P5" s="38">
        <f t="shared" si="3"/>
        <v>150000</v>
      </c>
      <c r="Q5" s="38">
        <f t="shared" si="3"/>
        <v>180000</v>
      </c>
      <c r="R5" s="38">
        <f t="shared" si="3"/>
        <v>216000</v>
      </c>
      <c r="S5" s="38">
        <f t="shared" si="3"/>
        <v>252000</v>
      </c>
      <c r="T5" s="38">
        <f t="shared" si="3"/>
        <v>294000</v>
      </c>
      <c r="U5" s="38">
        <f t="shared" si="3"/>
        <v>336000</v>
      </c>
      <c r="V5" s="38">
        <f t="shared" si="3"/>
        <v>384000</v>
      </c>
      <c r="W5" s="38">
        <f t="shared" si="3"/>
        <v>336000</v>
      </c>
      <c r="X5" s="38">
        <f t="shared" si="3"/>
        <v>384000</v>
      </c>
      <c r="Y5" s="38">
        <f t="shared" si="3"/>
        <v>336000</v>
      </c>
      <c r="Z5" s="38">
        <f t="shared" si="3"/>
        <v>384000</v>
      </c>
      <c r="AA5" s="38">
        <f t="shared" si="3"/>
        <v>336000</v>
      </c>
      <c r="AB5" s="38">
        <f t="shared" si="3"/>
        <v>384000</v>
      </c>
      <c r="AC5" s="38">
        <f t="shared" si="3"/>
        <v>336000</v>
      </c>
      <c r="AD5" s="38">
        <f t="shared" si="3"/>
        <v>384000</v>
      </c>
      <c r="AE5" s="38">
        <f t="shared" si="3"/>
        <v>336000</v>
      </c>
    </row>
    <row r="6">
      <c r="A6" s="4" t="s">
        <v>111</v>
      </c>
      <c r="B6" s="39">
        <f t="shared" ref="B6:AE6" si="4">Sum(B3:B5)</f>
        <v>0</v>
      </c>
      <c r="C6" s="38">
        <f t="shared" si="4"/>
        <v>0</v>
      </c>
      <c r="D6" s="38">
        <f t="shared" si="4"/>
        <v>0</v>
      </c>
      <c r="E6" s="38">
        <f t="shared" si="4"/>
        <v>0</v>
      </c>
      <c r="F6" s="38">
        <f t="shared" si="4"/>
        <v>0</v>
      </c>
      <c r="G6" s="38">
        <f t="shared" si="4"/>
        <v>0</v>
      </c>
      <c r="H6" s="38">
        <f t="shared" si="4"/>
        <v>17071.42857</v>
      </c>
      <c r="I6" s="38">
        <f t="shared" si="4"/>
        <v>34142.85714</v>
      </c>
      <c r="J6" s="38">
        <f t="shared" si="4"/>
        <v>68285.71429</v>
      </c>
      <c r="K6" s="38">
        <f t="shared" si="4"/>
        <v>102428.5714</v>
      </c>
      <c r="L6" s="38">
        <f t="shared" si="4"/>
        <v>153642.8571</v>
      </c>
      <c r="M6" s="38">
        <f t="shared" si="4"/>
        <v>204857.1429</v>
      </c>
      <c r="N6" s="38">
        <f t="shared" si="4"/>
        <v>273142.8571</v>
      </c>
      <c r="O6" s="38">
        <f t="shared" si="4"/>
        <v>341428.5714</v>
      </c>
      <c r="P6" s="38">
        <f t="shared" si="4"/>
        <v>426785.7143</v>
      </c>
      <c r="Q6" s="38">
        <f t="shared" si="4"/>
        <v>512142.8571</v>
      </c>
      <c r="R6" s="38">
        <f t="shared" si="4"/>
        <v>614571.4286</v>
      </c>
      <c r="S6" s="38">
        <f t="shared" si="4"/>
        <v>717000</v>
      </c>
      <c r="T6" s="38">
        <f t="shared" si="4"/>
        <v>836500</v>
      </c>
      <c r="U6" s="38">
        <f t="shared" si="4"/>
        <v>956000</v>
      </c>
      <c r="V6" s="38">
        <f t="shared" si="4"/>
        <v>1039000</v>
      </c>
      <c r="W6" s="38">
        <f t="shared" si="4"/>
        <v>1076000</v>
      </c>
      <c r="X6" s="38">
        <f t="shared" si="4"/>
        <v>1039000</v>
      </c>
      <c r="Y6" s="38">
        <f t="shared" si="4"/>
        <v>1076000</v>
      </c>
      <c r="Z6" s="38">
        <f t="shared" si="4"/>
        <v>1039000</v>
      </c>
      <c r="AA6" s="38">
        <f t="shared" si="4"/>
        <v>1076000</v>
      </c>
      <c r="AB6" s="38">
        <f t="shared" si="4"/>
        <v>1039000</v>
      </c>
      <c r="AC6" s="38">
        <f t="shared" si="4"/>
        <v>1076000</v>
      </c>
      <c r="AD6" s="38">
        <f t="shared" si="4"/>
        <v>1039000</v>
      </c>
      <c r="AE6" s="38">
        <f t="shared" si="4"/>
        <v>1076000</v>
      </c>
    </row>
    <row r="7">
      <c r="A7" s="4"/>
    </row>
    <row r="8">
      <c r="A8" s="6" t="s">
        <v>115</v>
      </c>
    </row>
    <row r="9">
      <c r="A9" s="11" t="s">
        <v>102</v>
      </c>
      <c r="B9" s="38">
        <f>'Medium Store Fixed Asset Balanc'!B21/'Medium store FAR'!$F$2</f>
        <v>0</v>
      </c>
      <c r="C9" s="38">
        <f>'Medium Store Fixed Asset Balanc'!C21/'Medium store FAR'!$F$2</f>
        <v>0</v>
      </c>
      <c r="D9" s="38">
        <f>'Medium Store Fixed Asset Balanc'!D21/'Medium store FAR'!$F$2</f>
        <v>0</v>
      </c>
      <c r="E9" s="38">
        <f>'Medium Store Fixed Asset Balanc'!E21/'Medium store FAR'!$F$2</f>
        <v>0</v>
      </c>
      <c r="F9" s="38">
        <f>'Medium Store Fixed Asset Balanc'!F21/'Medium store FAR'!$F$2</f>
        <v>0</v>
      </c>
      <c r="G9" s="38">
        <f>'Medium Store Fixed Asset Balanc'!G21/'Medium store FAR'!$F$2</f>
        <v>3571.428571</v>
      </c>
      <c r="H9" s="38">
        <f>'Medium Store Fixed Asset Balanc'!H21/'Medium store FAR'!$F$2</f>
        <v>3571.428571</v>
      </c>
      <c r="I9" s="38">
        <f>'Medium Store Fixed Asset Balanc'!I21/'Medium store FAR'!$F$2</f>
        <v>7142.857143</v>
      </c>
      <c r="J9" s="38">
        <f>'Medium Store Fixed Asset Balanc'!J21/'Medium store FAR'!$F$2</f>
        <v>7142.857143</v>
      </c>
      <c r="K9" s="38">
        <f>'Medium Store Fixed Asset Balanc'!K21/'Medium store FAR'!$F$2</f>
        <v>10714.28571</v>
      </c>
      <c r="L9" s="38">
        <f>'Medium Store Fixed Asset Balanc'!L21/'Medium store FAR'!$F$2</f>
        <v>10714.28571</v>
      </c>
      <c r="M9" s="38">
        <f>'Medium Store Fixed Asset Balanc'!M21/'Medium store FAR'!$F$2</f>
        <v>14285.71429</v>
      </c>
      <c r="N9" s="38">
        <f>'Medium Store Fixed Asset Balanc'!N21/'Medium store FAR'!$F$2</f>
        <v>14285.71429</v>
      </c>
      <c r="O9" s="38">
        <f>'Medium Store Fixed Asset Balanc'!O21/'Medium store FAR'!$F$2</f>
        <v>17857.14286</v>
      </c>
      <c r="P9" s="38">
        <f>'Medium Store Fixed Asset Balanc'!P21/'Medium store FAR'!$F$2</f>
        <v>17857.14286</v>
      </c>
      <c r="Q9" s="38">
        <f>'Medium Store Fixed Asset Balanc'!Q21/'Medium store FAR'!$F$2</f>
        <v>21428.57143</v>
      </c>
      <c r="R9" s="38">
        <f>'Medium Store Fixed Asset Balanc'!R21/'Medium store FAR'!$F$2</f>
        <v>21428.57143</v>
      </c>
      <c r="S9" s="38">
        <f>'Medium Store Fixed Asset Balanc'!S21/'Medium store FAR'!$F$2</f>
        <v>25000</v>
      </c>
      <c r="T9" s="38">
        <f>'Medium Store Fixed Asset Balanc'!T21/'Medium store FAR'!$F$2</f>
        <v>25000</v>
      </c>
      <c r="U9" s="38">
        <f>'Medium Store Fixed Asset Balanc'!U21/'Medium store FAR'!$F$2</f>
        <v>25000</v>
      </c>
      <c r="V9" s="38">
        <f>'Medium Store Fixed Asset Balanc'!V21/'Medium store FAR'!$F$2</f>
        <v>25000</v>
      </c>
      <c r="W9" s="38">
        <f>'Medium Store Fixed Asset Balanc'!W21/'Medium store FAR'!$F$2</f>
        <v>25000</v>
      </c>
      <c r="X9" s="38">
        <f>'Medium Store Fixed Asset Balanc'!X21/'Medium store FAR'!$F$2</f>
        <v>25000</v>
      </c>
      <c r="Y9" s="38">
        <f>'Medium Store Fixed Asset Balanc'!Y21/'Medium store FAR'!$F$2</f>
        <v>25000</v>
      </c>
      <c r="Z9" s="38">
        <f>'Medium Store Fixed Asset Balanc'!Z21/'Medium store FAR'!$F$2</f>
        <v>25000</v>
      </c>
      <c r="AA9" s="38">
        <f>'Medium Store Fixed Asset Balanc'!AA21/'Medium store FAR'!$F$2</f>
        <v>25000</v>
      </c>
      <c r="AB9" s="38">
        <f>'Medium Store Fixed Asset Balanc'!AB21/'Medium store FAR'!$F$2</f>
        <v>25000</v>
      </c>
      <c r="AC9" s="38">
        <f>'Medium Store Fixed Asset Balanc'!AC21/'Medium store FAR'!$F$2</f>
        <v>25000</v>
      </c>
      <c r="AD9" s="38">
        <f>'Medium Store Fixed Asset Balanc'!AD21/'Medium store FAR'!$F$2</f>
        <v>25000</v>
      </c>
      <c r="AE9" s="38">
        <f>'Medium Store Fixed Asset Balanc'!AE21/'Medium store FAR'!$F$2</f>
        <v>25000</v>
      </c>
    </row>
    <row r="10">
      <c r="A10" s="11" t="s">
        <v>105</v>
      </c>
      <c r="B10" s="38">
        <f>'Medium Store Fixed Asset Balanc'!B22/'Medium store FAR'!$F$4</f>
        <v>0</v>
      </c>
      <c r="C10" s="38">
        <f>'Medium Store Fixed Asset Balanc'!C22/'Medium store FAR'!$F$4</f>
        <v>0</v>
      </c>
      <c r="D10" s="38">
        <f>'Medium Store Fixed Asset Balanc'!D22/'Medium store FAR'!$F$4</f>
        <v>0</v>
      </c>
      <c r="E10" s="38">
        <f>'Medium Store Fixed Asset Balanc'!E22/'Medium store FAR'!$F$4</f>
        <v>0</v>
      </c>
      <c r="F10" s="38">
        <f>'Medium Store Fixed Asset Balanc'!F22/'Medium store FAR'!$F$4</f>
        <v>0</v>
      </c>
      <c r="G10" s="38">
        <f>'Medium Store Fixed Asset Balanc'!G22/'Medium store FAR'!$F$4</f>
        <v>7500</v>
      </c>
      <c r="H10" s="38">
        <f>'Medium Store Fixed Asset Balanc'!H22/'Medium store FAR'!$F$4</f>
        <v>7500</v>
      </c>
      <c r="I10" s="38">
        <f>'Medium Store Fixed Asset Balanc'!I22/'Medium store FAR'!$F$4</f>
        <v>15000</v>
      </c>
      <c r="J10" s="38">
        <f>'Medium Store Fixed Asset Balanc'!J22/'Medium store FAR'!$F$4</f>
        <v>15000</v>
      </c>
      <c r="K10" s="38">
        <f>'Medium Store Fixed Asset Balanc'!K22/'Medium store FAR'!$F$4</f>
        <v>22500</v>
      </c>
      <c r="L10" s="38">
        <f>'Medium Store Fixed Asset Balanc'!L22/'Medium store FAR'!$F$4</f>
        <v>22500</v>
      </c>
      <c r="M10" s="38">
        <f>'Medium Store Fixed Asset Balanc'!M22/'Medium store FAR'!$F$4</f>
        <v>30000</v>
      </c>
      <c r="N10" s="38">
        <f>'Medium Store Fixed Asset Balanc'!N22/'Medium store FAR'!$F$4</f>
        <v>30000</v>
      </c>
      <c r="O10" s="38">
        <f>'Medium Store Fixed Asset Balanc'!O22/'Medium store FAR'!$F$4</f>
        <v>37500</v>
      </c>
      <c r="P10" s="38">
        <f>'Medium Store Fixed Asset Balanc'!P22/'Medium store FAR'!$F$4</f>
        <v>37500</v>
      </c>
      <c r="Q10" s="38">
        <f>'Medium Store Fixed Asset Balanc'!Q22/'Medium store FAR'!$F$4</f>
        <v>45000</v>
      </c>
      <c r="R10" s="38">
        <f>'Medium Store Fixed Asset Balanc'!R22/'Medium store FAR'!$F$4</f>
        <v>45000</v>
      </c>
      <c r="S10" s="38">
        <f>'Medium Store Fixed Asset Balanc'!S22/'Medium store FAR'!$F$4</f>
        <v>52500</v>
      </c>
      <c r="T10" s="38">
        <f>'Medium Store Fixed Asset Balanc'!T22/'Medium store FAR'!$F$4</f>
        <v>52500</v>
      </c>
      <c r="U10" s="38">
        <f>'Medium Store Fixed Asset Balanc'!U22/'Medium store FAR'!$F$4</f>
        <v>60000</v>
      </c>
      <c r="V10" s="38">
        <f>'Medium Store Fixed Asset Balanc'!V22/'Medium store FAR'!$F$4</f>
        <v>60000</v>
      </c>
      <c r="W10" s="38">
        <f>'Medium Store Fixed Asset Balanc'!W22/'Medium store FAR'!$F$4</f>
        <v>60000</v>
      </c>
      <c r="X10" s="38">
        <f>'Medium Store Fixed Asset Balanc'!X22/'Medium store FAR'!$F$4</f>
        <v>60000</v>
      </c>
      <c r="Y10" s="38">
        <f>'Medium Store Fixed Asset Balanc'!Y22/'Medium store FAR'!$F$4</f>
        <v>60000</v>
      </c>
      <c r="Z10" s="38">
        <f>'Medium Store Fixed Asset Balanc'!Z22/'Medium store FAR'!$F$4</f>
        <v>60000</v>
      </c>
      <c r="AA10" s="38">
        <f>'Medium Store Fixed Asset Balanc'!AA22/'Medium store FAR'!$F$4</f>
        <v>60000</v>
      </c>
      <c r="AB10" s="38">
        <f>'Medium Store Fixed Asset Balanc'!AB22/'Medium store FAR'!$F$4</f>
        <v>60000</v>
      </c>
      <c r="AC10" s="38">
        <f>'Medium Store Fixed Asset Balanc'!AC22/'Medium store FAR'!$F$4</f>
        <v>60000</v>
      </c>
      <c r="AD10" s="38">
        <f>'Medium Store Fixed Asset Balanc'!AD22/'Medium store FAR'!$F$4</f>
        <v>60000</v>
      </c>
      <c r="AE10" s="38">
        <f>'Medium Store Fixed Asset Balanc'!AE22/'Medium store FAR'!$F$4</f>
        <v>60000</v>
      </c>
    </row>
    <row r="11">
      <c r="A11" s="11" t="s">
        <v>108</v>
      </c>
      <c r="B11" s="38">
        <f>'Medium Store Fixed Asset Balanc'!B23/'Medium store FAR'!$F$6</f>
        <v>0</v>
      </c>
      <c r="C11" s="38">
        <f>'Medium Store Fixed Asset Balanc'!C23/'Medium store FAR'!$F$6</f>
        <v>0</v>
      </c>
      <c r="D11" s="38">
        <f>'Medium Store Fixed Asset Balanc'!D23/'Medium store FAR'!$F$6</f>
        <v>0</v>
      </c>
      <c r="E11" s="38">
        <f>'Medium Store Fixed Asset Balanc'!E23/'Medium store FAR'!$F$6</f>
        <v>0</v>
      </c>
      <c r="F11" s="38">
        <f>'Medium Store Fixed Asset Balanc'!F23/'Medium store FAR'!$F$6</f>
        <v>0</v>
      </c>
      <c r="G11" s="38">
        <f>'Medium Store Fixed Asset Balanc'!G23/'Medium store FAR'!$F$6</f>
        <v>6000</v>
      </c>
      <c r="H11" s="38">
        <f>'Medium Store Fixed Asset Balanc'!H23/'Medium store FAR'!$F$6</f>
        <v>6000</v>
      </c>
      <c r="I11" s="38">
        <f>'Medium Store Fixed Asset Balanc'!I23/'Medium store FAR'!$F$6</f>
        <v>12000</v>
      </c>
      <c r="J11" s="38">
        <f>'Medium Store Fixed Asset Balanc'!J23/'Medium store FAR'!$F$6</f>
        <v>12000</v>
      </c>
      <c r="K11" s="38">
        <f>'Medium Store Fixed Asset Balanc'!K23/'Medium store FAR'!$F$6</f>
        <v>18000</v>
      </c>
      <c r="L11" s="38">
        <f>'Medium Store Fixed Asset Balanc'!L23/'Medium store FAR'!$F$6</f>
        <v>18000</v>
      </c>
      <c r="M11" s="38">
        <f>'Medium Store Fixed Asset Balanc'!M23/'Medium store FAR'!$F$6</f>
        <v>24000</v>
      </c>
      <c r="N11" s="38">
        <f>'Medium Store Fixed Asset Balanc'!N23/'Medium store FAR'!$F$6</f>
        <v>24000</v>
      </c>
      <c r="O11" s="38">
        <f>'Medium Store Fixed Asset Balanc'!O23/'Medium store FAR'!$F$6</f>
        <v>30000</v>
      </c>
      <c r="P11" s="38">
        <f>'Medium Store Fixed Asset Balanc'!P23/'Medium store FAR'!$F$6</f>
        <v>30000</v>
      </c>
      <c r="Q11" s="38">
        <f>'Medium Store Fixed Asset Balanc'!Q23/'Medium store FAR'!$F$6</f>
        <v>36000</v>
      </c>
      <c r="R11" s="38">
        <f>'Medium Store Fixed Asset Balanc'!R23/'Medium store FAR'!$F$6</f>
        <v>36000</v>
      </c>
      <c r="S11" s="38">
        <f>'Medium Store Fixed Asset Balanc'!S23/'Medium store FAR'!$F$6</f>
        <v>42000</v>
      </c>
      <c r="T11" s="38">
        <f>'Medium Store Fixed Asset Balanc'!T23/'Medium store FAR'!$F$6</f>
        <v>42000</v>
      </c>
      <c r="U11" s="38">
        <f>'Medium Store Fixed Asset Balanc'!U23/'Medium store FAR'!$F$6</f>
        <v>48000</v>
      </c>
      <c r="V11" s="38">
        <f>'Medium Store Fixed Asset Balanc'!V23/'Medium store FAR'!$F$6</f>
        <v>42000</v>
      </c>
      <c r="W11" s="38">
        <f>'Medium Store Fixed Asset Balanc'!W23/'Medium store FAR'!$F$6</f>
        <v>48000</v>
      </c>
      <c r="X11" s="38">
        <f>'Medium Store Fixed Asset Balanc'!X23/'Medium store FAR'!$F$6</f>
        <v>42000</v>
      </c>
      <c r="Y11" s="38">
        <f>'Medium Store Fixed Asset Balanc'!Y23/'Medium store FAR'!$F$6</f>
        <v>48000</v>
      </c>
      <c r="Z11" s="38">
        <f>'Medium Store Fixed Asset Balanc'!Z23/'Medium store FAR'!$F$6</f>
        <v>42000</v>
      </c>
      <c r="AA11" s="38">
        <f>'Medium Store Fixed Asset Balanc'!AA23/'Medium store FAR'!$F$6</f>
        <v>48000</v>
      </c>
      <c r="AB11" s="38">
        <f>'Medium Store Fixed Asset Balanc'!AB23/'Medium store FAR'!$F$6</f>
        <v>42000</v>
      </c>
      <c r="AC11" s="38">
        <f>'Medium Store Fixed Asset Balanc'!AC23/'Medium store FAR'!$F$6</f>
        <v>48000</v>
      </c>
      <c r="AD11" s="38">
        <f>'Medium Store Fixed Asset Balanc'!AD23/'Medium store FAR'!$F$6</f>
        <v>42000</v>
      </c>
      <c r="AE11" s="38">
        <f>'Medium Store Fixed Asset Balanc'!AE23/'Medium store FAR'!$F$6</f>
        <v>48000</v>
      </c>
    </row>
    <row r="12">
      <c r="A12" s="4" t="s">
        <v>111</v>
      </c>
      <c r="B12" s="38">
        <f t="shared" ref="B12:AE12" si="5">Sum(B9:B11)</f>
        <v>0</v>
      </c>
      <c r="C12" s="38">
        <f t="shared" si="5"/>
        <v>0</v>
      </c>
      <c r="D12" s="38">
        <f t="shared" si="5"/>
        <v>0</v>
      </c>
      <c r="E12" s="38">
        <f t="shared" si="5"/>
        <v>0</v>
      </c>
      <c r="F12" s="38">
        <f t="shared" si="5"/>
        <v>0</v>
      </c>
      <c r="G12" s="38">
        <f t="shared" si="5"/>
        <v>17071.42857</v>
      </c>
      <c r="H12" s="38">
        <f t="shared" si="5"/>
        <v>17071.42857</v>
      </c>
      <c r="I12" s="38">
        <f t="shared" si="5"/>
        <v>34142.85714</v>
      </c>
      <c r="J12" s="38">
        <f t="shared" si="5"/>
        <v>34142.85714</v>
      </c>
      <c r="K12" s="38">
        <f t="shared" si="5"/>
        <v>51214.28571</v>
      </c>
      <c r="L12" s="38">
        <f t="shared" si="5"/>
        <v>51214.28571</v>
      </c>
      <c r="M12" s="38">
        <f t="shared" si="5"/>
        <v>68285.71429</v>
      </c>
      <c r="N12" s="38">
        <f t="shared" si="5"/>
        <v>68285.71429</v>
      </c>
      <c r="O12" s="38">
        <f t="shared" si="5"/>
        <v>85357.14286</v>
      </c>
      <c r="P12" s="38">
        <f t="shared" si="5"/>
        <v>85357.14286</v>
      </c>
      <c r="Q12" s="38">
        <f t="shared" si="5"/>
        <v>102428.5714</v>
      </c>
      <c r="R12" s="38">
        <f t="shared" si="5"/>
        <v>102428.5714</v>
      </c>
      <c r="S12" s="38">
        <f t="shared" si="5"/>
        <v>119500</v>
      </c>
      <c r="T12" s="38">
        <f t="shared" si="5"/>
        <v>119500</v>
      </c>
      <c r="U12" s="38">
        <f t="shared" si="5"/>
        <v>133000</v>
      </c>
      <c r="V12" s="38">
        <f t="shared" si="5"/>
        <v>127000</v>
      </c>
      <c r="W12" s="38">
        <f t="shared" si="5"/>
        <v>133000</v>
      </c>
      <c r="X12" s="38">
        <f t="shared" si="5"/>
        <v>127000</v>
      </c>
      <c r="Y12" s="38">
        <f t="shared" si="5"/>
        <v>133000</v>
      </c>
      <c r="Z12" s="38">
        <f t="shared" si="5"/>
        <v>127000</v>
      </c>
      <c r="AA12" s="38">
        <f t="shared" si="5"/>
        <v>133000</v>
      </c>
      <c r="AB12" s="38">
        <f t="shared" si="5"/>
        <v>127000</v>
      </c>
      <c r="AC12" s="38">
        <f t="shared" si="5"/>
        <v>133000</v>
      </c>
      <c r="AD12" s="38">
        <f t="shared" si="5"/>
        <v>127000</v>
      </c>
      <c r="AE12" s="38">
        <f t="shared" si="5"/>
        <v>133000</v>
      </c>
    </row>
    <row r="13">
      <c r="A13" s="4"/>
    </row>
    <row r="14">
      <c r="A14" s="6" t="s">
        <v>116</v>
      </c>
    </row>
    <row r="15">
      <c r="A15" s="11" t="s">
        <v>102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15">
        <f>'Medium store FAR'!$E$2+'Medium store FAR'!$E$3</f>
        <v>50000</v>
      </c>
      <c r="V15" s="7">
        <v>0.0</v>
      </c>
      <c r="W15" s="15">
        <f>'Medium store FAR'!$E$2+'Medium store FAR'!$E$3</f>
        <v>50000</v>
      </c>
      <c r="X15" s="7">
        <v>0.0</v>
      </c>
      <c r="Y15" s="15">
        <f>'Medium store FAR'!$E$2+'Medium store FAR'!$E$3</f>
        <v>50000</v>
      </c>
      <c r="Z15" s="7">
        <v>0.0</v>
      </c>
      <c r="AA15" s="15">
        <f>'Medium store FAR'!$E$2+'Medium store FAR'!$E$3</f>
        <v>50000</v>
      </c>
      <c r="AB15" s="7">
        <v>0.0</v>
      </c>
      <c r="AC15" s="15">
        <f>'Medium store FAR'!$E$2+'Medium store FAR'!$E$3</f>
        <v>50000</v>
      </c>
      <c r="AD15" s="7">
        <v>0.0</v>
      </c>
      <c r="AE15" s="15">
        <f>'Medium store FAR'!$E$2+'Medium store FAR'!$E$3</f>
        <v>50000</v>
      </c>
    </row>
    <row r="16">
      <c r="A16" s="11" t="s">
        <v>105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15">
        <f>'Medium store FAR'!$E$4+'Medium store FAR'!$E$5</f>
        <v>120000</v>
      </c>
      <c r="X16" s="7">
        <v>0.0</v>
      </c>
      <c r="Y16" s="15">
        <f>'Medium store FAR'!$E$4+'Medium store FAR'!$E$5</f>
        <v>120000</v>
      </c>
      <c r="Z16" s="7">
        <v>0.0</v>
      </c>
      <c r="AA16" s="15">
        <f>'Medium store FAR'!$E$4+'Medium store FAR'!$E$5</f>
        <v>120000</v>
      </c>
      <c r="AB16" s="7">
        <v>0.0</v>
      </c>
      <c r="AC16" s="15">
        <f>'Medium store FAR'!$E$4+'Medium store FAR'!$E$5</f>
        <v>120000</v>
      </c>
      <c r="AD16" s="7">
        <v>0.0</v>
      </c>
      <c r="AE16" s="15">
        <f>'Medium store FAR'!$E$4+'Medium store FAR'!$E$5</f>
        <v>120000</v>
      </c>
    </row>
    <row r="17">
      <c r="A17" s="11" t="s">
        <v>108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15">
        <f>'Medium store FAR'!$E$6</f>
        <v>90000</v>
      </c>
      <c r="W17" s="7">
        <v>0.0</v>
      </c>
      <c r="X17" s="15">
        <f>'Medium store FAR'!$E$6</f>
        <v>90000</v>
      </c>
      <c r="Y17" s="7">
        <v>0.0</v>
      </c>
      <c r="Z17" s="15">
        <f>'Medium store FAR'!$E$6</f>
        <v>90000</v>
      </c>
      <c r="AA17" s="7">
        <v>0.0</v>
      </c>
      <c r="AB17" s="15">
        <f>'Medium store FAR'!$E$6</f>
        <v>90000</v>
      </c>
      <c r="AC17" s="7">
        <v>0.0</v>
      </c>
      <c r="AD17" s="15">
        <f>'Medium store FAR'!$E$6</f>
        <v>90000</v>
      </c>
      <c r="AE17" s="7">
        <v>0.0</v>
      </c>
    </row>
    <row r="18">
      <c r="A18" s="4" t="s">
        <v>111</v>
      </c>
      <c r="B18" s="18">
        <f t="shared" ref="B18:AE18" si="6">Sum(B15:B17)</f>
        <v>0</v>
      </c>
      <c r="C18" s="18">
        <f t="shared" si="6"/>
        <v>0</v>
      </c>
      <c r="D18" s="18">
        <f t="shared" si="6"/>
        <v>0</v>
      </c>
      <c r="E18" s="18">
        <f t="shared" si="6"/>
        <v>0</v>
      </c>
      <c r="F18" s="18">
        <f t="shared" si="6"/>
        <v>0</v>
      </c>
      <c r="G18" s="18">
        <f t="shared" si="6"/>
        <v>0</v>
      </c>
      <c r="H18" s="18">
        <f t="shared" si="6"/>
        <v>0</v>
      </c>
      <c r="I18" s="18">
        <f t="shared" si="6"/>
        <v>0</v>
      </c>
      <c r="J18" s="18">
        <f t="shared" si="6"/>
        <v>0</v>
      </c>
      <c r="K18" s="18">
        <f t="shared" si="6"/>
        <v>0</v>
      </c>
      <c r="L18" s="18">
        <f t="shared" si="6"/>
        <v>0</v>
      </c>
      <c r="M18" s="18">
        <f t="shared" si="6"/>
        <v>0</v>
      </c>
      <c r="N18" s="18">
        <f t="shared" si="6"/>
        <v>0</v>
      </c>
      <c r="O18" s="18">
        <f t="shared" si="6"/>
        <v>0</v>
      </c>
      <c r="P18" s="18">
        <f t="shared" si="6"/>
        <v>0</v>
      </c>
      <c r="Q18" s="18">
        <f t="shared" si="6"/>
        <v>0</v>
      </c>
      <c r="R18" s="18">
        <f t="shared" si="6"/>
        <v>0</v>
      </c>
      <c r="S18" s="18">
        <f t="shared" si="6"/>
        <v>0</v>
      </c>
      <c r="T18" s="18">
        <f t="shared" si="6"/>
        <v>0</v>
      </c>
      <c r="U18" s="34">
        <f t="shared" si="6"/>
        <v>50000</v>
      </c>
      <c r="V18" s="18">
        <f t="shared" si="6"/>
        <v>90000</v>
      </c>
      <c r="W18" s="34">
        <f t="shared" si="6"/>
        <v>170000</v>
      </c>
      <c r="X18" s="18">
        <f t="shared" si="6"/>
        <v>90000</v>
      </c>
      <c r="Y18" s="34">
        <f t="shared" si="6"/>
        <v>170000</v>
      </c>
      <c r="Z18" s="18">
        <f t="shared" si="6"/>
        <v>90000</v>
      </c>
      <c r="AA18" s="34">
        <f t="shared" si="6"/>
        <v>170000</v>
      </c>
      <c r="AB18" s="18">
        <f t="shared" si="6"/>
        <v>90000</v>
      </c>
      <c r="AC18" s="34">
        <f t="shared" si="6"/>
        <v>170000</v>
      </c>
      <c r="AD18" s="18">
        <f t="shared" si="6"/>
        <v>90000</v>
      </c>
      <c r="AE18" s="34">
        <f t="shared" si="6"/>
        <v>170000</v>
      </c>
    </row>
    <row r="19">
      <c r="A19" s="4"/>
    </row>
    <row r="20">
      <c r="A20" s="6" t="s">
        <v>114</v>
      </c>
    </row>
    <row r="21">
      <c r="A21" s="11" t="s">
        <v>102</v>
      </c>
      <c r="B21" s="38">
        <f t="shared" ref="B21:AE21" si="7">B3+B9-B15</f>
        <v>0</v>
      </c>
      <c r="C21" s="38">
        <f t="shared" si="7"/>
        <v>0</v>
      </c>
      <c r="D21" s="38">
        <f t="shared" si="7"/>
        <v>0</v>
      </c>
      <c r="E21" s="38">
        <f t="shared" si="7"/>
        <v>0</v>
      </c>
      <c r="F21" s="38">
        <f t="shared" si="7"/>
        <v>0</v>
      </c>
      <c r="G21" s="38">
        <f t="shared" si="7"/>
        <v>3571.428571</v>
      </c>
      <c r="H21" s="38">
        <f t="shared" si="7"/>
        <v>7142.857143</v>
      </c>
      <c r="I21" s="38">
        <f t="shared" si="7"/>
        <v>14285.71429</v>
      </c>
      <c r="J21" s="38">
        <f t="shared" si="7"/>
        <v>21428.57143</v>
      </c>
      <c r="K21" s="38">
        <f t="shared" si="7"/>
        <v>32142.85714</v>
      </c>
      <c r="L21" s="38">
        <f t="shared" si="7"/>
        <v>42857.14286</v>
      </c>
      <c r="M21" s="38">
        <f t="shared" si="7"/>
        <v>57142.85714</v>
      </c>
      <c r="N21" s="38">
        <f t="shared" si="7"/>
        <v>71428.57143</v>
      </c>
      <c r="O21" s="38">
        <f t="shared" si="7"/>
        <v>89285.71429</v>
      </c>
      <c r="P21" s="38">
        <f t="shared" si="7"/>
        <v>107142.8571</v>
      </c>
      <c r="Q21" s="38">
        <f t="shared" si="7"/>
        <v>128571.4286</v>
      </c>
      <c r="R21" s="38">
        <f t="shared" si="7"/>
        <v>150000</v>
      </c>
      <c r="S21" s="38">
        <f t="shared" si="7"/>
        <v>175000</v>
      </c>
      <c r="T21" s="38">
        <f t="shared" si="7"/>
        <v>200000</v>
      </c>
      <c r="U21" s="38">
        <f t="shared" si="7"/>
        <v>175000</v>
      </c>
      <c r="V21" s="38">
        <f t="shared" si="7"/>
        <v>200000</v>
      </c>
      <c r="W21" s="38">
        <f t="shared" si="7"/>
        <v>175000</v>
      </c>
      <c r="X21" s="38">
        <f t="shared" si="7"/>
        <v>200000</v>
      </c>
      <c r="Y21" s="38">
        <f t="shared" si="7"/>
        <v>175000</v>
      </c>
      <c r="Z21" s="38">
        <f t="shared" si="7"/>
        <v>200000</v>
      </c>
      <c r="AA21" s="38">
        <f t="shared" si="7"/>
        <v>175000</v>
      </c>
      <c r="AB21" s="38">
        <f t="shared" si="7"/>
        <v>200000</v>
      </c>
      <c r="AC21" s="38">
        <f t="shared" si="7"/>
        <v>175000</v>
      </c>
      <c r="AD21" s="38">
        <f t="shared" si="7"/>
        <v>200000</v>
      </c>
      <c r="AE21" s="38">
        <f t="shared" si="7"/>
        <v>175000</v>
      </c>
    </row>
    <row r="22">
      <c r="A22" s="11" t="s">
        <v>105</v>
      </c>
      <c r="B22" s="38">
        <f t="shared" ref="B22:AE22" si="8">B4+B10-B16</f>
        <v>0</v>
      </c>
      <c r="C22" s="38">
        <f t="shared" si="8"/>
        <v>0</v>
      </c>
      <c r="D22" s="38">
        <f t="shared" si="8"/>
        <v>0</v>
      </c>
      <c r="E22" s="38">
        <f t="shared" si="8"/>
        <v>0</v>
      </c>
      <c r="F22" s="38">
        <f t="shared" si="8"/>
        <v>0</v>
      </c>
      <c r="G22" s="38">
        <f t="shared" si="8"/>
        <v>7500</v>
      </c>
      <c r="H22" s="38">
        <f t="shared" si="8"/>
        <v>15000</v>
      </c>
      <c r="I22" s="38">
        <f t="shared" si="8"/>
        <v>30000</v>
      </c>
      <c r="J22" s="38">
        <f t="shared" si="8"/>
        <v>45000</v>
      </c>
      <c r="K22" s="38">
        <f t="shared" si="8"/>
        <v>67500</v>
      </c>
      <c r="L22" s="38">
        <f t="shared" si="8"/>
        <v>90000</v>
      </c>
      <c r="M22" s="38">
        <f t="shared" si="8"/>
        <v>120000</v>
      </c>
      <c r="N22" s="38">
        <f t="shared" si="8"/>
        <v>150000</v>
      </c>
      <c r="O22" s="38">
        <f t="shared" si="8"/>
        <v>187500</v>
      </c>
      <c r="P22" s="38">
        <f t="shared" si="8"/>
        <v>225000</v>
      </c>
      <c r="Q22" s="38">
        <f t="shared" si="8"/>
        <v>270000</v>
      </c>
      <c r="R22" s="38">
        <f t="shared" si="8"/>
        <v>315000</v>
      </c>
      <c r="S22" s="38">
        <f t="shared" si="8"/>
        <v>367500</v>
      </c>
      <c r="T22" s="38">
        <f t="shared" si="8"/>
        <v>420000</v>
      </c>
      <c r="U22" s="38">
        <f t="shared" si="8"/>
        <v>480000</v>
      </c>
      <c r="V22" s="38">
        <f t="shared" si="8"/>
        <v>540000</v>
      </c>
      <c r="W22" s="38">
        <f t="shared" si="8"/>
        <v>480000</v>
      </c>
      <c r="X22" s="38">
        <f t="shared" si="8"/>
        <v>540000</v>
      </c>
      <c r="Y22" s="38">
        <f t="shared" si="8"/>
        <v>480000</v>
      </c>
      <c r="Z22" s="38">
        <f t="shared" si="8"/>
        <v>540000</v>
      </c>
      <c r="AA22" s="38">
        <f t="shared" si="8"/>
        <v>480000</v>
      </c>
      <c r="AB22" s="38">
        <f t="shared" si="8"/>
        <v>540000</v>
      </c>
      <c r="AC22" s="38">
        <f t="shared" si="8"/>
        <v>480000</v>
      </c>
      <c r="AD22" s="38">
        <f t="shared" si="8"/>
        <v>540000</v>
      </c>
      <c r="AE22" s="38">
        <f t="shared" si="8"/>
        <v>480000</v>
      </c>
    </row>
    <row r="23">
      <c r="A23" s="11" t="s">
        <v>108</v>
      </c>
      <c r="B23" s="38">
        <f t="shared" ref="B23:AE23" si="9">B5+B11-B17</f>
        <v>0</v>
      </c>
      <c r="C23" s="38">
        <f t="shared" si="9"/>
        <v>0</v>
      </c>
      <c r="D23" s="38">
        <f t="shared" si="9"/>
        <v>0</v>
      </c>
      <c r="E23" s="38">
        <f t="shared" si="9"/>
        <v>0</v>
      </c>
      <c r="F23" s="38">
        <f t="shared" si="9"/>
        <v>0</v>
      </c>
      <c r="G23" s="38">
        <f t="shared" si="9"/>
        <v>6000</v>
      </c>
      <c r="H23" s="38">
        <f t="shared" si="9"/>
        <v>12000</v>
      </c>
      <c r="I23" s="38">
        <f t="shared" si="9"/>
        <v>24000</v>
      </c>
      <c r="J23" s="38">
        <f t="shared" si="9"/>
        <v>36000</v>
      </c>
      <c r="K23" s="38">
        <f t="shared" si="9"/>
        <v>54000</v>
      </c>
      <c r="L23" s="38">
        <f t="shared" si="9"/>
        <v>72000</v>
      </c>
      <c r="M23" s="38">
        <f t="shared" si="9"/>
        <v>96000</v>
      </c>
      <c r="N23" s="38">
        <f t="shared" si="9"/>
        <v>120000</v>
      </c>
      <c r="O23" s="38">
        <f t="shared" si="9"/>
        <v>150000</v>
      </c>
      <c r="P23" s="38">
        <f t="shared" si="9"/>
        <v>180000</v>
      </c>
      <c r="Q23" s="38">
        <f t="shared" si="9"/>
        <v>216000</v>
      </c>
      <c r="R23" s="38">
        <f t="shared" si="9"/>
        <v>252000</v>
      </c>
      <c r="S23" s="38">
        <f t="shared" si="9"/>
        <v>294000</v>
      </c>
      <c r="T23" s="38">
        <f t="shared" si="9"/>
        <v>336000</v>
      </c>
      <c r="U23" s="38">
        <f t="shared" si="9"/>
        <v>384000</v>
      </c>
      <c r="V23" s="38">
        <f t="shared" si="9"/>
        <v>336000</v>
      </c>
      <c r="W23" s="38">
        <f t="shared" si="9"/>
        <v>384000</v>
      </c>
      <c r="X23" s="38">
        <f t="shared" si="9"/>
        <v>336000</v>
      </c>
      <c r="Y23" s="38">
        <f t="shared" si="9"/>
        <v>384000</v>
      </c>
      <c r="Z23" s="38">
        <f t="shared" si="9"/>
        <v>336000</v>
      </c>
      <c r="AA23" s="38">
        <f t="shared" si="9"/>
        <v>384000</v>
      </c>
      <c r="AB23" s="38">
        <f t="shared" si="9"/>
        <v>336000</v>
      </c>
      <c r="AC23" s="38">
        <f t="shared" si="9"/>
        <v>384000</v>
      </c>
      <c r="AD23" s="38">
        <f t="shared" si="9"/>
        <v>336000</v>
      </c>
      <c r="AE23" s="38">
        <f t="shared" si="9"/>
        <v>384000</v>
      </c>
    </row>
    <row r="24">
      <c r="A24" s="4" t="s">
        <v>111</v>
      </c>
      <c r="B24" s="38">
        <f t="shared" ref="B24:AE24" si="10">Sum(B21:B23)</f>
        <v>0</v>
      </c>
      <c r="C24" s="38">
        <f t="shared" si="10"/>
        <v>0</v>
      </c>
      <c r="D24" s="38">
        <f t="shared" si="10"/>
        <v>0</v>
      </c>
      <c r="E24" s="38">
        <f t="shared" si="10"/>
        <v>0</v>
      </c>
      <c r="F24" s="38">
        <f t="shared" si="10"/>
        <v>0</v>
      </c>
      <c r="G24" s="38">
        <f t="shared" si="10"/>
        <v>17071.42857</v>
      </c>
      <c r="H24" s="38">
        <f t="shared" si="10"/>
        <v>34142.85714</v>
      </c>
      <c r="I24" s="38">
        <f t="shared" si="10"/>
        <v>68285.71429</v>
      </c>
      <c r="J24" s="38">
        <f t="shared" si="10"/>
        <v>102428.5714</v>
      </c>
      <c r="K24" s="38">
        <f t="shared" si="10"/>
        <v>153642.8571</v>
      </c>
      <c r="L24" s="38">
        <f t="shared" si="10"/>
        <v>204857.1429</v>
      </c>
      <c r="M24" s="38">
        <f t="shared" si="10"/>
        <v>273142.8571</v>
      </c>
      <c r="N24" s="38">
        <f t="shared" si="10"/>
        <v>341428.5714</v>
      </c>
      <c r="O24" s="38">
        <f t="shared" si="10"/>
        <v>426785.7143</v>
      </c>
      <c r="P24" s="38">
        <f t="shared" si="10"/>
        <v>512142.8571</v>
      </c>
      <c r="Q24" s="38">
        <f t="shared" si="10"/>
        <v>614571.4286</v>
      </c>
      <c r="R24" s="38">
        <f t="shared" si="10"/>
        <v>717000</v>
      </c>
      <c r="S24" s="38">
        <f t="shared" si="10"/>
        <v>836500</v>
      </c>
      <c r="T24" s="38">
        <f t="shared" si="10"/>
        <v>956000</v>
      </c>
      <c r="U24" s="38">
        <f t="shared" si="10"/>
        <v>1039000</v>
      </c>
      <c r="V24" s="38">
        <f t="shared" si="10"/>
        <v>1076000</v>
      </c>
      <c r="W24" s="38">
        <f t="shared" si="10"/>
        <v>1039000</v>
      </c>
      <c r="X24" s="38">
        <f t="shared" si="10"/>
        <v>1076000</v>
      </c>
      <c r="Y24" s="38">
        <f t="shared" si="10"/>
        <v>1039000</v>
      </c>
      <c r="Z24" s="38">
        <f t="shared" si="10"/>
        <v>1076000</v>
      </c>
      <c r="AA24" s="38">
        <f t="shared" si="10"/>
        <v>1039000</v>
      </c>
      <c r="AB24" s="38">
        <f t="shared" si="10"/>
        <v>1076000</v>
      </c>
      <c r="AC24" s="38">
        <f t="shared" si="10"/>
        <v>1039000</v>
      </c>
      <c r="AD24" s="38">
        <f t="shared" si="10"/>
        <v>1076000</v>
      </c>
      <c r="AE24" s="38">
        <f t="shared" si="10"/>
        <v>1039000</v>
      </c>
    </row>
    <row r="25">
      <c r="A25" s="4"/>
    </row>
  </sheetData>
  <drawing r:id="rId1"/>
</worksheet>
</file>